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770" windowHeight="7995" tabRatio="884"/>
  </bookViews>
  <sheets>
    <sheet name="Parameter" sheetId="1" r:id="rId1"/>
    <sheet name="Open purchase order" sheetId="5" r:id="rId2"/>
    <sheet name="Purch_Received not invoiced" sheetId="2" r:id="rId3"/>
    <sheet name="Open sales orders" sheetId="6" r:id="rId4"/>
    <sheet name="Sales_Delived not invoiced" sheetId="3" r:id="rId5"/>
    <sheet name="Prod_picked not ended" sheetId="4" r:id="rId6"/>
    <sheet name="Prod_Finished not ended" sheetId="7" r:id="rId7"/>
    <sheet name="Open production order" sheetId="8" r:id="rId8"/>
  </sheets>
  <definedNames>
    <definedName name="AtlasReport_1" localSheetId="2">'Purch_Received not invoiced'!$A$1:$K$475</definedName>
    <definedName name="AtlasReport_2" localSheetId="4">'Sales_Delived not invoiced'!$A$1:$K$920</definedName>
    <definedName name="AtlasReport_3" localSheetId="5">'Prod_picked not ended'!$A$1:$G$6</definedName>
    <definedName name="AtlasReport_4" localSheetId="1">'Open purchase order'!$A$1:$M$475</definedName>
    <definedName name="AtlasReport_5" localSheetId="3">'Open sales orders'!$A$1:$M$920</definedName>
    <definedName name="AtlasReport_6" localSheetId="6">'Prod_Finished not ended'!$A$1:$F$5</definedName>
    <definedName name="AtlasReport_7" localSheetId="7">'Open production order'!$A$1:$G$7</definedName>
    <definedName name="DataAreaId">Parameter!$B$1</definedName>
    <definedName name="DateFormat">Parameter!$G$1</definedName>
    <definedName name="DatePeriod">Parameter!$D$2</definedName>
    <definedName name="ExcludeDate">Parameter!$G$2</definedName>
    <definedName name="Region">Table1[Region]</definedName>
    <definedName name="RptDate">Parameter!$B$2</definedName>
  </definedNames>
  <calcPr calcId="145621"/>
</workbook>
</file>

<file path=xl/calcChain.xml><?xml version="1.0" encoding="utf-8"?>
<calcChain xmlns="http://schemas.openxmlformats.org/spreadsheetml/2006/main">
  <c r="G1" i="1" l="1"/>
  <c r="H919" i="3" l="1"/>
  <c r="E6" i="8"/>
  <c r="E4" i="7"/>
  <c r="F4" i="7"/>
  <c r="F5" i="4"/>
  <c r="E5" i="4"/>
  <c r="H919" i="6"/>
  <c r="H474" i="2"/>
  <c r="H474" i="5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329" i="3"/>
  <c r="K333" i="3"/>
  <c r="K337" i="3"/>
  <c r="K341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250" i="3"/>
  <c r="K254" i="3"/>
  <c r="K258" i="3"/>
  <c r="K262" i="3"/>
  <c r="K266" i="3"/>
  <c r="K270" i="3"/>
  <c r="K274" i="3"/>
  <c r="K278" i="3"/>
  <c r="K282" i="3"/>
  <c r="K286" i="3"/>
  <c r="K290" i="3"/>
  <c r="K294" i="3"/>
  <c r="K298" i="3"/>
  <c r="K302" i="3"/>
  <c r="K306" i="3"/>
  <c r="K310" i="3"/>
  <c r="K314" i="3"/>
  <c r="K318" i="3"/>
  <c r="K322" i="3"/>
  <c r="K326" i="3"/>
  <c r="K330" i="3"/>
  <c r="K334" i="3"/>
  <c r="K338" i="3"/>
  <c r="K342" i="3"/>
  <c r="K346" i="3"/>
  <c r="K350" i="3"/>
  <c r="K354" i="3"/>
  <c r="K358" i="3"/>
  <c r="K362" i="3"/>
  <c r="K366" i="3"/>
  <c r="K370" i="3"/>
  <c r="K374" i="3"/>
  <c r="K378" i="3"/>
  <c r="K382" i="3"/>
  <c r="K386" i="3"/>
  <c r="K390" i="3"/>
  <c r="K394" i="3"/>
  <c r="K398" i="3"/>
  <c r="K402" i="3"/>
  <c r="K406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K482" i="3"/>
  <c r="K486" i="3"/>
  <c r="K490" i="3"/>
  <c r="K494" i="3"/>
  <c r="K498" i="3"/>
  <c r="K502" i="3"/>
  <c r="K506" i="3"/>
  <c r="K510" i="3"/>
  <c r="K405" i="3"/>
  <c r="K421" i="3"/>
  <c r="K437" i="3"/>
  <c r="K452" i="3"/>
  <c r="K460" i="3"/>
  <c r="K468" i="3"/>
  <c r="K476" i="3"/>
  <c r="K484" i="3"/>
  <c r="K492" i="3"/>
  <c r="K500" i="3"/>
  <c r="K508" i="3"/>
  <c r="K513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05" i="3"/>
  <c r="K609" i="3"/>
  <c r="K613" i="3"/>
  <c r="K617" i="3"/>
  <c r="K621" i="3"/>
  <c r="K625" i="3"/>
  <c r="K629" i="3"/>
  <c r="K633" i="3"/>
  <c r="K637" i="3"/>
  <c r="K641" i="3"/>
  <c r="K645" i="3"/>
  <c r="K649" i="3"/>
  <c r="K653" i="3"/>
  <c r="K657" i="3"/>
  <c r="K661" i="3"/>
  <c r="K665" i="3"/>
  <c r="K669" i="3"/>
  <c r="K673" i="3"/>
  <c r="K677" i="3"/>
  <c r="K681" i="3"/>
  <c r="K685" i="3"/>
  <c r="K689" i="3"/>
  <c r="K693" i="3"/>
  <c r="K697" i="3"/>
  <c r="K701" i="3"/>
  <c r="K705" i="3"/>
  <c r="K709" i="3"/>
  <c r="K713" i="3"/>
  <c r="K717" i="3"/>
  <c r="K721" i="3"/>
  <c r="K725" i="3"/>
  <c r="K729" i="3"/>
  <c r="K733" i="3"/>
  <c r="K737" i="3"/>
  <c r="K741" i="3"/>
  <c r="K745" i="3"/>
  <c r="K749" i="3"/>
  <c r="K753" i="3"/>
  <c r="K757" i="3"/>
  <c r="K761" i="3"/>
  <c r="K765" i="3"/>
  <c r="K769" i="3"/>
  <c r="K773" i="3"/>
  <c r="K777" i="3"/>
  <c r="K781" i="3"/>
  <c r="K785" i="3"/>
  <c r="K789" i="3"/>
  <c r="K793" i="3"/>
  <c r="K797" i="3"/>
  <c r="K801" i="3"/>
  <c r="K805" i="3"/>
  <c r="K809" i="3"/>
  <c r="K813" i="3"/>
  <c r="K817" i="3"/>
  <c r="K821" i="3"/>
  <c r="K825" i="3"/>
  <c r="K829" i="3"/>
  <c r="K833" i="3"/>
  <c r="K837" i="3"/>
  <c r="K841" i="3"/>
  <c r="K845" i="3"/>
  <c r="K849" i="3"/>
  <c r="K853" i="3"/>
  <c r="K857" i="3"/>
  <c r="K861" i="3"/>
  <c r="K865" i="3"/>
  <c r="K869" i="3"/>
  <c r="K873" i="3"/>
  <c r="K877" i="3"/>
  <c r="K881" i="3"/>
  <c r="K885" i="3"/>
  <c r="K893" i="3"/>
  <c r="K901" i="3"/>
  <c r="K909" i="3"/>
  <c r="K917" i="3"/>
  <c r="K870" i="3"/>
  <c r="K878" i="3"/>
  <c r="K886" i="3"/>
  <c r="K898" i="3"/>
  <c r="K910" i="3"/>
  <c r="K918" i="3"/>
  <c r="K871" i="3"/>
  <c r="K883" i="3"/>
  <c r="K895" i="3"/>
  <c r="K907" i="3"/>
  <c r="K409" i="3"/>
  <c r="K425" i="3"/>
  <c r="K441" i="3"/>
  <c r="K453" i="3"/>
  <c r="K461" i="3"/>
  <c r="K469" i="3"/>
  <c r="K477" i="3"/>
  <c r="K485" i="3"/>
  <c r="K493" i="3"/>
  <c r="K501" i="3"/>
  <c r="K509" i="3"/>
  <c r="K514" i="3"/>
  <c r="K518" i="3"/>
  <c r="K522" i="3"/>
  <c r="K526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66" i="3"/>
  <c r="K882" i="3"/>
  <c r="K890" i="3"/>
  <c r="K902" i="3"/>
  <c r="K859" i="3"/>
  <c r="K875" i="3"/>
  <c r="K891" i="3"/>
  <c r="K911" i="3"/>
  <c r="K413" i="3"/>
  <c r="K429" i="3"/>
  <c r="K445" i="3"/>
  <c r="K456" i="3"/>
  <c r="K464" i="3"/>
  <c r="K472" i="3"/>
  <c r="K480" i="3"/>
  <c r="K488" i="3"/>
  <c r="K496" i="3"/>
  <c r="K504" i="3"/>
  <c r="K511" i="3"/>
  <c r="K515" i="3"/>
  <c r="K519" i="3"/>
  <c r="K523" i="3"/>
  <c r="K527" i="3"/>
  <c r="K531" i="3"/>
  <c r="K535" i="3"/>
  <c r="K539" i="3"/>
  <c r="K543" i="3"/>
  <c r="K547" i="3"/>
  <c r="K551" i="3"/>
  <c r="K555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619" i="3"/>
  <c r="K623" i="3"/>
  <c r="K627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5" i="3"/>
  <c r="K799" i="3"/>
  <c r="K803" i="3"/>
  <c r="K807" i="3"/>
  <c r="K811" i="3"/>
  <c r="K815" i="3"/>
  <c r="K819" i="3"/>
  <c r="K823" i="3"/>
  <c r="K827" i="3"/>
  <c r="K831" i="3"/>
  <c r="K835" i="3"/>
  <c r="K839" i="3"/>
  <c r="K843" i="3"/>
  <c r="K847" i="3"/>
  <c r="K851" i="3"/>
  <c r="K855" i="3"/>
  <c r="K867" i="3"/>
  <c r="K887" i="3"/>
  <c r="K903" i="3"/>
  <c r="K417" i="3"/>
  <c r="K433" i="3"/>
  <c r="K449" i="3"/>
  <c r="K457" i="3"/>
  <c r="K465" i="3"/>
  <c r="K473" i="3"/>
  <c r="K481" i="3"/>
  <c r="K489" i="3"/>
  <c r="K497" i="3"/>
  <c r="K505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624" i="3"/>
  <c r="K628" i="3"/>
  <c r="K632" i="3"/>
  <c r="K636" i="3"/>
  <c r="K640" i="3"/>
  <c r="K644" i="3"/>
  <c r="K648" i="3"/>
  <c r="K652" i="3"/>
  <c r="K656" i="3"/>
  <c r="K660" i="3"/>
  <c r="K664" i="3"/>
  <c r="K668" i="3"/>
  <c r="K672" i="3"/>
  <c r="K676" i="3"/>
  <c r="K680" i="3"/>
  <c r="K684" i="3"/>
  <c r="K688" i="3"/>
  <c r="K692" i="3"/>
  <c r="K696" i="3"/>
  <c r="K700" i="3"/>
  <c r="K704" i="3"/>
  <c r="K708" i="3"/>
  <c r="K712" i="3"/>
  <c r="K716" i="3"/>
  <c r="K720" i="3"/>
  <c r="K724" i="3"/>
  <c r="K728" i="3"/>
  <c r="K732" i="3"/>
  <c r="K736" i="3"/>
  <c r="K740" i="3"/>
  <c r="K744" i="3"/>
  <c r="K748" i="3"/>
  <c r="K752" i="3"/>
  <c r="K756" i="3"/>
  <c r="K760" i="3"/>
  <c r="K764" i="3"/>
  <c r="K768" i="3"/>
  <c r="K772" i="3"/>
  <c r="K776" i="3"/>
  <c r="K780" i="3"/>
  <c r="K784" i="3"/>
  <c r="K788" i="3"/>
  <c r="K792" i="3"/>
  <c r="K796" i="3"/>
  <c r="K800" i="3"/>
  <c r="K804" i="3"/>
  <c r="K808" i="3"/>
  <c r="K812" i="3"/>
  <c r="K816" i="3"/>
  <c r="K820" i="3"/>
  <c r="K824" i="3"/>
  <c r="K828" i="3"/>
  <c r="K832" i="3"/>
  <c r="K836" i="3"/>
  <c r="K840" i="3"/>
  <c r="K844" i="3"/>
  <c r="K848" i="3"/>
  <c r="K852" i="3"/>
  <c r="K856" i="3"/>
  <c r="K860" i="3"/>
  <c r="K864" i="3"/>
  <c r="K868" i="3"/>
  <c r="K872" i="3"/>
  <c r="K876" i="3"/>
  <c r="K880" i="3"/>
  <c r="K884" i="3"/>
  <c r="K888" i="3"/>
  <c r="K892" i="3"/>
  <c r="K896" i="3"/>
  <c r="K900" i="3"/>
  <c r="K904" i="3"/>
  <c r="K908" i="3"/>
  <c r="K912" i="3"/>
  <c r="K916" i="3"/>
  <c r="K889" i="3"/>
  <c r="K897" i="3"/>
  <c r="K905" i="3"/>
  <c r="K913" i="3"/>
  <c r="K858" i="3"/>
  <c r="K862" i="3"/>
  <c r="K874" i="3"/>
  <c r="K894" i="3"/>
  <c r="K906" i="3"/>
  <c r="K914" i="3"/>
  <c r="K863" i="3"/>
  <c r="K879" i="3"/>
  <c r="K899" i="3"/>
  <c r="K915" i="3"/>
  <c r="B3" i="3"/>
  <c r="C3" i="3" s="1"/>
  <c r="B7" i="3"/>
  <c r="C7" i="3" s="1"/>
  <c r="B11" i="3"/>
  <c r="C11" i="3" s="1"/>
  <c r="B15" i="3"/>
  <c r="C15" i="3" s="1"/>
  <c r="B19" i="3"/>
  <c r="C19" i="3" s="1"/>
  <c r="B23" i="3"/>
  <c r="C23" i="3" s="1"/>
  <c r="B27" i="3"/>
  <c r="C27" i="3" s="1"/>
  <c r="B31" i="3"/>
  <c r="C31" i="3" s="1"/>
  <c r="B35" i="3"/>
  <c r="C35" i="3" s="1"/>
  <c r="B39" i="3"/>
  <c r="C39" i="3" s="1"/>
  <c r="B43" i="3"/>
  <c r="C43" i="3" s="1"/>
  <c r="B47" i="3"/>
  <c r="C47" i="3" s="1"/>
  <c r="B51" i="3"/>
  <c r="C51" i="3" s="1"/>
  <c r="B55" i="3"/>
  <c r="C55" i="3" s="1"/>
  <c r="B59" i="3"/>
  <c r="C59" i="3" s="1"/>
  <c r="B63" i="3"/>
  <c r="C63" i="3" s="1"/>
  <c r="B67" i="3"/>
  <c r="C67" i="3" s="1"/>
  <c r="B71" i="3"/>
  <c r="C71" i="3" s="1"/>
  <c r="B75" i="3"/>
  <c r="C75" i="3" s="1"/>
  <c r="B79" i="3"/>
  <c r="C79" i="3" s="1"/>
  <c r="B83" i="3"/>
  <c r="C83" i="3" s="1"/>
  <c r="B87" i="3"/>
  <c r="C87" i="3" s="1"/>
  <c r="B91" i="3"/>
  <c r="C91" i="3" s="1"/>
  <c r="B95" i="3"/>
  <c r="C95" i="3" s="1"/>
  <c r="B99" i="3"/>
  <c r="C99" i="3" s="1"/>
  <c r="B103" i="3"/>
  <c r="C103" i="3" s="1"/>
  <c r="B107" i="3"/>
  <c r="C107" i="3" s="1"/>
  <c r="B111" i="3"/>
  <c r="C111" i="3" s="1"/>
  <c r="B115" i="3"/>
  <c r="C115" i="3" s="1"/>
  <c r="B119" i="3"/>
  <c r="C119" i="3" s="1"/>
  <c r="B123" i="3"/>
  <c r="C123" i="3" s="1"/>
  <c r="B127" i="3"/>
  <c r="C127" i="3" s="1"/>
  <c r="B131" i="3"/>
  <c r="C131" i="3" s="1"/>
  <c r="B135" i="3"/>
  <c r="C135" i="3" s="1"/>
  <c r="B139" i="3"/>
  <c r="C139" i="3" s="1"/>
  <c r="B143" i="3"/>
  <c r="C143" i="3" s="1"/>
  <c r="B147" i="3"/>
  <c r="C147" i="3" s="1"/>
  <c r="B151" i="3"/>
  <c r="C151" i="3" s="1"/>
  <c r="B155" i="3"/>
  <c r="C155" i="3" s="1"/>
  <c r="B159" i="3"/>
  <c r="C159" i="3" s="1"/>
  <c r="B163" i="3"/>
  <c r="C163" i="3" s="1"/>
  <c r="B167" i="3"/>
  <c r="C167" i="3" s="1"/>
  <c r="B171" i="3"/>
  <c r="C171" i="3" s="1"/>
  <c r="B175" i="3"/>
  <c r="C175" i="3" s="1"/>
  <c r="B179" i="3"/>
  <c r="C179" i="3" s="1"/>
  <c r="B183" i="3"/>
  <c r="C183" i="3" s="1"/>
  <c r="B187" i="3"/>
  <c r="C187" i="3" s="1"/>
  <c r="B191" i="3"/>
  <c r="C191" i="3" s="1"/>
  <c r="B195" i="3"/>
  <c r="C195" i="3" s="1"/>
  <c r="B199" i="3"/>
  <c r="C199" i="3" s="1"/>
  <c r="B203" i="3"/>
  <c r="C203" i="3" s="1"/>
  <c r="B207" i="3"/>
  <c r="C207" i="3" s="1"/>
  <c r="B211" i="3"/>
  <c r="C211" i="3" s="1"/>
  <c r="B215" i="3"/>
  <c r="C215" i="3" s="1"/>
  <c r="B219" i="3"/>
  <c r="C219" i="3" s="1"/>
  <c r="B223" i="3"/>
  <c r="C223" i="3" s="1"/>
  <c r="B227" i="3"/>
  <c r="C227" i="3" s="1"/>
  <c r="B231" i="3"/>
  <c r="C231" i="3" s="1"/>
  <c r="B235" i="3"/>
  <c r="C235" i="3" s="1"/>
  <c r="B239" i="3"/>
  <c r="C239" i="3" s="1"/>
  <c r="B243" i="3"/>
  <c r="C243" i="3" s="1"/>
  <c r="B247" i="3"/>
  <c r="C247" i="3" s="1"/>
  <c r="B251" i="3"/>
  <c r="C251" i="3" s="1"/>
  <c r="B255" i="3"/>
  <c r="C255" i="3" s="1"/>
  <c r="B259" i="3"/>
  <c r="C259" i="3" s="1"/>
  <c r="B263" i="3"/>
  <c r="C263" i="3" s="1"/>
  <c r="B267" i="3"/>
  <c r="C267" i="3" s="1"/>
  <c r="B271" i="3"/>
  <c r="C271" i="3" s="1"/>
  <c r="B275" i="3"/>
  <c r="C275" i="3" s="1"/>
  <c r="B279" i="3"/>
  <c r="C279" i="3" s="1"/>
  <c r="B283" i="3"/>
  <c r="C283" i="3" s="1"/>
  <c r="B287" i="3"/>
  <c r="C287" i="3" s="1"/>
  <c r="B291" i="3"/>
  <c r="C291" i="3" s="1"/>
  <c r="B295" i="3"/>
  <c r="C295" i="3" s="1"/>
  <c r="B299" i="3"/>
  <c r="C299" i="3" s="1"/>
  <c r="B303" i="3"/>
  <c r="C303" i="3" s="1"/>
  <c r="B307" i="3"/>
  <c r="C307" i="3" s="1"/>
  <c r="B311" i="3"/>
  <c r="C311" i="3" s="1"/>
  <c r="B315" i="3"/>
  <c r="C315" i="3" s="1"/>
  <c r="B319" i="3"/>
  <c r="C319" i="3" s="1"/>
  <c r="B323" i="3"/>
  <c r="C323" i="3" s="1"/>
  <c r="B327" i="3"/>
  <c r="C327" i="3" s="1"/>
  <c r="B331" i="3"/>
  <c r="C331" i="3" s="1"/>
  <c r="B335" i="3"/>
  <c r="C335" i="3" s="1"/>
  <c r="B339" i="3"/>
  <c r="C339" i="3" s="1"/>
  <c r="B343" i="3"/>
  <c r="C343" i="3" s="1"/>
  <c r="B347" i="3"/>
  <c r="C347" i="3" s="1"/>
  <c r="B351" i="3"/>
  <c r="C351" i="3" s="1"/>
  <c r="B355" i="3"/>
  <c r="C355" i="3" s="1"/>
  <c r="B359" i="3"/>
  <c r="C359" i="3" s="1"/>
  <c r="B363" i="3"/>
  <c r="C363" i="3" s="1"/>
  <c r="B367" i="3"/>
  <c r="C367" i="3" s="1"/>
  <c r="B371" i="3"/>
  <c r="C371" i="3" s="1"/>
  <c r="B375" i="3"/>
  <c r="C375" i="3" s="1"/>
  <c r="B379" i="3"/>
  <c r="C379" i="3" s="1"/>
  <c r="B383" i="3"/>
  <c r="C383" i="3" s="1"/>
  <c r="B387" i="3"/>
  <c r="C387" i="3" s="1"/>
  <c r="B391" i="3"/>
  <c r="C391" i="3" s="1"/>
  <c r="B395" i="3"/>
  <c r="C395" i="3" s="1"/>
  <c r="B399" i="3"/>
  <c r="C399" i="3" s="1"/>
  <c r="B403" i="3"/>
  <c r="C403" i="3" s="1"/>
  <c r="B407" i="3"/>
  <c r="C407" i="3" s="1"/>
  <c r="B411" i="3"/>
  <c r="C411" i="3" s="1"/>
  <c r="B415" i="3"/>
  <c r="C415" i="3" s="1"/>
  <c r="B419" i="3"/>
  <c r="C419" i="3" s="1"/>
  <c r="B423" i="3"/>
  <c r="C423" i="3" s="1"/>
  <c r="B427" i="3"/>
  <c r="C427" i="3" s="1"/>
  <c r="B431" i="3"/>
  <c r="C431" i="3" s="1"/>
  <c r="B435" i="3"/>
  <c r="C435" i="3" s="1"/>
  <c r="B439" i="3"/>
  <c r="C439" i="3" s="1"/>
  <c r="B443" i="3"/>
  <c r="C443" i="3" s="1"/>
  <c r="B447" i="3"/>
  <c r="C447" i="3" s="1"/>
  <c r="B451" i="3"/>
  <c r="C451" i="3" s="1"/>
  <c r="B455" i="3"/>
  <c r="C455" i="3" s="1"/>
  <c r="B459" i="3"/>
  <c r="C459" i="3" s="1"/>
  <c r="B463" i="3"/>
  <c r="C463" i="3" s="1"/>
  <c r="B467" i="3"/>
  <c r="C467" i="3" s="1"/>
  <c r="B471" i="3"/>
  <c r="C471" i="3" s="1"/>
  <c r="B475" i="3"/>
  <c r="C475" i="3" s="1"/>
  <c r="B479" i="3"/>
  <c r="C479" i="3" s="1"/>
  <c r="B483" i="3"/>
  <c r="C483" i="3" s="1"/>
  <c r="B487" i="3"/>
  <c r="C487" i="3" s="1"/>
  <c r="B491" i="3"/>
  <c r="C491" i="3" s="1"/>
  <c r="B495" i="3"/>
  <c r="C495" i="3" s="1"/>
  <c r="B499" i="3"/>
  <c r="C499" i="3" s="1"/>
  <c r="B503" i="3"/>
  <c r="C503" i="3" s="1"/>
  <c r="B507" i="3"/>
  <c r="C507" i="3" s="1"/>
  <c r="B511" i="3"/>
  <c r="C511" i="3" s="1"/>
  <c r="B515" i="3"/>
  <c r="C515" i="3" s="1"/>
  <c r="B519" i="3"/>
  <c r="C519" i="3" s="1"/>
  <c r="B523" i="3"/>
  <c r="C523" i="3" s="1"/>
  <c r="B527" i="3"/>
  <c r="C527" i="3" s="1"/>
  <c r="B531" i="3"/>
  <c r="C531" i="3" s="1"/>
  <c r="B535" i="3"/>
  <c r="C535" i="3" s="1"/>
  <c r="B539" i="3"/>
  <c r="C539" i="3" s="1"/>
  <c r="B543" i="3"/>
  <c r="C543" i="3" s="1"/>
  <c r="B547" i="3"/>
  <c r="C547" i="3" s="1"/>
  <c r="B551" i="3"/>
  <c r="C551" i="3" s="1"/>
  <c r="B555" i="3"/>
  <c r="C555" i="3" s="1"/>
  <c r="B559" i="3"/>
  <c r="C559" i="3" s="1"/>
  <c r="B563" i="3"/>
  <c r="C563" i="3" s="1"/>
  <c r="B567" i="3"/>
  <c r="C567" i="3" s="1"/>
  <c r="B571" i="3"/>
  <c r="C571" i="3" s="1"/>
  <c r="B575" i="3"/>
  <c r="C575" i="3" s="1"/>
  <c r="B579" i="3"/>
  <c r="C579" i="3" s="1"/>
  <c r="B583" i="3"/>
  <c r="C583" i="3" s="1"/>
  <c r="B587" i="3"/>
  <c r="C587" i="3" s="1"/>
  <c r="B591" i="3"/>
  <c r="C591" i="3" s="1"/>
  <c r="B595" i="3"/>
  <c r="C595" i="3" s="1"/>
  <c r="B599" i="3"/>
  <c r="C599" i="3" s="1"/>
  <c r="B603" i="3"/>
  <c r="C603" i="3" s="1"/>
  <c r="B607" i="3"/>
  <c r="C607" i="3" s="1"/>
  <c r="B611" i="3"/>
  <c r="C611" i="3" s="1"/>
  <c r="B615" i="3"/>
  <c r="C615" i="3" s="1"/>
  <c r="B619" i="3"/>
  <c r="C619" i="3" s="1"/>
  <c r="B623" i="3"/>
  <c r="C623" i="3" s="1"/>
  <c r="B627" i="3"/>
  <c r="C627" i="3" s="1"/>
  <c r="B631" i="3"/>
  <c r="C631" i="3" s="1"/>
  <c r="B635" i="3"/>
  <c r="C635" i="3" s="1"/>
  <c r="B639" i="3"/>
  <c r="C639" i="3" s="1"/>
  <c r="B643" i="3"/>
  <c r="C643" i="3" s="1"/>
  <c r="B647" i="3"/>
  <c r="C647" i="3" s="1"/>
  <c r="B651" i="3"/>
  <c r="C651" i="3" s="1"/>
  <c r="B655" i="3"/>
  <c r="C655" i="3" s="1"/>
  <c r="B659" i="3"/>
  <c r="C659" i="3" s="1"/>
  <c r="B663" i="3"/>
  <c r="C663" i="3" s="1"/>
  <c r="B4" i="3"/>
  <c r="C4" i="3" s="1"/>
  <c r="B8" i="3"/>
  <c r="C8" i="3" s="1"/>
  <c r="B12" i="3"/>
  <c r="C12" i="3" s="1"/>
  <c r="B16" i="3"/>
  <c r="C16" i="3" s="1"/>
  <c r="B20" i="3"/>
  <c r="C20" i="3" s="1"/>
  <c r="B24" i="3"/>
  <c r="C24" i="3" s="1"/>
  <c r="B28" i="3"/>
  <c r="C28" i="3" s="1"/>
  <c r="B32" i="3"/>
  <c r="C32" i="3" s="1"/>
  <c r="B36" i="3"/>
  <c r="C36" i="3" s="1"/>
  <c r="B40" i="3"/>
  <c r="C40" i="3" s="1"/>
  <c r="B44" i="3"/>
  <c r="C44" i="3" s="1"/>
  <c r="B48" i="3"/>
  <c r="C48" i="3" s="1"/>
  <c r="B52" i="3"/>
  <c r="C52" i="3" s="1"/>
  <c r="B56" i="3"/>
  <c r="C56" i="3" s="1"/>
  <c r="B60" i="3"/>
  <c r="C60" i="3" s="1"/>
  <c r="B64" i="3"/>
  <c r="C64" i="3" s="1"/>
  <c r="B68" i="3"/>
  <c r="C68" i="3" s="1"/>
  <c r="B72" i="3"/>
  <c r="C72" i="3" s="1"/>
  <c r="B76" i="3"/>
  <c r="C76" i="3" s="1"/>
  <c r="B80" i="3"/>
  <c r="C80" i="3" s="1"/>
  <c r="B84" i="3"/>
  <c r="C84" i="3" s="1"/>
  <c r="B88" i="3"/>
  <c r="C88" i="3" s="1"/>
  <c r="B92" i="3"/>
  <c r="C92" i="3" s="1"/>
  <c r="B96" i="3"/>
  <c r="C96" i="3" s="1"/>
  <c r="B100" i="3"/>
  <c r="C100" i="3" s="1"/>
  <c r="B104" i="3"/>
  <c r="C104" i="3" s="1"/>
  <c r="B108" i="3"/>
  <c r="C108" i="3" s="1"/>
  <c r="B112" i="3"/>
  <c r="C112" i="3" s="1"/>
  <c r="B116" i="3"/>
  <c r="C116" i="3" s="1"/>
  <c r="B120" i="3"/>
  <c r="C120" i="3" s="1"/>
  <c r="B124" i="3"/>
  <c r="C124" i="3" s="1"/>
  <c r="B128" i="3"/>
  <c r="C128" i="3" s="1"/>
  <c r="B132" i="3"/>
  <c r="C132" i="3" s="1"/>
  <c r="B136" i="3"/>
  <c r="C136" i="3" s="1"/>
  <c r="B140" i="3"/>
  <c r="C140" i="3" s="1"/>
  <c r="B144" i="3"/>
  <c r="C144" i="3" s="1"/>
  <c r="B148" i="3"/>
  <c r="C148" i="3" s="1"/>
  <c r="B152" i="3"/>
  <c r="C152" i="3" s="1"/>
  <c r="B156" i="3"/>
  <c r="C156" i="3" s="1"/>
  <c r="B160" i="3"/>
  <c r="C160" i="3" s="1"/>
  <c r="B164" i="3"/>
  <c r="C164" i="3" s="1"/>
  <c r="B168" i="3"/>
  <c r="C168" i="3" s="1"/>
  <c r="B172" i="3"/>
  <c r="C172" i="3" s="1"/>
  <c r="B176" i="3"/>
  <c r="C176" i="3" s="1"/>
  <c r="B180" i="3"/>
  <c r="C180" i="3" s="1"/>
  <c r="B184" i="3"/>
  <c r="C184" i="3" s="1"/>
  <c r="B188" i="3"/>
  <c r="C188" i="3" s="1"/>
  <c r="B192" i="3"/>
  <c r="C192" i="3" s="1"/>
  <c r="B196" i="3"/>
  <c r="C196" i="3" s="1"/>
  <c r="B200" i="3"/>
  <c r="C200" i="3" s="1"/>
  <c r="B204" i="3"/>
  <c r="C204" i="3" s="1"/>
  <c r="B208" i="3"/>
  <c r="C208" i="3" s="1"/>
  <c r="B212" i="3"/>
  <c r="C212" i="3" s="1"/>
  <c r="B216" i="3"/>
  <c r="C216" i="3" s="1"/>
  <c r="B220" i="3"/>
  <c r="C220" i="3" s="1"/>
  <c r="B224" i="3"/>
  <c r="C224" i="3" s="1"/>
  <c r="B228" i="3"/>
  <c r="C228" i="3" s="1"/>
  <c r="B232" i="3"/>
  <c r="C232" i="3" s="1"/>
  <c r="B236" i="3"/>
  <c r="C236" i="3" s="1"/>
  <c r="B240" i="3"/>
  <c r="C240" i="3" s="1"/>
  <c r="B244" i="3"/>
  <c r="C244" i="3" s="1"/>
  <c r="B248" i="3"/>
  <c r="C248" i="3" s="1"/>
  <c r="B252" i="3"/>
  <c r="C252" i="3" s="1"/>
  <c r="B256" i="3"/>
  <c r="C256" i="3" s="1"/>
  <c r="B260" i="3"/>
  <c r="C260" i="3" s="1"/>
  <c r="B264" i="3"/>
  <c r="C264" i="3" s="1"/>
  <c r="B268" i="3"/>
  <c r="C268" i="3" s="1"/>
  <c r="B272" i="3"/>
  <c r="C272" i="3" s="1"/>
  <c r="B276" i="3"/>
  <c r="C276" i="3" s="1"/>
  <c r="B280" i="3"/>
  <c r="C280" i="3" s="1"/>
  <c r="B284" i="3"/>
  <c r="C284" i="3" s="1"/>
  <c r="B288" i="3"/>
  <c r="C288" i="3" s="1"/>
  <c r="B292" i="3"/>
  <c r="C292" i="3" s="1"/>
  <c r="B296" i="3"/>
  <c r="C296" i="3" s="1"/>
  <c r="B300" i="3"/>
  <c r="C300" i="3" s="1"/>
  <c r="B304" i="3"/>
  <c r="C304" i="3" s="1"/>
  <c r="B308" i="3"/>
  <c r="C308" i="3" s="1"/>
  <c r="B312" i="3"/>
  <c r="C312" i="3" s="1"/>
  <c r="B316" i="3"/>
  <c r="C316" i="3" s="1"/>
  <c r="B320" i="3"/>
  <c r="C320" i="3" s="1"/>
  <c r="B5" i="3"/>
  <c r="C5" i="3" s="1"/>
  <c r="B9" i="3"/>
  <c r="C9" i="3" s="1"/>
  <c r="B13" i="3"/>
  <c r="C13" i="3" s="1"/>
  <c r="B17" i="3"/>
  <c r="C17" i="3" s="1"/>
  <c r="B21" i="3"/>
  <c r="C21" i="3" s="1"/>
  <c r="B25" i="3"/>
  <c r="C25" i="3" s="1"/>
  <c r="B29" i="3"/>
  <c r="C29" i="3" s="1"/>
  <c r="B33" i="3"/>
  <c r="C33" i="3" s="1"/>
  <c r="B37" i="3"/>
  <c r="C37" i="3" s="1"/>
  <c r="B41" i="3"/>
  <c r="C41" i="3" s="1"/>
  <c r="B45" i="3"/>
  <c r="C45" i="3" s="1"/>
  <c r="B49" i="3"/>
  <c r="C49" i="3" s="1"/>
  <c r="B53" i="3"/>
  <c r="C53" i="3" s="1"/>
  <c r="B57" i="3"/>
  <c r="C57" i="3" s="1"/>
  <c r="B61" i="3"/>
  <c r="C61" i="3" s="1"/>
  <c r="B65" i="3"/>
  <c r="C65" i="3" s="1"/>
  <c r="B69" i="3"/>
  <c r="C69" i="3" s="1"/>
  <c r="B73" i="3"/>
  <c r="C73" i="3" s="1"/>
  <c r="B77" i="3"/>
  <c r="C77" i="3" s="1"/>
  <c r="B81" i="3"/>
  <c r="C81" i="3" s="1"/>
  <c r="B85" i="3"/>
  <c r="C85" i="3" s="1"/>
  <c r="B89" i="3"/>
  <c r="C89" i="3" s="1"/>
  <c r="B93" i="3"/>
  <c r="C93" i="3" s="1"/>
  <c r="B97" i="3"/>
  <c r="C97" i="3" s="1"/>
  <c r="B101" i="3"/>
  <c r="C101" i="3" s="1"/>
  <c r="B105" i="3"/>
  <c r="C105" i="3" s="1"/>
  <c r="B109" i="3"/>
  <c r="C109" i="3" s="1"/>
  <c r="B113" i="3"/>
  <c r="C113" i="3" s="1"/>
  <c r="B117" i="3"/>
  <c r="C117" i="3" s="1"/>
  <c r="B121" i="3"/>
  <c r="C121" i="3" s="1"/>
  <c r="B125" i="3"/>
  <c r="C125" i="3" s="1"/>
  <c r="B129" i="3"/>
  <c r="C129" i="3" s="1"/>
  <c r="B133" i="3"/>
  <c r="C133" i="3" s="1"/>
  <c r="B137" i="3"/>
  <c r="C137" i="3" s="1"/>
  <c r="B141" i="3"/>
  <c r="C141" i="3" s="1"/>
  <c r="B145" i="3"/>
  <c r="C145" i="3" s="1"/>
  <c r="B149" i="3"/>
  <c r="C149" i="3" s="1"/>
  <c r="B153" i="3"/>
  <c r="C153" i="3" s="1"/>
  <c r="B157" i="3"/>
  <c r="C157" i="3" s="1"/>
  <c r="B161" i="3"/>
  <c r="C161" i="3" s="1"/>
  <c r="B165" i="3"/>
  <c r="C165" i="3" s="1"/>
  <c r="B169" i="3"/>
  <c r="C169" i="3" s="1"/>
  <c r="B173" i="3"/>
  <c r="C173" i="3" s="1"/>
  <c r="B177" i="3"/>
  <c r="C177" i="3" s="1"/>
  <c r="B181" i="3"/>
  <c r="C181" i="3" s="1"/>
  <c r="B185" i="3"/>
  <c r="C185" i="3" s="1"/>
  <c r="B189" i="3"/>
  <c r="C189" i="3" s="1"/>
  <c r="B193" i="3"/>
  <c r="C193" i="3" s="1"/>
  <c r="B197" i="3"/>
  <c r="C197" i="3" s="1"/>
  <c r="B201" i="3"/>
  <c r="C201" i="3" s="1"/>
  <c r="B205" i="3"/>
  <c r="C205" i="3" s="1"/>
  <c r="B209" i="3"/>
  <c r="C209" i="3" s="1"/>
  <c r="B213" i="3"/>
  <c r="C213" i="3" s="1"/>
  <c r="B217" i="3"/>
  <c r="C217" i="3" s="1"/>
  <c r="B221" i="3"/>
  <c r="C221" i="3" s="1"/>
  <c r="B225" i="3"/>
  <c r="C225" i="3" s="1"/>
  <c r="B229" i="3"/>
  <c r="C229" i="3" s="1"/>
  <c r="B233" i="3"/>
  <c r="C233" i="3" s="1"/>
  <c r="B237" i="3"/>
  <c r="C237" i="3" s="1"/>
  <c r="B241" i="3"/>
  <c r="C241" i="3" s="1"/>
  <c r="B245" i="3"/>
  <c r="C245" i="3" s="1"/>
  <c r="B249" i="3"/>
  <c r="C249" i="3" s="1"/>
  <c r="B253" i="3"/>
  <c r="C253" i="3" s="1"/>
  <c r="B257" i="3"/>
  <c r="C257" i="3" s="1"/>
  <c r="B261" i="3"/>
  <c r="C261" i="3" s="1"/>
  <c r="B265" i="3"/>
  <c r="C265" i="3" s="1"/>
  <c r="B269" i="3"/>
  <c r="C269" i="3" s="1"/>
  <c r="B273" i="3"/>
  <c r="C273" i="3" s="1"/>
  <c r="B6" i="3"/>
  <c r="C6" i="3" s="1"/>
  <c r="B10" i="3"/>
  <c r="C10" i="3" s="1"/>
  <c r="B14" i="3"/>
  <c r="C14" i="3" s="1"/>
  <c r="B18" i="3"/>
  <c r="C18" i="3" s="1"/>
  <c r="B22" i="3"/>
  <c r="C22" i="3" s="1"/>
  <c r="B26" i="3"/>
  <c r="C26" i="3" s="1"/>
  <c r="B30" i="3"/>
  <c r="C30" i="3" s="1"/>
  <c r="B34" i="3"/>
  <c r="C34" i="3" s="1"/>
  <c r="B38" i="3"/>
  <c r="C38" i="3" s="1"/>
  <c r="B42" i="3"/>
  <c r="C42" i="3" s="1"/>
  <c r="B46" i="3"/>
  <c r="C46" i="3" s="1"/>
  <c r="B50" i="3"/>
  <c r="C50" i="3" s="1"/>
  <c r="B54" i="3"/>
  <c r="C54" i="3" s="1"/>
  <c r="B58" i="3"/>
  <c r="C58" i="3" s="1"/>
  <c r="B62" i="3"/>
  <c r="C62" i="3" s="1"/>
  <c r="B66" i="3"/>
  <c r="C66" i="3" s="1"/>
  <c r="B70" i="3"/>
  <c r="C70" i="3" s="1"/>
  <c r="B74" i="3"/>
  <c r="C74" i="3" s="1"/>
  <c r="B78" i="3"/>
  <c r="C78" i="3" s="1"/>
  <c r="B82" i="3"/>
  <c r="C82" i="3" s="1"/>
  <c r="B86" i="3"/>
  <c r="C86" i="3" s="1"/>
  <c r="B90" i="3"/>
  <c r="C90" i="3" s="1"/>
  <c r="B94" i="3"/>
  <c r="C94" i="3" s="1"/>
  <c r="B98" i="3"/>
  <c r="C98" i="3" s="1"/>
  <c r="B102" i="3"/>
  <c r="C102" i="3" s="1"/>
  <c r="B106" i="3"/>
  <c r="C106" i="3" s="1"/>
  <c r="B110" i="3"/>
  <c r="C110" i="3" s="1"/>
  <c r="B114" i="3"/>
  <c r="C114" i="3" s="1"/>
  <c r="B118" i="3"/>
  <c r="C118" i="3" s="1"/>
  <c r="B122" i="3"/>
  <c r="C122" i="3" s="1"/>
  <c r="B126" i="3"/>
  <c r="C126" i="3" s="1"/>
  <c r="B130" i="3"/>
  <c r="C130" i="3" s="1"/>
  <c r="B134" i="3"/>
  <c r="C134" i="3" s="1"/>
  <c r="B138" i="3"/>
  <c r="C138" i="3" s="1"/>
  <c r="B142" i="3"/>
  <c r="C142" i="3" s="1"/>
  <c r="B146" i="3"/>
  <c r="C146" i="3" s="1"/>
  <c r="B150" i="3"/>
  <c r="C150" i="3" s="1"/>
  <c r="B154" i="3"/>
  <c r="C154" i="3" s="1"/>
  <c r="B158" i="3"/>
  <c r="C158" i="3" s="1"/>
  <c r="B162" i="3"/>
  <c r="C162" i="3" s="1"/>
  <c r="B166" i="3"/>
  <c r="C166" i="3" s="1"/>
  <c r="B170" i="3"/>
  <c r="C170" i="3" s="1"/>
  <c r="B174" i="3"/>
  <c r="C174" i="3" s="1"/>
  <c r="B178" i="3"/>
  <c r="C178" i="3" s="1"/>
  <c r="B182" i="3"/>
  <c r="C182" i="3" s="1"/>
  <c r="B186" i="3"/>
  <c r="C186" i="3" s="1"/>
  <c r="B190" i="3"/>
  <c r="C190" i="3" s="1"/>
  <c r="B194" i="3"/>
  <c r="C194" i="3" s="1"/>
  <c r="B198" i="3"/>
  <c r="C198" i="3" s="1"/>
  <c r="B202" i="3"/>
  <c r="C202" i="3" s="1"/>
  <c r="B206" i="3"/>
  <c r="C206" i="3" s="1"/>
  <c r="B210" i="3"/>
  <c r="C210" i="3" s="1"/>
  <c r="B214" i="3"/>
  <c r="C214" i="3" s="1"/>
  <c r="B218" i="3"/>
  <c r="C218" i="3" s="1"/>
  <c r="B222" i="3"/>
  <c r="C222" i="3" s="1"/>
  <c r="B226" i="3"/>
  <c r="C226" i="3" s="1"/>
  <c r="B230" i="3"/>
  <c r="C230" i="3" s="1"/>
  <c r="B234" i="3"/>
  <c r="C234" i="3" s="1"/>
  <c r="B238" i="3"/>
  <c r="C238" i="3" s="1"/>
  <c r="B242" i="3"/>
  <c r="C242" i="3" s="1"/>
  <c r="B246" i="3"/>
  <c r="C246" i="3" s="1"/>
  <c r="B250" i="3"/>
  <c r="C250" i="3" s="1"/>
  <c r="B254" i="3"/>
  <c r="C254" i="3" s="1"/>
  <c r="B258" i="3"/>
  <c r="C258" i="3" s="1"/>
  <c r="B262" i="3"/>
  <c r="C262" i="3" s="1"/>
  <c r="B266" i="3"/>
  <c r="C266" i="3" s="1"/>
  <c r="B270" i="3"/>
  <c r="C270" i="3" s="1"/>
  <c r="B274" i="3"/>
  <c r="C274" i="3" s="1"/>
  <c r="B278" i="3"/>
  <c r="C278" i="3" s="1"/>
  <c r="B282" i="3"/>
  <c r="C282" i="3" s="1"/>
  <c r="B286" i="3"/>
  <c r="C286" i="3" s="1"/>
  <c r="B290" i="3"/>
  <c r="C290" i="3" s="1"/>
  <c r="B294" i="3"/>
  <c r="C294" i="3" s="1"/>
  <c r="B298" i="3"/>
  <c r="C298" i="3" s="1"/>
  <c r="B302" i="3"/>
  <c r="C302" i="3" s="1"/>
  <c r="B306" i="3"/>
  <c r="C306" i="3" s="1"/>
  <c r="B310" i="3"/>
  <c r="C310" i="3" s="1"/>
  <c r="B314" i="3"/>
  <c r="C314" i="3" s="1"/>
  <c r="B318" i="3"/>
  <c r="C318" i="3" s="1"/>
  <c r="B322" i="3"/>
  <c r="C322" i="3" s="1"/>
  <c r="B326" i="3"/>
  <c r="C326" i="3" s="1"/>
  <c r="B330" i="3"/>
  <c r="C330" i="3" s="1"/>
  <c r="B334" i="3"/>
  <c r="C334" i="3" s="1"/>
  <c r="B338" i="3"/>
  <c r="C338" i="3" s="1"/>
  <c r="B342" i="3"/>
  <c r="C342" i="3" s="1"/>
  <c r="B346" i="3"/>
  <c r="C346" i="3" s="1"/>
  <c r="B350" i="3"/>
  <c r="C350" i="3" s="1"/>
  <c r="B354" i="3"/>
  <c r="C354" i="3" s="1"/>
  <c r="B358" i="3"/>
  <c r="C358" i="3" s="1"/>
  <c r="B277" i="3"/>
  <c r="C277" i="3" s="1"/>
  <c r="B293" i="3"/>
  <c r="C293" i="3" s="1"/>
  <c r="B309" i="3"/>
  <c r="C309" i="3" s="1"/>
  <c r="B324" i="3"/>
  <c r="C324" i="3" s="1"/>
  <c r="B332" i="3"/>
  <c r="C332" i="3" s="1"/>
  <c r="B340" i="3"/>
  <c r="C340" i="3" s="1"/>
  <c r="B348" i="3"/>
  <c r="C348" i="3" s="1"/>
  <c r="B356" i="3"/>
  <c r="C356" i="3" s="1"/>
  <c r="B362" i="3"/>
  <c r="C362" i="3" s="1"/>
  <c r="B368" i="3"/>
  <c r="C368" i="3" s="1"/>
  <c r="B373" i="3"/>
  <c r="C373" i="3" s="1"/>
  <c r="B378" i="3"/>
  <c r="C378" i="3" s="1"/>
  <c r="B384" i="3"/>
  <c r="C384" i="3" s="1"/>
  <c r="B389" i="3"/>
  <c r="C389" i="3" s="1"/>
  <c r="B394" i="3"/>
  <c r="C394" i="3" s="1"/>
  <c r="B400" i="3"/>
  <c r="C400" i="3" s="1"/>
  <c r="B405" i="3"/>
  <c r="C405" i="3" s="1"/>
  <c r="B410" i="3"/>
  <c r="C410" i="3" s="1"/>
  <c r="B416" i="3"/>
  <c r="C416" i="3" s="1"/>
  <c r="B421" i="3"/>
  <c r="C421" i="3" s="1"/>
  <c r="B426" i="3"/>
  <c r="C426" i="3" s="1"/>
  <c r="B432" i="3"/>
  <c r="C432" i="3" s="1"/>
  <c r="B437" i="3"/>
  <c r="C437" i="3" s="1"/>
  <c r="B442" i="3"/>
  <c r="C442" i="3" s="1"/>
  <c r="B448" i="3"/>
  <c r="C448" i="3" s="1"/>
  <c r="B453" i="3"/>
  <c r="C453" i="3" s="1"/>
  <c r="B458" i="3"/>
  <c r="C458" i="3" s="1"/>
  <c r="B464" i="3"/>
  <c r="C464" i="3" s="1"/>
  <c r="B469" i="3"/>
  <c r="C469" i="3" s="1"/>
  <c r="B474" i="3"/>
  <c r="C474" i="3" s="1"/>
  <c r="B480" i="3"/>
  <c r="C480" i="3" s="1"/>
  <c r="B485" i="3"/>
  <c r="C485" i="3" s="1"/>
  <c r="B490" i="3"/>
  <c r="C490" i="3" s="1"/>
  <c r="B496" i="3"/>
  <c r="C496" i="3" s="1"/>
  <c r="B501" i="3"/>
  <c r="C501" i="3" s="1"/>
  <c r="B506" i="3"/>
  <c r="C506" i="3" s="1"/>
  <c r="B512" i="3"/>
  <c r="C512" i="3" s="1"/>
  <c r="B517" i="3"/>
  <c r="C517" i="3" s="1"/>
  <c r="B522" i="3"/>
  <c r="C522" i="3" s="1"/>
  <c r="B528" i="3"/>
  <c r="C528" i="3" s="1"/>
  <c r="B533" i="3"/>
  <c r="C533" i="3" s="1"/>
  <c r="B538" i="3"/>
  <c r="C538" i="3" s="1"/>
  <c r="B544" i="3"/>
  <c r="C544" i="3" s="1"/>
  <c r="B549" i="3"/>
  <c r="C549" i="3" s="1"/>
  <c r="B554" i="3"/>
  <c r="C554" i="3" s="1"/>
  <c r="B560" i="3"/>
  <c r="C560" i="3" s="1"/>
  <c r="B565" i="3"/>
  <c r="C565" i="3" s="1"/>
  <c r="B570" i="3"/>
  <c r="C570" i="3" s="1"/>
  <c r="B576" i="3"/>
  <c r="C576" i="3" s="1"/>
  <c r="B581" i="3"/>
  <c r="C581" i="3" s="1"/>
  <c r="B586" i="3"/>
  <c r="C586" i="3" s="1"/>
  <c r="B592" i="3"/>
  <c r="C592" i="3" s="1"/>
  <c r="B597" i="3"/>
  <c r="C597" i="3" s="1"/>
  <c r="B602" i="3"/>
  <c r="C602" i="3" s="1"/>
  <c r="B608" i="3"/>
  <c r="C608" i="3" s="1"/>
  <c r="B613" i="3"/>
  <c r="C613" i="3" s="1"/>
  <c r="B618" i="3"/>
  <c r="C618" i="3" s="1"/>
  <c r="B624" i="3"/>
  <c r="C624" i="3" s="1"/>
  <c r="B629" i="3"/>
  <c r="C629" i="3" s="1"/>
  <c r="B634" i="3"/>
  <c r="C634" i="3" s="1"/>
  <c r="B640" i="3"/>
  <c r="C640" i="3" s="1"/>
  <c r="B645" i="3"/>
  <c r="C645" i="3" s="1"/>
  <c r="B650" i="3"/>
  <c r="C650" i="3" s="1"/>
  <c r="B656" i="3"/>
  <c r="C656" i="3" s="1"/>
  <c r="B661" i="3"/>
  <c r="C661" i="3" s="1"/>
  <c r="B666" i="3"/>
  <c r="C666" i="3" s="1"/>
  <c r="B670" i="3"/>
  <c r="C670" i="3" s="1"/>
  <c r="B674" i="3"/>
  <c r="C674" i="3" s="1"/>
  <c r="B678" i="3"/>
  <c r="C678" i="3" s="1"/>
  <c r="B682" i="3"/>
  <c r="C682" i="3" s="1"/>
  <c r="B686" i="3"/>
  <c r="C686" i="3" s="1"/>
  <c r="B690" i="3"/>
  <c r="C690" i="3" s="1"/>
  <c r="B694" i="3"/>
  <c r="C694" i="3" s="1"/>
  <c r="B698" i="3"/>
  <c r="C698" i="3" s="1"/>
  <c r="B702" i="3"/>
  <c r="C702" i="3" s="1"/>
  <c r="B706" i="3"/>
  <c r="C706" i="3" s="1"/>
  <c r="B710" i="3"/>
  <c r="C710" i="3" s="1"/>
  <c r="B714" i="3"/>
  <c r="C714" i="3" s="1"/>
  <c r="B718" i="3"/>
  <c r="C718" i="3" s="1"/>
  <c r="B722" i="3"/>
  <c r="C722" i="3" s="1"/>
  <c r="B726" i="3"/>
  <c r="C726" i="3" s="1"/>
  <c r="B730" i="3"/>
  <c r="C730" i="3" s="1"/>
  <c r="B734" i="3"/>
  <c r="C734" i="3" s="1"/>
  <c r="B738" i="3"/>
  <c r="C738" i="3" s="1"/>
  <c r="B742" i="3"/>
  <c r="C742" i="3" s="1"/>
  <c r="B746" i="3"/>
  <c r="C746" i="3" s="1"/>
  <c r="B750" i="3"/>
  <c r="C750" i="3" s="1"/>
  <c r="B754" i="3"/>
  <c r="C754" i="3" s="1"/>
  <c r="B758" i="3"/>
  <c r="C758" i="3" s="1"/>
  <c r="B762" i="3"/>
  <c r="C762" i="3" s="1"/>
  <c r="B766" i="3"/>
  <c r="C766" i="3" s="1"/>
  <c r="B770" i="3"/>
  <c r="C770" i="3" s="1"/>
  <c r="B774" i="3"/>
  <c r="C774" i="3" s="1"/>
  <c r="B778" i="3"/>
  <c r="C778" i="3" s="1"/>
  <c r="B782" i="3"/>
  <c r="C782" i="3" s="1"/>
  <c r="B786" i="3"/>
  <c r="C786" i="3" s="1"/>
  <c r="B790" i="3"/>
  <c r="C790" i="3" s="1"/>
  <c r="B794" i="3"/>
  <c r="C794" i="3" s="1"/>
  <c r="B798" i="3"/>
  <c r="C798" i="3" s="1"/>
  <c r="B802" i="3"/>
  <c r="C802" i="3" s="1"/>
  <c r="B806" i="3"/>
  <c r="C806" i="3" s="1"/>
  <c r="B810" i="3"/>
  <c r="C810" i="3" s="1"/>
  <c r="B814" i="3"/>
  <c r="C814" i="3" s="1"/>
  <c r="B818" i="3"/>
  <c r="C818" i="3" s="1"/>
  <c r="B822" i="3"/>
  <c r="C822" i="3" s="1"/>
  <c r="B826" i="3"/>
  <c r="C826" i="3" s="1"/>
  <c r="B830" i="3"/>
  <c r="C830" i="3" s="1"/>
  <c r="B834" i="3"/>
  <c r="C834" i="3" s="1"/>
  <c r="B838" i="3"/>
  <c r="C838" i="3" s="1"/>
  <c r="B842" i="3"/>
  <c r="C842" i="3" s="1"/>
  <c r="B846" i="3"/>
  <c r="C846" i="3" s="1"/>
  <c r="B850" i="3"/>
  <c r="C850" i="3" s="1"/>
  <c r="B854" i="3"/>
  <c r="C854" i="3" s="1"/>
  <c r="B858" i="3"/>
  <c r="C858" i="3" s="1"/>
  <c r="B862" i="3"/>
  <c r="C862" i="3" s="1"/>
  <c r="B866" i="3"/>
  <c r="C866" i="3" s="1"/>
  <c r="B870" i="3"/>
  <c r="C870" i="3" s="1"/>
  <c r="B874" i="3"/>
  <c r="C874" i="3" s="1"/>
  <c r="B878" i="3"/>
  <c r="C878" i="3" s="1"/>
  <c r="B882" i="3"/>
  <c r="C882" i="3" s="1"/>
  <c r="B886" i="3"/>
  <c r="C886" i="3" s="1"/>
  <c r="B890" i="3"/>
  <c r="C890" i="3" s="1"/>
  <c r="B894" i="3"/>
  <c r="C894" i="3" s="1"/>
  <c r="B898" i="3"/>
  <c r="C898" i="3" s="1"/>
  <c r="B902" i="3"/>
  <c r="C902" i="3" s="1"/>
  <c r="B906" i="3"/>
  <c r="C906" i="3" s="1"/>
  <c r="B910" i="3"/>
  <c r="C910" i="3" s="1"/>
  <c r="B914" i="3"/>
  <c r="C914" i="3" s="1"/>
  <c r="B918" i="3"/>
  <c r="C918" i="3" s="1"/>
  <c r="B735" i="3"/>
  <c r="C735" i="3" s="1"/>
  <c r="B747" i="3"/>
  <c r="C747" i="3" s="1"/>
  <c r="B751" i="3"/>
  <c r="C751" i="3" s="1"/>
  <c r="B759" i="3"/>
  <c r="C759" i="3" s="1"/>
  <c r="B767" i="3"/>
  <c r="C767" i="3" s="1"/>
  <c r="B771" i="3"/>
  <c r="C771" i="3" s="1"/>
  <c r="B779" i="3"/>
  <c r="C779" i="3" s="1"/>
  <c r="B783" i="3"/>
  <c r="C783" i="3" s="1"/>
  <c r="B791" i="3"/>
  <c r="C791" i="3" s="1"/>
  <c r="B795" i="3"/>
  <c r="C795" i="3" s="1"/>
  <c r="B803" i="3"/>
  <c r="C803" i="3" s="1"/>
  <c r="B811" i="3"/>
  <c r="C811" i="3" s="1"/>
  <c r="B815" i="3"/>
  <c r="C815" i="3" s="1"/>
  <c r="B823" i="3"/>
  <c r="C823" i="3" s="1"/>
  <c r="B827" i="3"/>
  <c r="C827" i="3" s="1"/>
  <c r="B835" i="3"/>
  <c r="C835" i="3" s="1"/>
  <c r="B843" i="3"/>
  <c r="C843" i="3" s="1"/>
  <c r="B851" i="3"/>
  <c r="C851" i="3" s="1"/>
  <c r="B855" i="3"/>
  <c r="C855" i="3" s="1"/>
  <c r="B863" i="3"/>
  <c r="C863" i="3" s="1"/>
  <c r="B867" i="3"/>
  <c r="C867" i="3" s="1"/>
  <c r="B875" i="3"/>
  <c r="C875" i="3" s="1"/>
  <c r="B883" i="3"/>
  <c r="C883" i="3" s="1"/>
  <c r="B887" i="3"/>
  <c r="C887" i="3" s="1"/>
  <c r="B895" i="3"/>
  <c r="C895" i="3" s="1"/>
  <c r="B903" i="3"/>
  <c r="C903" i="3" s="1"/>
  <c r="B907" i="3"/>
  <c r="C907" i="3" s="1"/>
  <c r="B915" i="3"/>
  <c r="C915" i="3" s="1"/>
  <c r="B281" i="3"/>
  <c r="C281" i="3" s="1"/>
  <c r="B297" i="3"/>
  <c r="C297" i="3" s="1"/>
  <c r="B313" i="3"/>
  <c r="C313" i="3" s="1"/>
  <c r="B325" i="3"/>
  <c r="C325" i="3" s="1"/>
  <c r="B333" i="3"/>
  <c r="C333" i="3" s="1"/>
  <c r="B341" i="3"/>
  <c r="C341" i="3" s="1"/>
  <c r="B349" i="3"/>
  <c r="C349" i="3" s="1"/>
  <c r="B357" i="3"/>
  <c r="C357" i="3" s="1"/>
  <c r="B364" i="3"/>
  <c r="C364" i="3" s="1"/>
  <c r="B369" i="3"/>
  <c r="C369" i="3" s="1"/>
  <c r="B374" i="3"/>
  <c r="C374" i="3" s="1"/>
  <c r="B380" i="3"/>
  <c r="C380" i="3" s="1"/>
  <c r="B385" i="3"/>
  <c r="C385" i="3" s="1"/>
  <c r="B390" i="3"/>
  <c r="C390" i="3" s="1"/>
  <c r="B396" i="3"/>
  <c r="C396" i="3" s="1"/>
  <c r="B401" i="3"/>
  <c r="C401" i="3" s="1"/>
  <c r="B406" i="3"/>
  <c r="C406" i="3" s="1"/>
  <c r="B412" i="3"/>
  <c r="C412" i="3" s="1"/>
  <c r="B417" i="3"/>
  <c r="C417" i="3" s="1"/>
  <c r="B422" i="3"/>
  <c r="C422" i="3" s="1"/>
  <c r="B428" i="3"/>
  <c r="C428" i="3" s="1"/>
  <c r="B433" i="3"/>
  <c r="C433" i="3" s="1"/>
  <c r="B438" i="3"/>
  <c r="C438" i="3" s="1"/>
  <c r="B444" i="3"/>
  <c r="C444" i="3" s="1"/>
  <c r="B449" i="3"/>
  <c r="C449" i="3" s="1"/>
  <c r="B454" i="3"/>
  <c r="C454" i="3" s="1"/>
  <c r="B460" i="3"/>
  <c r="C460" i="3" s="1"/>
  <c r="B465" i="3"/>
  <c r="C465" i="3" s="1"/>
  <c r="B470" i="3"/>
  <c r="C470" i="3" s="1"/>
  <c r="B476" i="3"/>
  <c r="C476" i="3" s="1"/>
  <c r="B481" i="3"/>
  <c r="C481" i="3" s="1"/>
  <c r="B486" i="3"/>
  <c r="C486" i="3" s="1"/>
  <c r="B492" i="3"/>
  <c r="C492" i="3" s="1"/>
  <c r="B497" i="3"/>
  <c r="C497" i="3" s="1"/>
  <c r="B502" i="3"/>
  <c r="C502" i="3" s="1"/>
  <c r="B508" i="3"/>
  <c r="C508" i="3" s="1"/>
  <c r="B513" i="3"/>
  <c r="C513" i="3" s="1"/>
  <c r="B518" i="3"/>
  <c r="C518" i="3" s="1"/>
  <c r="B524" i="3"/>
  <c r="C524" i="3" s="1"/>
  <c r="B529" i="3"/>
  <c r="C529" i="3" s="1"/>
  <c r="B534" i="3"/>
  <c r="C534" i="3" s="1"/>
  <c r="B540" i="3"/>
  <c r="C540" i="3" s="1"/>
  <c r="B545" i="3"/>
  <c r="C545" i="3" s="1"/>
  <c r="B550" i="3"/>
  <c r="C550" i="3" s="1"/>
  <c r="B556" i="3"/>
  <c r="C556" i="3" s="1"/>
  <c r="B561" i="3"/>
  <c r="C561" i="3" s="1"/>
  <c r="B566" i="3"/>
  <c r="C566" i="3" s="1"/>
  <c r="B572" i="3"/>
  <c r="C572" i="3" s="1"/>
  <c r="B577" i="3"/>
  <c r="C577" i="3" s="1"/>
  <c r="B582" i="3"/>
  <c r="C582" i="3" s="1"/>
  <c r="B588" i="3"/>
  <c r="C588" i="3" s="1"/>
  <c r="B593" i="3"/>
  <c r="C593" i="3" s="1"/>
  <c r="B598" i="3"/>
  <c r="C598" i="3" s="1"/>
  <c r="B604" i="3"/>
  <c r="C604" i="3" s="1"/>
  <c r="B609" i="3"/>
  <c r="C609" i="3" s="1"/>
  <c r="B614" i="3"/>
  <c r="C614" i="3" s="1"/>
  <c r="B620" i="3"/>
  <c r="C620" i="3" s="1"/>
  <c r="B625" i="3"/>
  <c r="C625" i="3" s="1"/>
  <c r="B630" i="3"/>
  <c r="C630" i="3" s="1"/>
  <c r="B636" i="3"/>
  <c r="C636" i="3" s="1"/>
  <c r="B641" i="3"/>
  <c r="C641" i="3" s="1"/>
  <c r="B646" i="3"/>
  <c r="C646" i="3" s="1"/>
  <c r="B652" i="3"/>
  <c r="C652" i="3" s="1"/>
  <c r="B657" i="3"/>
  <c r="C657" i="3" s="1"/>
  <c r="B662" i="3"/>
  <c r="C662" i="3" s="1"/>
  <c r="B667" i="3"/>
  <c r="C667" i="3" s="1"/>
  <c r="B671" i="3"/>
  <c r="C671" i="3" s="1"/>
  <c r="B675" i="3"/>
  <c r="C675" i="3" s="1"/>
  <c r="B679" i="3"/>
  <c r="C679" i="3" s="1"/>
  <c r="B683" i="3"/>
  <c r="C683" i="3" s="1"/>
  <c r="B687" i="3"/>
  <c r="C687" i="3" s="1"/>
  <c r="B691" i="3"/>
  <c r="C691" i="3" s="1"/>
  <c r="B695" i="3"/>
  <c r="C695" i="3" s="1"/>
  <c r="B699" i="3"/>
  <c r="C699" i="3" s="1"/>
  <c r="B703" i="3"/>
  <c r="C703" i="3" s="1"/>
  <c r="B707" i="3"/>
  <c r="C707" i="3" s="1"/>
  <c r="B711" i="3"/>
  <c r="C711" i="3" s="1"/>
  <c r="B715" i="3"/>
  <c r="C715" i="3" s="1"/>
  <c r="B719" i="3"/>
  <c r="C719" i="3" s="1"/>
  <c r="B723" i="3"/>
  <c r="C723" i="3" s="1"/>
  <c r="B727" i="3"/>
  <c r="C727" i="3" s="1"/>
  <c r="B731" i="3"/>
  <c r="C731" i="3" s="1"/>
  <c r="B739" i="3"/>
  <c r="C739" i="3" s="1"/>
  <c r="B743" i="3"/>
  <c r="C743" i="3" s="1"/>
  <c r="B755" i="3"/>
  <c r="C755" i="3" s="1"/>
  <c r="B763" i="3"/>
  <c r="C763" i="3" s="1"/>
  <c r="B775" i="3"/>
  <c r="C775" i="3" s="1"/>
  <c r="B787" i="3"/>
  <c r="C787" i="3" s="1"/>
  <c r="B799" i="3"/>
  <c r="C799" i="3" s="1"/>
  <c r="B807" i="3"/>
  <c r="C807" i="3" s="1"/>
  <c r="B819" i="3"/>
  <c r="C819" i="3" s="1"/>
  <c r="B831" i="3"/>
  <c r="C831" i="3" s="1"/>
  <c r="B839" i="3"/>
  <c r="C839" i="3" s="1"/>
  <c r="B847" i="3"/>
  <c r="C847" i="3" s="1"/>
  <c r="B859" i="3"/>
  <c r="C859" i="3" s="1"/>
  <c r="B871" i="3"/>
  <c r="C871" i="3" s="1"/>
  <c r="B879" i="3"/>
  <c r="C879" i="3" s="1"/>
  <c r="B891" i="3"/>
  <c r="C891" i="3" s="1"/>
  <c r="B899" i="3"/>
  <c r="C899" i="3" s="1"/>
  <c r="B911" i="3"/>
  <c r="C911" i="3" s="1"/>
  <c r="B772" i="3"/>
  <c r="C772" i="3" s="1"/>
  <c r="B784" i="3"/>
  <c r="C784" i="3" s="1"/>
  <c r="B792" i="3"/>
  <c r="C792" i="3" s="1"/>
  <c r="B800" i="3"/>
  <c r="C800" i="3" s="1"/>
  <c r="B808" i="3"/>
  <c r="C808" i="3" s="1"/>
  <c r="B816" i="3"/>
  <c r="C816" i="3" s="1"/>
  <c r="B824" i="3"/>
  <c r="C824" i="3" s="1"/>
  <c r="B832" i="3"/>
  <c r="C832" i="3" s="1"/>
  <c r="B836" i="3"/>
  <c r="C836" i="3" s="1"/>
  <c r="B844" i="3"/>
  <c r="C844" i="3" s="1"/>
  <c r="B856" i="3"/>
  <c r="C856" i="3" s="1"/>
  <c r="B876" i="3"/>
  <c r="C876" i="3" s="1"/>
  <c r="B888" i="3"/>
  <c r="C888" i="3" s="1"/>
  <c r="B900" i="3"/>
  <c r="C900" i="3" s="1"/>
  <c r="B912" i="3"/>
  <c r="C912" i="3" s="1"/>
  <c r="B285" i="3"/>
  <c r="C285" i="3" s="1"/>
  <c r="B301" i="3"/>
  <c r="C301" i="3" s="1"/>
  <c r="B317" i="3"/>
  <c r="C317" i="3" s="1"/>
  <c r="B328" i="3"/>
  <c r="C328" i="3" s="1"/>
  <c r="B336" i="3"/>
  <c r="C336" i="3" s="1"/>
  <c r="B344" i="3"/>
  <c r="C344" i="3" s="1"/>
  <c r="B352" i="3"/>
  <c r="C352" i="3" s="1"/>
  <c r="B360" i="3"/>
  <c r="C360" i="3" s="1"/>
  <c r="B365" i="3"/>
  <c r="C365" i="3" s="1"/>
  <c r="B370" i="3"/>
  <c r="C370" i="3" s="1"/>
  <c r="B376" i="3"/>
  <c r="C376" i="3" s="1"/>
  <c r="B381" i="3"/>
  <c r="C381" i="3" s="1"/>
  <c r="B386" i="3"/>
  <c r="C386" i="3" s="1"/>
  <c r="B392" i="3"/>
  <c r="C392" i="3" s="1"/>
  <c r="B397" i="3"/>
  <c r="C397" i="3" s="1"/>
  <c r="B402" i="3"/>
  <c r="C402" i="3" s="1"/>
  <c r="B408" i="3"/>
  <c r="C408" i="3" s="1"/>
  <c r="B413" i="3"/>
  <c r="C413" i="3" s="1"/>
  <c r="B418" i="3"/>
  <c r="C418" i="3" s="1"/>
  <c r="B424" i="3"/>
  <c r="C424" i="3" s="1"/>
  <c r="B429" i="3"/>
  <c r="C429" i="3" s="1"/>
  <c r="B434" i="3"/>
  <c r="C434" i="3" s="1"/>
  <c r="B440" i="3"/>
  <c r="C440" i="3" s="1"/>
  <c r="B445" i="3"/>
  <c r="C445" i="3" s="1"/>
  <c r="B450" i="3"/>
  <c r="C450" i="3" s="1"/>
  <c r="B456" i="3"/>
  <c r="C456" i="3" s="1"/>
  <c r="B461" i="3"/>
  <c r="C461" i="3" s="1"/>
  <c r="B466" i="3"/>
  <c r="C466" i="3" s="1"/>
  <c r="B472" i="3"/>
  <c r="C472" i="3" s="1"/>
  <c r="B477" i="3"/>
  <c r="C477" i="3" s="1"/>
  <c r="B482" i="3"/>
  <c r="C482" i="3" s="1"/>
  <c r="B488" i="3"/>
  <c r="C488" i="3" s="1"/>
  <c r="B493" i="3"/>
  <c r="C493" i="3" s="1"/>
  <c r="B498" i="3"/>
  <c r="C498" i="3" s="1"/>
  <c r="B504" i="3"/>
  <c r="C504" i="3" s="1"/>
  <c r="B509" i="3"/>
  <c r="C509" i="3" s="1"/>
  <c r="B514" i="3"/>
  <c r="C514" i="3" s="1"/>
  <c r="B520" i="3"/>
  <c r="C520" i="3" s="1"/>
  <c r="B525" i="3"/>
  <c r="C525" i="3" s="1"/>
  <c r="B530" i="3"/>
  <c r="C530" i="3" s="1"/>
  <c r="B536" i="3"/>
  <c r="C536" i="3" s="1"/>
  <c r="B541" i="3"/>
  <c r="C541" i="3" s="1"/>
  <c r="B546" i="3"/>
  <c r="C546" i="3" s="1"/>
  <c r="B552" i="3"/>
  <c r="C552" i="3" s="1"/>
  <c r="B557" i="3"/>
  <c r="C557" i="3" s="1"/>
  <c r="B562" i="3"/>
  <c r="C562" i="3" s="1"/>
  <c r="B568" i="3"/>
  <c r="C568" i="3" s="1"/>
  <c r="B573" i="3"/>
  <c r="C573" i="3" s="1"/>
  <c r="B578" i="3"/>
  <c r="C578" i="3" s="1"/>
  <c r="B584" i="3"/>
  <c r="C584" i="3" s="1"/>
  <c r="B589" i="3"/>
  <c r="C589" i="3" s="1"/>
  <c r="B594" i="3"/>
  <c r="C594" i="3" s="1"/>
  <c r="B600" i="3"/>
  <c r="C600" i="3" s="1"/>
  <c r="B605" i="3"/>
  <c r="C605" i="3" s="1"/>
  <c r="B610" i="3"/>
  <c r="C610" i="3" s="1"/>
  <c r="B616" i="3"/>
  <c r="C616" i="3" s="1"/>
  <c r="B621" i="3"/>
  <c r="C621" i="3" s="1"/>
  <c r="B626" i="3"/>
  <c r="C626" i="3" s="1"/>
  <c r="B632" i="3"/>
  <c r="C632" i="3" s="1"/>
  <c r="B637" i="3"/>
  <c r="C637" i="3" s="1"/>
  <c r="B642" i="3"/>
  <c r="C642" i="3" s="1"/>
  <c r="B648" i="3"/>
  <c r="C648" i="3" s="1"/>
  <c r="B653" i="3"/>
  <c r="C653" i="3" s="1"/>
  <c r="B658" i="3"/>
  <c r="C658" i="3" s="1"/>
  <c r="B664" i="3"/>
  <c r="C664" i="3" s="1"/>
  <c r="B668" i="3"/>
  <c r="C668" i="3" s="1"/>
  <c r="B672" i="3"/>
  <c r="C672" i="3" s="1"/>
  <c r="B676" i="3"/>
  <c r="C676" i="3" s="1"/>
  <c r="B680" i="3"/>
  <c r="C680" i="3" s="1"/>
  <c r="B684" i="3"/>
  <c r="C684" i="3" s="1"/>
  <c r="B688" i="3"/>
  <c r="C688" i="3" s="1"/>
  <c r="B692" i="3"/>
  <c r="C692" i="3" s="1"/>
  <c r="B696" i="3"/>
  <c r="C696" i="3" s="1"/>
  <c r="B700" i="3"/>
  <c r="C700" i="3" s="1"/>
  <c r="B704" i="3"/>
  <c r="C704" i="3" s="1"/>
  <c r="B708" i="3"/>
  <c r="C708" i="3" s="1"/>
  <c r="B712" i="3"/>
  <c r="C712" i="3" s="1"/>
  <c r="B716" i="3"/>
  <c r="C716" i="3" s="1"/>
  <c r="B720" i="3"/>
  <c r="C720" i="3" s="1"/>
  <c r="B724" i="3"/>
  <c r="C724" i="3" s="1"/>
  <c r="B728" i="3"/>
  <c r="C728" i="3" s="1"/>
  <c r="B732" i="3"/>
  <c r="C732" i="3" s="1"/>
  <c r="B736" i="3"/>
  <c r="C736" i="3" s="1"/>
  <c r="B740" i="3"/>
  <c r="C740" i="3" s="1"/>
  <c r="B744" i="3"/>
  <c r="C744" i="3" s="1"/>
  <c r="B748" i="3"/>
  <c r="C748" i="3" s="1"/>
  <c r="B752" i="3"/>
  <c r="C752" i="3" s="1"/>
  <c r="B756" i="3"/>
  <c r="C756" i="3" s="1"/>
  <c r="B760" i="3"/>
  <c r="C760" i="3" s="1"/>
  <c r="B764" i="3"/>
  <c r="C764" i="3" s="1"/>
  <c r="B768" i="3"/>
  <c r="C768" i="3" s="1"/>
  <c r="B776" i="3"/>
  <c r="C776" i="3" s="1"/>
  <c r="B780" i="3"/>
  <c r="C780" i="3" s="1"/>
  <c r="B788" i="3"/>
  <c r="C788" i="3" s="1"/>
  <c r="B796" i="3"/>
  <c r="C796" i="3" s="1"/>
  <c r="B804" i="3"/>
  <c r="C804" i="3" s="1"/>
  <c r="B812" i="3"/>
  <c r="C812" i="3" s="1"/>
  <c r="B820" i="3"/>
  <c r="C820" i="3" s="1"/>
  <c r="B828" i="3"/>
  <c r="C828" i="3" s="1"/>
  <c r="B840" i="3"/>
  <c r="C840" i="3" s="1"/>
  <c r="B848" i="3"/>
  <c r="C848" i="3" s="1"/>
  <c r="B860" i="3"/>
  <c r="C860" i="3" s="1"/>
  <c r="B868" i="3"/>
  <c r="C868" i="3" s="1"/>
  <c r="B884" i="3"/>
  <c r="C884" i="3" s="1"/>
  <c r="B896" i="3"/>
  <c r="C896" i="3" s="1"/>
  <c r="B908" i="3"/>
  <c r="C908" i="3" s="1"/>
  <c r="B289" i="3"/>
  <c r="C289" i="3" s="1"/>
  <c r="B305" i="3"/>
  <c r="C305" i="3" s="1"/>
  <c r="B321" i="3"/>
  <c r="C321" i="3" s="1"/>
  <c r="B329" i="3"/>
  <c r="C329" i="3" s="1"/>
  <c r="B337" i="3"/>
  <c r="C337" i="3" s="1"/>
  <c r="B345" i="3"/>
  <c r="C345" i="3" s="1"/>
  <c r="B353" i="3"/>
  <c r="C353" i="3" s="1"/>
  <c r="B361" i="3"/>
  <c r="C361" i="3" s="1"/>
  <c r="B366" i="3"/>
  <c r="C366" i="3" s="1"/>
  <c r="B372" i="3"/>
  <c r="C372" i="3" s="1"/>
  <c r="B377" i="3"/>
  <c r="C377" i="3" s="1"/>
  <c r="B382" i="3"/>
  <c r="C382" i="3" s="1"/>
  <c r="B388" i="3"/>
  <c r="C388" i="3" s="1"/>
  <c r="B393" i="3"/>
  <c r="C393" i="3" s="1"/>
  <c r="B398" i="3"/>
  <c r="C398" i="3" s="1"/>
  <c r="B404" i="3"/>
  <c r="C404" i="3" s="1"/>
  <c r="B409" i="3"/>
  <c r="C409" i="3" s="1"/>
  <c r="B414" i="3"/>
  <c r="C414" i="3" s="1"/>
  <c r="B420" i="3"/>
  <c r="C420" i="3" s="1"/>
  <c r="B425" i="3"/>
  <c r="C425" i="3" s="1"/>
  <c r="B430" i="3"/>
  <c r="C430" i="3" s="1"/>
  <c r="B436" i="3"/>
  <c r="C436" i="3" s="1"/>
  <c r="B441" i="3"/>
  <c r="C441" i="3" s="1"/>
  <c r="B446" i="3"/>
  <c r="C446" i="3" s="1"/>
  <c r="B452" i="3"/>
  <c r="C452" i="3" s="1"/>
  <c r="B457" i="3"/>
  <c r="C457" i="3" s="1"/>
  <c r="B462" i="3"/>
  <c r="C462" i="3" s="1"/>
  <c r="B468" i="3"/>
  <c r="C468" i="3" s="1"/>
  <c r="B473" i="3"/>
  <c r="C473" i="3" s="1"/>
  <c r="B478" i="3"/>
  <c r="C478" i="3" s="1"/>
  <c r="B484" i="3"/>
  <c r="C484" i="3" s="1"/>
  <c r="B489" i="3"/>
  <c r="C489" i="3" s="1"/>
  <c r="B494" i="3"/>
  <c r="C494" i="3" s="1"/>
  <c r="B500" i="3"/>
  <c r="C500" i="3" s="1"/>
  <c r="B505" i="3"/>
  <c r="C505" i="3" s="1"/>
  <c r="B510" i="3"/>
  <c r="C510" i="3" s="1"/>
  <c r="B516" i="3"/>
  <c r="C516" i="3" s="1"/>
  <c r="B521" i="3"/>
  <c r="C521" i="3" s="1"/>
  <c r="B526" i="3"/>
  <c r="C526" i="3" s="1"/>
  <c r="B532" i="3"/>
  <c r="C532" i="3" s="1"/>
  <c r="B537" i="3"/>
  <c r="C537" i="3" s="1"/>
  <c r="B542" i="3"/>
  <c r="C542" i="3" s="1"/>
  <c r="B548" i="3"/>
  <c r="C548" i="3" s="1"/>
  <c r="B553" i="3"/>
  <c r="C553" i="3" s="1"/>
  <c r="B558" i="3"/>
  <c r="C558" i="3" s="1"/>
  <c r="B564" i="3"/>
  <c r="C564" i="3" s="1"/>
  <c r="B569" i="3"/>
  <c r="C569" i="3" s="1"/>
  <c r="B574" i="3"/>
  <c r="C574" i="3" s="1"/>
  <c r="B580" i="3"/>
  <c r="C580" i="3" s="1"/>
  <c r="B585" i="3"/>
  <c r="C585" i="3" s="1"/>
  <c r="B590" i="3"/>
  <c r="C590" i="3" s="1"/>
  <c r="B596" i="3"/>
  <c r="C596" i="3" s="1"/>
  <c r="B601" i="3"/>
  <c r="C601" i="3" s="1"/>
  <c r="B606" i="3"/>
  <c r="C606" i="3" s="1"/>
  <c r="B612" i="3"/>
  <c r="C612" i="3" s="1"/>
  <c r="B617" i="3"/>
  <c r="C617" i="3" s="1"/>
  <c r="B622" i="3"/>
  <c r="C622" i="3" s="1"/>
  <c r="B628" i="3"/>
  <c r="C628" i="3" s="1"/>
  <c r="B633" i="3"/>
  <c r="C633" i="3" s="1"/>
  <c r="B638" i="3"/>
  <c r="C638" i="3" s="1"/>
  <c r="B644" i="3"/>
  <c r="C644" i="3" s="1"/>
  <c r="B649" i="3"/>
  <c r="C649" i="3" s="1"/>
  <c r="B654" i="3"/>
  <c r="C654" i="3" s="1"/>
  <c r="B660" i="3"/>
  <c r="C660" i="3" s="1"/>
  <c r="B665" i="3"/>
  <c r="C665" i="3" s="1"/>
  <c r="B669" i="3"/>
  <c r="C669" i="3" s="1"/>
  <c r="B673" i="3"/>
  <c r="C673" i="3" s="1"/>
  <c r="B677" i="3"/>
  <c r="C677" i="3" s="1"/>
  <c r="B681" i="3"/>
  <c r="C681" i="3" s="1"/>
  <c r="B685" i="3"/>
  <c r="C685" i="3" s="1"/>
  <c r="B689" i="3"/>
  <c r="C689" i="3" s="1"/>
  <c r="B693" i="3"/>
  <c r="C693" i="3" s="1"/>
  <c r="B697" i="3"/>
  <c r="C697" i="3" s="1"/>
  <c r="B701" i="3"/>
  <c r="C701" i="3" s="1"/>
  <c r="B705" i="3"/>
  <c r="C705" i="3" s="1"/>
  <c r="B709" i="3"/>
  <c r="C709" i="3" s="1"/>
  <c r="B713" i="3"/>
  <c r="C713" i="3" s="1"/>
  <c r="B717" i="3"/>
  <c r="C717" i="3" s="1"/>
  <c r="B721" i="3"/>
  <c r="C721" i="3" s="1"/>
  <c r="B725" i="3"/>
  <c r="C725" i="3" s="1"/>
  <c r="B729" i="3"/>
  <c r="C729" i="3" s="1"/>
  <c r="B733" i="3"/>
  <c r="C733" i="3" s="1"/>
  <c r="B737" i="3"/>
  <c r="C737" i="3" s="1"/>
  <c r="B741" i="3"/>
  <c r="C741" i="3" s="1"/>
  <c r="B745" i="3"/>
  <c r="C745" i="3" s="1"/>
  <c r="B749" i="3"/>
  <c r="C749" i="3" s="1"/>
  <c r="B753" i="3"/>
  <c r="C753" i="3" s="1"/>
  <c r="B757" i="3"/>
  <c r="C757" i="3" s="1"/>
  <c r="B761" i="3"/>
  <c r="C761" i="3" s="1"/>
  <c r="B765" i="3"/>
  <c r="C765" i="3" s="1"/>
  <c r="B769" i="3"/>
  <c r="C769" i="3" s="1"/>
  <c r="B773" i="3"/>
  <c r="C773" i="3" s="1"/>
  <c r="B777" i="3"/>
  <c r="C777" i="3" s="1"/>
  <c r="B781" i="3"/>
  <c r="C781" i="3" s="1"/>
  <c r="B785" i="3"/>
  <c r="C785" i="3" s="1"/>
  <c r="B789" i="3"/>
  <c r="C789" i="3" s="1"/>
  <c r="B793" i="3"/>
  <c r="C793" i="3" s="1"/>
  <c r="B797" i="3"/>
  <c r="C797" i="3" s="1"/>
  <c r="B801" i="3"/>
  <c r="C801" i="3" s="1"/>
  <c r="B805" i="3"/>
  <c r="C805" i="3" s="1"/>
  <c r="B809" i="3"/>
  <c r="C809" i="3" s="1"/>
  <c r="B813" i="3"/>
  <c r="C813" i="3" s="1"/>
  <c r="B817" i="3"/>
  <c r="C817" i="3" s="1"/>
  <c r="B821" i="3"/>
  <c r="C821" i="3" s="1"/>
  <c r="B825" i="3"/>
  <c r="C825" i="3" s="1"/>
  <c r="B829" i="3"/>
  <c r="C829" i="3" s="1"/>
  <c r="B833" i="3"/>
  <c r="C833" i="3" s="1"/>
  <c r="B837" i="3"/>
  <c r="C837" i="3" s="1"/>
  <c r="B841" i="3"/>
  <c r="C841" i="3" s="1"/>
  <c r="B845" i="3"/>
  <c r="C845" i="3" s="1"/>
  <c r="B849" i="3"/>
  <c r="C849" i="3" s="1"/>
  <c r="B853" i="3"/>
  <c r="C853" i="3" s="1"/>
  <c r="B857" i="3"/>
  <c r="C857" i="3" s="1"/>
  <c r="B861" i="3"/>
  <c r="C861" i="3" s="1"/>
  <c r="B865" i="3"/>
  <c r="C865" i="3" s="1"/>
  <c r="B869" i="3"/>
  <c r="C869" i="3" s="1"/>
  <c r="B873" i="3"/>
  <c r="C873" i="3" s="1"/>
  <c r="B877" i="3"/>
  <c r="C877" i="3" s="1"/>
  <c r="B881" i="3"/>
  <c r="C881" i="3" s="1"/>
  <c r="B885" i="3"/>
  <c r="C885" i="3" s="1"/>
  <c r="B889" i="3"/>
  <c r="C889" i="3" s="1"/>
  <c r="B893" i="3"/>
  <c r="C893" i="3" s="1"/>
  <c r="B897" i="3"/>
  <c r="C897" i="3" s="1"/>
  <c r="B901" i="3"/>
  <c r="C901" i="3" s="1"/>
  <c r="B905" i="3"/>
  <c r="C905" i="3" s="1"/>
  <c r="B909" i="3"/>
  <c r="C909" i="3" s="1"/>
  <c r="B913" i="3"/>
  <c r="C913" i="3" s="1"/>
  <c r="B917" i="3"/>
  <c r="C917" i="3" s="1"/>
  <c r="B852" i="3"/>
  <c r="C852" i="3" s="1"/>
  <c r="B864" i="3"/>
  <c r="C864" i="3" s="1"/>
  <c r="B872" i="3"/>
  <c r="C872" i="3" s="1"/>
  <c r="B880" i="3"/>
  <c r="C880" i="3" s="1"/>
  <c r="B892" i="3"/>
  <c r="C892" i="3" s="1"/>
  <c r="B904" i="3"/>
  <c r="C904" i="3" s="1"/>
  <c r="B916" i="3"/>
  <c r="C916" i="3" s="1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56" i="2"/>
  <c r="K260" i="2"/>
  <c r="K264" i="2"/>
  <c r="K268" i="2"/>
  <c r="K272" i="2"/>
  <c r="K276" i="2"/>
  <c r="K280" i="2"/>
  <c r="K284" i="2"/>
  <c r="K288" i="2"/>
  <c r="K292" i="2"/>
  <c r="K296" i="2"/>
  <c r="K300" i="2"/>
  <c r="K304" i="2"/>
  <c r="K308" i="2"/>
  <c r="K312" i="2"/>
  <c r="K316" i="2"/>
  <c r="K320" i="2"/>
  <c r="K324" i="2"/>
  <c r="K328" i="2"/>
  <c r="K332" i="2"/>
  <c r="K336" i="2"/>
  <c r="K340" i="2"/>
  <c r="K344" i="2"/>
  <c r="K348" i="2"/>
  <c r="K352" i="2"/>
  <c r="K356" i="2"/>
  <c r="K360" i="2"/>
  <c r="K364" i="2"/>
  <c r="K368" i="2"/>
  <c r="K372" i="2"/>
  <c r="K376" i="2"/>
  <c r="K380" i="2"/>
  <c r="K384" i="2"/>
  <c r="K388" i="2"/>
  <c r="K392" i="2"/>
  <c r="K396" i="2"/>
  <c r="K400" i="2"/>
  <c r="K404" i="2"/>
  <c r="K408" i="2"/>
  <c r="K412" i="2"/>
  <c r="K416" i="2"/>
  <c r="K420" i="2"/>
  <c r="K424" i="2"/>
  <c r="K428" i="2"/>
  <c r="K432" i="2"/>
  <c r="K436" i="2"/>
  <c r="K440" i="2"/>
  <c r="K444" i="2"/>
  <c r="K448" i="2"/>
  <c r="K452" i="2"/>
  <c r="K456" i="2"/>
  <c r="K460" i="2"/>
  <c r="K464" i="2"/>
  <c r="K468" i="2"/>
  <c r="K472" i="2"/>
  <c r="K389" i="2"/>
  <c r="K397" i="2"/>
  <c r="K405" i="2"/>
  <c r="K413" i="2"/>
  <c r="K421" i="2"/>
  <c r="K425" i="2"/>
  <c r="K433" i="2"/>
  <c r="K441" i="2"/>
  <c r="K445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93" i="2"/>
  <c r="K401" i="2"/>
  <c r="K409" i="2"/>
  <c r="K417" i="2"/>
  <c r="K429" i="2"/>
  <c r="K437" i="2"/>
  <c r="K449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" i="2"/>
  <c r="K19" i="2"/>
  <c r="K35" i="2"/>
  <c r="K51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291" i="2"/>
  <c r="K307" i="2"/>
  <c r="K323" i="2"/>
  <c r="K339" i="2"/>
  <c r="K355" i="2"/>
  <c r="K371" i="2"/>
  <c r="K387" i="2"/>
  <c r="K399" i="2"/>
  <c r="K407" i="2"/>
  <c r="K415" i="2"/>
  <c r="K423" i="2"/>
  <c r="K431" i="2"/>
  <c r="K439" i="2"/>
  <c r="K447" i="2"/>
  <c r="K454" i="2"/>
  <c r="K459" i="2"/>
  <c r="K465" i="2"/>
  <c r="K470" i="2"/>
  <c r="K7" i="2"/>
  <c r="K23" i="2"/>
  <c r="K39" i="2"/>
  <c r="K55" i="2"/>
  <c r="K71" i="2"/>
  <c r="K87" i="2"/>
  <c r="K103" i="2"/>
  <c r="K119" i="2"/>
  <c r="K135" i="2"/>
  <c r="K151" i="2"/>
  <c r="K183" i="2"/>
  <c r="K199" i="2"/>
  <c r="K231" i="2"/>
  <c r="K247" i="2"/>
  <c r="K279" i="2"/>
  <c r="K295" i="2"/>
  <c r="K343" i="2"/>
  <c r="K391" i="2"/>
  <c r="K410" i="2"/>
  <c r="K434" i="2"/>
  <c r="K442" i="2"/>
  <c r="K461" i="2"/>
  <c r="K471" i="2"/>
  <c r="K11" i="2"/>
  <c r="K27" i="2"/>
  <c r="K43" i="2"/>
  <c r="K59" i="2"/>
  <c r="K75" i="2"/>
  <c r="K91" i="2"/>
  <c r="K107" i="2"/>
  <c r="K123" i="2"/>
  <c r="K139" i="2"/>
  <c r="K155" i="2"/>
  <c r="K171" i="2"/>
  <c r="K187" i="2"/>
  <c r="K203" i="2"/>
  <c r="K219" i="2"/>
  <c r="K235" i="2"/>
  <c r="K251" i="2"/>
  <c r="K267" i="2"/>
  <c r="K283" i="2"/>
  <c r="K299" i="2"/>
  <c r="K315" i="2"/>
  <c r="K331" i="2"/>
  <c r="K347" i="2"/>
  <c r="K363" i="2"/>
  <c r="K379" i="2"/>
  <c r="K395" i="2"/>
  <c r="K403" i="2"/>
  <c r="K411" i="2"/>
  <c r="K419" i="2"/>
  <c r="K427" i="2"/>
  <c r="K435" i="2"/>
  <c r="K443" i="2"/>
  <c r="K451" i="2"/>
  <c r="K457" i="2"/>
  <c r="K462" i="2"/>
  <c r="K467" i="2"/>
  <c r="K473" i="2"/>
  <c r="K215" i="2"/>
  <c r="K311" i="2"/>
  <c r="K359" i="2"/>
  <c r="K402" i="2"/>
  <c r="K426" i="2"/>
  <c r="K450" i="2"/>
  <c r="K466" i="2"/>
  <c r="K15" i="2"/>
  <c r="K31" i="2"/>
  <c r="K47" i="2"/>
  <c r="K63" i="2"/>
  <c r="K79" i="2"/>
  <c r="K95" i="2"/>
  <c r="K111" i="2"/>
  <c r="K127" i="2"/>
  <c r="K143" i="2"/>
  <c r="K159" i="2"/>
  <c r="K175" i="2"/>
  <c r="K191" i="2"/>
  <c r="K207" i="2"/>
  <c r="K223" i="2"/>
  <c r="K239" i="2"/>
  <c r="K255" i="2"/>
  <c r="K271" i="2"/>
  <c r="K287" i="2"/>
  <c r="K303" i="2"/>
  <c r="K319" i="2"/>
  <c r="K335" i="2"/>
  <c r="K351" i="2"/>
  <c r="K367" i="2"/>
  <c r="K383" i="2"/>
  <c r="K398" i="2"/>
  <c r="K406" i="2"/>
  <c r="K414" i="2"/>
  <c r="K422" i="2"/>
  <c r="K430" i="2"/>
  <c r="K438" i="2"/>
  <c r="K446" i="2"/>
  <c r="K453" i="2"/>
  <c r="K458" i="2"/>
  <c r="K463" i="2"/>
  <c r="K469" i="2"/>
  <c r="K167" i="2"/>
  <c r="K263" i="2"/>
  <c r="K327" i="2"/>
  <c r="K375" i="2"/>
  <c r="K418" i="2"/>
  <c r="K455" i="2"/>
  <c r="K3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K79" i="6"/>
  <c r="K83" i="6"/>
  <c r="K87" i="6"/>
  <c r="K91" i="6"/>
  <c r="K95" i="6"/>
  <c r="K99" i="6"/>
  <c r="K103" i="6"/>
  <c r="K107" i="6"/>
  <c r="K111" i="6"/>
  <c r="K115" i="6"/>
  <c r="K119" i="6"/>
  <c r="K123" i="6"/>
  <c r="K127" i="6"/>
  <c r="K131" i="6"/>
  <c r="K135" i="6"/>
  <c r="K139" i="6"/>
  <c r="K143" i="6"/>
  <c r="K147" i="6"/>
  <c r="K151" i="6"/>
  <c r="K155" i="6"/>
  <c r="K159" i="6"/>
  <c r="K163" i="6"/>
  <c r="K167" i="6"/>
  <c r="K171" i="6"/>
  <c r="K175" i="6"/>
  <c r="K179" i="6"/>
  <c r="K183" i="6"/>
  <c r="K187" i="6"/>
  <c r="K191" i="6"/>
  <c r="K195" i="6"/>
  <c r="K199" i="6"/>
  <c r="K203" i="6"/>
  <c r="K207" i="6"/>
  <c r="K211" i="6"/>
  <c r="K215" i="6"/>
  <c r="K219" i="6"/>
  <c r="K223" i="6"/>
  <c r="K227" i="6"/>
  <c r="K231" i="6"/>
  <c r="K235" i="6"/>
  <c r="K239" i="6"/>
  <c r="K243" i="6"/>
  <c r="K247" i="6"/>
  <c r="K251" i="6"/>
  <c r="K255" i="6"/>
  <c r="K259" i="6"/>
  <c r="K263" i="6"/>
  <c r="K267" i="6"/>
  <c r="K271" i="6"/>
  <c r="K275" i="6"/>
  <c r="K279" i="6"/>
  <c r="K283" i="6"/>
  <c r="K287" i="6"/>
  <c r="K291" i="6"/>
  <c r="K295" i="6"/>
  <c r="K299" i="6"/>
  <c r="K303" i="6"/>
  <c r="K307" i="6"/>
  <c r="K311" i="6"/>
  <c r="K315" i="6"/>
  <c r="K319" i="6"/>
  <c r="K323" i="6"/>
  <c r="K327" i="6"/>
  <c r="K331" i="6"/>
  <c r="K335" i="6"/>
  <c r="K339" i="6"/>
  <c r="K343" i="6"/>
  <c r="K347" i="6"/>
  <c r="K351" i="6"/>
  <c r="K355" i="6"/>
  <c r="K359" i="6"/>
  <c r="K363" i="6"/>
  <c r="K4" i="6"/>
  <c r="K8" i="6"/>
  <c r="K12" i="6"/>
  <c r="K16" i="6"/>
  <c r="K20" i="6"/>
  <c r="K24" i="6"/>
  <c r="K28" i="6"/>
  <c r="K32" i="6"/>
  <c r="K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88" i="6"/>
  <c r="K192" i="6"/>
  <c r="K196" i="6"/>
  <c r="K200" i="6"/>
  <c r="K204" i="6"/>
  <c r="K208" i="6"/>
  <c r="K212" i="6"/>
  <c r="K216" i="6"/>
  <c r="K220" i="6"/>
  <c r="K224" i="6"/>
  <c r="K228" i="6"/>
  <c r="K232" i="6"/>
  <c r="K236" i="6"/>
  <c r="K240" i="6"/>
  <c r="K244" i="6"/>
  <c r="K248" i="6"/>
  <c r="K252" i="6"/>
  <c r="K256" i="6"/>
  <c r="K260" i="6"/>
  <c r="K264" i="6"/>
  <c r="K268" i="6"/>
  <c r="K272" i="6"/>
  <c r="K276" i="6"/>
  <c r="K280" i="6"/>
  <c r="K284" i="6"/>
  <c r="K288" i="6"/>
  <c r="K292" i="6"/>
  <c r="K296" i="6"/>
  <c r="K300" i="6"/>
  <c r="K304" i="6"/>
  <c r="K308" i="6"/>
  <c r="K312" i="6"/>
  <c r="K316" i="6"/>
  <c r="K320" i="6"/>
  <c r="K324" i="6"/>
  <c r="K328" i="6"/>
  <c r="K332" i="6"/>
  <c r="K336" i="6"/>
  <c r="K340" i="6"/>
  <c r="K344" i="6"/>
  <c r="K348" i="6"/>
  <c r="K352" i="6"/>
  <c r="K356" i="6"/>
  <c r="K360" i="6"/>
  <c r="K364" i="6"/>
  <c r="K368" i="6"/>
  <c r="K372" i="6"/>
  <c r="K376" i="6"/>
  <c r="K380" i="6"/>
  <c r="K384" i="6"/>
  <c r="K388" i="6"/>
  <c r="K392" i="6"/>
  <c r="K396" i="6"/>
  <c r="K400" i="6"/>
  <c r="K404" i="6"/>
  <c r="K408" i="6"/>
  <c r="K412" i="6"/>
  <c r="K416" i="6"/>
  <c r="K420" i="6"/>
  <c r="K424" i="6"/>
  <c r="K428" i="6"/>
  <c r="K432" i="6"/>
  <c r="K436" i="6"/>
  <c r="K440" i="6"/>
  <c r="K444" i="6"/>
  <c r="K448" i="6"/>
  <c r="K452" i="6"/>
  <c r="K456" i="6"/>
  <c r="K460" i="6"/>
  <c r="K464" i="6"/>
  <c r="K468" i="6"/>
  <c r="K472" i="6"/>
  <c r="K476" i="6"/>
  <c r="K480" i="6"/>
  <c r="K484" i="6"/>
  <c r="K488" i="6"/>
  <c r="K492" i="6"/>
  <c r="K496" i="6"/>
  <c r="K500" i="6"/>
  <c r="K504" i="6"/>
  <c r="K508" i="6"/>
  <c r="K5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5" i="6"/>
  <c r="K69" i="6"/>
  <c r="K73" i="6"/>
  <c r="K77" i="6"/>
  <c r="K81" i="6"/>
  <c r="K85" i="6"/>
  <c r="K89" i="6"/>
  <c r="K93" i="6"/>
  <c r="K97" i="6"/>
  <c r="K101" i="6"/>
  <c r="K105" i="6"/>
  <c r="K109" i="6"/>
  <c r="K113" i="6"/>
  <c r="K117" i="6"/>
  <c r="K121" i="6"/>
  <c r="K125" i="6"/>
  <c r="K129" i="6"/>
  <c r="K133" i="6"/>
  <c r="K137" i="6"/>
  <c r="K141" i="6"/>
  <c r="K145" i="6"/>
  <c r="K149" i="6"/>
  <c r="K153" i="6"/>
  <c r="K157" i="6"/>
  <c r="K161" i="6"/>
  <c r="K165" i="6"/>
  <c r="K169" i="6"/>
  <c r="K173" i="6"/>
  <c r="K177" i="6"/>
  <c r="K181" i="6"/>
  <c r="K185" i="6"/>
  <c r="K189" i="6"/>
  <c r="K193" i="6"/>
  <c r="K197" i="6"/>
  <c r="K201" i="6"/>
  <c r="K205" i="6"/>
  <c r="K209" i="6"/>
  <c r="K213" i="6"/>
  <c r="K217" i="6"/>
  <c r="K221" i="6"/>
  <c r="K225" i="6"/>
  <c r="K229" i="6"/>
  <c r="K233" i="6"/>
  <c r="K237" i="6"/>
  <c r="K241" i="6"/>
  <c r="K245" i="6"/>
  <c r="K249" i="6"/>
  <c r="K253" i="6"/>
  <c r="K257" i="6"/>
  <c r="K261" i="6"/>
  <c r="K265" i="6"/>
  <c r="K269" i="6"/>
  <c r="K273" i="6"/>
  <c r="K277" i="6"/>
  <c r="K281" i="6"/>
  <c r="K285" i="6"/>
  <c r="K289" i="6"/>
  <c r="K293" i="6"/>
  <c r="K297" i="6"/>
  <c r="K301" i="6"/>
  <c r="K305" i="6"/>
  <c r="K309" i="6"/>
  <c r="K313" i="6"/>
  <c r="K317" i="6"/>
  <c r="K321" i="6"/>
  <c r="K6" i="6"/>
  <c r="K10" i="6"/>
  <c r="K14" i="6"/>
  <c r="K18" i="6"/>
  <c r="K22" i="6"/>
  <c r="K26" i="6"/>
  <c r="K30" i="6"/>
  <c r="K34" i="6"/>
  <c r="K38" i="6"/>
  <c r="K42" i="6"/>
  <c r="K46" i="6"/>
  <c r="K50" i="6"/>
  <c r="K54" i="6"/>
  <c r="K58" i="6"/>
  <c r="K62" i="6"/>
  <c r="K66" i="6"/>
  <c r="K70" i="6"/>
  <c r="K74" i="6"/>
  <c r="K78" i="6"/>
  <c r="K82" i="6"/>
  <c r="K86" i="6"/>
  <c r="K90" i="6"/>
  <c r="K94" i="6"/>
  <c r="K98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162" i="6"/>
  <c r="K166" i="6"/>
  <c r="K170" i="6"/>
  <c r="K174" i="6"/>
  <c r="K178" i="6"/>
  <c r="K182" i="6"/>
  <c r="K186" i="6"/>
  <c r="K190" i="6"/>
  <c r="K194" i="6"/>
  <c r="K198" i="6"/>
  <c r="K202" i="6"/>
  <c r="K206" i="6"/>
  <c r="K210" i="6"/>
  <c r="K214" i="6"/>
  <c r="K218" i="6"/>
  <c r="K222" i="6"/>
  <c r="K226" i="6"/>
  <c r="K230" i="6"/>
  <c r="K234" i="6"/>
  <c r="K238" i="6"/>
  <c r="K242" i="6"/>
  <c r="K246" i="6"/>
  <c r="K250" i="6"/>
  <c r="K254" i="6"/>
  <c r="K258" i="6"/>
  <c r="K262" i="6"/>
  <c r="K266" i="6"/>
  <c r="K270" i="6"/>
  <c r="K274" i="6"/>
  <c r="K278" i="6"/>
  <c r="K282" i="6"/>
  <c r="K286" i="6"/>
  <c r="K290" i="6"/>
  <c r="K294" i="6"/>
  <c r="K298" i="6"/>
  <c r="K302" i="6"/>
  <c r="K306" i="6"/>
  <c r="K310" i="6"/>
  <c r="K314" i="6"/>
  <c r="K318" i="6"/>
  <c r="K322" i="6"/>
  <c r="K326" i="6"/>
  <c r="K330" i="6"/>
  <c r="K334" i="6"/>
  <c r="K338" i="6"/>
  <c r="K342" i="6"/>
  <c r="K346" i="6"/>
  <c r="K350" i="6"/>
  <c r="K354" i="6"/>
  <c r="K358" i="6"/>
  <c r="K362" i="6"/>
  <c r="K366" i="6"/>
  <c r="K370" i="6"/>
  <c r="K374" i="6"/>
  <c r="K378" i="6"/>
  <c r="K382" i="6"/>
  <c r="K386" i="6"/>
  <c r="K390" i="6"/>
  <c r="K394" i="6"/>
  <c r="K398" i="6"/>
  <c r="K402" i="6"/>
  <c r="K406" i="6"/>
  <c r="K410" i="6"/>
  <c r="K414" i="6"/>
  <c r="K418" i="6"/>
  <c r="K422" i="6"/>
  <c r="K426" i="6"/>
  <c r="K430" i="6"/>
  <c r="K434" i="6"/>
  <c r="K438" i="6"/>
  <c r="K442" i="6"/>
  <c r="K446" i="6"/>
  <c r="K450" i="6"/>
  <c r="K454" i="6"/>
  <c r="K458" i="6"/>
  <c r="K462" i="6"/>
  <c r="K466" i="6"/>
  <c r="K470" i="6"/>
  <c r="K474" i="6"/>
  <c r="K478" i="6"/>
  <c r="K482" i="6"/>
  <c r="K486" i="6"/>
  <c r="K490" i="6"/>
  <c r="K494" i="6"/>
  <c r="K498" i="6"/>
  <c r="K502" i="6"/>
  <c r="K506" i="6"/>
  <c r="K510" i="6"/>
  <c r="K325" i="6"/>
  <c r="K341" i="6"/>
  <c r="K357" i="6"/>
  <c r="K369" i="6"/>
  <c r="K377" i="6"/>
  <c r="K385" i="6"/>
  <c r="K393" i="6"/>
  <c r="K401" i="6"/>
  <c r="K409" i="6"/>
  <c r="K417" i="6"/>
  <c r="K425" i="6"/>
  <c r="K433" i="6"/>
  <c r="K441" i="6"/>
  <c r="K449" i="6"/>
  <c r="K457" i="6"/>
  <c r="K465" i="6"/>
  <c r="K473" i="6"/>
  <c r="K481" i="6"/>
  <c r="K489" i="6"/>
  <c r="K497" i="6"/>
  <c r="K505" i="6"/>
  <c r="K512" i="6"/>
  <c r="K516" i="6"/>
  <c r="K520" i="6"/>
  <c r="K524" i="6"/>
  <c r="K528" i="6"/>
  <c r="K532" i="6"/>
  <c r="K536" i="6"/>
  <c r="K540" i="6"/>
  <c r="K544" i="6"/>
  <c r="K548" i="6"/>
  <c r="K552" i="6"/>
  <c r="K556" i="6"/>
  <c r="K560" i="6"/>
  <c r="K564" i="6"/>
  <c r="K568" i="6"/>
  <c r="K572" i="6"/>
  <c r="K576" i="6"/>
  <c r="K580" i="6"/>
  <c r="K584" i="6"/>
  <c r="K588" i="6"/>
  <c r="K592" i="6"/>
  <c r="K596" i="6"/>
  <c r="K600" i="6"/>
  <c r="K604" i="6"/>
  <c r="K608" i="6"/>
  <c r="K612" i="6"/>
  <c r="K616" i="6"/>
  <c r="K620" i="6"/>
  <c r="K624" i="6"/>
  <c r="K628" i="6"/>
  <c r="K632" i="6"/>
  <c r="K636" i="6"/>
  <c r="K640" i="6"/>
  <c r="K644" i="6"/>
  <c r="K648" i="6"/>
  <c r="K652" i="6"/>
  <c r="K656" i="6"/>
  <c r="K660" i="6"/>
  <c r="K664" i="6"/>
  <c r="K668" i="6"/>
  <c r="K672" i="6"/>
  <c r="K676" i="6"/>
  <c r="K680" i="6"/>
  <c r="K684" i="6"/>
  <c r="K688" i="6"/>
  <c r="K692" i="6"/>
  <c r="K696" i="6"/>
  <c r="K700" i="6"/>
  <c r="K704" i="6"/>
  <c r="K708" i="6"/>
  <c r="K712" i="6"/>
  <c r="K716" i="6"/>
  <c r="K720" i="6"/>
  <c r="K724" i="6"/>
  <c r="K728" i="6"/>
  <c r="K732" i="6"/>
  <c r="K736" i="6"/>
  <c r="K740" i="6"/>
  <c r="K744" i="6"/>
  <c r="K748" i="6"/>
  <c r="K752" i="6"/>
  <c r="K756" i="6"/>
  <c r="K329" i="6"/>
  <c r="K345" i="6"/>
  <c r="K361" i="6"/>
  <c r="K371" i="6"/>
  <c r="K379" i="6"/>
  <c r="K387" i="6"/>
  <c r="K395" i="6"/>
  <c r="K403" i="6"/>
  <c r="K411" i="6"/>
  <c r="K419" i="6"/>
  <c r="K427" i="6"/>
  <c r="K435" i="6"/>
  <c r="K443" i="6"/>
  <c r="K451" i="6"/>
  <c r="K459" i="6"/>
  <c r="K467" i="6"/>
  <c r="K475" i="6"/>
  <c r="K483" i="6"/>
  <c r="K491" i="6"/>
  <c r="K499" i="6"/>
  <c r="K507" i="6"/>
  <c r="K513" i="6"/>
  <c r="K517" i="6"/>
  <c r="K521" i="6"/>
  <c r="K525" i="6"/>
  <c r="K529" i="6"/>
  <c r="K533" i="6"/>
  <c r="K537" i="6"/>
  <c r="K541" i="6"/>
  <c r="K545" i="6"/>
  <c r="K549" i="6"/>
  <c r="K553" i="6"/>
  <c r="K557" i="6"/>
  <c r="K561" i="6"/>
  <c r="K565" i="6"/>
  <c r="K569" i="6"/>
  <c r="K573" i="6"/>
  <c r="K577" i="6"/>
  <c r="K581" i="6"/>
  <c r="K585" i="6"/>
  <c r="K589" i="6"/>
  <c r="K593" i="6"/>
  <c r="K597" i="6"/>
  <c r="K601" i="6"/>
  <c r="K605" i="6"/>
  <c r="K609" i="6"/>
  <c r="K613" i="6"/>
  <c r="K617" i="6"/>
  <c r="K621" i="6"/>
  <c r="K625" i="6"/>
  <c r="K629" i="6"/>
  <c r="K633" i="6"/>
  <c r="K637" i="6"/>
  <c r="K641" i="6"/>
  <c r="K645" i="6"/>
  <c r="K649" i="6"/>
  <c r="K653" i="6"/>
  <c r="K657" i="6"/>
  <c r="K661" i="6"/>
  <c r="K665" i="6"/>
  <c r="K669" i="6"/>
  <c r="K673" i="6"/>
  <c r="K677" i="6"/>
  <c r="K681" i="6"/>
  <c r="K685" i="6"/>
  <c r="K689" i="6"/>
  <c r="K693" i="6"/>
  <c r="K697" i="6"/>
  <c r="K701" i="6"/>
  <c r="K705" i="6"/>
  <c r="K709" i="6"/>
  <c r="K713" i="6"/>
  <c r="K717" i="6"/>
  <c r="K721" i="6"/>
  <c r="K725" i="6"/>
  <c r="K729" i="6"/>
  <c r="K733" i="6"/>
  <c r="K737" i="6"/>
  <c r="K741" i="6"/>
  <c r="K745" i="6"/>
  <c r="K749" i="6"/>
  <c r="K753" i="6"/>
  <c r="K757" i="6"/>
  <c r="K337" i="6"/>
  <c r="K353" i="6"/>
  <c r="K367" i="6"/>
  <c r="K375" i="6"/>
  <c r="K383" i="6"/>
  <c r="K391" i="6"/>
  <c r="K399" i="6"/>
  <c r="K407" i="6"/>
  <c r="K415" i="6"/>
  <c r="K423" i="6"/>
  <c r="K431" i="6"/>
  <c r="K439" i="6"/>
  <c r="K447" i="6"/>
  <c r="K455" i="6"/>
  <c r="K463" i="6"/>
  <c r="K471" i="6"/>
  <c r="K479" i="6"/>
  <c r="K487" i="6"/>
  <c r="K495" i="6"/>
  <c r="K503" i="6"/>
  <c r="K511" i="6"/>
  <c r="K515" i="6"/>
  <c r="K519" i="6"/>
  <c r="K523" i="6"/>
  <c r="K527" i="6"/>
  <c r="K531" i="6"/>
  <c r="K535" i="6"/>
  <c r="K539" i="6"/>
  <c r="K543" i="6"/>
  <c r="K547" i="6"/>
  <c r="K551" i="6"/>
  <c r="K555" i="6"/>
  <c r="K559" i="6"/>
  <c r="K563" i="6"/>
  <c r="K567" i="6"/>
  <c r="K571" i="6"/>
  <c r="K575" i="6"/>
  <c r="K579" i="6"/>
  <c r="K583" i="6"/>
  <c r="K587" i="6"/>
  <c r="K591" i="6"/>
  <c r="K595" i="6"/>
  <c r="K599" i="6"/>
  <c r="K603" i="6"/>
  <c r="K607" i="6"/>
  <c r="K611" i="6"/>
  <c r="K615" i="6"/>
  <c r="K619" i="6"/>
  <c r="K623" i="6"/>
  <c r="K627" i="6"/>
  <c r="K631" i="6"/>
  <c r="K635" i="6"/>
  <c r="K639" i="6"/>
  <c r="K643" i="6"/>
  <c r="K647" i="6"/>
  <c r="K651" i="6"/>
  <c r="K655" i="6"/>
  <c r="K659" i="6"/>
  <c r="K663" i="6"/>
  <c r="K667" i="6"/>
  <c r="K671" i="6"/>
  <c r="K675" i="6"/>
  <c r="K679" i="6"/>
  <c r="K683" i="6"/>
  <c r="K687" i="6"/>
  <c r="K691" i="6"/>
  <c r="K695" i="6"/>
  <c r="K699" i="6"/>
  <c r="K703" i="6"/>
  <c r="K707" i="6"/>
  <c r="K711" i="6"/>
  <c r="K715" i="6"/>
  <c r="K719" i="6"/>
  <c r="K723" i="6"/>
  <c r="K727" i="6"/>
  <c r="K731" i="6"/>
  <c r="K735" i="6"/>
  <c r="K739" i="6"/>
  <c r="K743" i="6"/>
  <c r="K747" i="6"/>
  <c r="K751" i="6"/>
  <c r="K755" i="6"/>
  <c r="K759" i="6"/>
  <c r="K763" i="6"/>
  <c r="K767" i="6"/>
  <c r="K771" i="6"/>
  <c r="K775" i="6"/>
  <c r="K779" i="6"/>
  <c r="K783" i="6"/>
  <c r="K787" i="6"/>
  <c r="K791" i="6"/>
  <c r="K795" i="6"/>
  <c r="K799" i="6"/>
  <c r="K803" i="6"/>
  <c r="K807" i="6"/>
  <c r="K811" i="6"/>
  <c r="K815" i="6"/>
  <c r="K819" i="6"/>
  <c r="K823" i="6"/>
  <c r="K827" i="6"/>
  <c r="K831" i="6"/>
  <c r="K835" i="6"/>
  <c r="K839" i="6"/>
  <c r="K843" i="6"/>
  <c r="K847" i="6"/>
  <c r="K851" i="6"/>
  <c r="K855" i="6"/>
  <c r="K859" i="6"/>
  <c r="K863" i="6"/>
  <c r="K867" i="6"/>
  <c r="K871" i="6"/>
  <c r="K875" i="6"/>
  <c r="K879" i="6"/>
  <c r="K883" i="6"/>
  <c r="K887" i="6"/>
  <c r="K891" i="6"/>
  <c r="K895" i="6"/>
  <c r="K899" i="6"/>
  <c r="K903" i="6"/>
  <c r="K907" i="6"/>
  <c r="K911" i="6"/>
  <c r="K915" i="6"/>
  <c r="J3" i="6"/>
  <c r="J7" i="6"/>
  <c r="J11" i="6"/>
  <c r="J15" i="6"/>
  <c r="J19" i="6"/>
  <c r="K333" i="6"/>
  <c r="K381" i="6"/>
  <c r="K413" i="6"/>
  <c r="K445" i="6"/>
  <c r="K477" i="6"/>
  <c r="K509" i="6"/>
  <c r="K526" i="6"/>
  <c r="K542" i="6"/>
  <c r="K558" i="6"/>
  <c r="K574" i="6"/>
  <c r="K590" i="6"/>
  <c r="K606" i="6"/>
  <c r="K622" i="6"/>
  <c r="K638" i="6"/>
  <c r="K654" i="6"/>
  <c r="K670" i="6"/>
  <c r="K686" i="6"/>
  <c r="K702" i="6"/>
  <c r="K718" i="6"/>
  <c r="K734" i="6"/>
  <c r="K750" i="6"/>
  <c r="K761" i="6"/>
  <c r="K766" i="6"/>
  <c r="K772" i="6"/>
  <c r="K777" i="6"/>
  <c r="K782" i="6"/>
  <c r="K788" i="6"/>
  <c r="K793" i="6"/>
  <c r="K798" i="6"/>
  <c r="K804" i="6"/>
  <c r="K809" i="6"/>
  <c r="K814" i="6"/>
  <c r="K820" i="6"/>
  <c r="K825" i="6"/>
  <c r="K830" i="6"/>
  <c r="K836" i="6"/>
  <c r="K841" i="6"/>
  <c r="K846" i="6"/>
  <c r="K852" i="6"/>
  <c r="K857" i="6"/>
  <c r="K862" i="6"/>
  <c r="K868" i="6"/>
  <c r="K873" i="6"/>
  <c r="K878" i="6"/>
  <c r="K884" i="6"/>
  <c r="K889" i="6"/>
  <c r="K894" i="6"/>
  <c r="K900" i="6"/>
  <c r="K905" i="6"/>
  <c r="K910" i="6"/>
  <c r="K916" i="6"/>
  <c r="J5" i="6"/>
  <c r="J10" i="6"/>
  <c r="J16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201" i="6"/>
  <c r="J205" i="6"/>
  <c r="J209" i="6"/>
  <c r="J213" i="6"/>
  <c r="J217" i="6"/>
  <c r="J221" i="6"/>
  <c r="J225" i="6"/>
  <c r="J229" i="6"/>
  <c r="J233" i="6"/>
  <c r="J237" i="6"/>
  <c r="J241" i="6"/>
  <c r="J245" i="6"/>
  <c r="J249" i="6"/>
  <c r="J253" i="6"/>
  <c r="J257" i="6"/>
  <c r="J261" i="6"/>
  <c r="J265" i="6"/>
  <c r="J269" i="6"/>
  <c r="J273" i="6"/>
  <c r="J277" i="6"/>
  <c r="J281" i="6"/>
  <c r="J285" i="6"/>
  <c r="J289" i="6"/>
  <c r="J293" i="6"/>
  <c r="J297" i="6"/>
  <c r="J301" i="6"/>
  <c r="J305" i="6"/>
  <c r="J309" i="6"/>
  <c r="K349" i="6"/>
  <c r="K389" i="6"/>
  <c r="K421" i="6"/>
  <c r="K453" i="6"/>
  <c r="K485" i="6"/>
  <c r="K514" i="6"/>
  <c r="K530" i="6"/>
  <c r="K546" i="6"/>
  <c r="K562" i="6"/>
  <c r="K578" i="6"/>
  <c r="K594" i="6"/>
  <c r="K610" i="6"/>
  <c r="K626" i="6"/>
  <c r="K642" i="6"/>
  <c r="K658" i="6"/>
  <c r="K674" i="6"/>
  <c r="K690" i="6"/>
  <c r="K706" i="6"/>
  <c r="K722" i="6"/>
  <c r="K738" i="6"/>
  <c r="K754" i="6"/>
  <c r="K762" i="6"/>
  <c r="K768" i="6"/>
  <c r="K773" i="6"/>
  <c r="K778" i="6"/>
  <c r="K784" i="6"/>
  <c r="K789" i="6"/>
  <c r="K794" i="6"/>
  <c r="K800" i="6"/>
  <c r="K805" i="6"/>
  <c r="K810" i="6"/>
  <c r="K816" i="6"/>
  <c r="K821" i="6"/>
  <c r="K826" i="6"/>
  <c r="K832" i="6"/>
  <c r="K837" i="6"/>
  <c r="K842" i="6"/>
  <c r="K848" i="6"/>
  <c r="K853" i="6"/>
  <c r="K858" i="6"/>
  <c r="K864" i="6"/>
  <c r="K869" i="6"/>
  <c r="K874" i="6"/>
  <c r="K880" i="6"/>
  <c r="K885" i="6"/>
  <c r="K890" i="6"/>
  <c r="K896" i="6"/>
  <c r="K901" i="6"/>
  <c r="K906" i="6"/>
  <c r="K912" i="6"/>
  <c r="K917" i="6"/>
  <c r="J6" i="6"/>
  <c r="J12" i="6"/>
  <c r="J17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J78" i="6"/>
  <c r="J82" i="6"/>
  <c r="J86" i="6"/>
  <c r="J90" i="6"/>
  <c r="J94" i="6"/>
  <c r="J98" i="6"/>
  <c r="J102" i="6"/>
  <c r="J106" i="6"/>
  <c r="J110" i="6"/>
  <c r="J114" i="6"/>
  <c r="J118" i="6"/>
  <c r="J122" i="6"/>
  <c r="J126" i="6"/>
  <c r="J130" i="6"/>
  <c r="J134" i="6"/>
  <c r="J138" i="6"/>
  <c r="J142" i="6"/>
  <c r="J146" i="6"/>
  <c r="J150" i="6"/>
  <c r="J154" i="6"/>
  <c r="J158" i="6"/>
  <c r="J162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230" i="6"/>
  <c r="J234" i="6"/>
  <c r="J238" i="6"/>
  <c r="J242" i="6"/>
  <c r="J246" i="6"/>
  <c r="J250" i="6"/>
  <c r="J254" i="6"/>
  <c r="J258" i="6"/>
  <c r="J262" i="6"/>
  <c r="J266" i="6"/>
  <c r="J270" i="6"/>
  <c r="J274" i="6"/>
  <c r="J278" i="6"/>
  <c r="J282" i="6"/>
  <c r="J286" i="6"/>
  <c r="J290" i="6"/>
  <c r="J294" i="6"/>
  <c r="J298" i="6"/>
  <c r="J302" i="6"/>
  <c r="J306" i="6"/>
  <c r="J310" i="6"/>
  <c r="K373" i="6"/>
  <c r="K405" i="6"/>
  <c r="K437" i="6"/>
  <c r="K469" i="6"/>
  <c r="K501" i="6"/>
  <c r="K522" i="6"/>
  <c r="K538" i="6"/>
  <c r="K554" i="6"/>
  <c r="K570" i="6"/>
  <c r="K586" i="6"/>
  <c r="K602" i="6"/>
  <c r="K618" i="6"/>
  <c r="K634" i="6"/>
  <c r="K650" i="6"/>
  <c r="K666" i="6"/>
  <c r="K682" i="6"/>
  <c r="K698" i="6"/>
  <c r="K714" i="6"/>
  <c r="K730" i="6"/>
  <c r="K746" i="6"/>
  <c r="K760" i="6"/>
  <c r="K765" i="6"/>
  <c r="K770" i="6"/>
  <c r="K776" i="6"/>
  <c r="K781" i="6"/>
  <c r="K786" i="6"/>
  <c r="K792" i="6"/>
  <c r="K797" i="6"/>
  <c r="K802" i="6"/>
  <c r="K808" i="6"/>
  <c r="K813" i="6"/>
  <c r="K818" i="6"/>
  <c r="K824" i="6"/>
  <c r="K829" i="6"/>
  <c r="K834" i="6"/>
  <c r="K840" i="6"/>
  <c r="K845" i="6"/>
  <c r="K850" i="6"/>
  <c r="K856" i="6"/>
  <c r="K861" i="6"/>
  <c r="K866" i="6"/>
  <c r="K872" i="6"/>
  <c r="K877" i="6"/>
  <c r="K882" i="6"/>
  <c r="K888" i="6"/>
  <c r="K893" i="6"/>
  <c r="K898" i="6"/>
  <c r="K904" i="6"/>
  <c r="K909" i="6"/>
  <c r="K914" i="6"/>
  <c r="J4" i="6"/>
  <c r="J9" i="6"/>
  <c r="J14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J80" i="6"/>
  <c r="J84" i="6"/>
  <c r="J88" i="6"/>
  <c r="J92" i="6"/>
  <c r="J96" i="6"/>
  <c r="J100" i="6"/>
  <c r="J104" i="6"/>
  <c r="J108" i="6"/>
  <c r="J112" i="6"/>
  <c r="J116" i="6"/>
  <c r="J120" i="6"/>
  <c r="J124" i="6"/>
  <c r="J128" i="6"/>
  <c r="J132" i="6"/>
  <c r="J136" i="6"/>
  <c r="J140" i="6"/>
  <c r="J144" i="6"/>
  <c r="J148" i="6"/>
  <c r="J152" i="6"/>
  <c r="J156" i="6"/>
  <c r="J160" i="6"/>
  <c r="J164" i="6"/>
  <c r="J168" i="6"/>
  <c r="J172" i="6"/>
  <c r="J176" i="6"/>
  <c r="J180" i="6"/>
  <c r="J184" i="6"/>
  <c r="J188" i="6"/>
  <c r="J192" i="6"/>
  <c r="J196" i="6"/>
  <c r="J200" i="6"/>
  <c r="J204" i="6"/>
  <c r="J208" i="6"/>
  <c r="J212" i="6"/>
  <c r="J216" i="6"/>
  <c r="J220" i="6"/>
  <c r="J224" i="6"/>
  <c r="J228" i="6"/>
  <c r="J232" i="6"/>
  <c r="J236" i="6"/>
  <c r="J240" i="6"/>
  <c r="J244" i="6"/>
  <c r="J248" i="6"/>
  <c r="J252" i="6"/>
  <c r="J256" i="6"/>
  <c r="J260" i="6"/>
  <c r="J264" i="6"/>
  <c r="J268" i="6"/>
  <c r="J272" i="6"/>
  <c r="J276" i="6"/>
  <c r="J280" i="6"/>
  <c r="J284" i="6"/>
  <c r="J288" i="6"/>
  <c r="J292" i="6"/>
  <c r="J296" i="6"/>
  <c r="J300" i="6"/>
  <c r="J304" i="6"/>
  <c r="J308" i="6"/>
  <c r="J312" i="6"/>
  <c r="J316" i="6"/>
  <c r="J320" i="6"/>
  <c r="J324" i="6"/>
  <c r="J328" i="6"/>
  <c r="J332" i="6"/>
  <c r="J336" i="6"/>
  <c r="J340" i="6"/>
  <c r="J344" i="6"/>
  <c r="J348" i="6"/>
  <c r="J352" i="6"/>
  <c r="J356" i="6"/>
  <c r="J360" i="6"/>
  <c r="J364" i="6"/>
  <c r="J368" i="6"/>
  <c r="J372" i="6"/>
  <c r="J376" i="6"/>
  <c r="J380" i="6"/>
  <c r="J384" i="6"/>
  <c r="J388" i="6"/>
  <c r="J392" i="6"/>
  <c r="J396" i="6"/>
  <c r="J400" i="6"/>
  <c r="J404" i="6"/>
  <c r="J408" i="6"/>
  <c r="J412" i="6"/>
  <c r="J416" i="6"/>
  <c r="J420" i="6"/>
  <c r="J424" i="6"/>
  <c r="J428" i="6"/>
  <c r="J432" i="6"/>
  <c r="J436" i="6"/>
  <c r="J440" i="6"/>
  <c r="J444" i="6"/>
  <c r="J448" i="6"/>
  <c r="J452" i="6"/>
  <c r="J456" i="6"/>
  <c r="J460" i="6"/>
  <c r="J464" i="6"/>
  <c r="J468" i="6"/>
  <c r="J472" i="6"/>
  <c r="J476" i="6"/>
  <c r="J480" i="6"/>
  <c r="J484" i="6"/>
  <c r="J488" i="6"/>
  <c r="J492" i="6"/>
  <c r="J496" i="6"/>
  <c r="J500" i="6"/>
  <c r="J504" i="6"/>
  <c r="J508" i="6"/>
  <c r="J512" i="6"/>
  <c r="J516" i="6"/>
  <c r="J520" i="6"/>
  <c r="J524" i="6"/>
  <c r="J528" i="6"/>
  <c r="J532" i="6"/>
  <c r="J536" i="6"/>
  <c r="J540" i="6"/>
  <c r="J544" i="6"/>
  <c r="J548" i="6"/>
  <c r="J552" i="6"/>
  <c r="J556" i="6"/>
  <c r="J560" i="6"/>
  <c r="J564" i="6"/>
  <c r="J568" i="6"/>
  <c r="J572" i="6"/>
  <c r="J576" i="6"/>
  <c r="J580" i="6"/>
  <c r="J584" i="6"/>
  <c r="J588" i="6"/>
  <c r="J592" i="6"/>
  <c r="J596" i="6"/>
  <c r="J600" i="6"/>
  <c r="J604" i="6"/>
  <c r="J608" i="6"/>
  <c r="J612" i="6"/>
  <c r="J616" i="6"/>
  <c r="J620" i="6"/>
  <c r="J624" i="6"/>
  <c r="J628" i="6"/>
  <c r="J632" i="6"/>
  <c r="J636" i="6"/>
  <c r="J640" i="6"/>
  <c r="J644" i="6"/>
  <c r="J648" i="6"/>
  <c r="J652" i="6"/>
  <c r="J656" i="6"/>
  <c r="J660" i="6"/>
  <c r="J664" i="6"/>
  <c r="K365" i="6"/>
  <c r="K493" i="6"/>
  <c r="K566" i="6"/>
  <c r="K630" i="6"/>
  <c r="K694" i="6"/>
  <c r="K758" i="6"/>
  <c r="K780" i="6"/>
  <c r="K801" i="6"/>
  <c r="K822" i="6"/>
  <c r="K844" i="6"/>
  <c r="K865" i="6"/>
  <c r="K886" i="6"/>
  <c r="K908" i="6"/>
  <c r="J13" i="6"/>
  <c r="J31" i="6"/>
  <c r="J47" i="6"/>
  <c r="J63" i="6"/>
  <c r="J79" i="6"/>
  <c r="J95" i="6"/>
  <c r="J111" i="6"/>
  <c r="J127" i="6"/>
  <c r="J143" i="6"/>
  <c r="J159" i="6"/>
  <c r="J175" i="6"/>
  <c r="J191" i="6"/>
  <c r="J207" i="6"/>
  <c r="J223" i="6"/>
  <c r="J239" i="6"/>
  <c r="J255" i="6"/>
  <c r="J271" i="6"/>
  <c r="J287" i="6"/>
  <c r="J303" i="6"/>
  <c r="J314" i="6"/>
  <c r="J319" i="6"/>
  <c r="J325" i="6"/>
  <c r="J330" i="6"/>
  <c r="J335" i="6"/>
  <c r="J341" i="6"/>
  <c r="J346" i="6"/>
  <c r="J351" i="6"/>
  <c r="J357" i="6"/>
  <c r="J362" i="6"/>
  <c r="J367" i="6"/>
  <c r="J373" i="6"/>
  <c r="J378" i="6"/>
  <c r="J383" i="6"/>
  <c r="J389" i="6"/>
  <c r="J394" i="6"/>
  <c r="J399" i="6"/>
  <c r="J405" i="6"/>
  <c r="J410" i="6"/>
  <c r="J415" i="6"/>
  <c r="J421" i="6"/>
  <c r="J426" i="6"/>
  <c r="J431" i="6"/>
  <c r="J437" i="6"/>
  <c r="J442" i="6"/>
  <c r="J447" i="6"/>
  <c r="J453" i="6"/>
  <c r="J458" i="6"/>
  <c r="J463" i="6"/>
  <c r="J469" i="6"/>
  <c r="J474" i="6"/>
  <c r="J479" i="6"/>
  <c r="J485" i="6"/>
  <c r="J490" i="6"/>
  <c r="J495" i="6"/>
  <c r="J501" i="6"/>
  <c r="J506" i="6"/>
  <c r="J511" i="6"/>
  <c r="J517" i="6"/>
  <c r="J522" i="6"/>
  <c r="J527" i="6"/>
  <c r="J533" i="6"/>
  <c r="J538" i="6"/>
  <c r="J543" i="6"/>
  <c r="J549" i="6"/>
  <c r="J554" i="6"/>
  <c r="J559" i="6"/>
  <c r="J565" i="6"/>
  <c r="J570" i="6"/>
  <c r="J575" i="6"/>
  <c r="J581" i="6"/>
  <c r="J586" i="6"/>
  <c r="J591" i="6"/>
  <c r="J597" i="6"/>
  <c r="J602" i="6"/>
  <c r="J607" i="6"/>
  <c r="J613" i="6"/>
  <c r="J618" i="6"/>
  <c r="J623" i="6"/>
  <c r="J629" i="6"/>
  <c r="J634" i="6"/>
  <c r="J639" i="6"/>
  <c r="J645" i="6"/>
  <c r="J650" i="6"/>
  <c r="J655" i="6"/>
  <c r="J661" i="6"/>
  <c r="J666" i="6"/>
  <c r="J670" i="6"/>
  <c r="J674" i="6"/>
  <c r="J678" i="6"/>
  <c r="J682" i="6"/>
  <c r="J686" i="6"/>
  <c r="J690" i="6"/>
  <c r="J694" i="6"/>
  <c r="J698" i="6"/>
  <c r="J702" i="6"/>
  <c r="J706" i="6"/>
  <c r="J710" i="6"/>
  <c r="J714" i="6"/>
  <c r="J718" i="6"/>
  <c r="J722" i="6"/>
  <c r="J726" i="6"/>
  <c r="J730" i="6"/>
  <c r="J734" i="6"/>
  <c r="J738" i="6"/>
  <c r="J742" i="6"/>
  <c r="J746" i="6"/>
  <c r="J750" i="6"/>
  <c r="J754" i="6"/>
  <c r="J758" i="6"/>
  <c r="J762" i="6"/>
  <c r="J766" i="6"/>
  <c r="J770" i="6"/>
  <c r="J774" i="6"/>
  <c r="J778" i="6"/>
  <c r="J782" i="6"/>
  <c r="J786" i="6"/>
  <c r="J790" i="6"/>
  <c r="J794" i="6"/>
  <c r="J798" i="6"/>
  <c r="J802" i="6"/>
  <c r="J806" i="6"/>
  <c r="J810" i="6"/>
  <c r="J814" i="6"/>
  <c r="J818" i="6"/>
  <c r="J822" i="6"/>
  <c r="J826" i="6"/>
  <c r="J830" i="6"/>
  <c r="J834" i="6"/>
  <c r="J838" i="6"/>
  <c r="J842" i="6"/>
  <c r="J846" i="6"/>
  <c r="J850" i="6"/>
  <c r="J854" i="6"/>
  <c r="J858" i="6"/>
  <c r="J862" i="6"/>
  <c r="J866" i="6"/>
  <c r="J870" i="6"/>
  <c r="J874" i="6"/>
  <c r="J878" i="6"/>
  <c r="J882" i="6"/>
  <c r="J886" i="6"/>
  <c r="K397" i="6"/>
  <c r="K518" i="6"/>
  <c r="K582" i="6"/>
  <c r="K646" i="6"/>
  <c r="K710" i="6"/>
  <c r="K764" i="6"/>
  <c r="K785" i="6"/>
  <c r="K806" i="6"/>
  <c r="K828" i="6"/>
  <c r="K849" i="6"/>
  <c r="K870" i="6"/>
  <c r="K892" i="6"/>
  <c r="K913" i="6"/>
  <c r="J18" i="6"/>
  <c r="J35" i="6"/>
  <c r="J51" i="6"/>
  <c r="J67" i="6"/>
  <c r="J83" i="6"/>
  <c r="J99" i="6"/>
  <c r="J115" i="6"/>
  <c r="J131" i="6"/>
  <c r="J147" i="6"/>
  <c r="J163" i="6"/>
  <c r="J179" i="6"/>
  <c r="J195" i="6"/>
  <c r="J211" i="6"/>
  <c r="J227" i="6"/>
  <c r="J243" i="6"/>
  <c r="J259" i="6"/>
  <c r="J275" i="6"/>
  <c r="J291" i="6"/>
  <c r="J307" i="6"/>
  <c r="J315" i="6"/>
  <c r="J321" i="6"/>
  <c r="J326" i="6"/>
  <c r="J331" i="6"/>
  <c r="J337" i="6"/>
  <c r="J342" i="6"/>
  <c r="J347" i="6"/>
  <c r="J353" i="6"/>
  <c r="J358" i="6"/>
  <c r="J363" i="6"/>
  <c r="J369" i="6"/>
  <c r="J374" i="6"/>
  <c r="J379" i="6"/>
  <c r="J385" i="6"/>
  <c r="J390" i="6"/>
  <c r="J395" i="6"/>
  <c r="J401" i="6"/>
  <c r="J406" i="6"/>
  <c r="J411" i="6"/>
  <c r="J417" i="6"/>
  <c r="J422" i="6"/>
  <c r="J427" i="6"/>
  <c r="J433" i="6"/>
  <c r="J438" i="6"/>
  <c r="J443" i="6"/>
  <c r="J449" i="6"/>
  <c r="J454" i="6"/>
  <c r="J459" i="6"/>
  <c r="J465" i="6"/>
  <c r="J470" i="6"/>
  <c r="J475" i="6"/>
  <c r="J481" i="6"/>
  <c r="J486" i="6"/>
  <c r="J491" i="6"/>
  <c r="J497" i="6"/>
  <c r="J502" i="6"/>
  <c r="J507" i="6"/>
  <c r="J513" i="6"/>
  <c r="J518" i="6"/>
  <c r="J523" i="6"/>
  <c r="J529" i="6"/>
  <c r="J534" i="6"/>
  <c r="J539" i="6"/>
  <c r="J545" i="6"/>
  <c r="J550" i="6"/>
  <c r="J555" i="6"/>
  <c r="J561" i="6"/>
  <c r="J566" i="6"/>
  <c r="J571" i="6"/>
  <c r="J577" i="6"/>
  <c r="J582" i="6"/>
  <c r="J587" i="6"/>
  <c r="J593" i="6"/>
  <c r="J598" i="6"/>
  <c r="J603" i="6"/>
  <c r="J609" i="6"/>
  <c r="J614" i="6"/>
  <c r="J619" i="6"/>
  <c r="J625" i="6"/>
  <c r="J630" i="6"/>
  <c r="J635" i="6"/>
  <c r="J641" i="6"/>
  <c r="J646" i="6"/>
  <c r="J651" i="6"/>
  <c r="J657" i="6"/>
  <c r="J662" i="6"/>
  <c r="J667" i="6"/>
  <c r="J671" i="6"/>
  <c r="J675" i="6"/>
  <c r="J679" i="6"/>
  <c r="J683" i="6"/>
  <c r="J687" i="6"/>
  <c r="J691" i="6"/>
  <c r="J695" i="6"/>
  <c r="J699" i="6"/>
  <c r="J703" i="6"/>
  <c r="J707" i="6"/>
  <c r="J711" i="6"/>
  <c r="J715" i="6"/>
  <c r="J719" i="6"/>
  <c r="J723" i="6"/>
  <c r="J727" i="6"/>
  <c r="J731" i="6"/>
  <c r="J735" i="6"/>
  <c r="J739" i="6"/>
  <c r="J743" i="6"/>
  <c r="J747" i="6"/>
  <c r="J751" i="6"/>
  <c r="J755" i="6"/>
  <c r="J759" i="6"/>
  <c r="J763" i="6"/>
  <c r="J767" i="6"/>
  <c r="J771" i="6"/>
  <c r="J775" i="6"/>
  <c r="J779" i="6"/>
  <c r="J783" i="6"/>
  <c r="J787" i="6"/>
  <c r="J791" i="6"/>
  <c r="J795" i="6"/>
  <c r="J799" i="6"/>
  <c r="J803" i="6"/>
  <c r="J807" i="6"/>
  <c r="J811" i="6"/>
  <c r="J815" i="6"/>
  <c r="J819" i="6"/>
  <c r="J823" i="6"/>
  <c r="J827" i="6"/>
  <c r="J831" i="6"/>
  <c r="J835" i="6"/>
  <c r="J839" i="6"/>
  <c r="J843" i="6"/>
  <c r="J847" i="6"/>
  <c r="J851" i="6"/>
  <c r="J855" i="6"/>
  <c r="J859" i="6"/>
  <c r="J863" i="6"/>
  <c r="J867" i="6"/>
  <c r="J871" i="6"/>
  <c r="J875" i="6"/>
  <c r="J879" i="6"/>
  <c r="K461" i="6"/>
  <c r="K550" i="6"/>
  <c r="K614" i="6"/>
  <c r="K678" i="6"/>
  <c r="K742" i="6"/>
  <c r="K774" i="6"/>
  <c r="K796" i="6"/>
  <c r="K817" i="6"/>
  <c r="K838" i="6"/>
  <c r="K860" i="6"/>
  <c r="K881" i="6"/>
  <c r="K902" i="6"/>
  <c r="J8" i="6"/>
  <c r="J27" i="6"/>
  <c r="J43" i="6"/>
  <c r="J59" i="6"/>
  <c r="J75" i="6"/>
  <c r="J91" i="6"/>
  <c r="J107" i="6"/>
  <c r="J123" i="6"/>
  <c r="J139" i="6"/>
  <c r="J155" i="6"/>
  <c r="J171" i="6"/>
  <c r="J187" i="6"/>
  <c r="J203" i="6"/>
  <c r="J219" i="6"/>
  <c r="J235" i="6"/>
  <c r="J251" i="6"/>
  <c r="J267" i="6"/>
  <c r="J283" i="6"/>
  <c r="J299" i="6"/>
  <c r="J313" i="6"/>
  <c r="J318" i="6"/>
  <c r="J323" i="6"/>
  <c r="J329" i="6"/>
  <c r="J334" i="6"/>
  <c r="J339" i="6"/>
  <c r="J345" i="6"/>
  <c r="J350" i="6"/>
  <c r="J355" i="6"/>
  <c r="J361" i="6"/>
  <c r="J366" i="6"/>
  <c r="J371" i="6"/>
  <c r="J377" i="6"/>
  <c r="J382" i="6"/>
  <c r="J387" i="6"/>
  <c r="J393" i="6"/>
  <c r="J398" i="6"/>
  <c r="J403" i="6"/>
  <c r="J409" i="6"/>
  <c r="J414" i="6"/>
  <c r="J419" i="6"/>
  <c r="J425" i="6"/>
  <c r="J430" i="6"/>
  <c r="J435" i="6"/>
  <c r="J441" i="6"/>
  <c r="J446" i="6"/>
  <c r="J451" i="6"/>
  <c r="J457" i="6"/>
  <c r="J462" i="6"/>
  <c r="J467" i="6"/>
  <c r="J473" i="6"/>
  <c r="J478" i="6"/>
  <c r="J483" i="6"/>
  <c r="J489" i="6"/>
  <c r="J494" i="6"/>
  <c r="J499" i="6"/>
  <c r="J505" i="6"/>
  <c r="J510" i="6"/>
  <c r="J515" i="6"/>
  <c r="J521" i="6"/>
  <c r="J526" i="6"/>
  <c r="J531" i="6"/>
  <c r="J537" i="6"/>
  <c r="J542" i="6"/>
  <c r="J547" i="6"/>
  <c r="J553" i="6"/>
  <c r="J558" i="6"/>
  <c r="J563" i="6"/>
  <c r="J569" i="6"/>
  <c r="J574" i="6"/>
  <c r="J579" i="6"/>
  <c r="J585" i="6"/>
  <c r="J590" i="6"/>
  <c r="J595" i="6"/>
  <c r="J601" i="6"/>
  <c r="J606" i="6"/>
  <c r="J611" i="6"/>
  <c r="J617" i="6"/>
  <c r="J622" i="6"/>
  <c r="J627" i="6"/>
  <c r="J633" i="6"/>
  <c r="J638" i="6"/>
  <c r="J643" i="6"/>
  <c r="J649" i="6"/>
  <c r="J654" i="6"/>
  <c r="J659" i="6"/>
  <c r="J665" i="6"/>
  <c r="J669" i="6"/>
  <c r="J673" i="6"/>
  <c r="J677" i="6"/>
  <c r="J681" i="6"/>
  <c r="J685" i="6"/>
  <c r="J689" i="6"/>
  <c r="J693" i="6"/>
  <c r="J697" i="6"/>
  <c r="J701" i="6"/>
  <c r="J705" i="6"/>
  <c r="J709" i="6"/>
  <c r="J713" i="6"/>
  <c r="J717" i="6"/>
  <c r="J721" i="6"/>
  <c r="J725" i="6"/>
  <c r="J729" i="6"/>
  <c r="J733" i="6"/>
  <c r="J737" i="6"/>
  <c r="J741" i="6"/>
  <c r="J745" i="6"/>
  <c r="J749" i="6"/>
  <c r="J753" i="6"/>
  <c r="J757" i="6"/>
  <c r="J761" i="6"/>
  <c r="J765" i="6"/>
  <c r="J769" i="6"/>
  <c r="J773" i="6"/>
  <c r="J777" i="6"/>
  <c r="J781" i="6"/>
  <c r="J785" i="6"/>
  <c r="J789" i="6"/>
  <c r="J793" i="6"/>
  <c r="J797" i="6"/>
  <c r="J801" i="6"/>
  <c r="J805" i="6"/>
  <c r="J809" i="6"/>
  <c r="J813" i="6"/>
  <c r="J817" i="6"/>
  <c r="J821" i="6"/>
  <c r="J825" i="6"/>
  <c r="J829" i="6"/>
  <c r="J833" i="6"/>
  <c r="J837" i="6"/>
  <c r="J841" i="6"/>
  <c r="J845" i="6"/>
  <c r="J849" i="6"/>
  <c r="J853" i="6"/>
  <c r="J857" i="6"/>
  <c r="J861" i="6"/>
  <c r="J865" i="6"/>
  <c r="J869" i="6"/>
  <c r="J873" i="6"/>
  <c r="J877" i="6"/>
  <c r="J881" i="6"/>
  <c r="J885" i="6"/>
  <c r="J889" i="6"/>
  <c r="J893" i="6"/>
  <c r="J897" i="6"/>
  <c r="J901" i="6"/>
  <c r="J905" i="6"/>
  <c r="J909" i="6"/>
  <c r="J913" i="6"/>
  <c r="J917" i="6"/>
  <c r="I5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05" i="6"/>
  <c r="I109" i="6"/>
  <c r="I113" i="6"/>
  <c r="I117" i="6"/>
  <c r="I121" i="6"/>
  <c r="I125" i="6"/>
  <c r="I129" i="6"/>
  <c r="I133" i="6"/>
  <c r="I137" i="6"/>
  <c r="I141" i="6"/>
  <c r="I145" i="6"/>
  <c r="I149" i="6"/>
  <c r="I153" i="6"/>
  <c r="I157" i="6"/>
  <c r="I161" i="6"/>
  <c r="I165" i="6"/>
  <c r="I169" i="6"/>
  <c r="I173" i="6"/>
  <c r="I177" i="6"/>
  <c r="I181" i="6"/>
  <c r="I185" i="6"/>
  <c r="I189" i="6"/>
  <c r="I193" i="6"/>
  <c r="I197" i="6"/>
  <c r="I201" i="6"/>
  <c r="I205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77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I333" i="6"/>
  <c r="I337" i="6"/>
  <c r="I341" i="6"/>
  <c r="I345" i="6"/>
  <c r="I349" i="6"/>
  <c r="I353" i="6"/>
  <c r="I357" i="6"/>
  <c r="I361" i="6"/>
  <c r="I365" i="6"/>
  <c r="I369" i="6"/>
  <c r="I373" i="6"/>
  <c r="I377" i="6"/>
  <c r="K534" i="6"/>
  <c r="K769" i="6"/>
  <c r="K854" i="6"/>
  <c r="J23" i="6"/>
  <c r="J87" i="6"/>
  <c r="J151" i="6"/>
  <c r="J215" i="6"/>
  <c r="J279" i="6"/>
  <c r="J322" i="6"/>
  <c r="J343" i="6"/>
  <c r="J365" i="6"/>
  <c r="J386" i="6"/>
  <c r="J407" i="6"/>
  <c r="J429" i="6"/>
  <c r="J450" i="6"/>
  <c r="J471" i="6"/>
  <c r="J493" i="6"/>
  <c r="J514" i="6"/>
  <c r="J535" i="6"/>
  <c r="J557" i="6"/>
  <c r="J578" i="6"/>
  <c r="J599" i="6"/>
  <c r="J621" i="6"/>
  <c r="J642" i="6"/>
  <c r="J663" i="6"/>
  <c r="J680" i="6"/>
  <c r="J696" i="6"/>
  <c r="J712" i="6"/>
  <c r="J728" i="6"/>
  <c r="J744" i="6"/>
  <c r="J760" i="6"/>
  <c r="J776" i="6"/>
  <c r="J792" i="6"/>
  <c r="J808" i="6"/>
  <c r="J824" i="6"/>
  <c r="J840" i="6"/>
  <c r="J856" i="6"/>
  <c r="J872" i="6"/>
  <c r="J884" i="6"/>
  <c r="J891" i="6"/>
  <c r="J896" i="6"/>
  <c r="J902" i="6"/>
  <c r="J907" i="6"/>
  <c r="J912" i="6"/>
  <c r="J918" i="6"/>
  <c r="I7" i="6"/>
  <c r="I12" i="6"/>
  <c r="I18" i="6"/>
  <c r="I23" i="6"/>
  <c r="I28" i="6"/>
  <c r="I34" i="6"/>
  <c r="I39" i="6"/>
  <c r="I44" i="6"/>
  <c r="I50" i="6"/>
  <c r="I55" i="6"/>
  <c r="I60" i="6"/>
  <c r="I66" i="6"/>
  <c r="I71" i="6"/>
  <c r="I76" i="6"/>
  <c r="I82" i="6"/>
  <c r="I87" i="6"/>
  <c r="I92" i="6"/>
  <c r="I98" i="6"/>
  <c r="I103" i="6"/>
  <c r="I108" i="6"/>
  <c r="I114" i="6"/>
  <c r="I119" i="6"/>
  <c r="I124" i="6"/>
  <c r="I130" i="6"/>
  <c r="I135" i="6"/>
  <c r="I140" i="6"/>
  <c r="I146" i="6"/>
  <c r="I151" i="6"/>
  <c r="I156" i="6"/>
  <c r="I162" i="6"/>
  <c r="I167" i="6"/>
  <c r="I172" i="6"/>
  <c r="I178" i="6"/>
  <c r="I183" i="6"/>
  <c r="I188" i="6"/>
  <c r="I194" i="6"/>
  <c r="I199" i="6"/>
  <c r="I204" i="6"/>
  <c r="I210" i="6"/>
  <c r="I215" i="6"/>
  <c r="I220" i="6"/>
  <c r="I226" i="6"/>
  <c r="I231" i="6"/>
  <c r="I236" i="6"/>
  <c r="I242" i="6"/>
  <c r="I247" i="6"/>
  <c r="I252" i="6"/>
  <c r="I258" i="6"/>
  <c r="I263" i="6"/>
  <c r="I268" i="6"/>
  <c r="I274" i="6"/>
  <c r="I279" i="6"/>
  <c r="I284" i="6"/>
  <c r="I290" i="6"/>
  <c r="I295" i="6"/>
  <c r="I300" i="6"/>
  <c r="I306" i="6"/>
  <c r="I311" i="6"/>
  <c r="I316" i="6"/>
  <c r="I322" i="6"/>
  <c r="I327" i="6"/>
  <c r="I332" i="6"/>
  <c r="I338" i="6"/>
  <c r="I343" i="6"/>
  <c r="I348" i="6"/>
  <c r="I354" i="6"/>
  <c r="I359" i="6"/>
  <c r="I364" i="6"/>
  <c r="I370" i="6"/>
  <c r="I375" i="6"/>
  <c r="I380" i="6"/>
  <c r="I384" i="6"/>
  <c r="I388" i="6"/>
  <c r="I392" i="6"/>
  <c r="I396" i="6"/>
  <c r="I400" i="6"/>
  <c r="I404" i="6"/>
  <c r="I408" i="6"/>
  <c r="I412" i="6"/>
  <c r="I416" i="6"/>
  <c r="I420" i="6"/>
  <c r="I424" i="6"/>
  <c r="K598" i="6"/>
  <c r="K790" i="6"/>
  <c r="K876" i="6"/>
  <c r="J39" i="6"/>
  <c r="J103" i="6"/>
  <c r="J167" i="6"/>
  <c r="J231" i="6"/>
  <c r="J295" i="6"/>
  <c r="J327" i="6"/>
  <c r="J349" i="6"/>
  <c r="J370" i="6"/>
  <c r="J391" i="6"/>
  <c r="J413" i="6"/>
  <c r="J434" i="6"/>
  <c r="J455" i="6"/>
  <c r="J477" i="6"/>
  <c r="J498" i="6"/>
  <c r="J519" i="6"/>
  <c r="J541" i="6"/>
  <c r="J562" i="6"/>
  <c r="J583" i="6"/>
  <c r="J605" i="6"/>
  <c r="J626" i="6"/>
  <c r="J647" i="6"/>
  <c r="J668" i="6"/>
  <c r="J684" i="6"/>
  <c r="J700" i="6"/>
  <c r="J716" i="6"/>
  <c r="J732" i="6"/>
  <c r="J748" i="6"/>
  <c r="J764" i="6"/>
  <c r="J780" i="6"/>
  <c r="J796" i="6"/>
  <c r="J812" i="6"/>
  <c r="J828" i="6"/>
  <c r="J844" i="6"/>
  <c r="J860" i="6"/>
  <c r="J876" i="6"/>
  <c r="J887" i="6"/>
  <c r="J892" i="6"/>
  <c r="J898" i="6"/>
  <c r="J903" i="6"/>
  <c r="J908" i="6"/>
  <c r="J914" i="6"/>
  <c r="I3" i="6"/>
  <c r="I8" i="6"/>
  <c r="I14" i="6"/>
  <c r="I19" i="6"/>
  <c r="I24" i="6"/>
  <c r="I30" i="6"/>
  <c r="I35" i="6"/>
  <c r="I40" i="6"/>
  <c r="I46" i="6"/>
  <c r="I51" i="6"/>
  <c r="I56" i="6"/>
  <c r="I62" i="6"/>
  <c r="I67" i="6"/>
  <c r="I72" i="6"/>
  <c r="I78" i="6"/>
  <c r="I83" i="6"/>
  <c r="I88" i="6"/>
  <c r="I94" i="6"/>
  <c r="I99" i="6"/>
  <c r="I104" i="6"/>
  <c r="I110" i="6"/>
  <c r="I115" i="6"/>
  <c r="I120" i="6"/>
  <c r="I126" i="6"/>
  <c r="I131" i="6"/>
  <c r="I136" i="6"/>
  <c r="I142" i="6"/>
  <c r="I147" i="6"/>
  <c r="I152" i="6"/>
  <c r="I158" i="6"/>
  <c r="I163" i="6"/>
  <c r="I168" i="6"/>
  <c r="I174" i="6"/>
  <c r="I179" i="6"/>
  <c r="I184" i="6"/>
  <c r="I190" i="6"/>
  <c r="I195" i="6"/>
  <c r="I200" i="6"/>
  <c r="I206" i="6"/>
  <c r="I211" i="6"/>
  <c r="I216" i="6"/>
  <c r="I222" i="6"/>
  <c r="I227" i="6"/>
  <c r="I232" i="6"/>
  <c r="I238" i="6"/>
  <c r="I243" i="6"/>
  <c r="I248" i="6"/>
  <c r="I254" i="6"/>
  <c r="I259" i="6"/>
  <c r="I264" i="6"/>
  <c r="I270" i="6"/>
  <c r="I275" i="6"/>
  <c r="I280" i="6"/>
  <c r="I286" i="6"/>
  <c r="I291" i="6"/>
  <c r="I296" i="6"/>
  <c r="I302" i="6"/>
  <c r="I307" i="6"/>
  <c r="I312" i="6"/>
  <c r="I318" i="6"/>
  <c r="I323" i="6"/>
  <c r="I328" i="6"/>
  <c r="I334" i="6"/>
  <c r="I339" i="6"/>
  <c r="I344" i="6"/>
  <c r="I350" i="6"/>
  <c r="I355" i="6"/>
  <c r="I360" i="6"/>
  <c r="I366" i="6"/>
  <c r="I371" i="6"/>
  <c r="I376" i="6"/>
  <c r="I381" i="6"/>
  <c r="I385" i="6"/>
  <c r="I389" i="6"/>
  <c r="I393" i="6"/>
  <c r="I397" i="6"/>
  <c r="I401" i="6"/>
  <c r="I405" i="6"/>
  <c r="I409" i="6"/>
  <c r="I413" i="6"/>
  <c r="I417" i="6"/>
  <c r="I421" i="6"/>
  <c r="I425" i="6"/>
  <c r="K662" i="6"/>
  <c r="K812" i="6"/>
  <c r="K897" i="6"/>
  <c r="J55" i="6"/>
  <c r="J119" i="6"/>
  <c r="J183" i="6"/>
  <c r="J247" i="6"/>
  <c r="J311" i="6"/>
  <c r="J333" i="6"/>
  <c r="J354" i="6"/>
  <c r="J375" i="6"/>
  <c r="J397" i="6"/>
  <c r="J418" i="6"/>
  <c r="J439" i="6"/>
  <c r="J461" i="6"/>
  <c r="J482" i="6"/>
  <c r="J503" i="6"/>
  <c r="J525" i="6"/>
  <c r="J546" i="6"/>
  <c r="J567" i="6"/>
  <c r="J589" i="6"/>
  <c r="J610" i="6"/>
  <c r="J631" i="6"/>
  <c r="J653" i="6"/>
  <c r="J672" i="6"/>
  <c r="J688" i="6"/>
  <c r="J704" i="6"/>
  <c r="J720" i="6"/>
  <c r="J736" i="6"/>
  <c r="J752" i="6"/>
  <c r="J768" i="6"/>
  <c r="J784" i="6"/>
  <c r="J800" i="6"/>
  <c r="J816" i="6"/>
  <c r="J832" i="6"/>
  <c r="J848" i="6"/>
  <c r="J864" i="6"/>
  <c r="J880" i="6"/>
  <c r="J888" i="6"/>
  <c r="J894" i="6"/>
  <c r="J899" i="6"/>
  <c r="J904" i="6"/>
  <c r="J910" i="6"/>
  <c r="J915" i="6"/>
  <c r="I4" i="6"/>
  <c r="I10" i="6"/>
  <c r="I15" i="6"/>
  <c r="I20" i="6"/>
  <c r="I26" i="6"/>
  <c r="I31" i="6"/>
  <c r="I36" i="6"/>
  <c r="I42" i="6"/>
  <c r="I47" i="6"/>
  <c r="I52" i="6"/>
  <c r="I58" i="6"/>
  <c r="I63" i="6"/>
  <c r="I68" i="6"/>
  <c r="I74" i="6"/>
  <c r="I79" i="6"/>
  <c r="I84" i="6"/>
  <c r="I90" i="6"/>
  <c r="I95" i="6"/>
  <c r="I100" i="6"/>
  <c r="I106" i="6"/>
  <c r="I111" i="6"/>
  <c r="I116" i="6"/>
  <c r="I122" i="6"/>
  <c r="I127" i="6"/>
  <c r="I132" i="6"/>
  <c r="I138" i="6"/>
  <c r="I143" i="6"/>
  <c r="I148" i="6"/>
  <c r="I154" i="6"/>
  <c r="I159" i="6"/>
  <c r="I164" i="6"/>
  <c r="I170" i="6"/>
  <c r="I175" i="6"/>
  <c r="I180" i="6"/>
  <c r="I186" i="6"/>
  <c r="I191" i="6"/>
  <c r="I196" i="6"/>
  <c r="I202" i="6"/>
  <c r="I207" i="6"/>
  <c r="I212" i="6"/>
  <c r="I218" i="6"/>
  <c r="I223" i="6"/>
  <c r="I228" i="6"/>
  <c r="I234" i="6"/>
  <c r="I239" i="6"/>
  <c r="I244" i="6"/>
  <c r="I250" i="6"/>
  <c r="I255" i="6"/>
  <c r="I260" i="6"/>
  <c r="I266" i="6"/>
  <c r="I271" i="6"/>
  <c r="I276" i="6"/>
  <c r="I282" i="6"/>
  <c r="I287" i="6"/>
  <c r="I292" i="6"/>
  <c r="I298" i="6"/>
  <c r="I303" i="6"/>
  <c r="I308" i="6"/>
  <c r="I314" i="6"/>
  <c r="I319" i="6"/>
  <c r="I324" i="6"/>
  <c r="I330" i="6"/>
  <c r="I335" i="6"/>
  <c r="I340" i="6"/>
  <c r="I346" i="6"/>
  <c r="I351" i="6"/>
  <c r="I356" i="6"/>
  <c r="I362" i="6"/>
  <c r="I367" i="6"/>
  <c r="I372" i="6"/>
  <c r="I378" i="6"/>
  <c r="I382" i="6"/>
  <c r="I386" i="6"/>
  <c r="I390" i="6"/>
  <c r="I394" i="6"/>
  <c r="I398" i="6"/>
  <c r="I402" i="6"/>
  <c r="I406" i="6"/>
  <c r="I410" i="6"/>
  <c r="I414" i="6"/>
  <c r="I418" i="6"/>
  <c r="I422" i="6"/>
  <c r="I426" i="6"/>
  <c r="I430" i="6"/>
  <c r="I434" i="6"/>
  <c r="I438" i="6"/>
  <c r="I442" i="6"/>
  <c r="I446" i="6"/>
  <c r="I450" i="6"/>
  <c r="I454" i="6"/>
  <c r="I458" i="6"/>
  <c r="I462" i="6"/>
  <c r="I466" i="6"/>
  <c r="I470" i="6"/>
  <c r="I474" i="6"/>
  <c r="I478" i="6"/>
  <c r="I482" i="6"/>
  <c r="I486" i="6"/>
  <c r="I490" i="6"/>
  <c r="I494" i="6"/>
  <c r="I498" i="6"/>
  <c r="I502" i="6"/>
  <c r="I506" i="6"/>
  <c r="I510" i="6"/>
  <c r="I514" i="6"/>
  <c r="I518" i="6"/>
  <c r="I522" i="6"/>
  <c r="I526" i="6"/>
  <c r="I530" i="6"/>
  <c r="I534" i="6"/>
  <c r="I538" i="6"/>
  <c r="I542" i="6"/>
  <c r="I546" i="6"/>
  <c r="I550" i="6"/>
  <c r="I554" i="6"/>
  <c r="I558" i="6"/>
  <c r="I562" i="6"/>
  <c r="I566" i="6"/>
  <c r="I570" i="6"/>
  <c r="I574" i="6"/>
  <c r="I578" i="6"/>
  <c r="I582" i="6"/>
  <c r="I586" i="6"/>
  <c r="I590" i="6"/>
  <c r="I594" i="6"/>
  <c r="I598" i="6"/>
  <c r="I602" i="6"/>
  <c r="I606" i="6"/>
  <c r="I610" i="6"/>
  <c r="I614" i="6"/>
  <c r="I618" i="6"/>
  <c r="I622" i="6"/>
  <c r="I626" i="6"/>
  <c r="I630" i="6"/>
  <c r="I634" i="6"/>
  <c r="I638" i="6"/>
  <c r="I642" i="6"/>
  <c r="I646" i="6"/>
  <c r="I650" i="6"/>
  <c r="I654" i="6"/>
  <c r="I658" i="6"/>
  <c r="I662" i="6"/>
  <c r="I666" i="6"/>
  <c r="I670" i="6"/>
  <c r="I674" i="6"/>
  <c r="I678" i="6"/>
  <c r="I682" i="6"/>
  <c r="I686" i="6"/>
  <c r="I690" i="6"/>
  <c r="I694" i="6"/>
  <c r="I698" i="6"/>
  <c r="I702" i="6"/>
  <c r="I706" i="6"/>
  <c r="I710" i="6"/>
  <c r="I714" i="6"/>
  <c r="I718" i="6"/>
  <c r="I722" i="6"/>
  <c r="I726" i="6"/>
  <c r="I730" i="6"/>
  <c r="I734" i="6"/>
  <c r="I738" i="6"/>
  <c r="I742" i="6"/>
  <c r="I746" i="6"/>
  <c r="I750" i="6"/>
  <c r="I754" i="6"/>
  <c r="I758" i="6"/>
  <c r="I762" i="6"/>
  <c r="K429" i="6"/>
  <c r="J71" i="6"/>
  <c r="J317" i="6"/>
  <c r="J402" i="6"/>
  <c r="J487" i="6"/>
  <c r="J573" i="6"/>
  <c r="J658" i="6"/>
  <c r="J724" i="6"/>
  <c r="J788" i="6"/>
  <c r="J852" i="6"/>
  <c r="J895" i="6"/>
  <c r="J916" i="6"/>
  <c r="I22" i="6"/>
  <c r="I43" i="6"/>
  <c r="I64" i="6"/>
  <c r="I86" i="6"/>
  <c r="I107" i="6"/>
  <c r="I128" i="6"/>
  <c r="I150" i="6"/>
  <c r="I171" i="6"/>
  <c r="I192" i="6"/>
  <c r="I214" i="6"/>
  <c r="I235" i="6"/>
  <c r="I256" i="6"/>
  <c r="I278" i="6"/>
  <c r="I299" i="6"/>
  <c r="I320" i="6"/>
  <c r="I342" i="6"/>
  <c r="I363" i="6"/>
  <c r="I383" i="6"/>
  <c r="I399" i="6"/>
  <c r="I415" i="6"/>
  <c r="I428" i="6"/>
  <c r="I433" i="6"/>
  <c r="I439" i="6"/>
  <c r="I444" i="6"/>
  <c r="I449" i="6"/>
  <c r="I455" i="6"/>
  <c r="I460" i="6"/>
  <c r="I465" i="6"/>
  <c r="I471" i="6"/>
  <c r="I476" i="6"/>
  <c r="I481" i="6"/>
  <c r="I487" i="6"/>
  <c r="I492" i="6"/>
  <c r="I497" i="6"/>
  <c r="I503" i="6"/>
  <c r="I508" i="6"/>
  <c r="I513" i="6"/>
  <c r="I519" i="6"/>
  <c r="I524" i="6"/>
  <c r="I529" i="6"/>
  <c r="I535" i="6"/>
  <c r="I540" i="6"/>
  <c r="I545" i="6"/>
  <c r="I551" i="6"/>
  <c r="I556" i="6"/>
  <c r="I561" i="6"/>
  <c r="I567" i="6"/>
  <c r="I572" i="6"/>
  <c r="I577" i="6"/>
  <c r="I583" i="6"/>
  <c r="I588" i="6"/>
  <c r="I593" i="6"/>
  <c r="I599" i="6"/>
  <c r="I604" i="6"/>
  <c r="I609" i="6"/>
  <c r="I615" i="6"/>
  <c r="I620" i="6"/>
  <c r="I625" i="6"/>
  <c r="I631" i="6"/>
  <c r="I636" i="6"/>
  <c r="I641" i="6"/>
  <c r="I647" i="6"/>
  <c r="I652" i="6"/>
  <c r="I657" i="6"/>
  <c r="I663" i="6"/>
  <c r="I668" i="6"/>
  <c r="I673" i="6"/>
  <c r="I679" i="6"/>
  <c r="I684" i="6"/>
  <c r="I689" i="6"/>
  <c r="I695" i="6"/>
  <c r="I700" i="6"/>
  <c r="I705" i="6"/>
  <c r="I711" i="6"/>
  <c r="I716" i="6"/>
  <c r="I721" i="6"/>
  <c r="I727" i="6"/>
  <c r="I732" i="6"/>
  <c r="I737" i="6"/>
  <c r="I743" i="6"/>
  <c r="I748" i="6"/>
  <c r="I753" i="6"/>
  <c r="I759" i="6"/>
  <c r="I764" i="6"/>
  <c r="I768" i="6"/>
  <c r="I772" i="6"/>
  <c r="I776" i="6"/>
  <c r="I780" i="6"/>
  <c r="I784" i="6"/>
  <c r="I788" i="6"/>
  <c r="I792" i="6"/>
  <c r="I796" i="6"/>
  <c r="I800" i="6"/>
  <c r="I804" i="6"/>
  <c r="I808" i="6"/>
  <c r="I812" i="6"/>
  <c r="I816" i="6"/>
  <c r="I820" i="6"/>
  <c r="I824" i="6"/>
  <c r="I828" i="6"/>
  <c r="I832" i="6"/>
  <c r="I836" i="6"/>
  <c r="I840" i="6"/>
  <c r="I844" i="6"/>
  <c r="I848" i="6"/>
  <c r="I852" i="6"/>
  <c r="I856" i="6"/>
  <c r="I860" i="6"/>
  <c r="I864" i="6"/>
  <c r="I868" i="6"/>
  <c r="I872" i="6"/>
  <c r="I876" i="6"/>
  <c r="I880" i="6"/>
  <c r="I884" i="6"/>
  <c r="I888" i="6"/>
  <c r="I892" i="6"/>
  <c r="I896" i="6"/>
  <c r="I900" i="6"/>
  <c r="I904" i="6"/>
  <c r="I908" i="6"/>
  <c r="I912" i="6"/>
  <c r="I916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40" i="6"/>
  <c r="G444" i="6"/>
  <c r="G448" i="6"/>
  <c r="G452" i="6"/>
  <c r="G456" i="6"/>
  <c r="G460" i="6"/>
  <c r="G464" i="6"/>
  <c r="G468" i="6"/>
  <c r="G472" i="6"/>
  <c r="G476" i="6"/>
  <c r="G480" i="6"/>
  <c r="G484" i="6"/>
  <c r="K726" i="6"/>
  <c r="J135" i="6"/>
  <c r="J338" i="6"/>
  <c r="J423" i="6"/>
  <c r="J509" i="6"/>
  <c r="J594" i="6"/>
  <c r="J676" i="6"/>
  <c r="J740" i="6"/>
  <c r="J804" i="6"/>
  <c r="J868" i="6"/>
  <c r="J900" i="6"/>
  <c r="I6" i="6"/>
  <c r="I27" i="6"/>
  <c r="I48" i="6"/>
  <c r="I70" i="6"/>
  <c r="I91" i="6"/>
  <c r="I112" i="6"/>
  <c r="I134" i="6"/>
  <c r="I155" i="6"/>
  <c r="I176" i="6"/>
  <c r="I198" i="6"/>
  <c r="I219" i="6"/>
  <c r="I240" i="6"/>
  <c r="I262" i="6"/>
  <c r="I283" i="6"/>
  <c r="I304" i="6"/>
  <c r="I326" i="6"/>
  <c r="I347" i="6"/>
  <c r="I368" i="6"/>
  <c r="I387" i="6"/>
  <c r="I403" i="6"/>
  <c r="I419" i="6"/>
  <c r="I429" i="6"/>
  <c r="I435" i="6"/>
  <c r="I440" i="6"/>
  <c r="I445" i="6"/>
  <c r="I451" i="6"/>
  <c r="I456" i="6"/>
  <c r="I461" i="6"/>
  <c r="I467" i="6"/>
  <c r="I472" i="6"/>
  <c r="I477" i="6"/>
  <c r="I483" i="6"/>
  <c r="I488" i="6"/>
  <c r="I493" i="6"/>
  <c r="I499" i="6"/>
  <c r="I504" i="6"/>
  <c r="I509" i="6"/>
  <c r="I515" i="6"/>
  <c r="I520" i="6"/>
  <c r="I525" i="6"/>
  <c r="I531" i="6"/>
  <c r="I536" i="6"/>
  <c r="I541" i="6"/>
  <c r="I547" i="6"/>
  <c r="I552" i="6"/>
  <c r="I557" i="6"/>
  <c r="I563" i="6"/>
  <c r="I568" i="6"/>
  <c r="I573" i="6"/>
  <c r="I579" i="6"/>
  <c r="I584" i="6"/>
  <c r="I589" i="6"/>
  <c r="I595" i="6"/>
  <c r="I600" i="6"/>
  <c r="I605" i="6"/>
  <c r="I611" i="6"/>
  <c r="I616" i="6"/>
  <c r="I621" i="6"/>
  <c r="I627" i="6"/>
  <c r="I632" i="6"/>
  <c r="I637" i="6"/>
  <c r="I643" i="6"/>
  <c r="I648" i="6"/>
  <c r="I653" i="6"/>
  <c r="I659" i="6"/>
  <c r="I664" i="6"/>
  <c r="I669" i="6"/>
  <c r="I675" i="6"/>
  <c r="I680" i="6"/>
  <c r="I685" i="6"/>
  <c r="I691" i="6"/>
  <c r="I696" i="6"/>
  <c r="I701" i="6"/>
  <c r="I707" i="6"/>
  <c r="I712" i="6"/>
  <c r="I717" i="6"/>
  <c r="I723" i="6"/>
  <c r="I728" i="6"/>
  <c r="I733" i="6"/>
  <c r="I739" i="6"/>
  <c r="I744" i="6"/>
  <c r="I749" i="6"/>
  <c r="I755" i="6"/>
  <c r="I760" i="6"/>
  <c r="I765" i="6"/>
  <c r="I769" i="6"/>
  <c r="I773" i="6"/>
  <c r="I777" i="6"/>
  <c r="I781" i="6"/>
  <c r="I785" i="6"/>
  <c r="I789" i="6"/>
  <c r="I793" i="6"/>
  <c r="I797" i="6"/>
  <c r="I801" i="6"/>
  <c r="I805" i="6"/>
  <c r="I809" i="6"/>
  <c r="I813" i="6"/>
  <c r="I817" i="6"/>
  <c r="I821" i="6"/>
  <c r="I825" i="6"/>
  <c r="I829" i="6"/>
  <c r="I833" i="6"/>
  <c r="I837" i="6"/>
  <c r="I841" i="6"/>
  <c r="I845" i="6"/>
  <c r="I849" i="6"/>
  <c r="I853" i="6"/>
  <c r="I857" i="6"/>
  <c r="I861" i="6"/>
  <c r="I865" i="6"/>
  <c r="I869" i="6"/>
  <c r="I873" i="6"/>
  <c r="I877" i="6"/>
  <c r="I881" i="6"/>
  <c r="I885" i="6"/>
  <c r="I889" i="6"/>
  <c r="I893" i="6"/>
  <c r="I897" i="6"/>
  <c r="I901" i="6"/>
  <c r="I905" i="6"/>
  <c r="I909" i="6"/>
  <c r="I913" i="6"/>
  <c r="I917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G273" i="6"/>
  <c r="G277" i="6"/>
  <c r="G281" i="6"/>
  <c r="G285" i="6"/>
  <c r="G289" i="6"/>
  <c r="G293" i="6"/>
  <c r="G297" i="6"/>
  <c r="G301" i="6"/>
  <c r="G305" i="6"/>
  <c r="G309" i="6"/>
  <c r="G313" i="6"/>
  <c r="G317" i="6"/>
  <c r="G321" i="6"/>
  <c r="G325" i="6"/>
  <c r="G329" i="6"/>
  <c r="G333" i="6"/>
  <c r="G337" i="6"/>
  <c r="G341" i="6"/>
  <c r="G345" i="6"/>
  <c r="G349" i="6"/>
  <c r="G353" i="6"/>
  <c r="G357" i="6"/>
  <c r="G361" i="6"/>
  <c r="G365" i="6"/>
  <c r="G369" i="6"/>
  <c r="G373" i="6"/>
  <c r="G377" i="6"/>
  <c r="G381" i="6"/>
  <c r="G385" i="6"/>
  <c r="G389" i="6"/>
  <c r="G393" i="6"/>
  <c r="G397" i="6"/>
  <c r="G401" i="6"/>
  <c r="G405" i="6"/>
  <c r="G409" i="6"/>
  <c r="G413" i="6"/>
  <c r="G417" i="6"/>
  <c r="G421" i="6"/>
  <c r="G425" i="6"/>
  <c r="G429" i="6"/>
  <c r="G433" i="6"/>
  <c r="G437" i="6"/>
  <c r="G441" i="6"/>
  <c r="G445" i="6"/>
  <c r="G449" i="6"/>
  <c r="G453" i="6"/>
  <c r="G457" i="6"/>
  <c r="G461" i="6"/>
  <c r="G465" i="6"/>
  <c r="G469" i="6"/>
  <c r="G473" i="6"/>
  <c r="G477" i="6"/>
  <c r="G481" i="6"/>
  <c r="G485" i="6"/>
  <c r="K918" i="6"/>
  <c r="J263" i="6"/>
  <c r="J381" i="6"/>
  <c r="J466" i="6"/>
  <c r="J551" i="6"/>
  <c r="J637" i="6"/>
  <c r="J708" i="6"/>
  <c r="J772" i="6"/>
  <c r="J836" i="6"/>
  <c r="J890" i="6"/>
  <c r="J911" i="6"/>
  <c r="I16" i="6"/>
  <c r="I38" i="6"/>
  <c r="I59" i="6"/>
  <c r="I80" i="6"/>
  <c r="I102" i="6"/>
  <c r="I123" i="6"/>
  <c r="I144" i="6"/>
  <c r="I166" i="6"/>
  <c r="I187" i="6"/>
  <c r="I208" i="6"/>
  <c r="I230" i="6"/>
  <c r="I251" i="6"/>
  <c r="I272" i="6"/>
  <c r="I294" i="6"/>
  <c r="I315" i="6"/>
  <c r="I336" i="6"/>
  <c r="I358" i="6"/>
  <c r="I379" i="6"/>
  <c r="I395" i="6"/>
  <c r="I411" i="6"/>
  <c r="I427" i="6"/>
  <c r="I432" i="6"/>
  <c r="I437" i="6"/>
  <c r="I443" i="6"/>
  <c r="I448" i="6"/>
  <c r="I453" i="6"/>
  <c r="I459" i="6"/>
  <c r="I464" i="6"/>
  <c r="I469" i="6"/>
  <c r="I475" i="6"/>
  <c r="I480" i="6"/>
  <c r="I485" i="6"/>
  <c r="I491" i="6"/>
  <c r="I496" i="6"/>
  <c r="I501" i="6"/>
  <c r="I507" i="6"/>
  <c r="I512" i="6"/>
  <c r="I517" i="6"/>
  <c r="I523" i="6"/>
  <c r="I528" i="6"/>
  <c r="I533" i="6"/>
  <c r="I539" i="6"/>
  <c r="I544" i="6"/>
  <c r="I549" i="6"/>
  <c r="I555" i="6"/>
  <c r="I560" i="6"/>
  <c r="I565" i="6"/>
  <c r="I571" i="6"/>
  <c r="I576" i="6"/>
  <c r="I581" i="6"/>
  <c r="I587" i="6"/>
  <c r="I592" i="6"/>
  <c r="I597" i="6"/>
  <c r="I603" i="6"/>
  <c r="I608" i="6"/>
  <c r="I613" i="6"/>
  <c r="I619" i="6"/>
  <c r="I624" i="6"/>
  <c r="I629" i="6"/>
  <c r="I635" i="6"/>
  <c r="I640" i="6"/>
  <c r="I645" i="6"/>
  <c r="I651" i="6"/>
  <c r="I656" i="6"/>
  <c r="I661" i="6"/>
  <c r="I667" i="6"/>
  <c r="I672" i="6"/>
  <c r="I677" i="6"/>
  <c r="I683" i="6"/>
  <c r="I688" i="6"/>
  <c r="I693" i="6"/>
  <c r="I699" i="6"/>
  <c r="I704" i="6"/>
  <c r="I709" i="6"/>
  <c r="I715" i="6"/>
  <c r="I720" i="6"/>
  <c r="I725" i="6"/>
  <c r="I731" i="6"/>
  <c r="I736" i="6"/>
  <c r="I741" i="6"/>
  <c r="I747" i="6"/>
  <c r="I752" i="6"/>
  <c r="I757" i="6"/>
  <c r="I763" i="6"/>
  <c r="I767" i="6"/>
  <c r="I771" i="6"/>
  <c r="I775" i="6"/>
  <c r="I779" i="6"/>
  <c r="I783" i="6"/>
  <c r="I787" i="6"/>
  <c r="I791" i="6"/>
  <c r="I795" i="6"/>
  <c r="I799" i="6"/>
  <c r="I803" i="6"/>
  <c r="I807" i="6"/>
  <c r="I811" i="6"/>
  <c r="I815" i="6"/>
  <c r="I819" i="6"/>
  <c r="I823" i="6"/>
  <c r="I827" i="6"/>
  <c r="I831" i="6"/>
  <c r="I835" i="6"/>
  <c r="I839" i="6"/>
  <c r="I843" i="6"/>
  <c r="I847" i="6"/>
  <c r="I851" i="6"/>
  <c r="I855" i="6"/>
  <c r="I859" i="6"/>
  <c r="I863" i="6"/>
  <c r="I867" i="6"/>
  <c r="I871" i="6"/>
  <c r="I875" i="6"/>
  <c r="I879" i="6"/>
  <c r="I883" i="6"/>
  <c r="I887" i="6"/>
  <c r="I891" i="6"/>
  <c r="I895" i="6"/>
  <c r="I899" i="6"/>
  <c r="I903" i="6"/>
  <c r="I907" i="6"/>
  <c r="I911" i="6"/>
  <c r="I915" i="6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G199" i="6"/>
  <c r="G203" i="6"/>
  <c r="G207" i="6"/>
  <c r="G211" i="6"/>
  <c r="G215" i="6"/>
  <c r="G219" i="6"/>
  <c r="G223" i="6"/>
  <c r="G227" i="6"/>
  <c r="G231" i="6"/>
  <c r="G235" i="6"/>
  <c r="G239" i="6"/>
  <c r="G243" i="6"/>
  <c r="G247" i="6"/>
  <c r="G251" i="6"/>
  <c r="G255" i="6"/>
  <c r="G259" i="6"/>
  <c r="G263" i="6"/>
  <c r="G267" i="6"/>
  <c r="G271" i="6"/>
  <c r="G275" i="6"/>
  <c r="G279" i="6"/>
  <c r="G283" i="6"/>
  <c r="G287" i="6"/>
  <c r="G291" i="6"/>
  <c r="G295" i="6"/>
  <c r="G299" i="6"/>
  <c r="G303" i="6"/>
  <c r="G307" i="6"/>
  <c r="G311" i="6"/>
  <c r="G315" i="6"/>
  <c r="G319" i="6"/>
  <c r="G323" i="6"/>
  <c r="G327" i="6"/>
  <c r="G331" i="6"/>
  <c r="G335" i="6"/>
  <c r="G339" i="6"/>
  <c r="G343" i="6"/>
  <c r="G347" i="6"/>
  <c r="G351" i="6"/>
  <c r="G355" i="6"/>
  <c r="G359" i="6"/>
  <c r="G363" i="6"/>
  <c r="G367" i="6"/>
  <c r="G371" i="6"/>
  <c r="G375" i="6"/>
  <c r="G379" i="6"/>
  <c r="G383" i="6"/>
  <c r="G387" i="6"/>
  <c r="G391" i="6"/>
  <c r="G395" i="6"/>
  <c r="G399" i="6"/>
  <c r="G403" i="6"/>
  <c r="G407" i="6"/>
  <c r="G411" i="6"/>
  <c r="G415" i="6"/>
  <c r="G419" i="6"/>
  <c r="G423" i="6"/>
  <c r="G427" i="6"/>
  <c r="G431" i="6"/>
  <c r="G435" i="6"/>
  <c r="G439" i="6"/>
  <c r="G443" i="6"/>
  <c r="G447" i="6"/>
  <c r="G451" i="6"/>
  <c r="G455" i="6"/>
  <c r="G459" i="6"/>
  <c r="G463" i="6"/>
  <c r="G467" i="6"/>
  <c r="G471" i="6"/>
  <c r="G475" i="6"/>
  <c r="G479" i="6"/>
  <c r="G483" i="6"/>
  <c r="G487" i="6"/>
  <c r="G491" i="6"/>
  <c r="G495" i="6"/>
  <c r="G499" i="6"/>
  <c r="G503" i="6"/>
  <c r="G507" i="6"/>
  <c r="G511" i="6"/>
  <c r="G515" i="6"/>
  <c r="G519" i="6"/>
  <c r="G523" i="6"/>
  <c r="G527" i="6"/>
  <c r="G531" i="6"/>
  <c r="G535" i="6"/>
  <c r="G539" i="6"/>
  <c r="G543" i="6"/>
  <c r="G547" i="6"/>
  <c r="G551" i="6"/>
  <c r="G555" i="6"/>
  <c r="G559" i="6"/>
  <c r="G563" i="6"/>
  <c r="G567" i="6"/>
  <c r="G571" i="6"/>
  <c r="G575" i="6"/>
  <c r="G579" i="6"/>
  <c r="G583" i="6"/>
  <c r="G587" i="6"/>
  <c r="G591" i="6"/>
  <c r="G595" i="6"/>
  <c r="G599" i="6"/>
  <c r="G603" i="6"/>
  <c r="G607" i="6"/>
  <c r="G611" i="6"/>
  <c r="G615" i="6"/>
  <c r="G619" i="6"/>
  <c r="G623" i="6"/>
  <c r="G627" i="6"/>
  <c r="G631" i="6"/>
  <c r="G635" i="6"/>
  <c r="G639" i="6"/>
  <c r="G643" i="6"/>
  <c r="G647" i="6"/>
  <c r="G651" i="6"/>
  <c r="G655" i="6"/>
  <c r="G659" i="6"/>
  <c r="G663" i="6"/>
  <c r="G667" i="6"/>
  <c r="G671" i="6"/>
  <c r="G675" i="6"/>
  <c r="G679" i="6"/>
  <c r="G683" i="6"/>
  <c r="G687" i="6"/>
  <c r="G691" i="6"/>
  <c r="G695" i="6"/>
  <c r="G699" i="6"/>
  <c r="G703" i="6"/>
  <c r="G707" i="6"/>
  <c r="G711" i="6"/>
  <c r="G715" i="6"/>
  <c r="G719" i="6"/>
  <c r="G723" i="6"/>
  <c r="G727" i="6"/>
  <c r="G731" i="6"/>
  <c r="G735" i="6"/>
  <c r="G739" i="6"/>
  <c r="G743" i="6"/>
  <c r="G747" i="6"/>
  <c r="G751" i="6"/>
  <c r="G755" i="6"/>
  <c r="G759" i="6"/>
  <c r="G763" i="6"/>
  <c r="G767" i="6"/>
  <c r="G771" i="6"/>
  <c r="G775" i="6"/>
  <c r="G779" i="6"/>
  <c r="G783" i="6"/>
  <c r="G787" i="6"/>
  <c r="G791" i="6"/>
  <c r="G795" i="6"/>
  <c r="G799" i="6"/>
  <c r="G803" i="6"/>
  <c r="G807" i="6"/>
  <c r="G811" i="6"/>
  <c r="G815" i="6"/>
  <c r="G819" i="6"/>
  <c r="G823" i="6"/>
  <c r="G827" i="6"/>
  <c r="G831" i="6"/>
  <c r="G835" i="6"/>
  <c r="G839" i="6"/>
  <c r="G843" i="6"/>
  <c r="G847" i="6"/>
  <c r="G851" i="6"/>
  <c r="G855" i="6"/>
  <c r="G859" i="6"/>
  <c r="G863" i="6"/>
  <c r="G867" i="6"/>
  <c r="G871" i="6"/>
  <c r="G875" i="6"/>
  <c r="G879" i="6"/>
  <c r="G883" i="6"/>
  <c r="G887" i="6"/>
  <c r="G891" i="6"/>
  <c r="G895" i="6"/>
  <c r="G899" i="6"/>
  <c r="G903" i="6"/>
  <c r="G907" i="6"/>
  <c r="G911" i="6"/>
  <c r="G915" i="6"/>
  <c r="K833" i="6"/>
  <c r="J530" i="6"/>
  <c r="J820" i="6"/>
  <c r="I32" i="6"/>
  <c r="I118" i="6"/>
  <c r="I203" i="6"/>
  <c r="I288" i="6"/>
  <c r="I374" i="6"/>
  <c r="I431" i="6"/>
  <c r="I452" i="6"/>
  <c r="I473" i="6"/>
  <c r="I495" i="6"/>
  <c r="I516" i="6"/>
  <c r="I537" i="6"/>
  <c r="I559" i="6"/>
  <c r="I580" i="6"/>
  <c r="I601" i="6"/>
  <c r="I623" i="6"/>
  <c r="I644" i="6"/>
  <c r="I665" i="6"/>
  <c r="I687" i="6"/>
  <c r="I708" i="6"/>
  <c r="I729" i="6"/>
  <c r="I751" i="6"/>
  <c r="I770" i="6"/>
  <c r="I786" i="6"/>
  <c r="I802" i="6"/>
  <c r="I818" i="6"/>
  <c r="I834" i="6"/>
  <c r="I850" i="6"/>
  <c r="I866" i="6"/>
  <c r="I882" i="6"/>
  <c r="I898" i="6"/>
  <c r="I914" i="6"/>
  <c r="G14" i="6"/>
  <c r="G30" i="6"/>
  <c r="G46" i="6"/>
  <c r="G62" i="6"/>
  <c r="G78" i="6"/>
  <c r="G94" i="6"/>
  <c r="G110" i="6"/>
  <c r="G126" i="6"/>
  <c r="G142" i="6"/>
  <c r="G158" i="6"/>
  <c r="G174" i="6"/>
  <c r="G190" i="6"/>
  <c r="G206" i="6"/>
  <c r="G222" i="6"/>
  <c r="G238" i="6"/>
  <c r="G254" i="6"/>
  <c r="G270" i="6"/>
  <c r="G286" i="6"/>
  <c r="G302" i="6"/>
  <c r="G318" i="6"/>
  <c r="G334" i="6"/>
  <c r="G350" i="6"/>
  <c r="G366" i="6"/>
  <c r="G382" i="6"/>
  <c r="G398" i="6"/>
  <c r="G414" i="6"/>
  <c r="G430" i="6"/>
  <c r="G446" i="6"/>
  <c r="G462" i="6"/>
  <c r="G478" i="6"/>
  <c r="G489" i="6"/>
  <c r="G494" i="6"/>
  <c r="G500" i="6"/>
  <c r="G505" i="6"/>
  <c r="G510" i="6"/>
  <c r="G516" i="6"/>
  <c r="G521" i="6"/>
  <c r="G526" i="6"/>
  <c r="G532" i="6"/>
  <c r="G537" i="6"/>
  <c r="G542" i="6"/>
  <c r="G548" i="6"/>
  <c r="G553" i="6"/>
  <c r="G558" i="6"/>
  <c r="G564" i="6"/>
  <c r="G569" i="6"/>
  <c r="G574" i="6"/>
  <c r="G580" i="6"/>
  <c r="G585" i="6"/>
  <c r="G590" i="6"/>
  <c r="G596" i="6"/>
  <c r="G601" i="6"/>
  <c r="G606" i="6"/>
  <c r="G612" i="6"/>
  <c r="G617" i="6"/>
  <c r="G622" i="6"/>
  <c r="G628" i="6"/>
  <c r="G633" i="6"/>
  <c r="G638" i="6"/>
  <c r="G644" i="6"/>
  <c r="G649" i="6"/>
  <c r="G654" i="6"/>
  <c r="G660" i="6"/>
  <c r="G665" i="6"/>
  <c r="G670" i="6"/>
  <c r="G676" i="6"/>
  <c r="G681" i="6"/>
  <c r="G686" i="6"/>
  <c r="G692" i="6"/>
  <c r="G697" i="6"/>
  <c r="G702" i="6"/>
  <c r="G708" i="6"/>
  <c r="G713" i="6"/>
  <c r="G718" i="6"/>
  <c r="G724" i="6"/>
  <c r="G729" i="6"/>
  <c r="G734" i="6"/>
  <c r="G740" i="6"/>
  <c r="G745" i="6"/>
  <c r="G750" i="6"/>
  <c r="G756" i="6"/>
  <c r="G761" i="6"/>
  <c r="G766" i="6"/>
  <c r="G772" i="6"/>
  <c r="G777" i="6"/>
  <c r="G782" i="6"/>
  <c r="G788" i="6"/>
  <c r="G793" i="6"/>
  <c r="G798" i="6"/>
  <c r="G804" i="6"/>
  <c r="G809" i="6"/>
  <c r="G814" i="6"/>
  <c r="G820" i="6"/>
  <c r="G825" i="6"/>
  <c r="G830" i="6"/>
  <c r="G836" i="6"/>
  <c r="G841" i="6"/>
  <c r="G846" i="6"/>
  <c r="G852" i="6"/>
  <c r="G857" i="6"/>
  <c r="G862" i="6"/>
  <c r="G868" i="6"/>
  <c r="G873" i="6"/>
  <c r="G878" i="6"/>
  <c r="G884" i="6"/>
  <c r="G889" i="6"/>
  <c r="G894" i="6"/>
  <c r="G900" i="6"/>
  <c r="G905" i="6"/>
  <c r="G910" i="6"/>
  <c r="G916" i="6"/>
  <c r="J199" i="6"/>
  <c r="J615" i="6"/>
  <c r="J883" i="6"/>
  <c r="I54" i="6"/>
  <c r="I139" i="6"/>
  <c r="I224" i="6"/>
  <c r="I310" i="6"/>
  <c r="I391" i="6"/>
  <c r="I436" i="6"/>
  <c r="I457" i="6"/>
  <c r="I479" i="6"/>
  <c r="I500" i="6"/>
  <c r="I521" i="6"/>
  <c r="I543" i="6"/>
  <c r="I564" i="6"/>
  <c r="I585" i="6"/>
  <c r="I607" i="6"/>
  <c r="I628" i="6"/>
  <c r="I649" i="6"/>
  <c r="I671" i="6"/>
  <c r="I692" i="6"/>
  <c r="I713" i="6"/>
  <c r="I735" i="6"/>
  <c r="I756" i="6"/>
  <c r="I774" i="6"/>
  <c r="I790" i="6"/>
  <c r="I806" i="6"/>
  <c r="I822" i="6"/>
  <c r="I838" i="6"/>
  <c r="I854" i="6"/>
  <c r="I870" i="6"/>
  <c r="I886" i="6"/>
  <c r="I902" i="6"/>
  <c r="I918" i="6"/>
  <c r="G18" i="6"/>
  <c r="G34" i="6"/>
  <c r="G50" i="6"/>
  <c r="G66" i="6"/>
  <c r="G82" i="6"/>
  <c r="G98" i="6"/>
  <c r="G114" i="6"/>
  <c r="G130" i="6"/>
  <c r="G146" i="6"/>
  <c r="G162" i="6"/>
  <c r="G178" i="6"/>
  <c r="G194" i="6"/>
  <c r="G210" i="6"/>
  <c r="G226" i="6"/>
  <c r="G242" i="6"/>
  <c r="G258" i="6"/>
  <c r="G274" i="6"/>
  <c r="G290" i="6"/>
  <c r="G306" i="6"/>
  <c r="G322" i="6"/>
  <c r="G338" i="6"/>
  <c r="G354" i="6"/>
  <c r="G370" i="6"/>
  <c r="G386" i="6"/>
  <c r="G402" i="6"/>
  <c r="G418" i="6"/>
  <c r="G434" i="6"/>
  <c r="G450" i="6"/>
  <c r="G466" i="6"/>
  <c r="G482" i="6"/>
  <c r="G490" i="6"/>
  <c r="G496" i="6"/>
  <c r="G501" i="6"/>
  <c r="G506" i="6"/>
  <c r="G512" i="6"/>
  <c r="G517" i="6"/>
  <c r="G522" i="6"/>
  <c r="G528" i="6"/>
  <c r="G533" i="6"/>
  <c r="G538" i="6"/>
  <c r="G544" i="6"/>
  <c r="G549" i="6"/>
  <c r="G554" i="6"/>
  <c r="G560" i="6"/>
  <c r="G565" i="6"/>
  <c r="G570" i="6"/>
  <c r="G576" i="6"/>
  <c r="G581" i="6"/>
  <c r="G586" i="6"/>
  <c r="G592" i="6"/>
  <c r="G597" i="6"/>
  <c r="G602" i="6"/>
  <c r="G608" i="6"/>
  <c r="G613" i="6"/>
  <c r="G618" i="6"/>
  <c r="G624" i="6"/>
  <c r="G629" i="6"/>
  <c r="G634" i="6"/>
  <c r="G640" i="6"/>
  <c r="G645" i="6"/>
  <c r="G650" i="6"/>
  <c r="G656" i="6"/>
  <c r="G661" i="6"/>
  <c r="G666" i="6"/>
  <c r="G672" i="6"/>
  <c r="G677" i="6"/>
  <c r="G682" i="6"/>
  <c r="G688" i="6"/>
  <c r="G693" i="6"/>
  <c r="G698" i="6"/>
  <c r="G704" i="6"/>
  <c r="G709" i="6"/>
  <c r="G714" i="6"/>
  <c r="G720" i="6"/>
  <c r="G725" i="6"/>
  <c r="G730" i="6"/>
  <c r="G736" i="6"/>
  <c r="G741" i="6"/>
  <c r="G746" i="6"/>
  <c r="G752" i="6"/>
  <c r="G757" i="6"/>
  <c r="G762" i="6"/>
  <c r="G768" i="6"/>
  <c r="G773" i="6"/>
  <c r="G778" i="6"/>
  <c r="G784" i="6"/>
  <c r="G789" i="6"/>
  <c r="G794" i="6"/>
  <c r="G800" i="6"/>
  <c r="G805" i="6"/>
  <c r="G810" i="6"/>
  <c r="G816" i="6"/>
  <c r="G821" i="6"/>
  <c r="G826" i="6"/>
  <c r="G832" i="6"/>
  <c r="G837" i="6"/>
  <c r="G842" i="6"/>
  <c r="G848" i="6"/>
  <c r="G853" i="6"/>
  <c r="G858" i="6"/>
  <c r="G864" i="6"/>
  <c r="G869" i="6"/>
  <c r="G874" i="6"/>
  <c r="G880" i="6"/>
  <c r="G885" i="6"/>
  <c r="G890" i="6"/>
  <c r="G896" i="6"/>
  <c r="G901" i="6"/>
  <c r="G906" i="6"/>
  <c r="G912" i="6"/>
  <c r="G917" i="6"/>
  <c r="J445" i="6"/>
  <c r="J756" i="6"/>
  <c r="I11" i="6"/>
  <c r="I96" i="6"/>
  <c r="I182" i="6"/>
  <c r="I267" i="6"/>
  <c r="I352" i="6"/>
  <c r="I423" i="6"/>
  <c r="I447" i="6"/>
  <c r="I468" i="6"/>
  <c r="I489" i="6"/>
  <c r="I511" i="6"/>
  <c r="I532" i="6"/>
  <c r="I553" i="6"/>
  <c r="I575" i="6"/>
  <c r="I596" i="6"/>
  <c r="I617" i="6"/>
  <c r="I639" i="6"/>
  <c r="I660" i="6"/>
  <c r="I681" i="6"/>
  <c r="I703" i="6"/>
  <c r="I724" i="6"/>
  <c r="I745" i="6"/>
  <c r="I766" i="6"/>
  <c r="I782" i="6"/>
  <c r="I798" i="6"/>
  <c r="I814" i="6"/>
  <c r="I830" i="6"/>
  <c r="I846" i="6"/>
  <c r="I862" i="6"/>
  <c r="I878" i="6"/>
  <c r="I894" i="6"/>
  <c r="I910" i="6"/>
  <c r="G10" i="6"/>
  <c r="G26" i="6"/>
  <c r="G42" i="6"/>
  <c r="G58" i="6"/>
  <c r="G74" i="6"/>
  <c r="G90" i="6"/>
  <c r="G106" i="6"/>
  <c r="G122" i="6"/>
  <c r="G138" i="6"/>
  <c r="G154" i="6"/>
  <c r="G170" i="6"/>
  <c r="G186" i="6"/>
  <c r="G202" i="6"/>
  <c r="G218" i="6"/>
  <c r="G234" i="6"/>
  <c r="G250" i="6"/>
  <c r="G266" i="6"/>
  <c r="G282" i="6"/>
  <c r="G298" i="6"/>
  <c r="G314" i="6"/>
  <c r="G330" i="6"/>
  <c r="G346" i="6"/>
  <c r="G362" i="6"/>
  <c r="G378" i="6"/>
  <c r="G394" i="6"/>
  <c r="G410" i="6"/>
  <c r="G426" i="6"/>
  <c r="G442" i="6"/>
  <c r="G458" i="6"/>
  <c r="G474" i="6"/>
  <c r="G488" i="6"/>
  <c r="G493" i="6"/>
  <c r="G498" i="6"/>
  <c r="G504" i="6"/>
  <c r="G509" i="6"/>
  <c r="G514" i="6"/>
  <c r="G520" i="6"/>
  <c r="G525" i="6"/>
  <c r="G530" i="6"/>
  <c r="G536" i="6"/>
  <c r="G541" i="6"/>
  <c r="G546" i="6"/>
  <c r="G552" i="6"/>
  <c r="G557" i="6"/>
  <c r="G562" i="6"/>
  <c r="G568" i="6"/>
  <c r="G573" i="6"/>
  <c r="G578" i="6"/>
  <c r="G584" i="6"/>
  <c r="G589" i="6"/>
  <c r="G594" i="6"/>
  <c r="G600" i="6"/>
  <c r="G605" i="6"/>
  <c r="G610" i="6"/>
  <c r="G616" i="6"/>
  <c r="G621" i="6"/>
  <c r="G626" i="6"/>
  <c r="G632" i="6"/>
  <c r="G637" i="6"/>
  <c r="G642" i="6"/>
  <c r="G648" i="6"/>
  <c r="G653" i="6"/>
  <c r="G658" i="6"/>
  <c r="G664" i="6"/>
  <c r="G669" i="6"/>
  <c r="G674" i="6"/>
  <c r="G680" i="6"/>
  <c r="G685" i="6"/>
  <c r="G690" i="6"/>
  <c r="G696" i="6"/>
  <c r="G701" i="6"/>
  <c r="G706" i="6"/>
  <c r="G712" i="6"/>
  <c r="G717" i="6"/>
  <c r="G722" i="6"/>
  <c r="G728" i="6"/>
  <c r="G733" i="6"/>
  <c r="G738" i="6"/>
  <c r="G744" i="6"/>
  <c r="G749" i="6"/>
  <c r="G754" i="6"/>
  <c r="G760" i="6"/>
  <c r="G765" i="6"/>
  <c r="G770" i="6"/>
  <c r="G776" i="6"/>
  <c r="G781" i="6"/>
  <c r="G786" i="6"/>
  <c r="G792" i="6"/>
  <c r="G797" i="6"/>
  <c r="G802" i="6"/>
  <c r="G808" i="6"/>
  <c r="G813" i="6"/>
  <c r="G818" i="6"/>
  <c r="G824" i="6"/>
  <c r="G829" i="6"/>
  <c r="G834" i="6"/>
  <c r="G840" i="6"/>
  <c r="G845" i="6"/>
  <c r="G850" i="6"/>
  <c r="G856" i="6"/>
  <c r="G861" i="6"/>
  <c r="G866" i="6"/>
  <c r="G872" i="6"/>
  <c r="G877" i="6"/>
  <c r="G882" i="6"/>
  <c r="G888" i="6"/>
  <c r="G893" i="6"/>
  <c r="G898" i="6"/>
  <c r="G904" i="6"/>
  <c r="G909" i="6"/>
  <c r="G914" i="6"/>
  <c r="B3" i="6"/>
  <c r="C3" i="6" s="1"/>
  <c r="B7" i="6"/>
  <c r="C7" i="6" s="1"/>
  <c r="B11" i="6"/>
  <c r="C11" i="6" s="1"/>
  <c r="B15" i="6"/>
  <c r="C15" i="6" s="1"/>
  <c r="B19" i="6"/>
  <c r="C19" i="6" s="1"/>
  <c r="B23" i="6"/>
  <c r="C23" i="6" s="1"/>
  <c r="B27" i="6"/>
  <c r="C27" i="6" s="1"/>
  <c r="B31" i="6"/>
  <c r="C31" i="6" s="1"/>
  <c r="B35" i="6"/>
  <c r="C35" i="6" s="1"/>
  <c r="B39" i="6"/>
  <c r="C39" i="6" s="1"/>
  <c r="B43" i="6"/>
  <c r="C43" i="6" s="1"/>
  <c r="B47" i="6"/>
  <c r="C47" i="6" s="1"/>
  <c r="B51" i="6"/>
  <c r="C51" i="6" s="1"/>
  <c r="B55" i="6"/>
  <c r="C55" i="6" s="1"/>
  <c r="B59" i="6"/>
  <c r="C59" i="6" s="1"/>
  <c r="B63" i="6"/>
  <c r="C63" i="6" s="1"/>
  <c r="B67" i="6"/>
  <c r="C67" i="6" s="1"/>
  <c r="B71" i="6"/>
  <c r="C71" i="6" s="1"/>
  <c r="B75" i="6"/>
  <c r="C75" i="6" s="1"/>
  <c r="B79" i="6"/>
  <c r="C79" i="6" s="1"/>
  <c r="B83" i="6"/>
  <c r="C83" i="6" s="1"/>
  <c r="B87" i="6"/>
  <c r="C87" i="6" s="1"/>
  <c r="B91" i="6"/>
  <c r="C91" i="6" s="1"/>
  <c r="B95" i="6"/>
  <c r="C95" i="6" s="1"/>
  <c r="B99" i="6"/>
  <c r="C99" i="6" s="1"/>
  <c r="B103" i="6"/>
  <c r="C103" i="6" s="1"/>
  <c r="B107" i="6"/>
  <c r="C107" i="6" s="1"/>
  <c r="B111" i="6"/>
  <c r="C111" i="6" s="1"/>
  <c r="B115" i="6"/>
  <c r="C115" i="6" s="1"/>
  <c r="B119" i="6"/>
  <c r="C119" i="6" s="1"/>
  <c r="B123" i="6"/>
  <c r="C123" i="6" s="1"/>
  <c r="B127" i="6"/>
  <c r="C127" i="6" s="1"/>
  <c r="B131" i="6"/>
  <c r="C131" i="6" s="1"/>
  <c r="B135" i="6"/>
  <c r="C135" i="6" s="1"/>
  <c r="B139" i="6"/>
  <c r="C139" i="6" s="1"/>
  <c r="B143" i="6"/>
  <c r="C143" i="6" s="1"/>
  <c r="B147" i="6"/>
  <c r="C147" i="6" s="1"/>
  <c r="B151" i="6"/>
  <c r="C151" i="6" s="1"/>
  <c r="B155" i="6"/>
  <c r="C155" i="6" s="1"/>
  <c r="B159" i="6"/>
  <c r="C159" i="6" s="1"/>
  <c r="B163" i="6"/>
  <c r="C163" i="6" s="1"/>
  <c r="B167" i="6"/>
  <c r="C167" i="6" s="1"/>
  <c r="B171" i="6"/>
  <c r="C171" i="6" s="1"/>
  <c r="B175" i="6"/>
  <c r="C175" i="6" s="1"/>
  <c r="B179" i="6"/>
  <c r="C179" i="6" s="1"/>
  <c r="B183" i="6"/>
  <c r="C183" i="6" s="1"/>
  <c r="B187" i="6"/>
  <c r="C187" i="6" s="1"/>
  <c r="B191" i="6"/>
  <c r="C191" i="6" s="1"/>
  <c r="B195" i="6"/>
  <c r="C195" i="6" s="1"/>
  <c r="B199" i="6"/>
  <c r="C199" i="6" s="1"/>
  <c r="B203" i="6"/>
  <c r="C203" i="6" s="1"/>
  <c r="B207" i="6"/>
  <c r="C207" i="6" s="1"/>
  <c r="B211" i="6"/>
  <c r="C211" i="6" s="1"/>
  <c r="B215" i="6"/>
  <c r="C215" i="6" s="1"/>
  <c r="B219" i="6"/>
  <c r="C219" i="6" s="1"/>
  <c r="B223" i="6"/>
  <c r="C223" i="6" s="1"/>
  <c r="B227" i="6"/>
  <c r="C227" i="6" s="1"/>
  <c r="B231" i="6"/>
  <c r="C231" i="6" s="1"/>
  <c r="B235" i="6"/>
  <c r="C235" i="6" s="1"/>
  <c r="B239" i="6"/>
  <c r="C239" i="6" s="1"/>
  <c r="B243" i="6"/>
  <c r="C243" i="6" s="1"/>
  <c r="B247" i="6"/>
  <c r="C247" i="6" s="1"/>
  <c r="B251" i="6"/>
  <c r="C251" i="6" s="1"/>
  <c r="B255" i="6"/>
  <c r="C255" i="6" s="1"/>
  <c r="B259" i="6"/>
  <c r="C259" i="6" s="1"/>
  <c r="B263" i="6"/>
  <c r="C263" i="6" s="1"/>
  <c r="B267" i="6"/>
  <c r="C267" i="6" s="1"/>
  <c r="B271" i="6"/>
  <c r="C271" i="6" s="1"/>
  <c r="B275" i="6"/>
  <c r="C275" i="6" s="1"/>
  <c r="B279" i="6"/>
  <c r="C279" i="6" s="1"/>
  <c r="B283" i="6"/>
  <c r="C283" i="6" s="1"/>
  <c r="B287" i="6"/>
  <c r="C287" i="6" s="1"/>
  <c r="B291" i="6"/>
  <c r="C291" i="6" s="1"/>
  <c r="B295" i="6"/>
  <c r="C295" i="6" s="1"/>
  <c r="B299" i="6"/>
  <c r="C299" i="6" s="1"/>
  <c r="B303" i="6"/>
  <c r="C303" i="6" s="1"/>
  <c r="B307" i="6"/>
  <c r="C307" i="6" s="1"/>
  <c r="B311" i="6"/>
  <c r="C311" i="6" s="1"/>
  <c r="B315" i="6"/>
  <c r="C315" i="6" s="1"/>
  <c r="B319" i="6"/>
  <c r="C319" i="6" s="1"/>
  <c r="B323" i="6"/>
  <c r="C323" i="6" s="1"/>
  <c r="B327" i="6"/>
  <c r="C327" i="6" s="1"/>
  <c r="B331" i="6"/>
  <c r="C331" i="6" s="1"/>
  <c r="B335" i="6"/>
  <c r="C335" i="6" s="1"/>
  <c r="B339" i="6"/>
  <c r="C339" i="6" s="1"/>
  <c r="B343" i="6"/>
  <c r="C343" i="6" s="1"/>
  <c r="B347" i="6"/>
  <c r="C347" i="6" s="1"/>
  <c r="B351" i="6"/>
  <c r="C351" i="6" s="1"/>
  <c r="B355" i="6"/>
  <c r="C355" i="6" s="1"/>
  <c r="B359" i="6"/>
  <c r="C359" i="6" s="1"/>
  <c r="B363" i="6"/>
  <c r="C363" i="6" s="1"/>
  <c r="B367" i="6"/>
  <c r="C367" i="6" s="1"/>
  <c r="B371" i="6"/>
  <c r="C371" i="6" s="1"/>
  <c r="B375" i="6"/>
  <c r="C375" i="6" s="1"/>
  <c r="B379" i="6"/>
  <c r="C379" i="6" s="1"/>
  <c r="B383" i="6"/>
  <c r="C383" i="6" s="1"/>
  <c r="B387" i="6"/>
  <c r="C387" i="6" s="1"/>
  <c r="B391" i="6"/>
  <c r="C391" i="6" s="1"/>
  <c r="J359" i="6"/>
  <c r="I160" i="6"/>
  <c r="I441" i="6"/>
  <c r="I527" i="6"/>
  <c r="I612" i="6"/>
  <c r="I697" i="6"/>
  <c r="I778" i="6"/>
  <c r="I842" i="6"/>
  <c r="I906" i="6"/>
  <c r="G54" i="6"/>
  <c r="G118" i="6"/>
  <c r="G182" i="6"/>
  <c r="G246" i="6"/>
  <c r="G310" i="6"/>
  <c r="G374" i="6"/>
  <c r="G438" i="6"/>
  <c r="G492" i="6"/>
  <c r="G513" i="6"/>
  <c r="G534" i="6"/>
  <c r="G556" i="6"/>
  <c r="G577" i="6"/>
  <c r="G598" i="6"/>
  <c r="G620" i="6"/>
  <c r="G641" i="6"/>
  <c r="G662" i="6"/>
  <c r="G684" i="6"/>
  <c r="G705" i="6"/>
  <c r="G726" i="6"/>
  <c r="G748" i="6"/>
  <c r="G769" i="6"/>
  <c r="G790" i="6"/>
  <c r="G812" i="6"/>
  <c r="G833" i="6"/>
  <c r="G854" i="6"/>
  <c r="G876" i="6"/>
  <c r="G897" i="6"/>
  <c r="G918" i="6"/>
  <c r="B4" i="6"/>
  <c r="C4" i="6" s="1"/>
  <c r="B9" i="6"/>
  <c r="C9" i="6" s="1"/>
  <c r="B14" i="6"/>
  <c r="C14" i="6" s="1"/>
  <c r="B20" i="6"/>
  <c r="C20" i="6" s="1"/>
  <c r="B25" i="6"/>
  <c r="C25" i="6" s="1"/>
  <c r="B30" i="6"/>
  <c r="C30" i="6" s="1"/>
  <c r="B36" i="6"/>
  <c r="C36" i="6" s="1"/>
  <c r="B41" i="6"/>
  <c r="C41" i="6" s="1"/>
  <c r="B46" i="6"/>
  <c r="C46" i="6" s="1"/>
  <c r="B52" i="6"/>
  <c r="C52" i="6" s="1"/>
  <c r="B57" i="6"/>
  <c r="C57" i="6" s="1"/>
  <c r="B62" i="6"/>
  <c r="C62" i="6" s="1"/>
  <c r="B68" i="6"/>
  <c r="C68" i="6" s="1"/>
  <c r="B73" i="6"/>
  <c r="C73" i="6" s="1"/>
  <c r="B78" i="6"/>
  <c r="C78" i="6" s="1"/>
  <c r="B84" i="6"/>
  <c r="C84" i="6" s="1"/>
  <c r="B89" i="6"/>
  <c r="C89" i="6" s="1"/>
  <c r="B94" i="6"/>
  <c r="C94" i="6" s="1"/>
  <c r="B100" i="6"/>
  <c r="C100" i="6" s="1"/>
  <c r="B105" i="6"/>
  <c r="C105" i="6" s="1"/>
  <c r="B110" i="6"/>
  <c r="C110" i="6" s="1"/>
  <c r="B116" i="6"/>
  <c r="C116" i="6" s="1"/>
  <c r="B121" i="6"/>
  <c r="C121" i="6" s="1"/>
  <c r="B126" i="6"/>
  <c r="C126" i="6" s="1"/>
  <c r="B132" i="6"/>
  <c r="C132" i="6" s="1"/>
  <c r="B137" i="6"/>
  <c r="C137" i="6" s="1"/>
  <c r="B142" i="6"/>
  <c r="C142" i="6" s="1"/>
  <c r="B148" i="6"/>
  <c r="C148" i="6" s="1"/>
  <c r="B153" i="6"/>
  <c r="C153" i="6" s="1"/>
  <c r="B158" i="6"/>
  <c r="C158" i="6" s="1"/>
  <c r="B164" i="6"/>
  <c r="C164" i="6" s="1"/>
  <c r="B169" i="6"/>
  <c r="C169" i="6" s="1"/>
  <c r="B174" i="6"/>
  <c r="C174" i="6" s="1"/>
  <c r="B180" i="6"/>
  <c r="C180" i="6" s="1"/>
  <c r="B185" i="6"/>
  <c r="C185" i="6" s="1"/>
  <c r="B190" i="6"/>
  <c r="C190" i="6" s="1"/>
  <c r="B196" i="6"/>
  <c r="C196" i="6" s="1"/>
  <c r="B201" i="6"/>
  <c r="C201" i="6" s="1"/>
  <c r="B206" i="6"/>
  <c r="B212" i="6"/>
  <c r="C212" i="6" s="1"/>
  <c r="B217" i="6"/>
  <c r="C217" i="6" s="1"/>
  <c r="B222" i="6"/>
  <c r="B228" i="6"/>
  <c r="C228" i="6" s="1"/>
  <c r="B233" i="6"/>
  <c r="C233" i="6" s="1"/>
  <c r="B238" i="6"/>
  <c r="B244" i="6"/>
  <c r="C244" i="6" s="1"/>
  <c r="B249" i="6"/>
  <c r="C249" i="6" s="1"/>
  <c r="B254" i="6"/>
  <c r="B265" i="6"/>
  <c r="C265" i="6" s="1"/>
  <c r="B270" i="6"/>
  <c r="B281" i="6"/>
  <c r="C281" i="6" s="1"/>
  <c r="B297" i="6"/>
  <c r="C297" i="6" s="1"/>
  <c r="B308" i="6"/>
  <c r="C308" i="6" s="1"/>
  <c r="B324" i="6"/>
  <c r="C324" i="6" s="1"/>
  <c r="B340" i="6"/>
  <c r="C340" i="6" s="1"/>
  <c r="B356" i="6"/>
  <c r="C356" i="6" s="1"/>
  <c r="B372" i="6"/>
  <c r="C372" i="6" s="1"/>
  <c r="B388" i="6"/>
  <c r="C388" i="6" s="1"/>
  <c r="B401" i="6"/>
  <c r="C401" i="6" s="1"/>
  <c r="B413" i="6"/>
  <c r="C413" i="6" s="1"/>
  <c r="B425" i="6"/>
  <c r="C425" i="6" s="1"/>
  <c r="B437" i="6"/>
  <c r="C437" i="6" s="1"/>
  <c r="B449" i="6"/>
  <c r="C449" i="6" s="1"/>
  <c r="B461" i="6"/>
  <c r="C461" i="6" s="1"/>
  <c r="B473" i="6"/>
  <c r="C473" i="6" s="1"/>
  <c r="B485" i="6"/>
  <c r="C485" i="6" s="1"/>
  <c r="B497" i="6"/>
  <c r="B509" i="6"/>
  <c r="C509" i="6" s="1"/>
  <c r="B521" i="6"/>
  <c r="B533" i="6"/>
  <c r="B541" i="6"/>
  <c r="C541" i="6" s="1"/>
  <c r="B553" i="6"/>
  <c r="B565" i="6"/>
  <c r="B577" i="6"/>
  <c r="B589" i="6"/>
  <c r="C589" i="6" s="1"/>
  <c r="B601" i="6"/>
  <c r="B613" i="6"/>
  <c r="B625" i="6"/>
  <c r="B637" i="6"/>
  <c r="C637" i="6" s="1"/>
  <c r="B649" i="6"/>
  <c r="B661" i="6"/>
  <c r="B673" i="6"/>
  <c r="B685" i="6"/>
  <c r="C685" i="6" s="1"/>
  <c r="B697" i="6"/>
  <c r="B709" i="6"/>
  <c r="B721" i="6"/>
  <c r="B733" i="6"/>
  <c r="C733" i="6" s="1"/>
  <c r="B745" i="6"/>
  <c r="B757" i="6"/>
  <c r="B769" i="6"/>
  <c r="B777" i="6"/>
  <c r="B789" i="6"/>
  <c r="B801" i="6"/>
  <c r="B813" i="6"/>
  <c r="C813" i="6" s="1"/>
  <c r="B825" i="6"/>
  <c r="B837" i="6"/>
  <c r="B849" i="6"/>
  <c r="B861" i="6"/>
  <c r="C861" i="6" s="1"/>
  <c r="B869" i="6"/>
  <c r="B881" i="6"/>
  <c r="B893" i="6"/>
  <c r="C893" i="6" s="1"/>
  <c r="B901" i="6"/>
  <c r="B913" i="6"/>
  <c r="B558" i="6"/>
  <c r="B582" i="6"/>
  <c r="B598" i="6"/>
  <c r="B606" i="6"/>
  <c r="B622" i="6"/>
  <c r="B638" i="6"/>
  <c r="B654" i="6"/>
  <c r="B666" i="6"/>
  <c r="B682" i="6"/>
  <c r="B698" i="6"/>
  <c r="B718" i="6"/>
  <c r="B734" i="6"/>
  <c r="B746" i="6"/>
  <c r="B762" i="6"/>
  <c r="B778" i="6"/>
  <c r="B790" i="6"/>
  <c r="B802" i="6"/>
  <c r="C802" i="6" s="1"/>
  <c r="B818" i="6"/>
  <c r="C818" i="6" s="1"/>
  <c r="B838" i="6"/>
  <c r="B854" i="6"/>
  <c r="B866" i="6"/>
  <c r="C866" i="6" s="1"/>
  <c r="B878" i="6"/>
  <c r="B894" i="6"/>
  <c r="B910" i="6"/>
  <c r="I331" i="6"/>
  <c r="I569" i="6"/>
  <c r="I740" i="6"/>
  <c r="G22" i="6"/>
  <c r="G278" i="6"/>
  <c r="G502" i="6"/>
  <c r="G609" i="6"/>
  <c r="G673" i="6"/>
  <c r="G758" i="6"/>
  <c r="G822" i="6"/>
  <c r="G886" i="6"/>
  <c r="J692" i="6"/>
  <c r="I246" i="6"/>
  <c r="I463" i="6"/>
  <c r="I548" i="6"/>
  <c r="I633" i="6"/>
  <c r="I719" i="6"/>
  <c r="I794" i="6"/>
  <c r="I858" i="6"/>
  <c r="G6" i="6"/>
  <c r="G70" i="6"/>
  <c r="G134" i="6"/>
  <c r="G198" i="6"/>
  <c r="G262" i="6"/>
  <c r="G326" i="6"/>
  <c r="G390" i="6"/>
  <c r="G454" i="6"/>
  <c r="G497" i="6"/>
  <c r="G518" i="6"/>
  <c r="G540" i="6"/>
  <c r="G561" i="6"/>
  <c r="G582" i="6"/>
  <c r="G604" i="6"/>
  <c r="G625" i="6"/>
  <c r="G646" i="6"/>
  <c r="G668" i="6"/>
  <c r="G689" i="6"/>
  <c r="G710" i="6"/>
  <c r="G732" i="6"/>
  <c r="G753" i="6"/>
  <c r="G774" i="6"/>
  <c r="G796" i="6"/>
  <c r="G817" i="6"/>
  <c r="G838" i="6"/>
  <c r="G860" i="6"/>
  <c r="G881" i="6"/>
  <c r="G902" i="6"/>
  <c r="C521" i="6"/>
  <c r="C553" i="6"/>
  <c r="C558" i="6"/>
  <c r="C601" i="6"/>
  <c r="C606" i="6"/>
  <c r="C622" i="6"/>
  <c r="C638" i="6"/>
  <c r="C649" i="6"/>
  <c r="C654" i="6"/>
  <c r="C697" i="6"/>
  <c r="C718" i="6"/>
  <c r="C734" i="6"/>
  <c r="C745" i="6"/>
  <c r="C777" i="6"/>
  <c r="C825" i="6"/>
  <c r="C878" i="6"/>
  <c r="C894" i="6"/>
  <c r="C910" i="6"/>
  <c r="B5" i="6"/>
  <c r="C5" i="6" s="1"/>
  <c r="B10" i="6"/>
  <c r="C10" i="6" s="1"/>
  <c r="B16" i="6"/>
  <c r="C16" i="6" s="1"/>
  <c r="B21" i="6"/>
  <c r="C21" i="6" s="1"/>
  <c r="B26" i="6"/>
  <c r="C26" i="6" s="1"/>
  <c r="B32" i="6"/>
  <c r="C32" i="6" s="1"/>
  <c r="B37" i="6"/>
  <c r="C37" i="6" s="1"/>
  <c r="B42" i="6"/>
  <c r="C42" i="6" s="1"/>
  <c r="B48" i="6"/>
  <c r="C48" i="6" s="1"/>
  <c r="B53" i="6"/>
  <c r="C53" i="6" s="1"/>
  <c r="B58" i="6"/>
  <c r="C58" i="6" s="1"/>
  <c r="B64" i="6"/>
  <c r="C64" i="6" s="1"/>
  <c r="B69" i="6"/>
  <c r="C69" i="6" s="1"/>
  <c r="B74" i="6"/>
  <c r="C74" i="6" s="1"/>
  <c r="B80" i="6"/>
  <c r="C80" i="6" s="1"/>
  <c r="B85" i="6"/>
  <c r="C85" i="6" s="1"/>
  <c r="B90" i="6"/>
  <c r="C90" i="6" s="1"/>
  <c r="B96" i="6"/>
  <c r="C96" i="6" s="1"/>
  <c r="B101" i="6"/>
  <c r="C101" i="6" s="1"/>
  <c r="B106" i="6"/>
  <c r="C106" i="6" s="1"/>
  <c r="B112" i="6"/>
  <c r="C112" i="6" s="1"/>
  <c r="B117" i="6"/>
  <c r="C117" i="6" s="1"/>
  <c r="B122" i="6"/>
  <c r="C122" i="6" s="1"/>
  <c r="B128" i="6"/>
  <c r="C128" i="6" s="1"/>
  <c r="B133" i="6"/>
  <c r="C133" i="6" s="1"/>
  <c r="B138" i="6"/>
  <c r="C138" i="6" s="1"/>
  <c r="B144" i="6"/>
  <c r="C144" i="6" s="1"/>
  <c r="B149" i="6"/>
  <c r="C149" i="6" s="1"/>
  <c r="B154" i="6"/>
  <c r="C154" i="6" s="1"/>
  <c r="B160" i="6"/>
  <c r="C160" i="6" s="1"/>
  <c r="B165" i="6"/>
  <c r="C165" i="6" s="1"/>
  <c r="B170" i="6"/>
  <c r="C170" i="6" s="1"/>
  <c r="B176" i="6"/>
  <c r="C176" i="6" s="1"/>
  <c r="B181" i="6"/>
  <c r="C181" i="6" s="1"/>
  <c r="B186" i="6"/>
  <c r="C186" i="6" s="1"/>
  <c r="B192" i="6"/>
  <c r="C192" i="6" s="1"/>
  <c r="B197" i="6"/>
  <c r="C197" i="6" s="1"/>
  <c r="B202" i="6"/>
  <c r="B208" i="6"/>
  <c r="C208" i="6" s="1"/>
  <c r="B213" i="6"/>
  <c r="C213" i="6" s="1"/>
  <c r="B218" i="6"/>
  <c r="B224" i="6"/>
  <c r="C224" i="6" s="1"/>
  <c r="B229" i="6"/>
  <c r="C229" i="6" s="1"/>
  <c r="B234" i="6"/>
  <c r="B240" i="6"/>
  <c r="C240" i="6" s="1"/>
  <c r="B245" i="6"/>
  <c r="C245" i="6" s="1"/>
  <c r="B250" i="6"/>
  <c r="B256" i="6"/>
  <c r="C256" i="6" s="1"/>
  <c r="B261" i="6"/>
  <c r="C261" i="6" s="1"/>
  <c r="B266" i="6"/>
  <c r="B272" i="6"/>
  <c r="C272" i="6" s="1"/>
  <c r="B277" i="6"/>
  <c r="C277" i="6" s="1"/>
  <c r="B282" i="6"/>
  <c r="B288" i="6"/>
  <c r="C288" i="6" s="1"/>
  <c r="B293" i="6"/>
  <c r="C293" i="6" s="1"/>
  <c r="B298" i="6"/>
  <c r="B304" i="6"/>
  <c r="C304" i="6" s="1"/>
  <c r="B309" i="6"/>
  <c r="C309" i="6" s="1"/>
  <c r="B314" i="6"/>
  <c r="B320" i="6"/>
  <c r="C320" i="6" s="1"/>
  <c r="B325" i="6"/>
  <c r="C325" i="6" s="1"/>
  <c r="B330" i="6"/>
  <c r="B336" i="6"/>
  <c r="C336" i="6" s="1"/>
  <c r="B341" i="6"/>
  <c r="C341" i="6" s="1"/>
  <c r="B346" i="6"/>
  <c r="B352" i="6"/>
  <c r="C352" i="6" s="1"/>
  <c r="B357" i="6"/>
  <c r="C357" i="6" s="1"/>
  <c r="B362" i="6"/>
  <c r="B368" i="6"/>
  <c r="C368" i="6" s="1"/>
  <c r="B373" i="6"/>
  <c r="C373" i="6" s="1"/>
  <c r="B378" i="6"/>
  <c r="B384" i="6"/>
  <c r="C384" i="6" s="1"/>
  <c r="B389" i="6"/>
  <c r="C389" i="6" s="1"/>
  <c r="B394" i="6"/>
  <c r="B398" i="6"/>
  <c r="B402" i="6"/>
  <c r="C402" i="6" s="1"/>
  <c r="B406" i="6"/>
  <c r="C406" i="6" s="1"/>
  <c r="B410" i="6"/>
  <c r="B414" i="6"/>
  <c r="B418" i="6"/>
  <c r="C418" i="6" s="1"/>
  <c r="B422" i="6"/>
  <c r="C422" i="6" s="1"/>
  <c r="B426" i="6"/>
  <c r="B430" i="6"/>
  <c r="B434" i="6"/>
  <c r="C434" i="6" s="1"/>
  <c r="B438" i="6"/>
  <c r="C438" i="6" s="1"/>
  <c r="B442" i="6"/>
  <c r="B446" i="6"/>
  <c r="B450" i="6"/>
  <c r="C450" i="6" s="1"/>
  <c r="B454" i="6"/>
  <c r="C454" i="6" s="1"/>
  <c r="B458" i="6"/>
  <c r="B462" i="6"/>
  <c r="B466" i="6"/>
  <c r="C466" i="6" s="1"/>
  <c r="B470" i="6"/>
  <c r="C470" i="6" s="1"/>
  <c r="B474" i="6"/>
  <c r="B478" i="6"/>
  <c r="B482" i="6"/>
  <c r="C482" i="6" s="1"/>
  <c r="B486" i="6"/>
  <c r="C486" i="6" s="1"/>
  <c r="B490" i="6"/>
  <c r="B494" i="6"/>
  <c r="C494" i="6" s="1"/>
  <c r="B498" i="6"/>
  <c r="C498" i="6" s="1"/>
  <c r="B502" i="6"/>
  <c r="B506" i="6"/>
  <c r="B510" i="6"/>
  <c r="C510" i="6" s="1"/>
  <c r="B514" i="6"/>
  <c r="C514" i="6" s="1"/>
  <c r="B518" i="6"/>
  <c r="B522" i="6"/>
  <c r="B526" i="6"/>
  <c r="C526" i="6" s="1"/>
  <c r="B530" i="6"/>
  <c r="C530" i="6" s="1"/>
  <c r="B534" i="6"/>
  <c r="B538" i="6"/>
  <c r="B542" i="6"/>
  <c r="C542" i="6" s="1"/>
  <c r="B546" i="6"/>
  <c r="C546" i="6" s="1"/>
  <c r="B550" i="6"/>
  <c r="B562" i="6"/>
  <c r="C562" i="6" s="1"/>
  <c r="B566" i="6"/>
  <c r="B578" i="6"/>
  <c r="C578" i="6" s="1"/>
  <c r="B594" i="6"/>
  <c r="C594" i="6" s="1"/>
  <c r="B614" i="6"/>
  <c r="B626" i="6"/>
  <c r="C626" i="6" s="1"/>
  <c r="B642" i="6"/>
  <c r="C642" i="6" s="1"/>
  <c r="B658" i="6"/>
  <c r="C658" i="6" s="1"/>
  <c r="B670" i="6"/>
  <c r="C670" i="6" s="1"/>
  <c r="B686" i="6"/>
  <c r="C686" i="6" s="1"/>
  <c r="B702" i="6"/>
  <c r="C702" i="6" s="1"/>
  <c r="B714" i="6"/>
  <c r="B726" i="6"/>
  <c r="B742" i="6"/>
  <c r="B758" i="6"/>
  <c r="B774" i="6"/>
  <c r="B786" i="6"/>
  <c r="C786" i="6" s="1"/>
  <c r="B806" i="6"/>
  <c r="B822" i="6"/>
  <c r="B834" i="6"/>
  <c r="C834" i="6" s="1"/>
  <c r="B850" i="6"/>
  <c r="C850" i="6" s="1"/>
  <c r="B862" i="6"/>
  <c r="C862" i="6" s="1"/>
  <c r="B882" i="6"/>
  <c r="C882" i="6" s="1"/>
  <c r="B898" i="6"/>
  <c r="C898" i="6" s="1"/>
  <c r="B914" i="6"/>
  <c r="C914" i="6" s="1"/>
  <c r="I484" i="6"/>
  <c r="I655" i="6"/>
  <c r="I810" i="6"/>
  <c r="G86" i="6"/>
  <c r="G342" i="6"/>
  <c r="G524" i="6"/>
  <c r="G588" i="6"/>
  <c r="G652" i="6"/>
  <c r="G737" i="6"/>
  <c r="G801" i="6"/>
  <c r="G908" i="6"/>
  <c r="I75" i="6"/>
  <c r="I407" i="6"/>
  <c r="I505" i="6"/>
  <c r="I591" i="6"/>
  <c r="I676" i="6"/>
  <c r="I761" i="6"/>
  <c r="I826" i="6"/>
  <c r="I890" i="6"/>
  <c r="G38" i="6"/>
  <c r="G102" i="6"/>
  <c r="G166" i="6"/>
  <c r="G230" i="6"/>
  <c r="G294" i="6"/>
  <c r="G358" i="6"/>
  <c r="G422" i="6"/>
  <c r="G486" i="6"/>
  <c r="G508" i="6"/>
  <c r="G529" i="6"/>
  <c r="G550" i="6"/>
  <c r="G572" i="6"/>
  <c r="G593" i="6"/>
  <c r="G614" i="6"/>
  <c r="G636" i="6"/>
  <c r="G657" i="6"/>
  <c r="G678" i="6"/>
  <c r="G700" i="6"/>
  <c r="G721" i="6"/>
  <c r="G742" i="6"/>
  <c r="G764" i="6"/>
  <c r="G785" i="6"/>
  <c r="G806" i="6"/>
  <c r="G828" i="6"/>
  <c r="G849" i="6"/>
  <c r="G870" i="6"/>
  <c r="G892" i="6"/>
  <c r="G913" i="6"/>
  <c r="C206" i="6"/>
  <c r="C222" i="6"/>
  <c r="C238" i="6"/>
  <c r="C254" i="6"/>
  <c r="C270" i="6"/>
  <c r="C398" i="6"/>
  <c r="C414" i="6"/>
  <c r="C430" i="6"/>
  <c r="C446" i="6"/>
  <c r="C462" i="6"/>
  <c r="C478" i="6"/>
  <c r="C497" i="6"/>
  <c r="C502" i="6"/>
  <c r="C518" i="6"/>
  <c r="C534" i="6"/>
  <c r="C550" i="6"/>
  <c r="C566" i="6"/>
  <c r="C577" i="6"/>
  <c r="C582" i="6"/>
  <c r="C598" i="6"/>
  <c r="C614" i="6"/>
  <c r="C625" i="6"/>
  <c r="C673" i="6"/>
  <c r="C721" i="6"/>
  <c r="C726" i="6"/>
  <c r="C742" i="6"/>
  <c r="C758" i="6"/>
  <c r="C769" i="6"/>
  <c r="C774" i="6"/>
  <c r="C790" i="6"/>
  <c r="C801" i="6"/>
  <c r="C806" i="6"/>
  <c r="C822" i="6"/>
  <c r="C838" i="6"/>
  <c r="C849" i="6"/>
  <c r="C854" i="6"/>
  <c r="C881" i="6"/>
  <c r="C913" i="6"/>
  <c r="B8" i="6"/>
  <c r="C8" i="6" s="1"/>
  <c r="B13" i="6"/>
  <c r="B18" i="6"/>
  <c r="C18" i="6" s="1"/>
  <c r="B24" i="6"/>
  <c r="C24" i="6" s="1"/>
  <c r="B29" i="6"/>
  <c r="C29" i="6" s="1"/>
  <c r="B34" i="6"/>
  <c r="B40" i="6"/>
  <c r="C40" i="6" s="1"/>
  <c r="B45" i="6"/>
  <c r="C45" i="6" s="1"/>
  <c r="B50" i="6"/>
  <c r="C50" i="6" s="1"/>
  <c r="B56" i="6"/>
  <c r="C56" i="6" s="1"/>
  <c r="B61" i="6"/>
  <c r="C61" i="6" s="1"/>
  <c r="B66" i="6"/>
  <c r="C66" i="6" s="1"/>
  <c r="B72" i="6"/>
  <c r="C72" i="6" s="1"/>
  <c r="B77" i="6"/>
  <c r="C77" i="6" s="1"/>
  <c r="B82" i="6"/>
  <c r="C82" i="6" s="1"/>
  <c r="B88" i="6"/>
  <c r="C88" i="6" s="1"/>
  <c r="B93" i="6"/>
  <c r="C93" i="6" s="1"/>
  <c r="B98" i="6"/>
  <c r="B104" i="6"/>
  <c r="C104" i="6" s="1"/>
  <c r="B109" i="6"/>
  <c r="C109" i="6" s="1"/>
  <c r="B114" i="6"/>
  <c r="C114" i="6" s="1"/>
  <c r="B120" i="6"/>
  <c r="B125" i="6"/>
  <c r="C125" i="6" s="1"/>
  <c r="B130" i="6"/>
  <c r="C130" i="6" s="1"/>
  <c r="B136" i="6"/>
  <c r="C136" i="6" s="1"/>
  <c r="B141" i="6"/>
  <c r="C141" i="6" s="1"/>
  <c r="B146" i="6"/>
  <c r="C146" i="6" s="1"/>
  <c r="B152" i="6"/>
  <c r="C152" i="6" s="1"/>
  <c r="B157" i="6"/>
  <c r="C157" i="6" s="1"/>
  <c r="B162" i="6"/>
  <c r="C162" i="6" s="1"/>
  <c r="B168" i="6"/>
  <c r="C168" i="6" s="1"/>
  <c r="B173" i="6"/>
  <c r="C173" i="6" s="1"/>
  <c r="B178" i="6"/>
  <c r="C178" i="6" s="1"/>
  <c r="B184" i="6"/>
  <c r="B189" i="6"/>
  <c r="C189" i="6" s="1"/>
  <c r="B194" i="6"/>
  <c r="C194" i="6" s="1"/>
  <c r="B200" i="6"/>
  <c r="C200" i="6" s="1"/>
  <c r="B205" i="6"/>
  <c r="C205" i="6" s="1"/>
  <c r="B210" i="6"/>
  <c r="C210" i="6" s="1"/>
  <c r="B216" i="6"/>
  <c r="C216" i="6" s="1"/>
  <c r="B221" i="6"/>
  <c r="C221" i="6" s="1"/>
  <c r="B226" i="6"/>
  <c r="C226" i="6" s="1"/>
  <c r="B232" i="6"/>
  <c r="C232" i="6" s="1"/>
  <c r="B237" i="6"/>
  <c r="C237" i="6" s="1"/>
  <c r="B242" i="6"/>
  <c r="C242" i="6" s="1"/>
  <c r="B248" i="6"/>
  <c r="C248" i="6" s="1"/>
  <c r="B253" i="6"/>
  <c r="C253" i="6" s="1"/>
  <c r="B258" i="6"/>
  <c r="C258" i="6" s="1"/>
  <c r="B264" i="6"/>
  <c r="C264" i="6" s="1"/>
  <c r="B269" i="6"/>
  <c r="C269" i="6" s="1"/>
  <c r="B274" i="6"/>
  <c r="C274" i="6" s="1"/>
  <c r="B280" i="6"/>
  <c r="C280" i="6" s="1"/>
  <c r="B285" i="6"/>
  <c r="C285" i="6" s="1"/>
  <c r="B290" i="6"/>
  <c r="C290" i="6" s="1"/>
  <c r="B296" i="6"/>
  <c r="C296" i="6" s="1"/>
  <c r="B301" i="6"/>
  <c r="C301" i="6" s="1"/>
  <c r="B306" i="6"/>
  <c r="C306" i="6" s="1"/>
  <c r="B312" i="6"/>
  <c r="C312" i="6" s="1"/>
  <c r="B317" i="6"/>
  <c r="C317" i="6" s="1"/>
  <c r="B322" i="6"/>
  <c r="C322" i="6" s="1"/>
  <c r="B328" i="6"/>
  <c r="C328" i="6" s="1"/>
  <c r="B333" i="6"/>
  <c r="C333" i="6" s="1"/>
  <c r="B338" i="6"/>
  <c r="C338" i="6" s="1"/>
  <c r="B344" i="6"/>
  <c r="C344" i="6" s="1"/>
  <c r="B349" i="6"/>
  <c r="C349" i="6" s="1"/>
  <c r="B354" i="6"/>
  <c r="C354" i="6" s="1"/>
  <c r="B360" i="6"/>
  <c r="C360" i="6" s="1"/>
  <c r="B365" i="6"/>
  <c r="C365" i="6" s="1"/>
  <c r="B370" i="6"/>
  <c r="C370" i="6" s="1"/>
  <c r="B376" i="6"/>
  <c r="C376" i="6" s="1"/>
  <c r="B381" i="6"/>
  <c r="C381" i="6" s="1"/>
  <c r="B386" i="6"/>
  <c r="C386" i="6" s="1"/>
  <c r="B392" i="6"/>
  <c r="C392" i="6" s="1"/>
  <c r="B396" i="6"/>
  <c r="C396" i="6" s="1"/>
  <c r="B400" i="6"/>
  <c r="C400" i="6" s="1"/>
  <c r="B404" i="6"/>
  <c r="C404" i="6" s="1"/>
  <c r="B408" i="6"/>
  <c r="C408" i="6" s="1"/>
  <c r="B412" i="6"/>
  <c r="C412" i="6" s="1"/>
  <c r="B416" i="6"/>
  <c r="C416" i="6" s="1"/>
  <c r="B420" i="6"/>
  <c r="C420" i="6" s="1"/>
  <c r="B424" i="6"/>
  <c r="C424" i="6" s="1"/>
  <c r="B428" i="6"/>
  <c r="C428" i="6" s="1"/>
  <c r="B432" i="6"/>
  <c r="C432" i="6" s="1"/>
  <c r="B436" i="6"/>
  <c r="C436" i="6" s="1"/>
  <c r="B440" i="6"/>
  <c r="C440" i="6" s="1"/>
  <c r="B444" i="6"/>
  <c r="C444" i="6" s="1"/>
  <c r="B448" i="6"/>
  <c r="C448" i="6" s="1"/>
  <c r="B452" i="6"/>
  <c r="C452" i="6" s="1"/>
  <c r="B456" i="6"/>
  <c r="C456" i="6" s="1"/>
  <c r="B460" i="6"/>
  <c r="C460" i="6" s="1"/>
  <c r="B464" i="6"/>
  <c r="C464" i="6" s="1"/>
  <c r="B468" i="6"/>
  <c r="C468" i="6" s="1"/>
  <c r="B472" i="6"/>
  <c r="C472" i="6" s="1"/>
  <c r="B476" i="6"/>
  <c r="C476" i="6" s="1"/>
  <c r="B480" i="6"/>
  <c r="C480" i="6" s="1"/>
  <c r="B484" i="6"/>
  <c r="C484" i="6" s="1"/>
  <c r="B488" i="6"/>
  <c r="C488" i="6" s="1"/>
  <c r="B492" i="6"/>
  <c r="C492" i="6" s="1"/>
  <c r="B496" i="6"/>
  <c r="B500" i="6"/>
  <c r="C500" i="6" s="1"/>
  <c r="B504" i="6"/>
  <c r="C504" i="6" s="1"/>
  <c r="B508" i="6"/>
  <c r="C508" i="6" s="1"/>
  <c r="B512" i="6"/>
  <c r="B516" i="6"/>
  <c r="C516" i="6" s="1"/>
  <c r="B520" i="6"/>
  <c r="C520" i="6" s="1"/>
  <c r="B524" i="6"/>
  <c r="C524" i="6" s="1"/>
  <c r="B528" i="6"/>
  <c r="B532" i="6"/>
  <c r="C532" i="6" s="1"/>
  <c r="B536" i="6"/>
  <c r="C536" i="6" s="1"/>
  <c r="B540" i="6"/>
  <c r="C540" i="6" s="1"/>
  <c r="B544" i="6"/>
  <c r="B548" i="6"/>
  <c r="C548" i="6" s="1"/>
  <c r="B552" i="6"/>
  <c r="C552" i="6" s="1"/>
  <c r="B556" i="6"/>
  <c r="C556" i="6" s="1"/>
  <c r="B560" i="6"/>
  <c r="B564" i="6"/>
  <c r="C564" i="6" s="1"/>
  <c r="B568" i="6"/>
  <c r="C568" i="6" s="1"/>
  <c r="B572" i="6"/>
  <c r="C572" i="6" s="1"/>
  <c r="B576" i="6"/>
  <c r="B580" i="6"/>
  <c r="C580" i="6" s="1"/>
  <c r="B584" i="6"/>
  <c r="C584" i="6" s="1"/>
  <c r="B588" i="6"/>
  <c r="C588" i="6" s="1"/>
  <c r="B592" i="6"/>
  <c r="B596" i="6"/>
  <c r="C596" i="6" s="1"/>
  <c r="B600" i="6"/>
  <c r="C600" i="6" s="1"/>
  <c r="B604" i="6"/>
  <c r="C604" i="6" s="1"/>
  <c r="B608" i="6"/>
  <c r="B612" i="6"/>
  <c r="C612" i="6" s="1"/>
  <c r="B616" i="6"/>
  <c r="C616" i="6" s="1"/>
  <c r="B620" i="6"/>
  <c r="C620" i="6" s="1"/>
  <c r="B624" i="6"/>
  <c r="B628" i="6"/>
  <c r="C628" i="6" s="1"/>
  <c r="B632" i="6"/>
  <c r="C632" i="6" s="1"/>
  <c r="B636" i="6"/>
  <c r="C636" i="6" s="1"/>
  <c r="B640" i="6"/>
  <c r="B644" i="6"/>
  <c r="C644" i="6" s="1"/>
  <c r="B648" i="6"/>
  <c r="C648" i="6" s="1"/>
  <c r="B652" i="6"/>
  <c r="C652" i="6" s="1"/>
  <c r="B656" i="6"/>
  <c r="B660" i="6"/>
  <c r="C660" i="6" s="1"/>
  <c r="B664" i="6"/>
  <c r="C664" i="6" s="1"/>
  <c r="B668" i="6"/>
  <c r="C668" i="6" s="1"/>
  <c r="B672" i="6"/>
  <c r="B676" i="6"/>
  <c r="C676" i="6" s="1"/>
  <c r="B680" i="6"/>
  <c r="C680" i="6" s="1"/>
  <c r="B684" i="6"/>
  <c r="C684" i="6" s="1"/>
  <c r="B688" i="6"/>
  <c r="B692" i="6"/>
  <c r="C692" i="6" s="1"/>
  <c r="B696" i="6"/>
  <c r="C696" i="6" s="1"/>
  <c r="B700" i="6"/>
  <c r="C700" i="6" s="1"/>
  <c r="B704" i="6"/>
  <c r="B708" i="6"/>
  <c r="C708" i="6" s="1"/>
  <c r="B712" i="6"/>
  <c r="C712" i="6" s="1"/>
  <c r="B716" i="6"/>
  <c r="C716" i="6" s="1"/>
  <c r="B720" i="6"/>
  <c r="B724" i="6"/>
  <c r="C724" i="6" s="1"/>
  <c r="B728" i="6"/>
  <c r="C728" i="6" s="1"/>
  <c r="B732" i="6"/>
  <c r="C732" i="6" s="1"/>
  <c r="B736" i="6"/>
  <c r="B740" i="6"/>
  <c r="C740" i="6" s="1"/>
  <c r="B744" i="6"/>
  <c r="C744" i="6" s="1"/>
  <c r="B748" i="6"/>
  <c r="C748" i="6" s="1"/>
  <c r="B752" i="6"/>
  <c r="B756" i="6"/>
  <c r="C756" i="6" s="1"/>
  <c r="B760" i="6"/>
  <c r="C760" i="6" s="1"/>
  <c r="B764" i="6"/>
  <c r="C764" i="6" s="1"/>
  <c r="B768" i="6"/>
  <c r="B772" i="6"/>
  <c r="C772" i="6" s="1"/>
  <c r="B776" i="6"/>
  <c r="C776" i="6" s="1"/>
  <c r="B780" i="6"/>
  <c r="C780" i="6" s="1"/>
  <c r="B784" i="6"/>
  <c r="B788" i="6"/>
  <c r="C788" i="6" s="1"/>
  <c r="B792" i="6"/>
  <c r="C792" i="6" s="1"/>
  <c r="B796" i="6"/>
  <c r="C796" i="6" s="1"/>
  <c r="B800" i="6"/>
  <c r="B804" i="6"/>
  <c r="C804" i="6" s="1"/>
  <c r="B808" i="6"/>
  <c r="C808" i="6" s="1"/>
  <c r="B812" i="6"/>
  <c r="C812" i="6" s="1"/>
  <c r="B816" i="6"/>
  <c r="B820" i="6"/>
  <c r="C820" i="6" s="1"/>
  <c r="B824" i="6"/>
  <c r="C824" i="6" s="1"/>
  <c r="B828" i="6"/>
  <c r="C828" i="6" s="1"/>
  <c r="B832" i="6"/>
  <c r="B836" i="6"/>
  <c r="C836" i="6" s="1"/>
  <c r="B840" i="6"/>
  <c r="C840" i="6" s="1"/>
  <c r="B844" i="6"/>
  <c r="C844" i="6" s="1"/>
  <c r="B848" i="6"/>
  <c r="B852" i="6"/>
  <c r="C852" i="6" s="1"/>
  <c r="B856" i="6"/>
  <c r="C856" i="6" s="1"/>
  <c r="B860" i="6"/>
  <c r="C860" i="6" s="1"/>
  <c r="B864" i="6"/>
  <c r="B868" i="6"/>
  <c r="C868" i="6" s="1"/>
  <c r="B872" i="6"/>
  <c r="C872" i="6" s="1"/>
  <c r="B876" i="6"/>
  <c r="C876" i="6" s="1"/>
  <c r="B880" i="6"/>
  <c r="B884" i="6"/>
  <c r="C884" i="6" s="1"/>
  <c r="B888" i="6"/>
  <c r="C888" i="6" s="1"/>
  <c r="B892" i="6"/>
  <c r="C892" i="6" s="1"/>
  <c r="B896" i="6"/>
  <c r="B900" i="6"/>
  <c r="C900" i="6" s="1"/>
  <c r="B904" i="6"/>
  <c r="C904" i="6" s="1"/>
  <c r="B908" i="6"/>
  <c r="C908" i="6" s="1"/>
  <c r="B912" i="6"/>
  <c r="B916" i="6"/>
  <c r="C916" i="6" s="1"/>
  <c r="B260" i="6"/>
  <c r="C260" i="6" s="1"/>
  <c r="B276" i="6"/>
  <c r="C276" i="6" s="1"/>
  <c r="B286" i="6"/>
  <c r="C286" i="6" s="1"/>
  <c r="B292" i="6"/>
  <c r="C292" i="6" s="1"/>
  <c r="B302" i="6"/>
  <c r="C302" i="6" s="1"/>
  <c r="B313" i="6"/>
  <c r="C313" i="6" s="1"/>
  <c r="B318" i="6"/>
  <c r="C318" i="6" s="1"/>
  <c r="B329" i="6"/>
  <c r="C329" i="6" s="1"/>
  <c r="B334" i="6"/>
  <c r="C334" i="6" s="1"/>
  <c r="B345" i="6"/>
  <c r="C345" i="6" s="1"/>
  <c r="B350" i="6"/>
  <c r="C350" i="6" s="1"/>
  <c r="B361" i="6"/>
  <c r="C361" i="6" s="1"/>
  <c r="B366" i="6"/>
  <c r="C366" i="6" s="1"/>
  <c r="B377" i="6"/>
  <c r="C377" i="6" s="1"/>
  <c r="B382" i="6"/>
  <c r="C382" i="6" s="1"/>
  <c r="B393" i="6"/>
  <c r="C393" i="6" s="1"/>
  <c r="B397" i="6"/>
  <c r="C397" i="6" s="1"/>
  <c r="B405" i="6"/>
  <c r="C405" i="6" s="1"/>
  <c r="B409" i="6"/>
  <c r="C409" i="6" s="1"/>
  <c r="B417" i="6"/>
  <c r="C417" i="6" s="1"/>
  <c r="B421" i="6"/>
  <c r="C421" i="6" s="1"/>
  <c r="B429" i="6"/>
  <c r="C429" i="6" s="1"/>
  <c r="B433" i="6"/>
  <c r="C433" i="6" s="1"/>
  <c r="B441" i="6"/>
  <c r="C441" i="6" s="1"/>
  <c r="B445" i="6"/>
  <c r="C445" i="6" s="1"/>
  <c r="B453" i="6"/>
  <c r="C453" i="6" s="1"/>
  <c r="B457" i="6"/>
  <c r="C457" i="6" s="1"/>
  <c r="B465" i="6"/>
  <c r="C465" i="6" s="1"/>
  <c r="B469" i="6"/>
  <c r="C469" i="6" s="1"/>
  <c r="B477" i="6"/>
  <c r="C477" i="6" s="1"/>
  <c r="B481" i="6"/>
  <c r="C481" i="6" s="1"/>
  <c r="B489" i="6"/>
  <c r="C489" i="6" s="1"/>
  <c r="B493" i="6"/>
  <c r="C493" i="6" s="1"/>
  <c r="B501" i="6"/>
  <c r="B505" i="6"/>
  <c r="C505" i="6" s="1"/>
  <c r="B513" i="6"/>
  <c r="C513" i="6" s="1"/>
  <c r="B517" i="6"/>
  <c r="B525" i="6"/>
  <c r="C525" i="6" s="1"/>
  <c r="B529" i="6"/>
  <c r="C529" i="6" s="1"/>
  <c r="B537" i="6"/>
  <c r="C537" i="6" s="1"/>
  <c r="B545" i="6"/>
  <c r="C545" i="6" s="1"/>
  <c r="B549" i="6"/>
  <c r="B557" i="6"/>
  <c r="C557" i="6" s="1"/>
  <c r="B561" i="6"/>
  <c r="C561" i="6" s="1"/>
  <c r="B569" i="6"/>
  <c r="C569" i="6" s="1"/>
  <c r="B573" i="6"/>
  <c r="C573" i="6" s="1"/>
  <c r="B581" i="6"/>
  <c r="B585" i="6"/>
  <c r="C585" i="6" s="1"/>
  <c r="B593" i="6"/>
  <c r="C593" i="6" s="1"/>
  <c r="B597" i="6"/>
  <c r="B605" i="6"/>
  <c r="C605" i="6" s="1"/>
  <c r="B609" i="6"/>
  <c r="C609" i="6" s="1"/>
  <c r="B617" i="6"/>
  <c r="C617" i="6" s="1"/>
  <c r="B621" i="6"/>
  <c r="C621" i="6" s="1"/>
  <c r="B629" i="6"/>
  <c r="B633" i="6"/>
  <c r="C633" i="6" s="1"/>
  <c r="B641" i="6"/>
  <c r="C641" i="6" s="1"/>
  <c r="B645" i="6"/>
  <c r="B653" i="6"/>
  <c r="C653" i="6" s="1"/>
  <c r="B657" i="6"/>
  <c r="C657" i="6" s="1"/>
  <c r="B665" i="6"/>
  <c r="C665" i="6" s="1"/>
  <c r="B669" i="6"/>
  <c r="C669" i="6" s="1"/>
  <c r="B677" i="6"/>
  <c r="B681" i="6"/>
  <c r="C681" i="6" s="1"/>
  <c r="B689" i="6"/>
  <c r="C689" i="6" s="1"/>
  <c r="B693" i="6"/>
  <c r="B701" i="6"/>
  <c r="C701" i="6" s="1"/>
  <c r="B705" i="6"/>
  <c r="C705" i="6" s="1"/>
  <c r="B713" i="6"/>
  <c r="C713" i="6" s="1"/>
  <c r="B717" i="6"/>
  <c r="C717" i="6" s="1"/>
  <c r="B725" i="6"/>
  <c r="B729" i="6"/>
  <c r="C729" i="6" s="1"/>
  <c r="B737" i="6"/>
  <c r="C737" i="6" s="1"/>
  <c r="B741" i="6"/>
  <c r="B749" i="6"/>
  <c r="C749" i="6" s="1"/>
  <c r="B753" i="6"/>
  <c r="C753" i="6" s="1"/>
  <c r="B761" i="6"/>
  <c r="C761" i="6" s="1"/>
  <c r="B765" i="6"/>
  <c r="C765" i="6" s="1"/>
  <c r="B773" i="6"/>
  <c r="B781" i="6"/>
  <c r="C781" i="6" s="1"/>
  <c r="B785" i="6"/>
  <c r="C785" i="6" s="1"/>
  <c r="B793" i="6"/>
  <c r="C793" i="6" s="1"/>
  <c r="B797" i="6"/>
  <c r="C797" i="6" s="1"/>
  <c r="B805" i="6"/>
  <c r="B809" i="6"/>
  <c r="C809" i="6" s="1"/>
  <c r="B817" i="6"/>
  <c r="C817" i="6" s="1"/>
  <c r="B821" i="6"/>
  <c r="B829" i="6"/>
  <c r="C829" i="6" s="1"/>
  <c r="B833" i="6"/>
  <c r="C833" i="6" s="1"/>
  <c r="B841" i="6"/>
  <c r="C841" i="6" s="1"/>
  <c r="B845" i="6"/>
  <c r="C845" i="6" s="1"/>
  <c r="B853" i="6"/>
  <c r="B857" i="6"/>
  <c r="C857" i="6" s="1"/>
  <c r="B865" i="6"/>
  <c r="C865" i="6" s="1"/>
  <c r="B873" i="6"/>
  <c r="C873" i="6" s="1"/>
  <c r="B877" i="6"/>
  <c r="C877" i="6" s="1"/>
  <c r="B885" i="6"/>
  <c r="B889" i="6"/>
  <c r="C889" i="6" s="1"/>
  <c r="B897" i="6"/>
  <c r="C897" i="6" s="1"/>
  <c r="B905" i="6"/>
  <c r="C905" i="6" s="1"/>
  <c r="B909" i="6"/>
  <c r="C909" i="6" s="1"/>
  <c r="B917" i="6"/>
  <c r="B554" i="6"/>
  <c r="B570" i="6"/>
  <c r="B574" i="6"/>
  <c r="C574" i="6" s="1"/>
  <c r="B586" i="6"/>
  <c r="B590" i="6"/>
  <c r="C590" i="6" s="1"/>
  <c r="B602" i="6"/>
  <c r="B610" i="6"/>
  <c r="C610" i="6" s="1"/>
  <c r="B618" i="6"/>
  <c r="B630" i="6"/>
  <c r="C630" i="6" s="1"/>
  <c r="B634" i="6"/>
  <c r="B646" i="6"/>
  <c r="C646" i="6" s="1"/>
  <c r="B650" i="6"/>
  <c r="B662" i="6"/>
  <c r="C662" i="6" s="1"/>
  <c r="B674" i="6"/>
  <c r="C674" i="6" s="1"/>
  <c r="B678" i="6"/>
  <c r="C678" i="6" s="1"/>
  <c r="B690" i="6"/>
  <c r="C690" i="6" s="1"/>
  <c r="B694" i="6"/>
  <c r="C694" i="6" s="1"/>
  <c r="B706" i="6"/>
  <c r="C706" i="6" s="1"/>
  <c r="B710" i="6"/>
  <c r="C710" i="6" s="1"/>
  <c r="B722" i="6"/>
  <c r="C722" i="6" s="1"/>
  <c r="B730" i="6"/>
  <c r="B738" i="6"/>
  <c r="C738" i="6" s="1"/>
  <c r="B750" i="6"/>
  <c r="C750" i="6" s="1"/>
  <c r="B754" i="6"/>
  <c r="C754" i="6" s="1"/>
  <c r="B766" i="6"/>
  <c r="C766" i="6" s="1"/>
  <c r="B770" i="6"/>
  <c r="C770" i="6" s="1"/>
  <c r="B782" i="6"/>
  <c r="C782" i="6" s="1"/>
  <c r="B794" i="6"/>
  <c r="B798" i="6"/>
  <c r="C798" i="6" s="1"/>
  <c r="B810" i="6"/>
  <c r="B814" i="6"/>
  <c r="C814" i="6" s="1"/>
  <c r="B826" i="6"/>
  <c r="B830" i="6"/>
  <c r="C830" i="6" s="1"/>
  <c r="B842" i="6"/>
  <c r="B846" i="6"/>
  <c r="C846" i="6" s="1"/>
  <c r="B858" i="6"/>
  <c r="B870" i="6"/>
  <c r="C870" i="6" s="1"/>
  <c r="B874" i="6"/>
  <c r="B886" i="6"/>
  <c r="C886" i="6" s="1"/>
  <c r="B890" i="6"/>
  <c r="B902" i="6"/>
  <c r="C902" i="6" s="1"/>
  <c r="B906" i="6"/>
  <c r="B918" i="6"/>
  <c r="C918" i="6" s="1"/>
  <c r="J906" i="6"/>
  <c r="I874" i="6"/>
  <c r="G150" i="6"/>
  <c r="G214" i="6"/>
  <c r="G406" i="6"/>
  <c r="G470" i="6"/>
  <c r="G545" i="6"/>
  <c r="G566" i="6"/>
  <c r="G630" i="6"/>
  <c r="G694" i="6"/>
  <c r="G716" i="6"/>
  <c r="G780" i="6"/>
  <c r="G844" i="6"/>
  <c r="G865" i="6"/>
  <c r="C13" i="6"/>
  <c r="C34" i="6"/>
  <c r="C98" i="6"/>
  <c r="C120" i="6"/>
  <c r="C184" i="6"/>
  <c r="C250" i="6"/>
  <c r="C314" i="6"/>
  <c r="C378" i="6"/>
  <c r="C442" i="6"/>
  <c r="C496" i="6"/>
  <c r="C517" i="6"/>
  <c r="C538" i="6"/>
  <c r="C560" i="6"/>
  <c r="C581" i="6"/>
  <c r="C602" i="6"/>
  <c r="C624" i="6"/>
  <c r="C645" i="6"/>
  <c r="C666" i="6"/>
  <c r="C688" i="6"/>
  <c r="C709" i="6"/>
  <c r="C730" i="6"/>
  <c r="C752" i="6"/>
  <c r="C773" i="6"/>
  <c r="C794" i="6"/>
  <c r="C816" i="6"/>
  <c r="C837" i="6"/>
  <c r="C858" i="6"/>
  <c r="C880" i="6"/>
  <c r="C901" i="6"/>
  <c r="B6" i="6"/>
  <c r="C6" i="6" s="1"/>
  <c r="B28" i="6"/>
  <c r="C28" i="6" s="1"/>
  <c r="B49" i="6"/>
  <c r="C49" i="6" s="1"/>
  <c r="B70" i="6"/>
  <c r="C70" i="6" s="1"/>
  <c r="B92" i="6"/>
  <c r="C92" i="6" s="1"/>
  <c r="B113" i="6"/>
  <c r="C113" i="6" s="1"/>
  <c r="B134" i="6"/>
  <c r="C134" i="6" s="1"/>
  <c r="B156" i="6"/>
  <c r="C156" i="6" s="1"/>
  <c r="B177" i="6"/>
  <c r="C177" i="6" s="1"/>
  <c r="B198" i="6"/>
  <c r="C198" i="6" s="1"/>
  <c r="B220" i="6"/>
  <c r="C220" i="6" s="1"/>
  <c r="B241" i="6"/>
  <c r="C241" i="6" s="1"/>
  <c r="B262" i="6"/>
  <c r="C262" i="6" s="1"/>
  <c r="B284" i="6"/>
  <c r="C284" i="6" s="1"/>
  <c r="B305" i="6"/>
  <c r="C305" i="6" s="1"/>
  <c r="B369" i="6"/>
  <c r="C369" i="6" s="1"/>
  <c r="B423" i="6"/>
  <c r="C423" i="6" s="1"/>
  <c r="B471" i="6"/>
  <c r="C471" i="6" s="1"/>
  <c r="B519" i="6"/>
  <c r="C519" i="6" s="1"/>
  <c r="B567" i="6"/>
  <c r="C567" i="6" s="1"/>
  <c r="B615" i="6"/>
  <c r="C615" i="6" s="1"/>
  <c r="B647" i="6"/>
  <c r="C647" i="6" s="1"/>
  <c r="B695" i="6"/>
  <c r="C695" i="6" s="1"/>
  <c r="B743" i="6"/>
  <c r="C743" i="6" s="1"/>
  <c r="B791" i="6"/>
  <c r="C791" i="6" s="1"/>
  <c r="B839" i="6"/>
  <c r="C839" i="6" s="1"/>
  <c r="B887" i="6"/>
  <c r="C887" i="6" s="1"/>
  <c r="B587" i="6"/>
  <c r="C587" i="6" s="1"/>
  <c r="B619" i="6"/>
  <c r="C619" i="6" s="1"/>
  <c r="B651" i="6"/>
  <c r="C651" i="6" s="1"/>
  <c r="B683" i="6"/>
  <c r="C683" i="6" s="1"/>
  <c r="B731" i="6"/>
  <c r="C731" i="6" s="1"/>
  <c r="B763" i="6"/>
  <c r="C763" i="6" s="1"/>
  <c r="B779" i="6"/>
  <c r="C779" i="6" s="1"/>
  <c r="B811" i="6"/>
  <c r="C811" i="6" s="1"/>
  <c r="B843" i="6"/>
  <c r="C843" i="6" s="1"/>
  <c r="B875" i="6"/>
  <c r="C875" i="6" s="1"/>
  <c r="B907" i="6"/>
  <c r="C907" i="6" s="1"/>
  <c r="C282" i="6"/>
  <c r="C410" i="6"/>
  <c r="C506" i="6"/>
  <c r="C549" i="6"/>
  <c r="C592" i="6"/>
  <c r="C634" i="6"/>
  <c r="C677" i="6"/>
  <c r="C720" i="6"/>
  <c r="C762" i="6"/>
  <c r="C805" i="6"/>
  <c r="C848" i="6"/>
  <c r="C890" i="6"/>
  <c r="B17" i="6"/>
  <c r="C17" i="6" s="1"/>
  <c r="B60" i="6"/>
  <c r="C60" i="6" s="1"/>
  <c r="B102" i="6"/>
  <c r="C102" i="6" s="1"/>
  <c r="B145" i="6"/>
  <c r="C145" i="6" s="1"/>
  <c r="B188" i="6"/>
  <c r="C188" i="6" s="1"/>
  <c r="B230" i="6"/>
  <c r="C230" i="6" s="1"/>
  <c r="B273" i="6"/>
  <c r="C273" i="6" s="1"/>
  <c r="B316" i="6"/>
  <c r="C316" i="6" s="1"/>
  <c r="B358" i="6"/>
  <c r="C358" i="6" s="1"/>
  <c r="B399" i="6"/>
  <c r="C399" i="6" s="1"/>
  <c r="B431" i="6"/>
  <c r="C431" i="6" s="1"/>
  <c r="B463" i="6"/>
  <c r="C463" i="6" s="1"/>
  <c r="B495" i="6"/>
  <c r="C495" i="6" s="1"/>
  <c r="B527" i="6"/>
  <c r="C527" i="6" s="1"/>
  <c r="B575" i="6"/>
  <c r="C575" i="6" s="1"/>
  <c r="B607" i="6"/>
  <c r="C607" i="6" s="1"/>
  <c r="B639" i="6"/>
  <c r="C639" i="6" s="1"/>
  <c r="B671" i="6"/>
  <c r="C671" i="6" s="1"/>
  <c r="B703" i="6"/>
  <c r="C703" i="6" s="1"/>
  <c r="B719" i="6"/>
  <c r="C719" i="6" s="1"/>
  <c r="B751" i="6"/>
  <c r="C751" i="6" s="1"/>
  <c r="B783" i="6"/>
  <c r="C783" i="6" s="1"/>
  <c r="B831" i="6"/>
  <c r="C831" i="6" s="1"/>
  <c r="B847" i="6"/>
  <c r="C847" i="6" s="1"/>
  <c r="B879" i="6"/>
  <c r="C879" i="6" s="1"/>
  <c r="B911" i="6"/>
  <c r="C911" i="6" s="1"/>
  <c r="C202" i="6"/>
  <c r="C266" i="6"/>
  <c r="C330" i="6"/>
  <c r="C394" i="6"/>
  <c r="C458" i="6"/>
  <c r="C501" i="6"/>
  <c r="C522" i="6"/>
  <c r="C544" i="6"/>
  <c r="C565" i="6"/>
  <c r="C586" i="6"/>
  <c r="C608" i="6"/>
  <c r="C629" i="6"/>
  <c r="C650" i="6"/>
  <c r="C672" i="6"/>
  <c r="C693" i="6"/>
  <c r="C714" i="6"/>
  <c r="C736" i="6"/>
  <c r="C757" i="6"/>
  <c r="C778" i="6"/>
  <c r="C800" i="6"/>
  <c r="C821" i="6"/>
  <c r="C842" i="6"/>
  <c r="C864" i="6"/>
  <c r="C885" i="6"/>
  <c r="C906" i="6"/>
  <c r="B12" i="6"/>
  <c r="C12" i="6" s="1"/>
  <c r="B33" i="6"/>
  <c r="C33" i="6" s="1"/>
  <c r="B54" i="6"/>
  <c r="C54" i="6" s="1"/>
  <c r="B76" i="6"/>
  <c r="C76" i="6" s="1"/>
  <c r="B97" i="6"/>
  <c r="C97" i="6" s="1"/>
  <c r="B118" i="6"/>
  <c r="C118" i="6" s="1"/>
  <c r="B140" i="6"/>
  <c r="C140" i="6" s="1"/>
  <c r="B161" i="6"/>
  <c r="C161" i="6" s="1"/>
  <c r="B182" i="6"/>
  <c r="C182" i="6" s="1"/>
  <c r="B204" i="6"/>
  <c r="C204" i="6" s="1"/>
  <c r="B225" i="6"/>
  <c r="C225" i="6" s="1"/>
  <c r="B246" i="6"/>
  <c r="C246" i="6" s="1"/>
  <c r="B268" i="6"/>
  <c r="C268" i="6" s="1"/>
  <c r="B289" i="6"/>
  <c r="C289" i="6" s="1"/>
  <c r="B310" i="6"/>
  <c r="C310" i="6" s="1"/>
  <c r="B332" i="6"/>
  <c r="C332" i="6" s="1"/>
  <c r="B353" i="6"/>
  <c r="C353" i="6" s="1"/>
  <c r="B374" i="6"/>
  <c r="C374" i="6" s="1"/>
  <c r="B395" i="6"/>
  <c r="C395" i="6" s="1"/>
  <c r="B411" i="6"/>
  <c r="C411" i="6" s="1"/>
  <c r="B427" i="6"/>
  <c r="C427" i="6" s="1"/>
  <c r="B443" i="6"/>
  <c r="C443" i="6" s="1"/>
  <c r="B459" i="6"/>
  <c r="C459" i="6" s="1"/>
  <c r="B475" i="6"/>
  <c r="C475" i="6" s="1"/>
  <c r="B491" i="6"/>
  <c r="C491" i="6" s="1"/>
  <c r="B507" i="6"/>
  <c r="C507" i="6" s="1"/>
  <c r="B523" i="6"/>
  <c r="C523" i="6" s="1"/>
  <c r="B539" i="6"/>
  <c r="C539" i="6" s="1"/>
  <c r="B555" i="6"/>
  <c r="C555" i="6" s="1"/>
  <c r="B571" i="6"/>
  <c r="C571" i="6" s="1"/>
  <c r="B603" i="6"/>
  <c r="C603" i="6" s="1"/>
  <c r="B635" i="6"/>
  <c r="C635" i="6" s="1"/>
  <c r="B667" i="6"/>
  <c r="C667" i="6" s="1"/>
  <c r="B699" i="6"/>
  <c r="C699" i="6" s="1"/>
  <c r="B715" i="6"/>
  <c r="C715" i="6" s="1"/>
  <c r="B747" i="6"/>
  <c r="C747" i="6" s="1"/>
  <c r="B795" i="6"/>
  <c r="C795" i="6" s="1"/>
  <c r="B827" i="6"/>
  <c r="C827" i="6" s="1"/>
  <c r="B859" i="6"/>
  <c r="C859" i="6" s="1"/>
  <c r="B891" i="6"/>
  <c r="C891" i="6" s="1"/>
  <c r="C218" i="6"/>
  <c r="C346" i="6"/>
  <c r="C474" i="6"/>
  <c r="C528" i="6"/>
  <c r="C570" i="6"/>
  <c r="C613" i="6"/>
  <c r="C656" i="6"/>
  <c r="C698" i="6"/>
  <c r="C741" i="6"/>
  <c r="C784" i="6"/>
  <c r="C826" i="6"/>
  <c r="C869" i="6"/>
  <c r="C912" i="6"/>
  <c r="B38" i="6"/>
  <c r="C38" i="6" s="1"/>
  <c r="B81" i="6"/>
  <c r="C81" i="6" s="1"/>
  <c r="B124" i="6"/>
  <c r="C124" i="6" s="1"/>
  <c r="B166" i="6"/>
  <c r="C166" i="6" s="1"/>
  <c r="B209" i="6"/>
  <c r="C209" i="6" s="1"/>
  <c r="B252" i="6"/>
  <c r="C252" i="6" s="1"/>
  <c r="B294" i="6"/>
  <c r="C294" i="6" s="1"/>
  <c r="B337" i="6"/>
  <c r="C337" i="6" s="1"/>
  <c r="B380" i="6"/>
  <c r="C380" i="6" s="1"/>
  <c r="B415" i="6"/>
  <c r="C415" i="6" s="1"/>
  <c r="B447" i="6"/>
  <c r="C447" i="6" s="1"/>
  <c r="B479" i="6"/>
  <c r="C479" i="6" s="1"/>
  <c r="B511" i="6"/>
  <c r="C511" i="6" s="1"/>
  <c r="B543" i="6"/>
  <c r="C543" i="6" s="1"/>
  <c r="B559" i="6"/>
  <c r="C559" i="6" s="1"/>
  <c r="B591" i="6"/>
  <c r="C591" i="6" s="1"/>
  <c r="B623" i="6"/>
  <c r="C623" i="6" s="1"/>
  <c r="B655" i="6"/>
  <c r="C655" i="6" s="1"/>
  <c r="B687" i="6"/>
  <c r="C687" i="6" s="1"/>
  <c r="B735" i="6"/>
  <c r="C735" i="6" s="1"/>
  <c r="B767" i="6"/>
  <c r="C767" i="6" s="1"/>
  <c r="B799" i="6"/>
  <c r="C799" i="6" s="1"/>
  <c r="B815" i="6"/>
  <c r="C815" i="6" s="1"/>
  <c r="B863" i="6"/>
  <c r="C863" i="6" s="1"/>
  <c r="B895" i="6"/>
  <c r="C895" i="6" s="1"/>
  <c r="C234" i="6"/>
  <c r="C298" i="6"/>
  <c r="C362" i="6"/>
  <c r="C426" i="6"/>
  <c r="C490" i="6"/>
  <c r="C512" i="6"/>
  <c r="C533" i="6"/>
  <c r="C554" i="6"/>
  <c r="C576" i="6"/>
  <c r="C597" i="6"/>
  <c r="C618" i="6"/>
  <c r="C640" i="6"/>
  <c r="C661" i="6"/>
  <c r="C682" i="6"/>
  <c r="C704" i="6"/>
  <c r="C725" i="6"/>
  <c r="C746" i="6"/>
  <c r="C768" i="6"/>
  <c r="C789" i="6"/>
  <c r="C810" i="6"/>
  <c r="C832" i="6"/>
  <c r="C853" i="6"/>
  <c r="C874" i="6"/>
  <c r="C896" i="6"/>
  <c r="C917" i="6"/>
  <c r="B22" i="6"/>
  <c r="C22" i="6" s="1"/>
  <c r="B44" i="6"/>
  <c r="C44" i="6" s="1"/>
  <c r="B65" i="6"/>
  <c r="C65" i="6" s="1"/>
  <c r="B86" i="6"/>
  <c r="C86" i="6" s="1"/>
  <c r="B108" i="6"/>
  <c r="C108" i="6" s="1"/>
  <c r="B129" i="6"/>
  <c r="C129" i="6" s="1"/>
  <c r="B150" i="6"/>
  <c r="C150" i="6" s="1"/>
  <c r="B172" i="6"/>
  <c r="C172" i="6" s="1"/>
  <c r="B193" i="6"/>
  <c r="C193" i="6" s="1"/>
  <c r="B214" i="6"/>
  <c r="C214" i="6" s="1"/>
  <c r="B236" i="6"/>
  <c r="C236" i="6" s="1"/>
  <c r="B257" i="6"/>
  <c r="C257" i="6" s="1"/>
  <c r="B278" i="6"/>
  <c r="C278" i="6" s="1"/>
  <c r="B300" i="6"/>
  <c r="C300" i="6" s="1"/>
  <c r="B321" i="6"/>
  <c r="C321" i="6" s="1"/>
  <c r="B342" i="6"/>
  <c r="C342" i="6" s="1"/>
  <c r="B364" i="6"/>
  <c r="C364" i="6" s="1"/>
  <c r="B385" i="6"/>
  <c r="C385" i="6" s="1"/>
  <c r="B403" i="6"/>
  <c r="C403" i="6" s="1"/>
  <c r="B419" i="6"/>
  <c r="C419" i="6" s="1"/>
  <c r="B435" i="6"/>
  <c r="C435" i="6" s="1"/>
  <c r="B451" i="6"/>
  <c r="C451" i="6" s="1"/>
  <c r="B467" i="6"/>
  <c r="C467" i="6" s="1"/>
  <c r="B483" i="6"/>
  <c r="C483" i="6" s="1"/>
  <c r="B499" i="6"/>
  <c r="C499" i="6" s="1"/>
  <c r="B515" i="6"/>
  <c r="C515" i="6" s="1"/>
  <c r="B531" i="6"/>
  <c r="C531" i="6" s="1"/>
  <c r="B547" i="6"/>
  <c r="C547" i="6" s="1"/>
  <c r="B563" i="6"/>
  <c r="C563" i="6" s="1"/>
  <c r="B579" i="6"/>
  <c r="C579" i="6" s="1"/>
  <c r="B595" i="6"/>
  <c r="C595" i="6" s="1"/>
  <c r="B611" i="6"/>
  <c r="C611" i="6" s="1"/>
  <c r="B627" i="6"/>
  <c r="C627" i="6" s="1"/>
  <c r="B643" i="6"/>
  <c r="C643" i="6" s="1"/>
  <c r="B659" i="6"/>
  <c r="C659" i="6" s="1"/>
  <c r="B675" i="6"/>
  <c r="C675" i="6" s="1"/>
  <c r="B691" i="6"/>
  <c r="C691" i="6" s="1"/>
  <c r="B707" i="6"/>
  <c r="C707" i="6" s="1"/>
  <c r="B723" i="6"/>
  <c r="C723" i="6" s="1"/>
  <c r="B739" i="6"/>
  <c r="C739" i="6" s="1"/>
  <c r="B755" i="6"/>
  <c r="C755" i="6" s="1"/>
  <c r="B771" i="6"/>
  <c r="C771" i="6" s="1"/>
  <c r="B787" i="6"/>
  <c r="C787" i="6" s="1"/>
  <c r="B803" i="6"/>
  <c r="C803" i="6" s="1"/>
  <c r="B819" i="6"/>
  <c r="C819" i="6" s="1"/>
  <c r="B835" i="6"/>
  <c r="C835" i="6" s="1"/>
  <c r="B851" i="6"/>
  <c r="C851" i="6" s="1"/>
  <c r="B867" i="6"/>
  <c r="C867" i="6" s="1"/>
  <c r="B883" i="6"/>
  <c r="C883" i="6" s="1"/>
  <c r="B899" i="6"/>
  <c r="C899" i="6" s="1"/>
  <c r="B915" i="6"/>
  <c r="C915" i="6" s="1"/>
  <c r="B326" i="6"/>
  <c r="C326" i="6" s="1"/>
  <c r="B348" i="6"/>
  <c r="C348" i="6" s="1"/>
  <c r="B390" i="6"/>
  <c r="C390" i="6" s="1"/>
  <c r="B407" i="6"/>
  <c r="C407" i="6" s="1"/>
  <c r="B439" i="6"/>
  <c r="C439" i="6" s="1"/>
  <c r="B455" i="6"/>
  <c r="C455" i="6" s="1"/>
  <c r="B487" i="6"/>
  <c r="C487" i="6" s="1"/>
  <c r="B503" i="6"/>
  <c r="C503" i="6" s="1"/>
  <c r="B535" i="6"/>
  <c r="C535" i="6" s="1"/>
  <c r="B551" i="6"/>
  <c r="C551" i="6" s="1"/>
  <c r="B583" i="6"/>
  <c r="C583" i="6" s="1"/>
  <c r="B599" i="6"/>
  <c r="C599" i="6" s="1"/>
  <c r="B631" i="6"/>
  <c r="C631" i="6" s="1"/>
  <c r="B663" i="6"/>
  <c r="C663" i="6" s="1"/>
  <c r="B679" i="6"/>
  <c r="C679" i="6" s="1"/>
  <c r="B711" i="6"/>
  <c r="C711" i="6" s="1"/>
  <c r="B727" i="6"/>
  <c r="C727" i="6" s="1"/>
  <c r="B759" i="6"/>
  <c r="C759" i="6" s="1"/>
  <c r="B775" i="6"/>
  <c r="C775" i="6" s="1"/>
  <c r="B807" i="6"/>
  <c r="C807" i="6" s="1"/>
  <c r="B823" i="6"/>
  <c r="C823" i="6" s="1"/>
  <c r="B855" i="6"/>
  <c r="C855" i="6" s="1"/>
  <c r="B871" i="6"/>
  <c r="C871" i="6" s="1"/>
  <c r="B903" i="6"/>
  <c r="C903" i="6" s="1"/>
  <c r="B4" i="2"/>
  <c r="B8" i="2"/>
  <c r="B12" i="2"/>
  <c r="B16" i="2"/>
  <c r="B20" i="2"/>
  <c r="B24" i="2"/>
  <c r="B28" i="2"/>
  <c r="B32" i="2"/>
  <c r="B36" i="2"/>
  <c r="C4" i="2"/>
  <c r="C8" i="2"/>
  <c r="C12" i="2"/>
  <c r="C16" i="2"/>
  <c r="C20" i="2"/>
  <c r="C24" i="2"/>
  <c r="C28" i="2"/>
  <c r="C32" i="2"/>
  <c r="C36" i="2"/>
  <c r="B7" i="2"/>
  <c r="C7" i="2" s="1"/>
  <c r="B13" i="2"/>
  <c r="C13" i="2" s="1"/>
  <c r="B18" i="2"/>
  <c r="C18" i="2" s="1"/>
  <c r="B23" i="2"/>
  <c r="C23" i="2" s="1"/>
  <c r="B29" i="2"/>
  <c r="C29" i="2" s="1"/>
  <c r="B34" i="2"/>
  <c r="C34" i="2" s="1"/>
  <c r="B39" i="2"/>
  <c r="C39" i="2" s="1"/>
  <c r="B43" i="2"/>
  <c r="C43" i="2" s="1"/>
  <c r="B47" i="2"/>
  <c r="C47" i="2" s="1"/>
  <c r="B51" i="2"/>
  <c r="C51" i="2" s="1"/>
  <c r="B55" i="2"/>
  <c r="C55" i="2" s="1"/>
  <c r="B59" i="2"/>
  <c r="C59" i="2" s="1"/>
  <c r="B63" i="2"/>
  <c r="C63" i="2" s="1"/>
  <c r="B67" i="2"/>
  <c r="C67" i="2" s="1"/>
  <c r="B71" i="2"/>
  <c r="C71" i="2" s="1"/>
  <c r="B75" i="2"/>
  <c r="C75" i="2" s="1"/>
  <c r="B79" i="2"/>
  <c r="C79" i="2" s="1"/>
  <c r="B83" i="2"/>
  <c r="C83" i="2" s="1"/>
  <c r="B87" i="2"/>
  <c r="C87" i="2" s="1"/>
  <c r="B91" i="2"/>
  <c r="C91" i="2" s="1"/>
  <c r="B95" i="2"/>
  <c r="C95" i="2" s="1"/>
  <c r="B99" i="2"/>
  <c r="C99" i="2" s="1"/>
  <c r="B103" i="2"/>
  <c r="C103" i="2" s="1"/>
  <c r="B107" i="2"/>
  <c r="C107" i="2" s="1"/>
  <c r="B111" i="2"/>
  <c r="C111" i="2" s="1"/>
  <c r="B115" i="2"/>
  <c r="C115" i="2" s="1"/>
  <c r="B119" i="2"/>
  <c r="C119" i="2" s="1"/>
  <c r="B123" i="2"/>
  <c r="C123" i="2" s="1"/>
  <c r="B127" i="2"/>
  <c r="C127" i="2" s="1"/>
  <c r="B131" i="2"/>
  <c r="C131" i="2" s="1"/>
  <c r="B135" i="2"/>
  <c r="C135" i="2" s="1"/>
  <c r="B139" i="2"/>
  <c r="C139" i="2" s="1"/>
  <c r="B143" i="2"/>
  <c r="C143" i="2" s="1"/>
  <c r="B147" i="2"/>
  <c r="C147" i="2" s="1"/>
  <c r="B151" i="2"/>
  <c r="C151" i="2" s="1"/>
  <c r="B155" i="2"/>
  <c r="C155" i="2" s="1"/>
  <c r="B159" i="2"/>
  <c r="C159" i="2" s="1"/>
  <c r="B163" i="2"/>
  <c r="C163" i="2" s="1"/>
  <c r="B167" i="2"/>
  <c r="C167" i="2" s="1"/>
  <c r="B171" i="2"/>
  <c r="C171" i="2" s="1"/>
  <c r="B175" i="2"/>
  <c r="C175" i="2" s="1"/>
  <c r="B179" i="2"/>
  <c r="C179" i="2" s="1"/>
  <c r="B183" i="2"/>
  <c r="C183" i="2" s="1"/>
  <c r="B187" i="2"/>
  <c r="C187" i="2" s="1"/>
  <c r="B191" i="2"/>
  <c r="C191" i="2" s="1"/>
  <c r="B195" i="2"/>
  <c r="C195" i="2" s="1"/>
  <c r="B199" i="2"/>
  <c r="C199" i="2" s="1"/>
  <c r="B203" i="2"/>
  <c r="C203" i="2" s="1"/>
  <c r="B207" i="2"/>
  <c r="C207" i="2" s="1"/>
  <c r="B211" i="2"/>
  <c r="C211" i="2" s="1"/>
  <c r="B215" i="2"/>
  <c r="C215" i="2" s="1"/>
  <c r="B219" i="2"/>
  <c r="C219" i="2" s="1"/>
  <c r="B223" i="2"/>
  <c r="C223" i="2" s="1"/>
  <c r="B227" i="2"/>
  <c r="C227" i="2" s="1"/>
  <c r="B231" i="2"/>
  <c r="C231" i="2" s="1"/>
  <c r="B235" i="2"/>
  <c r="C235" i="2" s="1"/>
  <c r="B239" i="2"/>
  <c r="C239" i="2" s="1"/>
  <c r="B243" i="2"/>
  <c r="C243" i="2" s="1"/>
  <c r="B247" i="2"/>
  <c r="C247" i="2" s="1"/>
  <c r="B251" i="2"/>
  <c r="C251" i="2" s="1"/>
  <c r="B255" i="2"/>
  <c r="C255" i="2" s="1"/>
  <c r="B259" i="2"/>
  <c r="C259" i="2" s="1"/>
  <c r="B263" i="2"/>
  <c r="C263" i="2" s="1"/>
  <c r="B267" i="2"/>
  <c r="C267" i="2" s="1"/>
  <c r="B271" i="2"/>
  <c r="C271" i="2" s="1"/>
  <c r="B275" i="2"/>
  <c r="C275" i="2" s="1"/>
  <c r="B279" i="2"/>
  <c r="C279" i="2" s="1"/>
  <c r="B283" i="2"/>
  <c r="C283" i="2" s="1"/>
  <c r="B287" i="2"/>
  <c r="C287" i="2" s="1"/>
  <c r="B291" i="2"/>
  <c r="C291" i="2" s="1"/>
  <c r="B295" i="2"/>
  <c r="C295" i="2" s="1"/>
  <c r="B299" i="2"/>
  <c r="C299" i="2" s="1"/>
  <c r="B303" i="2"/>
  <c r="C303" i="2" s="1"/>
  <c r="B307" i="2"/>
  <c r="C307" i="2" s="1"/>
  <c r="B311" i="2"/>
  <c r="C311" i="2" s="1"/>
  <c r="B315" i="2"/>
  <c r="C315" i="2" s="1"/>
  <c r="B319" i="2"/>
  <c r="C319" i="2" s="1"/>
  <c r="B323" i="2"/>
  <c r="C323" i="2" s="1"/>
  <c r="B327" i="2"/>
  <c r="C327" i="2" s="1"/>
  <c r="B331" i="2"/>
  <c r="C331" i="2" s="1"/>
  <c r="B335" i="2"/>
  <c r="C335" i="2" s="1"/>
  <c r="B339" i="2"/>
  <c r="C339" i="2" s="1"/>
  <c r="B343" i="2"/>
  <c r="C343" i="2" s="1"/>
  <c r="B347" i="2"/>
  <c r="C347" i="2" s="1"/>
  <c r="B351" i="2"/>
  <c r="C351" i="2" s="1"/>
  <c r="B355" i="2"/>
  <c r="C355" i="2" s="1"/>
  <c r="B359" i="2"/>
  <c r="C359" i="2" s="1"/>
  <c r="B363" i="2"/>
  <c r="C363" i="2" s="1"/>
  <c r="B367" i="2"/>
  <c r="C367" i="2" s="1"/>
  <c r="B371" i="2"/>
  <c r="C371" i="2" s="1"/>
  <c r="B375" i="2"/>
  <c r="C375" i="2" s="1"/>
  <c r="B379" i="2"/>
  <c r="C379" i="2" s="1"/>
  <c r="B383" i="2"/>
  <c r="C383" i="2" s="1"/>
  <c r="B387" i="2"/>
  <c r="C387" i="2" s="1"/>
  <c r="B391" i="2"/>
  <c r="C391" i="2" s="1"/>
  <c r="B395" i="2"/>
  <c r="C395" i="2" s="1"/>
  <c r="B399" i="2"/>
  <c r="C399" i="2" s="1"/>
  <c r="B403" i="2"/>
  <c r="C403" i="2" s="1"/>
  <c r="B407" i="2"/>
  <c r="C407" i="2" s="1"/>
  <c r="B411" i="2"/>
  <c r="C411" i="2" s="1"/>
  <c r="B415" i="2"/>
  <c r="C415" i="2" s="1"/>
  <c r="B419" i="2"/>
  <c r="C419" i="2" s="1"/>
  <c r="B423" i="2"/>
  <c r="C423" i="2" s="1"/>
  <c r="B427" i="2"/>
  <c r="C427" i="2" s="1"/>
  <c r="B431" i="2"/>
  <c r="C431" i="2" s="1"/>
  <c r="B435" i="2"/>
  <c r="C435" i="2" s="1"/>
  <c r="B439" i="2"/>
  <c r="C439" i="2" s="1"/>
  <c r="B443" i="2"/>
  <c r="C443" i="2" s="1"/>
  <c r="B447" i="2"/>
  <c r="C447" i="2" s="1"/>
  <c r="B451" i="2"/>
  <c r="C451" i="2" s="1"/>
  <c r="B455" i="2"/>
  <c r="C455" i="2" s="1"/>
  <c r="B459" i="2"/>
  <c r="C459" i="2" s="1"/>
  <c r="B463" i="2"/>
  <c r="C463" i="2" s="1"/>
  <c r="B467" i="2"/>
  <c r="C467" i="2" s="1"/>
  <c r="B471" i="2"/>
  <c r="C471" i="2" s="1"/>
  <c r="B5" i="2"/>
  <c r="C5" i="2" s="1"/>
  <c r="B15" i="2"/>
  <c r="C15" i="2" s="1"/>
  <c r="B26" i="2"/>
  <c r="C26" i="2" s="1"/>
  <c r="B3" i="2"/>
  <c r="C3" i="2" s="1"/>
  <c r="B9" i="2"/>
  <c r="C9" i="2" s="1"/>
  <c r="B14" i="2"/>
  <c r="C14" i="2" s="1"/>
  <c r="B19" i="2"/>
  <c r="C19" i="2" s="1"/>
  <c r="B25" i="2"/>
  <c r="C25" i="2" s="1"/>
  <c r="B30" i="2"/>
  <c r="C30" i="2" s="1"/>
  <c r="B35" i="2"/>
  <c r="C35" i="2" s="1"/>
  <c r="B40" i="2"/>
  <c r="C40" i="2" s="1"/>
  <c r="B44" i="2"/>
  <c r="C44" i="2" s="1"/>
  <c r="B48" i="2"/>
  <c r="C48" i="2" s="1"/>
  <c r="B52" i="2"/>
  <c r="C52" i="2" s="1"/>
  <c r="B56" i="2"/>
  <c r="C56" i="2" s="1"/>
  <c r="B60" i="2"/>
  <c r="C60" i="2" s="1"/>
  <c r="B64" i="2"/>
  <c r="C64" i="2" s="1"/>
  <c r="B68" i="2"/>
  <c r="C68" i="2" s="1"/>
  <c r="B72" i="2"/>
  <c r="C72" i="2" s="1"/>
  <c r="B76" i="2"/>
  <c r="C76" i="2" s="1"/>
  <c r="B80" i="2"/>
  <c r="C80" i="2" s="1"/>
  <c r="B84" i="2"/>
  <c r="C84" i="2" s="1"/>
  <c r="B88" i="2"/>
  <c r="C88" i="2" s="1"/>
  <c r="B92" i="2"/>
  <c r="C92" i="2" s="1"/>
  <c r="B96" i="2"/>
  <c r="C96" i="2" s="1"/>
  <c r="B100" i="2"/>
  <c r="C100" i="2" s="1"/>
  <c r="B104" i="2"/>
  <c r="C104" i="2" s="1"/>
  <c r="B108" i="2"/>
  <c r="C108" i="2" s="1"/>
  <c r="B112" i="2"/>
  <c r="C112" i="2" s="1"/>
  <c r="B116" i="2"/>
  <c r="C116" i="2" s="1"/>
  <c r="B120" i="2"/>
  <c r="C120" i="2" s="1"/>
  <c r="B124" i="2"/>
  <c r="C124" i="2" s="1"/>
  <c r="B128" i="2"/>
  <c r="C128" i="2" s="1"/>
  <c r="B132" i="2"/>
  <c r="C132" i="2" s="1"/>
  <c r="B136" i="2"/>
  <c r="C136" i="2" s="1"/>
  <c r="B140" i="2"/>
  <c r="C140" i="2" s="1"/>
  <c r="B144" i="2"/>
  <c r="C144" i="2" s="1"/>
  <c r="B148" i="2"/>
  <c r="C148" i="2" s="1"/>
  <c r="B152" i="2"/>
  <c r="C152" i="2" s="1"/>
  <c r="B156" i="2"/>
  <c r="C156" i="2" s="1"/>
  <c r="B160" i="2"/>
  <c r="C160" i="2" s="1"/>
  <c r="B164" i="2"/>
  <c r="C164" i="2" s="1"/>
  <c r="B168" i="2"/>
  <c r="C168" i="2" s="1"/>
  <c r="B172" i="2"/>
  <c r="C172" i="2" s="1"/>
  <c r="B176" i="2"/>
  <c r="C176" i="2" s="1"/>
  <c r="B180" i="2"/>
  <c r="C180" i="2" s="1"/>
  <c r="B184" i="2"/>
  <c r="C184" i="2" s="1"/>
  <c r="B188" i="2"/>
  <c r="C188" i="2" s="1"/>
  <c r="B192" i="2"/>
  <c r="C192" i="2" s="1"/>
  <c r="B196" i="2"/>
  <c r="C196" i="2" s="1"/>
  <c r="B200" i="2"/>
  <c r="C200" i="2" s="1"/>
  <c r="B204" i="2"/>
  <c r="C204" i="2" s="1"/>
  <c r="B208" i="2"/>
  <c r="C208" i="2" s="1"/>
  <c r="B212" i="2"/>
  <c r="C212" i="2" s="1"/>
  <c r="B216" i="2"/>
  <c r="C216" i="2" s="1"/>
  <c r="B220" i="2"/>
  <c r="C220" i="2" s="1"/>
  <c r="B224" i="2"/>
  <c r="C224" i="2" s="1"/>
  <c r="B228" i="2"/>
  <c r="C228" i="2" s="1"/>
  <c r="B232" i="2"/>
  <c r="C232" i="2" s="1"/>
  <c r="B236" i="2"/>
  <c r="C236" i="2" s="1"/>
  <c r="B240" i="2"/>
  <c r="C240" i="2" s="1"/>
  <c r="B244" i="2"/>
  <c r="C244" i="2" s="1"/>
  <c r="B248" i="2"/>
  <c r="C248" i="2" s="1"/>
  <c r="B252" i="2"/>
  <c r="C252" i="2" s="1"/>
  <c r="B256" i="2"/>
  <c r="C256" i="2" s="1"/>
  <c r="B260" i="2"/>
  <c r="C260" i="2" s="1"/>
  <c r="B264" i="2"/>
  <c r="C264" i="2" s="1"/>
  <c r="B268" i="2"/>
  <c r="C268" i="2" s="1"/>
  <c r="B272" i="2"/>
  <c r="C272" i="2" s="1"/>
  <c r="B276" i="2"/>
  <c r="C276" i="2" s="1"/>
  <c r="B280" i="2"/>
  <c r="C280" i="2" s="1"/>
  <c r="B284" i="2"/>
  <c r="C284" i="2" s="1"/>
  <c r="B288" i="2"/>
  <c r="C288" i="2" s="1"/>
  <c r="B292" i="2"/>
  <c r="C292" i="2" s="1"/>
  <c r="B296" i="2"/>
  <c r="C296" i="2" s="1"/>
  <c r="B300" i="2"/>
  <c r="C300" i="2" s="1"/>
  <c r="B304" i="2"/>
  <c r="C304" i="2" s="1"/>
  <c r="B308" i="2"/>
  <c r="C308" i="2" s="1"/>
  <c r="B312" i="2"/>
  <c r="C312" i="2" s="1"/>
  <c r="B316" i="2"/>
  <c r="C316" i="2" s="1"/>
  <c r="B320" i="2"/>
  <c r="C320" i="2" s="1"/>
  <c r="B324" i="2"/>
  <c r="C324" i="2" s="1"/>
  <c r="B328" i="2"/>
  <c r="C328" i="2" s="1"/>
  <c r="B332" i="2"/>
  <c r="C332" i="2" s="1"/>
  <c r="B336" i="2"/>
  <c r="C336" i="2" s="1"/>
  <c r="B340" i="2"/>
  <c r="C340" i="2" s="1"/>
  <c r="B344" i="2"/>
  <c r="C344" i="2" s="1"/>
  <c r="B348" i="2"/>
  <c r="C348" i="2" s="1"/>
  <c r="B352" i="2"/>
  <c r="C352" i="2" s="1"/>
  <c r="B356" i="2"/>
  <c r="C356" i="2" s="1"/>
  <c r="B360" i="2"/>
  <c r="C360" i="2" s="1"/>
  <c r="B364" i="2"/>
  <c r="C364" i="2" s="1"/>
  <c r="B368" i="2"/>
  <c r="C368" i="2" s="1"/>
  <c r="B372" i="2"/>
  <c r="C372" i="2" s="1"/>
  <c r="B376" i="2"/>
  <c r="C376" i="2" s="1"/>
  <c r="B380" i="2"/>
  <c r="C380" i="2" s="1"/>
  <c r="B384" i="2"/>
  <c r="C384" i="2" s="1"/>
  <c r="B388" i="2"/>
  <c r="C388" i="2" s="1"/>
  <c r="B392" i="2"/>
  <c r="C392" i="2" s="1"/>
  <c r="B396" i="2"/>
  <c r="C396" i="2" s="1"/>
  <c r="B400" i="2"/>
  <c r="C400" i="2" s="1"/>
  <c r="B404" i="2"/>
  <c r="C404" i="2" s="1"/>
  <c r="B408" i="2"/>
  <c r="C408" i="2" s="1"/>
  <c r="B412" i="2"/>
  <c r="C412" i="2" s="1"/>
  <c r="B416" i="2"/>
  <c r="C416" i="2" s="1"/>
  <c r="B420" i="2"/>
  <c r="C420" i="2" s="1"/>
  <c r="B424" i="2"/>
  <c r="C424" i="2" s="1"/>
  <c r="B428" i="2"/>
  <c r="C428" i="2" s="1"/>
  <c r="B432" i="2"/>
  <c r="C432" i="2" s="1"/>
  <c r="B436" i="2"/>
  <c r="C436" i="2" s="1"/>
  <c r="B440" i="2"/>
  <c r="C440" i="2" s="1"/>
  <c r="B444" i="2"/>
  <c r="C444" i="2" s="1"/>
  <c r="B448" i="2"/>
  <c r="C448" i="2" s="1"/>
  <c r="B452" i="2"/>
  <c r="C452" i="2" s="1"/>
  <c r="B456" i="2"/>
  <c r="C456" i="2" s="1"/>
  <c r="B460" i="2"/>
  <c r="B464" i="2"/>
  <c r="C464" i="2" s="1"/>
  <c r="B468" i="2"/>
  <c r="C468" i="2" s="1"/>
  <c r="B472" i="2"/>
  <c r="C460" i="2"/>
  <c r="B10" i="2"/>
  <c r="C10" i="2" s="1"/>
  <c r="B21" i="2"/>
  <c r="C21" i="2" s="1"/>
  <c r="C472" i="2"/>
  <c r="B6" i="2"/>
  <c r="C6" i="2" s="1"/>
  <c r="B11" i="2"/>
  <c r="C11" i="2" s="1"/>
  <c r="B17" i="2"/>
  <c r="C17" i="2" s="1"/>
  <c r="B22" i="2"/>
  <c r="C22" i="2" s="1"/>
  <c r="B27" i="2"/>
  <c r="C27" i="2" s="1"/>
  <c r="B33" i="2"/>
  <c r="C33" i="2" s="1"/>
  <c r="B38" i="2"/>
  <c r="C38" i="2" s="1"/>
  <c r="B42" i="2"/>
  <c r="C42" i="2" s="1"/>
  <c r="B46" i="2"/>
  <c r="C46" i="2" s="1"/>
  <c r="B50" i="2"/>
  <c r="C50" i="2" s="1"/>
  <c r="B54" i="2"/>
  <c r="C54" i="2" s="1"/>
  <c r="B58" i="2"/>
  <c r="C58" i="2" s="1"/>
  <c r="B62" i="2"/>
  <c r="C62" i="2" s="1"/>
  <c r="B66" i="2"/>
  <c r="C66" i="2" s="1"/>
  <c r="B70" i="2"/>
  <c r="C70" i="2" s="1"/>
  <c r="B74" i="2"/>
  <c r="C74" i="2" s="1"/>
  <c r="B78" i="2"/>
  <c r="C78" i="2" s="1"/>
  <c r="B82" i="2"/>
  <c r="C82" i="2" s="1"/>
  <c r="B86" i="2"/>
  <c r="C86" i="2" s="1"/>
  <c r="B90" i="2"/>
  <c r="C90" i="2" s="1"/>
  <c r="B94" i="2"/>
  <c r="C94" i="2" s="1"/>
  <c r="B98" i="2"/>
  <c r="C98" i="2" s="1"/>
  <c r="B102" i="2"/>
  <c r="C102" i="2" s="1"/>
  <c r="B106" i="2"/>
  <c r="C106" i="2" s="1"/>
  <c r="B110" i="2"/>
  <c r="C110" i="2" s="1"/>
  <c r="B114" i="2"/>
  <c r="C114" i="2" s="1"/>
  <c r="B118" i="2"/>
  <c r="C118" i="2" s="1"/>
  <c r="B122" i="2"/>
  <c r="C122" i="2" s="1"/>
  <c r="B126" i="2"/>
  <c r="C126" i="2" s="1"/>
  <c r="B130" i="2"/>
  <c r="C130" i="2" s="1"/>
  <c r="B134" i="2"/>
  <c r="C134" i="2" s="1"/>
  <c r="B138" i="2"/>
  <c r="C138" i="2" s="1"/>
  <c r="B142" i="2"/>
  <c r="C142" i="2" s="1"/>
  <c r="B146" i="2"/>
  <c r="C146" i="2" s="1"/>
  <c r="B150" i="2"/>
  <c r="C150" i="2" s="1"/>
  <c r="B154" i="2"/>
  <c r="C154" i="2" s="1"/>
  <c r="B158" i="2"/>
  <c r="C158" i="2" s="1"/>
  <c r="B162" i="2"/>
  <c r="C162" i="2" s="1"/>
  <c r="B166" i="2"/>
  <c r="C166" i="2" s="1"/>
  <c r="B170" i="2"/>
  <c r="C170" i="2" s="1"/>
  <c r="B174" i="2"/>
  <c r="C174" i="2" s="1"/>
  <c r="B178" i="2"/>
  <c r="C178" i="2" s="1"/>
  <c r="B182" i="2"/>
  <c r="C182" i="2" s="1"/>
  <c r="B186" i="2"/>
  <c r="C186" i="2" s="1"/>
  <c r="B190" i="2"/>
  <c r="C190" i="2" s="1"/>
  <c r="B194" i="2"/>
  <c r="C194" i="2" s="1"/>
  <c r="B198" i="2"/>
  <c r="C198" i="2" s="1"/>
  <c r="B202" i="2"/>
  <c r="C202" i="2" s="1"/>
  <c r="B206" i="2"/>
  <c r="C206" i="2" s="1"/>
  <c r="B210" i="2"/>
  <c r="C210" i="2" s="1"/>
  <c r="B214" i="2"/>
  <c r="C214" i="2" s="1"/>
  <c r="B218" i="2"/>
  <c r="C218" i="2" s="1"/>
  <c r="B222" i="2"/>
  <c r="C222" i="2" s="1"/>
  <c r="B226" i="2"/>
  <c r="C226" i="2" s="1"/>
  <c r="B230" i="2"/>
  <c r="C230" i="2" s="1"/>
  <c r="B234" i="2"/>
  <c r="C234" i="2" s="1"/>
  <c r="B238" i="2"/>
  <c r="C238" i="2" s="1"/>
  <c r="B242" i="2"/>
  <c r="C242" i="2" s="1"/>
  <c r="B246" i="2"/>
  <c r="C246" i="2" s="1"/>
  <c r="B250" i="2"/>
  <c r="C250" i="2" s="1"/>
  <c r="B254" i="2"/>
  <c r="C254" i="2" s="1"/>
  <c r="B258" i="2"/>
  <c r="C258" i="2" s="1"/>
  <c r="B262" i="2"/>
  <c r="C262" i="2" s="1"/>
  <c r="B266" i="2"/>
  <c r="C266" i="2" s="1"/>
  <c r="B270" i="2"/>
  <c r="C270" i="2" s="1"/>
  <c r="B274" i="2"/>
  <c r="C274" i="2" s="1"/>
  <c r="B278" i="2"/>
  <c r="C278" i="2" s="1"/>
  <c r="B282" i="2"/>
  <c r="C282" i="2" s="1"/>
  <c r="B286" i="2"/>
  <c r="C286" i="2" s="1"/>
  <c r="B290" i="2"/>
  <c r="C290" i="2" s="1"/>
  <c r="B294" i="2"/>
  <c r="C294" i="2" s="1"/>
  <c r="B298" i="2"/>
  <c r="C298" i="2" s="1"/>
  <c r="B302" i="2"/>
  <c r="C302" i="2" s="1"/>
  <c r="B306" i="2"/>
  <c r="C306" i="2" s="1"/>
  <c r="B310" i="2"/>
  <c r="C310" i="2" s="1"/>
  <c r="B314" i="2"/>
  <c r="C314" i="2" s="1"/>
  <c r="B318" i="2"/>
  <c r="C318" i="2" s="1"/>
  <c r="B322" i="2"/>
  <c r="C322" i="2" s="1"/>
  <c r="B326" i="2"/>
  <c r="C326" i="2" s="1"/>
  <c r="B330" i="2"/>
  <c r="C330" i="2" s="1"/>
  <c r="B334" i="2"/>
  <c r="C334" i="2" s="1"/>
  <c r="B338" i="2"/>
  <c r="C338" i="2" s="1"/>
  <c r="B342" i="2"/>
  <c r="C342" i="2" s="1"/>
  <c r="B346" i="2"/>
  <c r="C346" i="2" s="1"/>
  <c r="B350" i="2"/>
  <c r="C350" i="2" s="1"/>
  <c r="B354" i="2"/>
  <c r="C354" i="2" s="1"/>
  <c r="B358" i="2"/>
  <c r="C358" i="2" s="1"/>
  <c r="B362" i="2"/>
  <c r="C362" i="2" s="1"/>
  <c r="B366" i="2"/>
  <c r="C366" i="2" s="1"/>
  <c r="B370" i="2"/>
  <c r="C370" i="2" s="1"/>
  <c r="B374" i="2"/>
  <c r="C374" i="2" s="1"/>
  <c r="B378" i="2"/>
  <c r="C378" i="2" s="1"/>
  <c r="B382" i="2"/>
  <c r="C382" i="2" s="1"/>
  <c r="B386" i="2"/>
  <c r="C386" i="2" s="1"/>
  <c r="B390" i="2"/>
  <c r="C390" i="2" s="1"/>
  <c r="B394" i="2"/>
  <c r="C394" i="2" s="1"/>
  <c r="B398" i="2"/>
  <c r="C398" i="2" s="1"/>
  <c r="B402" i="2"/>
  <c r="C402" i="2" s="1"/>
  <c r="B406" i="2"/>
  <c r="C406" i="2" s="1"/>
  <c r="B410" i="2"/>
  <c r="C410" i="2" s="1"/>
  <c r="B414" i="2"/>
  <c r="C414" i="2" s="1"/>
  <c r="B418" i="2"/>
  <c r="C418" i="2" s="1"/>
  <c r="B422" i="2"/>
  <c r="C422" i="2" s="1"/>
  <c r="B426" i="2"/>
  <c r="C426" i="2" s="1"/>
  <c r="B430" i="2"/>
  <c r="C430" i="2" s="1"/>
  <c r="B434" i="2"/>
  <c r="C434" i="2" s="1"/>
  <c r="B438" i="2"/>
  <c r="C438" i="2" s="1"/>
  <c r="B442" i="2"/>
  <c r="C442" i="2" s="1"/>
  <c r="B446" i="2"/>
  <c r="C446" i="2" s="1"/>
  <c r="B450" i="2"/>
  <c r="C450" i="2" s="1"/>
  <c r="B454" i="2"/>
  <c r="C454" i="2" s="1"/>
  <c r="B458" i="2"/>
  <c r="C458" i="2" s="1"/>
  <c r="B462" i="2"/>
  <c r="C462" i="2" s="1"/>
  <c r="B466" i="2"/>
  <c r="C466" i="2" s="1"/>
  <c r="B470" i="2"/>
  <c r="C470" i="2" s="1"/>
  <c r="B31" i="2"/>
  <c r="C31" i="2" s="1"/>
  <c r="B49" i="2"/>
  <c r="C49" i="2" s="1"/>
  <c r="B65" i="2"/>
  <c r="C65" i="2" s="1"/>
  <c r="B81" i="2"/>
  <c r="C81" i="2" s="1"/>
  <c r="B97" i="2"/>
  <c r="C97" i="2" s="1"/>
  <c r="B113" i="2"/>
  <c r="C113" i="2" s="1"/>
  <c r="B129" i="2"/>
  <c r="C129" i="2" s="1"/>
  <c r="B145" i="2"/>
  <c r="C145" i="2" s="1"/>
  <c r="B161" i="2"/>
  <c r="C161" i="2" s="1"/>
  <c r="B177" i="2"/>
  <c r="C177" i="2" s="1"/>
  <c r="B193" i="2"/>
  <c r="C193" i="2" s="1"/>
  <c r="B209" i="2"/>
  <c r="C209" i="2" s="1"/>
  <c r="B225" i="2"/>
  <c r="C225" i="2" s="1"/>
  <c r="B241" i="2"/>
  <c r="C241" i="2" s="1"/>
  <c r="B257" i="2"/>
  <c r="C257" i="2" s="1"/>
  <c r="B273" i="2"/>
  <c r="C273" i="2" s="1"/>
  <c r="B289" i="2"/>
  <c r="C289" i="2" s="1"/>
  <c r="B305" i="2"/>
  <c r="C305" i="2" s="1"/>
  <c r="B321" i="2"/>
  <c r="C321" i="2" s="1"/>
  <c r="B337" i="2"/>
  <c r="C337" i="2" s="1"/>
  <c r="B353" i="2"/>
  <c r="C353" i="2" s="1"/>
  <c r="B369" i="2"/>
  <c r="C369" i="2" s="1"/>
  <c r="B385" i="2"/>
  <c r="C385" i="2" s="1"/>
  <c r="B401" i="2"/>
  <c r="C401" i="2" s="1"/>
  <c r="B417" i="2"/>
  <c r="C417" i="2" s="1"/>
  <c r="B433" i="2"/>
  <c r="C433" i="2" s="1"/>
  <c r="B449" i="2"/>
  <c r="C449" i="2" s="1"/>
  <c r="B465" i="2"/>
  <c r="C465" i="2" s="1"/>
  <c r="B389" i="2"/>
  <c r="C389" i="2" s="1"/>
  <c r="B421" i="2"/>
  <c r="C421" i="2" s="1"/>
  <c r="B453" i="2"/>
  <c r="C453" i="2" s="1"/>
  <c r="B41" i="2"/>
  <c r="C41" i="2" s="1"/>
  <c r="B73" i="2"/>
  <c r="C73" i="2" s="1"/>
  <c r="B121" i="2"/>
  <c r="C121" i="2" s="1"/>
  <c r="B153" i="2"/>
  <c r="C153" i="2" s="1"/>
  <c r="B201" i="2"/>
  <c r="C201" i="2" s="1"/>
  <c r="B249" i="2"/>
  <c r="C249" i="2" s="1"/>
  <c r="B297" i="2"/>
  <c r="C297" i="2" s="1"/>
  <c r="B345" i="2"/>
  <c r="C345" i="2" s="1"/>
  <c r="B393" i="2"/>
  <c r="C393" i="2" s="1"/>
  <c r="B441" i="2"/>
  <c r="C441" i="2" s="1"/>
  <c r="B37" i="2"/>
  <c r="C37" i="2" s="1"/>
  <c r="B53" i="2"/>
  <c r="C53" i="2" s="1"/>
  <c r="B69" i="2"/>
  <c r="C69" i="2" s="1"/>
  <c r="B85" i="2"/>
  <c r="C85" i="2" s="1"/>
  <c r="B101" i="2"/>
  <c r="C101" i="2" s="1"/>
  <c r="B117" i="2"/>
  <c r="C117" i="2" s="1"/>
  <c r="B133" i="2"/>
  <c r="C133" i="2" s="1"/>
  <c r="B149" i="2"/>
  <c r="C149" i="2" s="1"/>
  <c r="B165" i="2"/>
  <c r="C165" i="2" s="1"/>
  <c r="B181" i="2"/>
  <c r="C181" i="2" s="1"/>
  <c r="B197" i="2"/>
  <c r="C197" i="2" s="1"/>
  <c r="B213" i="2"/>
  <c r="C213" i="2" s="1"/>
  <c r="B229" i="2"/>
  <c r="C229" i="2" s="1"/>
  <c r="B245" i="2"/>
  <c r="C245" i="2" s="1"/>
  <c r="B261" i="2"/>
  <c r="C261" i="2" s="1"/>
  <c r="B277" i="2"/>
  <c r="C277" i="2" s="1"/>
  <c r="B293" i="2"/>
  <c r="C293" i="2" s="1"/>
  <c r="B309" i="2"/>
  <c r="C309" i="2" s="1"/>
  <c r="B325" i="2"/>
  <c r="C325" i="2" s="1"/>
  <c r="B341" i="2"/>
  <c r="C341" i="2" s="1"/>
  <c r="B357" i="2"/>
  <c r="C357" i="2" s="1"/>
  <c r="B373" i="2"/>
  <c r="C373" i="2" s="1"/>
  <c r="B405" i="2"/>
  <c r="C405" i="2" s="1"/>
  <c r="B437" i="2"/>
  <c r="C437" i="2" s="1"/>
  <c r="B469" i="2"/>
  <c r="C469" i="2" s="1"/>
  <c r="B57" i="2"/>
  <c r="C57" i="2" s="1"/>
  <c r="B89" i="2"/>
  <c r="C89" i="2" s="1"/>
  <c r="B137" i="2"/>
  <c r="C137" i="2" s="1"/>
  <c r="B169" i="2"/>
  <c r="C169" i="2" s="1"/>
  <c r="B217" i="2"/>
  <c r="C217" i="2" s="1"/>
  <c r="B265" i="2"/>
  <c r="C265" i="2" s="1"/>
  <c r="B313" i="2"/>
  <c r="C313" i="2" s="1"/>
  <c r="B361" i="2"/>
  <c r="C361" i="2" s="1"/>
  <c r="B409" i="2"/>
  <c r="C409" i="2" s="1"/>
  <c r="B457" i="2"/>
  <c r="C457" i="2" s="1"/>
  <c r="B45" i="2"/>
  <c r="C45" i="2" s="1"/>
  <c r="B61" i="2"/>
  <c r="C61" i="2" s="1"/>
  <c r="B77" i="2"/>
  <c r="C77" i="2" s="1"/>
  <c r="B93" i="2"/>
  <c r="C93" i="2" s="1"/>
  <c r="B109" i="2"/>
  <c r="C109" i="2" s="1"/>
  <c r="B125" i="2"/>
  <c r="C125" i="2" s="1"/>
  <c r="B141" i="2"/>
  <c r="C141" i="2" s="1"/>
  <c r="B157" i="2"/>
  <c r="C157" i="2" s="1"/>
  <c r="B173" i="2"/>
  <c r="C173" i="2" s="1"/>
  <c r="B189" i="2"/>
  <c r="C189" i="2" s="1"/>
  <c r="B205" i="2"/>
  <c r="C205" i="2" s="1"/>
  <c r="B221" i="2"/>
  <c r="C221" i="2" s="1"/>
  <c r="B237" i="2"/>
  <c r="C237" i="2" s="1"/>
  <c r="B253" i="2"/>
  <c r="C253" i="2" s="1"/>
  <c r="B269" i="2"/>
  <c r="C269" i="2" s="1"/>
  <c r="B285" i="2"/>
  <c r="C285" i="2" s="1"/>
  <c r="B301" i="2"/>
  <c r="C301" i="2" s="1"/>
  <c r="B317" i="2"/>
  <c r="C317" i="2" s="1"/>
  <c r="B333" i="2"/>
  <c r="C333" i="2" s="1"/>
  <c r="B349" i="2"/>
  <c r="C349" i="2" s="1"/>
  <c r="B365" i="2"/>
  <c r="C365" i="2" s="1"/>
  <c r="B381" i="2"/>
  <c r="C381" i="2" s="1"/>
  <c r="B397" i="2"/>
  <c r="C397" i="2" s="1"/>
  <c r="B413" i="2"/>
  <c r="C413" i="2" s="1"/>
  <c r="B429" i="2"/>
  <c r="C429" i="2" s="1"/>
  <c r="B445" i="2"/>
  <c r="C445" i="2" s="1"/>
  <c r="B461" i="2"/>
  <c r="C461" i="2" s="1"/>
  <c r="B105" i="2"/>
  <c r="C105" i="2" s="1"/>
  <c r="B185" i="2"/>
  <c r="C185" i="2" s="1"/>
  <c r="B233" i="2"/>
  <c r="C233" i="2" s="1"/>
  <c r="B281" i="2"/>
  <c r="C281" i="2" s="1"/>
  <c r="B329" i="2"/>
  <c r="C329" i="2" s="1"/>
  <c r="B377" i="2"/>
  <c r="C377" i="2" s="1"/>
  <c r="B425" i="2"/>
  <c r="C425" i="2" s="1"/>
  <c r="B473" i="2"/>
  <c r="C473" i="2" s="1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K111" i="5"/>
  <c r="K115" i="5"/>
  <c r="K119" i="5"/>
  <c r="K123" i="5"/>
  <c r="K127" i="5"/>
  <c r="K131" i="5"/>
  <c r="K135" i="5"/>
  <c r="K139" i="5"/>
  <c r="K143" i="5"/>
  <c r="K147" i="5"/>
  <c r="K151" i="5"/>
  <c r="K155" i="5"/>
  <c r="K159" i="5"/>
  <c r="K163" i="5"/>
  <c r="K167" i="5"/>
  <c r="K171" i="5"/>
  <c r="K175" i="5"/>
  <c r="K179" i="5"/>
  <c r="K183" i="5"/>
  <c r="K187" i="5"/>
  <c r="K191" i="5"/>
  <c r="K195" i="5"/>
  <c r="K199" i="5"/>
  <c r="K203" i="5"/>
  <c r="K207" i="5"/>
  <c r="K211" i="5"/>
  <c r="K215" i="5"/>
  <c r="K219" i="5"/>
  <c r="K223" i="5"/>
  <c r="K227" i="5"/>
  <c r="K231" i="5"/>
  <c r="K235" i="5"/>
  <c r="K239" i="5"/>
  <c r="K243" i="5"/>
  <c r="K247" i="5"/>
  <c r="K251" i="5"/>
  <c r="K255" i="5"/>
  <c r="K259" i="5"/>
  <c r="K263" i="5"/>
  <c r="K267" i="5"/>
  <c r="K271" i="5"/>
  <c r="K275" i="5"/>
  <c r="K279" i="5"/>
  <c r="K283" i="5"/>
  <c r="K287" i="5"/>
  <c r="K291" i="5"/>
  <c r="K295" i="5"/>
  <c r="K299" i="5"/>
  <c r="K303" i="5"/>
  <c r="K307" i="5"/>
  <c r="K311" i="5"/>
  <c r="K315" i="5"/>
  <c r="K319" i="5"/>
  <c r="K323" i="5"/>
  <c r="K327" i="5"/>
  <c r="K331" i="5"/>
  <c r="K335" i="5"/>
  <c r="K339" i="5"/>
  <c r="K343" i="5"/>
  <c r="K347" i="5"/>
  <c r="K351" i="5"/>
  <c r="K355" i="5"/>
  <c r="K359" i="5"/>
  <c r="K363" i="5"/>
  <c r="K367" i="5"/>
  <c r="K371" i="5"/>
  <c r="K375" i="5"/>
  <c r="K379" i="5"/>
  <c r="K383" i="5"/>
  <c r="K387" i="5"/>
  <c r="K391" i="5"/>
  <c r="K395" i="5"/>
  <c r="K399" i="5"/>
  <c r="K403" i="5"/>
  <c r="K407" i="5"/>
  <c r="K411" i="5"/>
  <c r="K415" i="5"/>
  <c r="K419" i="5"/>
  <c r="K423" i="5"/>
  <c r="K427" i="5"/>
  <c r="K431" i="5"/>
  <c r="K435" i="5"/>
  <c r="K439" i="5"/>
  <c r="K443" i="5"/>
  <c r="K447" i="5"/>
  <c r="K451" i="5"/>
  <c r="K455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128" i="5"/>
  <c r="K132" i="5"/>
  <c r="K136" i="5"/>
  <c r="K140" i="5"/>
  <c r="K144" i="5"/>
  <c r="K148" i="5"/>
  <c r="K152" i="5"/>
  <c r="K156" i="5"/>
  <c r="K160" i="5"/>
  <c r="K164" i="5"/>
  <c r="K168" i="5"/>
  <c r="K172" i="5"/>
  <c r="K176" i="5"/>
  <c r="K180" i="5"/>
  <c r="K184" i="5"/>
  <c r="K188" i="5"/>
  <c r="K192" i="5"/>
  <c r="K196" i="5"/>
  <c r="K200" i="5"/>
  <c r="K204" i="5"/>
  <c r="K208" i="5"/>
  <c r="K212" i="5"/>
  <c r="K216" i="5"/>
  <c r="K220" i="5"/>
  <c r="K224" i="5"/>
  <c r="K228" i="5"/>
  <c r="K232" i="5"/>
  <c r="K236" i="5"/>
  <c r="K240" i="5"/>
  <c r="K244" i="5"/>
  <c r="K248" i="5"/>
  <c r="K252" i="5"/>
  <c r="K256" i="5"/>
  <c r="K260" i="5"/>
  <c r="K264" i="5"/>
  <c r="K268" i="5"/>
  <c r="K272" i="5"/>
  <c r="K276" i="5"/>
  <c r="K280" i="5"/>
  <c r="K284" i="5"/>
  <c r="K288" i="5"/>
  <c r="K292" i="5"/>
  <c r="K296" i="5"/>
  <c r="K300" i="5"/>
  <c r="K304" i="5"/>
  <c r="K308" i="5"/>
  <c r="K312" i="5"/>
  <c r="K316" i="5"/>
  <c r="K320" i="5"/>
  <c r="K324" i="5"/>
  <c r="K328" i="5"/>
  <c r="K332" i="5"/>
  <c r="K336" i="5"/>
  <c r="K340" i="5"/>
  <c r="K344" i="5"/>
  <c r="K348" i="5"/>
  <c r="K35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K436" i="5"/>
  <c r="K440" i="5"/>
  <c r="K444" i="5"/>
  <c r="K448" i="5"/>
  <c r="K452" i="5"/>
  <c r="K456" i="5"/>
  <c r="K460" i="5"/>
  <c r="K464" i="5"/>
  <c r="K468" i="5"/>
  <c r="K472" i="5"/>
  <c r="J5" i="5"/>
  <c r="J9" i="5"/>
  <c r="J13" i="5"/>
  <c r="J17" i="5"/>
  <c r="J21" i="5"/>
  <c r="J25" i="5"/>
  <c r="J29" i="5"/>
  <c r="J33" i="5"/>
  <c r="J37" i="5"/>
  <c r="K5" i="5"/>
  <c r="K13" i="5"/>
  <c r="K21" i="5"/>
  <c r="K29" i="5"/>
  <c r="K37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293" i="5"/>
  <c r="K301" i="5"/>
  <c r="K309" i="5"/>
  <c r="K317" i="5"/>
  <c r="K325" i="5"/>
  <c r="K333" i="5"/>
  <c r="K341" i="5"/>
  <c r="K349" i="5"/>
  <c r="K357" i="5"/>
  <c r="K365" i="5"/>
  <c r="K373" i="5"/>
  <c r="K381" i="5"/>
  <c r="K389" i="5"/>
  <c r="K397" i="5"/>
  <c r="K405" i="5"/>
  <c r="K413" i="5"/>
  <c r="K421" i="5"/>
  <c r="K429" i="5"/>
  <c r="K437" i="5"/>
  <c r="K445" i="5"/>
  <c r="K453" i="5"/>
  <c r="K459" i="5"/>
  <c r="K465" i="5"/>
  <c r="K470" i="5"/>
  <c r="J4" i="5"/>
  <c r="J10" i="5"/>
  <c r="J15" i="5"/>
  <c r="J20" i="5"/>
  <c r="J26" i="5"/>
  <c r="J31" i="5"/>
  <c r="J36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K6" i="5"/>
  <c r="K14" i="5"/>
  <c r="K22" i="5"/>
  <c r="K30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294" i="5"/>
  <c r="K302" i="5"/>
  <c r="K310" i="5"/>
  <c r="K318" i="5"/>
  <c r="K326" i="5"/>
  <c r="K334" i="5"/>
  <c r="K342" i="5"/>
  <c r="K350" i="5"/>
  <c r="K358" i="5"/>
  <c r="K366" i="5"/>
  <c r="K374" i="5"/>
  <c r="K382" i="5"/>
  <c r="K390" i="5"/>
  <c r="K398" i="5"/>
  <c r="K406" i="5"/>
  <c r="K414" i="5"/>
  <c r="K422" i="5"/>
  <c r="K430" i="5"/>
  <c r="K438" i="5"/>
  <c r="K446" i="5"/>
  <c r="K454" i="5"/>
  <c r="K461" i="5"/>
  <c r="K466" i="5"/>
  <c r="K471" i="5"/>
  <c r="J6" i="5"/>
  <c r="J11" i="5"/>
  <c r="J16" i="5"/>
  <c r="J22" i="5"/>
  <c r="J27" i="5"/>
  <c r="J32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K10" i="5"/>
  <c r="K18" i="5"/>
  <c r="K26" i="5"/>
  <c r="K34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42" i="5"/>
  <c r="K250" i="5"/>
  <c r="K258" i="5"/>
  <c r="K266" i="5"/>
  <c r="K274" i="5"/>
  <c r="K282" i="5"/>
  <c r="K290" i="5"/>
  <c r="K298" i="5"/>
  <c r="K306" i="5"/>
  <c r="K314" i="5"/>
  <c r="K322" i="5"/>
  <c r="K330" i="5"/>
  <c r="K338" i="5"/>
  <c r="K346" i="5"/>
  <c r="K354" i="5"/>
  <c r="K362" i="5"/>
  <c r="K370" i="5"/>
  <c r="K378" i="5"/>
  <c r="K386" i="5"/>
  <c r="K394" i="5"/>
  <c r="K402" i="5"/>
  <c r="K410" i="5"/>
  <c r="K418" i="5"/>
  <c r="K426" i="5"/>
  <c r="K434" i="5"/>
  <c r="K442" i="5"/>
  <c r="K450" i="5"/>
  <c r="K458" i="5"/>
  <c r="K463" i="5"/>
  <c r="K469" i="5"/>
  <c r="J3" i="5"/>
  <c r="J8" i="5"/>
  <c r="J14" i="5"/>
  <c r="J19" i="5"/>
  <c r="J24" i="5"/>
  <c r="J30" i="5"/>
  <c r="J35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K9" i="5"/>
  <c r="K41" i="5"/>
  <c r="K73" i="5"/>
  <c r="K105" i="5"/>
  <c r="K137" i="5"/>
  <c r="K169" i="5"/>
  <c r="K201" i="5"/>
  <c r="K233" i="5"/>
  <c r="K265" i="5"/>
  <c r="K297" i="5"/>
  <c r="K329" i="5"/>
  <c r="K361" i="5"/>
  <c r="K393" i="5"/>
  <c r="K425" i="5"/>
  <c r="K457" i="5"/>
  <c r="J7" i="5"/>
  <c r="J28" i="5"/>
  <c r="J47" i="5"/>
  <c r="J63" i="5"/>
  <c r="J79" i="5"/>
  <c r="J95" i="5"/>
  <c r="J111" i="5"/>
  <c r="J127" i="5"/>
  <c r="J143" i="5"/>
  <c r="J159" i="5"/>
  <c r="J175" i="5"/>
  <c r="J191" i="5"/>
  <c r="J207" i="5"/>
  <c r="J223" i="5"/>
  <c r="J233" i="5"/>
  <c r="J238" i="5"/>
  <c r="J243" i="5"/>
  <c r="J249" i="5"/>
  <c r="J254" i="5"/>
  <c r="J259" i="5"/>
  <c r="J265" i="5"/>
  <c r="J270" i="5"/>
  <c r="J275" i="5"/>
  <c r="J281" i="5"/>
  <c r="J285" i="5"/>
  <c r="J289" i="5"/>
  <c r="J293" i="5"/>
  <c r="J297" i="5"/>
  <c r="J301" i="5"/>
  <c r="J305" i="5"/>
  <c r="J309" i="5"/>
  <c r="J313" i="5"/>
  <c r="J317" i="5"/>
  <c r="J321" i="5"/>
  <c r="J325" i="5"/>
  <c r="J329" i="5"/>
  <c r="J333" i="5"/>
  <c r="J337" i="5"/>
  <c r="J341" i="5"/>
  <c r="J345" i="5"/>
  <c r="J349" i="5"/>
  <c r="J353" i="5"/>
  <c r="J357" i="5"/>
  <c r="J361" i="5"/>
  <c r="J365" i="5"/>
  <c r="J369" i="5"/>
  <c r="J373" i="5"/>
  <c r="J377" i="5"/>
  <c r="J381" i="5"/>
  <c r="J385" i="5"/>
  <c r="J389" i="5"/>
  <c r="J393" i="5"/>
  <c r="J397" i="5"/>
  <c r="J401" i="5"/>
  <c r="J405" i="5"/>
  <c r="J409" i="5"/>
  <c r="J413" i="5"/>
  <c r="J417" i="5"/>
  <c r="J421" i="5"/>
  <c r="J425" i="5"/>
  <c r="J429" i="5"/>
  <c r="J433" i="5"/>
  <c r="J437" i="5"/>
  <c r="J441" i="5"/>
  <c r="J445" i="5"/>
  <c r="J449" i="5"/>
  <c r="J453" i="5"/>
  <c r="J457" i="5"/>
  <c r="J461" i="5"/>
  <c r="J465" i="5"/>
  <c r="J469" i="5"/>
  <c r="J473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I118" i="5"/>
  <c r="I122" i="5"/>
  <c r="I126" i="5"/>
  <c r="I130" i="5"/>
  <c r="I134" i="5"/>
  <c r="I138" i="5"/>
  <c r="I142" i="5"/>
  <c r="I146" i="5"/>
  <c r="I150" i="5"/>
  <c r="I154" i="5"/>
  <c r="I158" i="5"/>
  <c r="I162" i="5"/>
  <c r="K17" i="5"/>
  <c r="K49" i="5"/>
  <c r="K81" i="5"/>
  <c r="K113" i="5"/>
  <c r="K145" i="5"/>
  <c r="K177" i="5"/>
  <c r="K209" i="5"/>
  <c r="K241" i="5"/>
  <c r="K273" i="5"/>
  <c r="K305" i="5"/>
  <c r="K337" i="5"/>
  <c r="K369" i="5"/>
  <c r="K401" i="5"/>
  <c r="K433" i="5"/>
  <c r="K462" i="5"/>
  <c r="J12" i="5"/>
  <c r="J34" i="5"/>
  <c r="J51" i="5"/>
  <c r="J67" i="5"/>
  <c r="J83" i="5"/>
  <c r="J99" i="5"/>
  <c r="J115" i="5"/>
  <c r="J131" i="5"/>
  <c r="J147" i="5"/>
  <c r="J163" i="5"/>
  <c r="J179" i="5"/>
  <c r="J195" i="5"/>
  <c r="J211" i="5"/>
  <c r="J227" i="5"/>
  <c r="J234" i="5"/>
  <c r="J239" i="5"/>
  <c r="J245" i="5"/>
  <c r="J250" i="5"/>
  <c r="J255" i="5"/>
  <c r="J261" i="5"/>
  <c r="J266" i="5"/>
  <c r="J271" i="5"/>
  <c r="J277" i="5"/>
  <c r="J282" i="5"/>
  <c r="J286" i="5"/>
  <c r="J290" i="5"/>
  <c r="J294" i="5"/>
  <c r="J298" i="5"/>
  <c r="J302" i="5"/>
  <c r="J306" i="5"/>
  <c r="J310" i="5"/>
  <c r="J314" i="5"/>
  <c r="J318" i="5"/>
  <c r="J322" i="5"/>
  <c r="J326" i="5"/>
  <c r="J330" i="5"/>
  <c r="J334" i="5"/>
  <c r="J338" i="5"/>
  <c r="J342" i="5"/>
  <c r="J346" i="5"/>
  <c r="J350" i="5"/>
  <c r="J354" i="5"/>
  <c r="J358" i="5"/>
  <c r="J362" i="5"/>
  <c r="J366" i="5"/>
  <c r="J370" i="5"/>
  <c r="J374" i="5"/>
  <c r="J378" i="5"/>
  <c r="J382" i="5"/>
  <c r="J386" i="5"/>
  <c r="J390" i="5"/>
  <c r="J394" i="5"/>
  <c r="J398" i="5"/>
  <c r="J402" i="5"/>
  <c r="J406" i="5"/>
  <c r="J410" i="5"/>
  <c r="J414" i="5"/>
  <c r="J418" i="5"/>
  <c r="J422" i="5"/>
  <c r="J426" i="5"/>
  <c r="J430" i="5"/>
  <c r="J434" i="5"/>
  <c r="J438" i="5"/>
  <c r="J442" i="5"/>
  <c r="J446" i="5"/>
  <c r="J450" i="5"/>
  <c r="J454" i="5"/>
  <c r="J458" i="5"/>
  <c r="J462" i="5"/>
  <c r="J466" i="5"/>
  <c r="J470" i="5"/>
  <c r="I3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K33" i="5"/>
  <c r="K65" i="5"/>
  <c r="K97" i="5"/>
  <c r="K129" i="5"/>
  <c r="K161" i="5"/>
  <c r="K193" i="5"/>
  <c r="K225" i="5"/>
  <c r="K257" i="5"/>
  <c r="K289" i="5"/>
  <c r="K321" i="5"/>
  <c r="K353" i="5"/>
  <c r="K385" i="5"/>
  <c r="K417" i="5"/>
  <c r="K449" i="5"/>
  <c r="K473" i="5"/>
  <c r="J23" i="5"/>
  <c r="J43" i="5"/>
  <c r="J59" i="5"/>
  <c r="J75" i="5"/>
  <c r="J91" i="5"/>
  <c r="J107" i="5"/>
  <c r="J123" i="5"/>
  <c r="J139" i="5"/>
  <c r="J155" i="5"/>
  <c r="J171" i="5"/>
  <c r="J187" i="5"/>
  <c r="J203" i="5"/>
  <c r="J219" i="5"/>
  <c r="J231" i="5"/>
  <c r="J237" i="5"/>
  <c r="J242" i="5"/>
  <c r="J247" i="5"/>
  <c r="J253" i="5"/>
  <c r="J258" i="5"/>
  <c r="J263" i="5"/>
  <c r="J269" i="5"/>
  <c r="J274" i="5"/>
  <c r="J279" i="5"/>
  <c r="J284" i="5"/>
  <c r="J288" i="5"/>
  <c r="J292" i="5"/>
  <c r="J296" i="5"/>
  <c r="J300" i="5"/>
  <c r="J304" i="5"/>
  <c r="J308" i="5"/>
  <c r="J312" i="5"/>
  <c r="J316" i="5"/>
  <c r="J320" i="5"/>
  <c r="J324" i="5"/>
  <c r="J328" i="5"/>
  <c r="J332" i="5"/>
  <c r="J336" i="5"/>
  <c r="J340" i="5"/>
  <c r="J344" i="5"/>
  <c r="J348" i="5"/>
  <c r="J352" i="5"/>
  <c r="J356" i="5"/>
  <c r="J360" i="5"/>
  <c r="J364" i="5"/>
  <c r="J368" i="5"/>
  <c r="J372" i="5"/>
  <c r="J376" i="5"/>
  <c r="J380" i="5"/>
  <c r="J384" i="5"/>
  <c r="J388" i="5"/>
  <c r="J392" i="5"/>
  <c r="J396" i="5"/>
  <c r="J400" i="5"/>
  <c r="J404" i="5"/>
  <c r="J408" i="5"/>
  <c r="J412" i="5"/>
  <c r="J416" i="5"/>
  <c r="J420" i="5"/>
  <c r="J424" i="5"/>
  <c r="J428" i="5"/>
  <c r="J432" i="5"/>
  <c r="J436" i="5"/>
  <c r="J440" i="5"/>
  <c r="J444" i="5"/>
  <c r="J448" i="5"/>
  <c r="J452" i="5"/>
  <c r="J456" i="5"/>
  <c r="J460" i="5"/>
  <c r="J464" i="5"/>
  <c r="J468" i="5"/>
  <c r="J472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K25" i="5"/>
  <c r="K153" i="5"/>
  <c r="K281" i="5"/>
  <c r="K409" i="5"/>
  <c r="J39" i="5"/>
  <c r="J103" i="5"/>
  <c r="J167" i="5"/>
  <c r="J229" i="5"/>
  <c r="J251" i="5"/>
  <c r="J273" i="5"/>
  <c r="J291" i="5"/>
  <c r="J307" i="5"/>
  <c r="J323" i="5"/>
  <c r="J339" i="5"/>
  <c r="J355" i="5"/>
  <c r="J371" i="5"/>
  <c r="J387" i="5"/>
  <c r="J403" i="5"/>
  <c r="J419" i="5"/>
  <c r="J435" i="5"/>
  <c r="J451" i="5"/>
  <c r="J467" i="5"/>
  <c r="I12" i="5"/>
  <c r="I28" i="5"/>
  <c r="I44" i="5"/>
  <c r="I60" i="5"/>
  <c r="I76" i="5"/>
  <c r="I92" i="5"/>
  <c r="I108" i="5"/>
  <c r="I124" i="5"/>
  <c r="I140" i="5"/>
  <c r="I156" i="5"/>
  <c r="I165" i="5"/>
  <c r="I169" i="5"/>
  <c r="I173" i="5"/>
  <c r="I177" i="5"/>
  <c r="I181" i="5"/>
  <c r="I185" i="5"/>
  <c r="I189" i="5"/>
  <c r="I193" i="5"/>
  <c r="I197" i="5"/>
  <c r="I201" i="5"/>
  <c r="I205" i="5"/>
  <c r="I209" i="5"/>
  <c r="I213" i="5"/>
  <c r="I217" i="5"/>
  <c r="I221" i="5"/>
  <c r="I225" i="5"/>
  <c r="I229" i="5"/>
  <c r="I233" i="5"/>
  <c r="I237" i="5"/>
  <c r="I241" i="5"/>
  <c r="I245" i="5"/>
  <c r="I249" i="5"/>
  <c r="I253" i="5"/>
  <c r="I257" i="5"/>
  <c r="I261" i="5"/>
  <c r="I265" i="5"/>
  <c r="I269" i="5"/>
  <c r="I273" i="5"/>
  <c r="I277" i="5"/>
  <c r="I281" i="5"/>
  <c r="I285" i="5"/>
  <c r="I289" i="5"/>
  <c r="I293" i="5"/>
  <c r="I297" i="5"/>
  <c r="I301" i="5"/>
  <c r="I305" i="5"/>
  <c r="I309" i="5"/>
  <c r="I313" i="5"/>
  <c r="I317" i="5"/>
  <c r="I321" i="5"/>
  <c r="I325" i="5"/>
  <c r="I329" i="5"/>
  <c r="I333" i="5"/>
  <c r="I337" i="5"/>
  <c r="I341" i="5"/>
  <c r="I345" i="5"/>
  <c r="I349" i="5"/>
  <c r="I353" i="5"/>
  <c r="I357" i="5"/>
  <c r="I361" i="5"/>
  <c r="I365" i="5"/>
  <c r="I369" i="5"/>
  <c r="I373" i="5"/>
  <c r="I377" i="5"/>
  <c r="I381" i="5"/>
  <c r="I385" i="5"/>
  <c r="I389" i="5"/>
  <c r="I393" i="5"/>
  <c r="I397" i="5"/>
  <c r="I401" i="5"/>
  <c r="I405" i="5"/>
  <c r="I409" i="5"/>
  <c r="I413" i="5"/>
  <c r="I417" i="5"/>
  <c r="I421" i="5"/>
  <c r="I425" i="5"/>
  <c r="I429" i="5"/>
  <c r="I433" i="5"/>
  <c r="I437" i="5"/>
  <c r="I441" i="5"/>
  <c r="I445" i="5"/>
  <c r="I449" i="5"/>
  <c r="I453" i="5"/>
  <c r="I457" i="5"/>
  <c r="I461" i="5"/>
  <c r="I465" i="5"/>
  <c r="I469" i="5"/>
  <c r="I473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78" i="5"/>
  <c r="G82" i="5"/>
  <c r="G86" i="5"/>
  <c r="G90" i="5"/>
  <c r="G94" i="5"/>
  <c r="G98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18" i="5"/>
  <c r="G222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282" i="5"/>
  <c r="G286" i="5"/>
  <c r="G290" i="5"/>
  <c r="G294" i="5"/>
  <c r="G298" i="5"/>
  <c r="G302" i="5"/>
  <c r="G306" i="5"/>
  <c r="G310" i="5"/>
  <c r="G314" i="5"/>
  <c r="G318" i="5"/>
  <c r="G322" i="5"/>
  <c r="G326" i="5"/>
  <c r="G330" i="5"/>
  <c r="G334" i="5"/>
  <c r="G338" i="5"/>
  <c r="G342" i="5"/>
  <c r="G346" i="5"/>
  <c r="G350" i="5"/>
  <c r="G354" i="5"/>
  <c r="G358" i="5"/>
  <c r="G362" i="5"/>
  <c r="G366" i="5"/>
  <c r="G370" i="5"/>
  <c r="G374" i="5"/>
  <c r="G378" i="5"/>
  <c r="G382" i="5"/>
  <c r="G386" i="5"/>
  <c r="G390" i="5"/>
  <c r="G394" i="5"/>
  <c r="G398" i="5"/>
  <c r="G402" i="5"/>
  <c r="G406" i="5"/>
  <c r="G410" i="5"/>
  <c r="G414" i="5"/>
  <c r="G418" i="5"/>
  <c r="G422" i="5"/>
  <c r="G426" i="5"/>
  <c r="G430" i="5"/>
  <c r="G434" i="5"/>
  <c r="G438" i="5"/>
  <c r="G442" i="5"/>
  <c r="G446" i="5"/>
  <c r="G450" i="5"/>
  <c r="G454" i="5"/>
  <c r="G458" i="5"/>
  <c r="G462" i="5"/>
  <c r="G466" i="5"/>
  <c r="G470" i="5"/>
  <c r="K57" i="5"/>
  <c r="K185" i="5"/>
  <c r="K313" i="5"/>
  <c r="K441" i="5"/>
  <c r="J55" i="5"/>
  <c r="J119" i="5"/>
  <c r="J183" i="5"/>
  <c r="J235" i="5"/>
  <c r="J257" i="5"/>
  <c r="J278" i="5"/>
  <c r="J295" i="5"/>
  <c r="J311" i="5"/>
  <c r="J327" i="5"/>
  <c r="J343" i="5"/>
  <c r="J359" i="5"/>
  <c r="J375" i="5"/>
  <c r="J391" i="5"/>
  <c r="J407" i="5"/>
  <c r="J423" i="5"/>
  <c r="J439" i="5"/>
  <c r="J455" i="5"/>
  <c r="J471" i="5"/>
  <c r="I16" i="5"/>
  <c r="I32" i="5"/>
  <c r="I48" i="5"/>
  <c r="I64" i="5"/>
  <c r="I80" i="5"/>
  <c r="I96" i="5"/>
  <c r="I112" i="5"/>
  <c r="I128" i="5"/>
  <c r="I144" i="5"/>
  <c r="I160" i="5"/>
  <c r="I166" i="5"/>
  <c r="I170" i="5"/>
  <c r="I174" i="5"/>
  <c r="I178" i="5"/>
  <c r="I182" i="5"/>
  <c r="I186" i="5"/>
  <c r="I190" i="5"/>
  <c r="I194" i="5"/>
  <c r="I198" i="5"/>
  <c r="I202" i="5"/>
  <c r="I206" i="5"/>
  <c r="I210" i="5"/>
  <c r="I214" i="5"/>
  <c r="I218" i="5"/>
  <c r="I222" i="5"/>
  <c r="I226" i="5"/>
  <c r="I230" i="5"/>
  <c r="I234" i="5"/>
  <c r="I238" i="5"/>
  <c r="I242" i="5"/>
  <c r="I246" i="5"/>
  <c r="I250" i="5"/>
  <c r="I254" i="5"/>
  <c r="I258" i="5"/>
  <c r="I262" i="5"/>
  <c r="I266" i="5"/>
  <c r="I270" i="5"/>
  <c r="I274" i="5"/>
  <c r="I278" i="5"/>
  <c r="I282" i="5"/>
  <c r="I286" i="5"/>
  <c r="I290" i="5"/>
  <c r="I294" i="5"/>
  <c r="I298" i="5"/>
  <c r="I302" i="5"/>
  <c r="I306" i="5"/>
  <c r="I310" i="5"/>
  <c r="I314" i="5"/>
  <c r="I318" i="5"/>
  <c r="I322" i="5"/>
  <c r="I326" i="5"/>
  <c r="I330" i="5"/>
  <c r="I334" i="5"/>
  <c r="I338" i="5"/>
  <c r="I342" i="5"/>
  <c r="I346" i="5"/>
  <c r="I350" i="5"/>
  <c r="I354" i="5"/>
  <c r="I358" i="5"/>
  <c r="I362" i="5"/>
  <c r="I366" i="5"/>
  <c r="I370" i="5"/>
  <c r="I374" i="5"/>
  <c r="I378" i="5"/>
  <c r="I382" i="5"/>
  <c r="I386" i="5"/>
  <c r="I390" i="5"/>
  <c r="I394" i="5"/>
  <c r="I398" i="5"/>
  <c r="I402" i="5"/>
  <c r="I406" i="5"/>
  <c r="I410" i="5"/>
  <c r="I414" i="5"/>
  <c r="I418" i="5"/>
  <c r="I422" i="5"/>
  <c r="I426" i="5"/>
  <c r="I430" i="5"/>
  <c r="I434" i="5"/>
  <c r="I438" i="5"/>
  <c r="I442" i="5"/>
  <c r="I446" i="5"/>
  <c r="I450" i="5"/>
  <c r="I454" i="5"/>
  <c r="I458" i="5"/>
  <c r="I462" i="5"/>
  <c r="I466" i="5"/>
  <c r="I470" i="5"/>
  <c r="G3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99" i="5"/>
  <c r="G103" i="5"/>
  <c r="G107" i="5"/>
  <c r="G111" i="5"/>
  <c r="G115" i="5"/>
  <c r="G119" i="5"/>
  <c r="G123" i="5"/>
  <c r="G127" i="5"/>
  <c r="G131" i="5"/>
  <c r="G135" i="5"/>
  <c r="G139" i="5"/>
  <c r="G143" i="5"/>
  <c r="G147" i="5"/>
  <c r="G151" i="5"/>
  <c r="G155" i="5"/>
  <c r="G159" i="5"/>
  <c r="G163" i="5"/>
  <c r="G167" i="5"/>
  <c r="G171" i="5"/>
  <c r="G175" i="5"/>
  <c r="G179" i="5"/>
  <c r="G183" i="5"/>
  <c r="G187" i="5"/>
  <c r="G191" i="5"/>
  <c r="G195" i="5"/>
  <c r="G199" i="5"/>
  <c r="G203" i="5"/>
  <c r="G207" i="5"/>
  <c r="G211" i="5"/>
  <c r="G215" i="5"/>
  <c r="G219" i="5"/>
  <c r="G223" i="5"/>
  <c r="G227" i="5"/>
  <c r="G231" i="5"/>
  <c r="G235" i="5"/>
  <c r="G239" i="5"/>
  <c r="G243" i="5"/>
  <c r="G247" i="5"/>
  <c r="G251" i="5"/>
  <c r="G255" i="5"/>
  <c r="G259" i="5"/>
  <c r="G263" i="5"/>
  <c r="G267" i="5"/>
  <c r="G271" i="5"/>
  <c r="G275" i="5"/>
  <c r="G279" i="5"/>
  <c r="G283" i="5"/>
  <c r="G287" i="5"/>
  <c r="G291" i="5"/>
  <c r="G295" i="5"/>
  <c r="G299" i="5"/>
  <c r="G303" i="5"/>
  <c r="G307" i="5"/>
  <c r="G311" i="5"/>
  <c r="G315" i="5"/>
  <c r="G319" i="5"/>
  <c r="G323" i="5"/>
  <c r="G327" i="5"/>
  <c r="G331" i="5"/>
  <c r="G335" i="5"/>
  <c r="G339" i="5"/>
  <c r="G343" i="5"/>
  <c r="G347" i="5"/>
  <c r="G351" i="5"/>
  <c r="G355" i="5"/>
  <c r="G359" i="5"/>
  <c r="G363" i="5"/>
  <c r="G367" i="5"/>
  <c r="G371" i="5"/>
  <c r="G375" i="5"/>
  <c r="G379" i="5"/>
  <c r="G383" i="5"/>
  <c r="G387" i="5"/>
  <c r="G391" i="5"/>
  <c r="G395" i="5"/>
  <c r="G399" i="5"/>
  <c r="G403" i="5"/>
  <c r="G407" i="5"/>
  <c r="G411" i="5"/>
  <c r="G415" i="5"/>
  <c r="G419" i="5"/>
  <c r="G423" i="5"/>
  <c r="G427" i="5"/>
  <c r="G431" i="5"/>
  <c r="G435" i="5"/>
  <c r="G439" i="5"/>
  <c r="G443" i="5"/>
  <c r="G447" i="5"/>
  <c r="G451" i="5"/>
  <c r="G455" i="5"/>
  <c r="G459" i="5"/>
  <c r="G463" i="5"/>
  <c r="G467" i="5"/>
  <c r="G471" i="5"/>
  <c r="K121" i="5"/>
  <c r="K249" i="5"/>
  <c r="K377" i="5"/>
  <c r="J18" i="5"/>
  <c r="J87" i="5"/>
  <c r="J151" i="5"/>
  <c r="J215" i="5"/>
  <c r="J246" i="5"/>
  <c r="J267" i="5"/>
  <c r="J287" i="5"/>
  <c r="J303" i="5"/>
  <c r="J319" i="5"/>
  <c r="J335" i="5"/>
  <c r="J351" i="5"/>
  <c r="J367" i="5"/>
  <c r="J383" i="5"/>
  <c r="J399" i="5"/>
  <c r="J415" i="5"/>
  <c r="J431" i="5"/>
  <c r="J447" i="5"/>
  <c r="J463" i="5"/>
  <c r="I8" i="5"/>
  <c r="I24" i="5"/>
  <c r="I40" i="5"/>
  <c r="I56" i="5"/>
  <c r="I72" i="5"/>
  <c r="I88" i="5"/>
  <c r="I104" i="5"/>
  <c r="I120" i="5"/>
  <c r="I136" i="5"/>
  <c r="I152" i="5"/>
  <c r="I164" i="5"/>
  <c r="I168" i="5"/>
  <c r="I172" i="5"/>
  <c r="I176" i="5"/>
  <c r="I180" i="5"/>
  <c r="I184" i="5"/>
  <c r="I188" i="5"/>
  <c r="I192" i="5"/>
  <c r="I196" i="5"/>
  <c r="I200" i="5"/>
  <c r="I204" i="5"/>
  <c r="I208" i="5"/>
  <c r="I212" i="5"/>
  <c r="I216" i="5"/>
  <c r="I220" i="5"/>
  <c r="I224" i="5"/>
  <c r="I228" i="5"/>
  <c r="I232" i="5"/>
  <c r="I236" i="5"/>
  <c r="I240" i="5"/>
  <c r="I244" i="5"/>
  <c r="I248" i="5"/>
  <c r="I252" i="5"/>
  <c r="I256" i="5"/>
  <c r="I260" i="5"/>
  <c r="I264" i="5"/>
  <c r="I268" i="5"/>
  <c r="I272" i="5"/>
  <c r="I276" i="5"/>
  <c r="I280" i="5"/>
  <c r="I284" i="5"/>
  <c r="I288" i="5"/>
  <c r="I292" i="5"/>
  <c r="I296" i="5"/>
  <c r="I300" i="5"/>
  <c r="I304" i="5"/>
  <c r="I308" i="5"/>
  <c r="I312" i="5"/>
  <c r="I316" i="5"/>
  <c r="I320" i="5"/>
  <c r="I324" i="5"/>
  <c r="I328" i="5"/>
  <c r="I332" i="5"/>
  <c r="I336" i="5"/>
  <c r="I340" i="5"/>
  <c r="I344" i="5"/>
  <c r="I348" i="5"/>
  <c r="I352" i="5"/>
  <c r="I356" i="5"/>
  <c r="I360" i="5"/>
  <c r="I364" i="5"/>
  <c r="I368" i="5"/>
  <c r="I372" i="5"/>
  <c r="I376" i="5"/>
  <c r="I380" i="5"/>
  <c r="I384" i="5"/>
  <c r="I388" i="5"/>
  <c r="I392" i="5"/>
  <c r="I396" i="5"/>
  <c r="I400" i="5"/>
  <c r="I404" i="5"/>
  <c r="I408" i="5"/>
  <c r="I412" i="5"/>
  <c r="I416" i="5"/>
  <c r="I420" i="5"/>
  <c r="I424" i="5"/>
  <c r="I428" i="5"/>
  <c r="I432" i="5"/>
  <c r="I436" i="5"/>
  <c r="I440" i="5"/>
  <c r="I444" i="5"/>
  <c r="I448" i="5"/>
  <c r="I452" i="5"/>
  <c r="I456" i="5"/>
  <c r="I460" i="5"/>
  <c r="I464" i="5"/>
  <c r="I468" i="5"/>
  <c r="I472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G181" i="5"/>
  <c r="G185" i="5"/>
  <c r="G189" i="5"/>
  <c r="G193" i="5"/>
  <c r="G197" i="5"/>
  <c r="G201" i="5"/>
  <c r="G205" i="5"/>
  <c r="G209" i="5"/>
  <c r="G213" i="5"/>
  <c r="G217" i="5"/>
  <c r="G221" i="5"/>
  <c r="G225" i="5"/>
  <c r="G229" i="5"/>
  <c r="G233" i="5"/>
  <c r="G237" i="5"/>
  <c r="G241" i="5"/>
  <c r="G245" i="5"/>
  <c r="G249" i="5"/>
  <c r="G253" i="5"/>
  <c r="G257" i="5"/>
  <c r="G261" i="5"/>
  <c r="G265" i="5"/>
  <c r="G269" i="5"/>
  <c r="G273" i="5"/>
  <c r="G277" i="5"/>
  <c r="G281" i="5"/>
  <c r="G285" i="5"/>
  <c r="G289" i="5"/>
  <c r="G293" i="5"/>
  <c r="G297" i="5"/>
  <c r="G301" i="5"/>
  <c r="G305" i="5"/>
  <c r="G309" i="5"/>
  <c r="G313" i="5"/>
  <c r="G317" i="5"/>
  <c r="G321" i="5"/>
  <c r="G325" i="5"/>
  <c r="G329" i="5"/>
  <c r="G333" i="5"/>
  <c r="G337" i="5"/>
  <c r="G341" i="5"/>
  <c r="G345" i="5"/>
  <c r="G349" i="5"/>
  <c r="G353" i="5"/>
  <c r="G357" i="5"/>
  <c r="G361" i="5"/>
  <c r="G365" i="5"/>
  <c r="G369" i="5"/>
  <c r="G373" i="5"/>
  <c r="G377" i="5"/>
  <c r="G381" i="5"/>
  <c r="G385" i="5"/>
  <c r="G389" i="5"/>
  <c r="G393" i="5"/>
  <c r="G397" i="5"/>
  <c r="G401" i="5"/>
  <c r="G405" i="5"/>
  <c r="G409" i="5"/>
  <c r="G413" i="5"/>
  <c r="G417" i="5"/>
  <c r="G421" i="5"/>
  <c r="G425" i="5"/>
  <c r="G429" i="5"/>
  <c r="G433" i="5"/>
  <c r="G437" i="5"/>
  <c r="G441" i="5"/>
  <c r="G445" i="5"/>
  <c r="G449" i="5"/>
  <c r="G453" i="5"/>
  <c r="G457" i="5"/>
  <c r="G461" i="5"/>
  <c r="G465" i="5"/>
  <c r="G469" i="5"/>
  <c r="G473" i="5"/>
  <c r="K89" i="5"/>
  <c r="J71" i="5"/>
  <c r="J262" i="5"/>
  <c r="J331" i="5"/>
  <c r="J395" i="5"/>
  <c r="J459" i="5"/>
  <c r="I52" i="5"/>
  <c r="I116" i="5"/>
  <c r="I167" i="5"/>
  <c r="I183" i="5"/>
  <c r="I199" i="5"/>
  <c r="I215" i="5"/>
  <c r="I231" i="5"/>
  <c r="I247" i="5"/>
  <c r="I263" i="5"/>
  <c r="I279" i="5"/>
  <c r="I295" i="5"/>
  <c r="I311" i="5"/>
  <c r="I327" i="5"/>
  <c r="I343" i="5"/>
  <c r="I359" i="5"/>
  <c r="I375" i="5"/>
  <c r="I391" i="5"/>
  <c r="I407" i="5"/>
  <c r="I423" i="5"/>
  <c r="I439" i="5"/>
  <c r="I455" i="5"/>
  <c r="I471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304" i="5"/>
  <c r="G320" i="5"/>
  <c r="G336" i="5"/>
  <c r="G352" i="5"/>
  <c r="G368" i="5"/>
  <c r="G384" i="5"/>
  <c r="G400" i="5"/>
  <c r="G416" i="5"/>
  <c r="G432" i="5"/>
  <c r="G448" i="5"/>
  <c r="G464" i="5"/>
  <c r="B4" i="5"/>
  <c r="C4" i="5" s="1"/>
  <c r="B8" i="5"/>
  <c r="C8" i="5" s="1"/>
  <c r="B12" i="5"/>
  <c r="C12" i="5" s="1"/>
  <c r="B16" i="5"/>
  <c r="C16" i="5" s="1"/>
  <c r="B20" i="5"/>
  <c r="C20" i="5" s="1"/>
  <c r="B24" i="5"/>
  <c r="C24" i="5" s="1"/>
  <c r="B28" i="5"/>
  <c r="C28" i="5" s="1"/>
  <c r="B32" i="5"/>
  <c r="C32" i="5" s="1"/>
  <c r="B36" i="5"/>
  <c r="C36" i="5" s="1"/>
  <c r="B40" i="5"/>
  <c r="C40" i="5" s="1"/>
  <c r="B44" i="5"/>
  <c r="C44" i="5" s="1"/>
  <c r="B48" i="5"/>
  <c r="C48" i="5" s="1"/>
  <c r="B52" i="5"/>
  <c r="C52" i="5" s="1"/>
  <c r="B56" i="5"/>
  <c r="C56" i="5" s="1"/>
  <c r="B60" i="5"/>
  <c r="C60" i="5" s="1"/>
  <c r="B64" i="5"/>
  <c r="C64" i="5" s="1"/>
  <c r="B68" i="5"/>
  <c r="C68" i="5" s="1"/>
  <c r="B72" i="5"/>
  <c r="C72" i="5" s="1"/>
  <c r="B76" i="5"/>
  <c r="C76" i="5" s="1"/>
  <c r="B80" i="5"/>
  <c r="C80" i="5" s="1"/>
  <c r="B84" i="5"/>
  <c r="C84" i="5" s="1"/>
  <c r="B88" i="5"/>
  <c r="C88" i="5" s="1"/>
  <c r="B92" i="5"/>
  <c r="C92" i="5" s="1"/>
  <c r="B96" i="5"/>
  <c r="C96" i="5" s="1"/>
  <c r="B100" i="5"/>
  <c r="C100" i="5" s="1"/>
  <c r="B104" i="5"/>
  <c r="C104" i="5" s="1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396" i="5"/>
  <c r="B400" i="5"/>
  <c r="B404" i="5"/>
  <c r="K217" i="5"/>
  <c r="J135" i="5"/>
  <c r="J283" i="5"/>
  <c r="J347" i="5"/>
  <c r="J411" i="5"/>
  <c r="I4" i="5"/>
  <c r="I68" i="5"/>
  <c r="I132" i="5"/>
  <c r="I171" i="5"/>
  <c r="I187" i="5"/>
  <c r="I203" i="5"/>
  <c r="I219" i="5"/>
  <c r="I235" i="5"/>
  <c r="I251" i="5"/>
  <c r="I267" i="5"/>
  <c r="I283" i="5"/>
  <c r="I299" i="5"/>
  <c r="I315" i="5"/>
  <c r="I331" i="5"/>
  <c r="I347" i="5"/>
  <c r="I363" i="5"/>
  <c r="I379" i="5"/>
  <c r="I395" i="5"/>
  <c r="I411" i="5"/>
  <c r="I427" i="5"/>
  <c r="I443" i="5"/>
  <c r="I459" i="5"/>
  <c r="G4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308" i="5"/>
  <c r="G324" i="5"/>
  <c r="G340" i="5"/>
  <c r="G356" i="5"/>
  <c r="G372" i="5"/>
  <c r="G388" i="5"/>
  <c r="G404" i="5"/>
  <c r="G420" i="5"/>
  <c r="G436" i="5"/>
  <c r="G452" i="5"/>
  <c r="G46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B5" i="5"/>
  <c r="B9" i="5"/>
  <c r="C9" i="5" s="1"/>
  <c r="B13" i="5"/>
  <c r="C13" i="5" s="1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B97" i="5"/>
  <c r="C97" i="5" s="1"/>
  <c r="B101" i="5"/>
  <c r="B105" i="5"/>
  <c r="C105" i="5" s="1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K467" i="5"/>
  <c r="J241" i="5"/>
  <c r="J315" i="5"/>
  <c r="J379" i="5"/>
  <c r="J443" i="5"/>
  <c r="I36" i="5"/>
  <c r="I100" i="5"/>
  <c r="I163" i="5"/>
  <c r="I179" i="5"/>
  <c r="I195" i="5"/>
  <c r="I211" i="5"/>
  <c r="I227" i="5"/>
  <c r="I243" i="5"/>
  <c r="I259" i="5"/>
  <c r="I275" i="5"/>
  <c r="I291" i="5"/>
  <c r="I307" i="5"/>
  <c r="I323" i="5"/>
  <c r="I339" i="5"/>
  <c r="I355" i="5"/>
  <c r="I371" i="5"/>
  <c r="I387" i="5"/>
  <c r="I403" i="5"/>
  <c r="I419" i="5"/>
  <c r="I435" i="5"/>
  <c r="I451" i="5"/>
  <c r="I467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316" i="5"/>
  <c r="G332" i="5"/>
  <c r="G348" i="5"/>
  <c r="G364" i="5"/>
  <c r="G380" i="5"/>
  <c r="G396" i="5"/>
  <c r="G412" i="5"/>
  <c r="G428" i="5"/>
  <c r="G444" i="5"/>
  <c r="G460" i="5"/>
  <c r="C5" i="5"/>
  <c r="C21" i="5"/>
  <c r="C37" i="5"/>
  <c r="C53" i="5"/>
  <c r="C69" i="5"/>
  <c r="C85" i="5"/>
  <c r="C109" i="5"/>
  <c r="B3" i="5"/>
  <c r="C3" i="5" s="1"/>
  <c r="B7" i="5"/>
  <c r="C7" i="5" s="1"/>
  <c r="B11" i="5"/>
  <c r="C11" i="5" s="1"/>
  <c r="B15" i="5"/>
  <c r="C15" i="5" s="1"/>
  <c r="B19" i="5"/>
  <c r="C19" i="5" s="1"/>
  <c r="B23" i="5"/>
  <c r="C23" i="5" s="1"/>
  <c r="B27" i="5"/>
  <c r="C27" i="5" s="1"/>
  <c r="B31" i="5"/>
  <c r="C31" i="5" s="1"/>
  <c r="B35" i="5"/>
  <c r="C35" i="5" s="1"/>
  <c r="B39" i="5"/>
  <c r="C39" i="5" s="1"/>
  <c r="B43" i="5"/>
  <c r="C43" i="5" s="1"/>
  <c r="B47" i="5"/>
  <c r="C47" i="5" s="1"/>
  <c r="B51" i="5"/>
  <c r="C51" i="5" s="1"/>
  <c r="B55" i="5"/>
  <c r="C55" i="5" s="1"/>
  <c r="B59" i="5"/>
  <c r="C59" i="5" s="1"/>
  <c r="B63" i="5"/>
  <c r="C63" i="5" s="1"/>
  <c r="B67" i="5"/>
  <c r="C67" i="5" s="1"/>
  <c r="B71" i="5"/>
  <c r="C71" i="5" s="1"/>
  <c r="B75" i="5"/>
  <c r="C75" i="5" s="1"/>
  <c r="B79" i="5"/>
  <c r="C79" i="5" s="1"/>
  <c r="B83" i="5"/>
  <c r="C83" i="5" s="1"/>
  <c r="B87" i="5"/>
  <c r="C87" i="5" s="1"/>
  <c r="B91" i="5"/>
  <c r="C91" i="5" s="1"/>
  <c r="B95" i="5"/>
  <c r="C95" i="5" s="1"/>
  <c r="B99" i="5"/>
  <c r="C99" i="5" s="1"/>
  <c r="B103" i="5"/>
  <c r="C103" i="5" s="1"/>
  <c r="B107" i="5"/>
  <c r="C107" i="5" s="1"/>
  <c r="B111" i="5"/>
  <c r="C111" i="5" s="1"/>
  <c r="B115" i="5"/>
  <c r="C115" i="5" s="1"/>
  <c r="B119" i="5"/>
  <c r="C119" i="5" s="1"/>
  <c r="B123" i="5"/>
  <c r="C123" i="5" s="1"/>
  <c r="B127" i="5"/>
  <c r="C127" i="5" s="1"/>
  <c r="B131" i="5"/>
  <c r="C131" i="5" s="1"/>
  <c r="B135" i="5"/>
  <c r="C135" i="5" s="1"/>
  <c r="B139" i="5"/>
  <c r="C139" i="5" s="1"/>
  <c r="B143" i="5"/>
  <c r="C143" i="5" s="1"/>
  <c r="B147" i="5"/>
  <c r="C147" i="5" s="1"/>
  <c r="B151" i="5"/>
  <c r="C151" i="5" s="1"/>
  <c r="B155" i="5"/>
  <c r="C155" i="5" s="1"/>
  <c r="B159" i="5"/>
  <c r="C159" i="5" s="1"/>
  <c r="B163" i="5"/>
  <c r="C163" i="5" s="1"/>
  <c r="B167" i="5"/>
  <c r="C167" i="5" s="1"/>
  <c r="B171" i="5"/>
  <c r="C171" i="5" s="1"/>
  <c r="B175" i="5"/>
  <c r="C175" i="5" s="1"/>
  <c r="B179" i="5"/>
  <c r="C179" i="5" s="1"/>
  <c r="B183" i="5"/>
  <c r="C183" i="5" s="1"/>
  <c r="B187" i="5"/>
  <c r="C187" i="5" s="1"/>
  <c r="B191" i="5"/>
  <c r="C191" i="5" s="1"/>
  <c r="B195" i="5"/>
  <c r="C195" i="5" s="1"/>
  <c r="B199" i="5"/>
  <c r="C199" i="5" s="1"/>
  <c r="B203" i="5"/>
  <c r="C203" i="5" s="1"/>
  <c r="B207" i="5"/>
  <c r="C207" i="5" s="1"/>
  <c r="B211" i="5"/>
  <c r="C211" i="5" s="1"/>
  <c r="B215" i="5"/>
  <c r="C215" i="5" s="1"/>
  <c r="B219" i="5"/>
  <c r="C219" i="5" s="1"/>
  <c r="B223" i="5"/>
  <c r="C223" i="5" s="1"/>
  <c r="B227" i="5"/>
  <c r="C227" i="5" s="1"/>
  <c r="B231" i="5"/>
  <c r="C231" i="5" s="1"/>
  <c r="B235" i="5"/>
  <c r="C235" i="5" s="1"/>
  <c r="B239" i="5"/>
  <c r="C239" i="5" s="1"/>
  <c r="B243" i="5"/>
  <c r="C243" i="5" s="1"/>
  <c r="B247" i="5"/>
  <c r="C247" i="5" s="1"/>
  <c r="B251" i="5"/>
  <c r="C251" i="5" s="1"/>
  <c r="B255" i="5"/>
  <c r="C255" i="5" s="1"/>
  <c r="B259" i="5"/>
  <c r="C259" i="5" s="1"/>
  <c r="B263" i="5"/>
  <c r="C263" i="5" s="1"/>
  <c r="B267" i="5"/>
  <c r="C267" i="5" s="1"/>
  <c r="B271" i="5"/>
  <c r="C271" i="5" s="1"/>
  <c r="B275" i="5"/>
  <c r="C275" i="5" s="1"/>
  <c r="B279" i="5"/>
  <c r="C279" i="5" s="1"/>
  <c r="B283" i="5"/>
  <c r="C283" i="5" s="1"/>
  <c r="B287" i="5"/>
  <c r="C287" i="5" s="1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C311" i="5" s="1"/>
  <c r="B315" i="5"/>
  <c r="C315" i="5" s="1"/>
  <c r="B319" i="5"/>
  <c r="C319" i="5" s="1"/>
  <c r="B323" i="5"/>
  <c r="C323" i="5" s="1"/>
  <c r="B327" i="5"/>
  <c r="C327" i="5" s="1"/>
  <c r="B331" i="5"/>
  <c r="C331" i="5" s="1"/>
  <c r="B335" i="5"/>
  <c r="C335" i="5" s="1"/>
  <c r="B339" i="5"/>
  <c r="C339" i="5" s="1"/>
  <c r="B343" i="5"/>
  <c r="C343" i="5" s="1"/>
  <c r="B347" i="5"/>
  <c r="C347" i="5" s="1"/>
  <c r="B351" i="5"/>
  <c r="C351" i="5" s="1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C375" i="5" s="1"/>
  <c r="B379" i="5"/>
  <c r="C379" i="5" s="1"/>
  <c r="B383" i="5"/>
  <c r="C383" i="5" s="1"/>
  <c r="B387" i="5"/>
  <c r="C387" i="5" s="1"/>
  <c r="B391" i="5"/>
  <c r="C391" i="5" s="1"/>
  <c r="B395" i="5"/>
  <c r="C395" i="5" s="1"/>
  <c r="B399" i="5"/>
  <c r="C399" i="5" s="1"/>
  <c r="K345" i="5"/>
  <c r="J427" i="5"/>
  <c r="I175" i="5"/>
  <c r="I239" i="5"/>
  <c r="I303" i="5"/>
  <c r="I367" i="5"/>
  <c r="I431" i="5"/>
  <c r="G24" i="5"/>
  <c r="G88" i="5"/>
  <c r="G152" i="5"/>
  <c r="G216" i="5"/>
  <c r="G280" i="5"/>
  <c r="G344" i="5"/>
  <c r="G408" i="5"/>
  <c r="G472" i="5"/>
  <c r="C65" i="5"/>
  <c r="C108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B6" i="5"/>
  <c r="C6" i="5" s="1"/>
  <c r="B22" i="5"/>
  <c r="C22" i="5" s="1"/>
  <c r="B38" i="5"/>
  <c r="C38" i="5" s="1"/>
  <c r="B54" i="5"/>
  <c r="C54" i="5" s="1"/>
  <c r="B70" i="5"/>
  <c r="C70" i="5" s="1"/>
  <c r="B86" i="5"/>
  <c r="C86" i="5" s="1"/>
  <c r="B102" i="5"/>
  <c r="C102" i="5" s="1"/>
  <c r="B118" i="5"/>
  <c r="C118" i="5" s="1"/>
  <c r="B134" i="5"/>
  <c r="C134" i="5" s="1"/>
  <c r="B150" i="5"/>
  <c r="C150" i="5" s="1"/>
  <c r="B166" i="5"/>
  <c r="C166" i="5" s="1"/>
  <c r="B182" i="5"/>
  <c r="C182" i="5" s="1"/>
  <c r="B198" i="5"/>
  <c r="C198" i="5" s="1"/>
  <c r="B214" i="5"/>
  <c r="C214" i="5" s="1"/>
  <c r="B230" i="5"/>
  <c r="C230" i="5" s="1"/>
  <c r="B246" i="5"/>
  <c r="C246" i="5" s="1"/>
  <c r="B262" i="5"/>
  <c r="C262" i="5" s="1"/>
  <c r="B278" i="5"/>
  <c r="C278" i="5" s="1"/>
  <c r="B294" i="5"/>
  <c r="C294" i="5" s="1"/>
  <c r="B310" i="5"/>
  <c r="C310" i="5" s="1"/>
  <c r="B326" i="5"/>
  <c r="C326" i="5" s="1"/>
  <c r="B342" i="5"/>
  <c r="C342" i="5" s="1"/>
  <c r="B358" i="5"/>
  <c r="C358" i="5" s="1"/>
  <c r="B374" i="5"/>
  <c r="C374" i="5" s="1"/>
  <c r="B382" i="5"/>
  <c r="C382" i="5" s="1"/>
  <c r="B390" i="5"/>
  <c r="C390" i="5" s="1"/>
  <c r="B398" i="5"/>
  <c r="C398" i="5" s="1"/>
  <c r="B405" i="5"/>
  <c r="B409" i="5"/>
  <c r="B413" i="5"/>
  <c r="C413" i="5" s="1"/>
  <c r="B417" i="5"/>
  <c r="B421" i="5"/>
  <c r="B425" i="5"/>
  <c r="B429" i="5"/>
  <c r="C429" i="5" s="1"/>
  <c r="B433" i="5"/>
  <c r="B437" i="5"/>
  <c r="B441" i="5"/>
  <c r="B445" i="5"/>
  <c r="C445" i="5" s="1"/>
  <c r="B449" i="5"/>
  <c r="B453" i="5"/>
  <c r="B457" i="5"/>
  <c r="B461" i="5"/>
  <c r="C461" i="5" s="1"/>
  <c r="B465" i="5"/>
  <c r="B469" i="5"/>
  <c r="B473" i="5"/>
  <c r="B406" i="5"/>
  <c r="C406" i="5" s="1"/>
  <c r="B418" i="5"/>
  <c r="C418" i="5" s="1"/>
  <c r="B426" i="5"/>
  <c r="C426" i="5" s="1"/>
  <c r="B434" i="5"/>
  <c r="C434" i="5" s="1"/>
  <c r="B442" i="5"/>
  <c r="C442" i="5" s="1"/>
  <c r="B454" i="5"/>
  <c r="C454" i="5" s="1"/>
  <c r="B466" i="5"/>
  <c r="C466" i="5" s="1"/>
  <c r="J299" i="5"/>
  <c r="C181" i="5"/>
  <c r="C229" i="5"/>
  <c r="C261" i="5"/>
  <c r="C293" i="5"/>
  <c r="C325" i="5"/>
  <c r="C373" i="5"/>
  <c r="C405" i="5"/>
  <c r="C437" i="5"/>
  <c r="C469" i="5"/>
  <c r="B30" i="5"/>
  <c r="C30" i="5" s="1"/>
  <c r="B62" i="5"/>
  <c r="C62" i="5" s="1"/>
  <c r="B94" i="5"/>
  <c r="C94" i="5" s="1"/>
  <c r="B126" i="5"/>
  <c r="C126" i="5" s="1"/>
  <c r="B158" i="5"/>
  <c r="C158" i="5" s="1"/>
  <c r="B190" i="5"/>
  <c r="C190" i="5" s="1"/>
  <c r="B222" i="5"/>
  <c r="C222" i="5" s="1"/>
  <c r="B254" i="5"/>
  <c r="C254" i="5" s="1"/>
  <c r="B286" i="5"/>
  <c r="C286" i="5" s="1"/>
  <c r="B318" i="5"/>
  <c r="C318" i="5" s="1"/>
  <c r="B350" i="5"/>
  <c r="C350" i="5" s="1"/>
  <c r="B366" i="5"/>
  <c r="C366" i="5" s="1"/>
  <c r="B386" i="5"/>
  <c r="C386" i="5" s="1"/>
  <c r="B407" i="5"/>
  <c r="C407" i="5" s="1"/>
  <c r="B419" i="5"/>
  <c r="C419" i="5" s="1"/>
  <c r="B427" i="5"/>
  <c r="C427" i="5" s="1"/>
  <c r="B443" i="5"/>
  <c r="C443" i="5" s="1"/>
  <c r="B455" i="5"/>
  <c r="C455" i="5" s="1"/>
  <c r="B463" i="5"/>
  <c r="C463" i="5" s="1"/>
  <c r="J199" i="5"/>
  <c r="I20" i="5"/>
  <c r="I191" i="5"/>
  <c r="I255" i="5"/>
  <c r="I319" i="5"/>
  <c r="I383" i="5"/>
  <c r="I447" i="5"/>
  <c r="G40" i="5"/>
  <c r="G104" i="5"/>
  <c r="G168" i="5"/>
  <c r="G232" i="5"/>
  <c r="G296" i="5"/>
  <c r="G360" i="5"/>
  <c r="G424" i="5"/>
  <c r="C17" i="5"/>
  <c r="C81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417" i="5"/>
  <c r="C433" i="5"/>
  <c r="C449" i="5"/>
  <c r="C465" i="5"/>
  <c r="B10" i="5"/>
  <c r="C10" i="5" s="1"/>
  <c r="B26" i="5"/>
  <c r="C26" i="5" s="1"/>
  <c r="B42" i="5"/>
  <c r="C42" i="5" s="1"/>
  <c r="B58" i="5"/>
  <c r="C58" i="5" s="1"/>
  <c r="B74" i="5"/>
  <c r="C74" i="5" s="1"/>
  <c r="B90" i="5"/>
  <c r="C90" i="5" s="1"/>
  <c r="B106" i="5"/>
  <c r="C106" i="5" s="1"/>
  <c r="B122" i="5"/>
  <c r="C122" i="5" s="1"/>
  <c r="B138" i="5"/>
  <c r="C138" i="5" s="1"/>
  <c r="B154" i="5"/>
  <c r="C154" i="5" s="1"/>
  <c r="B170" i="5"/>
  <c r="C170" i="5" s="1"/>
  <c r="B186" i="5"/>
  <c r="C186" i="5" s="1"/>
  <c r="B202" i="5"/>
  <c r="C202" i="5" s="1"/>
  <c r="B218" i="5"/>
  <c r="C218" i="5" s="1"/>
  <c r="B234" i="5"/>
  <c r="C234" i="5" s="1"/>
  <c r="B250" i="5"/>
  <c r="C250" i="5" s="1"/>
  <c r="B266" i="5"/>
  <c r="C266" i="5" s="1"/>
  <c r="B282" i="5"/>
  <c r="C282" i="5" s="1"/>
  <c r="B298" i="5"/>
  <c r="C298" i="5" s="1"/>
  <c r="B314" i="5"/>
  <c r="C314" i="5" s="1"/>
  <c r="B330" i="5"/>
  <c r="C330" i="5" s="1"/>
  <c r="B346" i="5"/>
  <c r="C346" i="5" s="1"/>
  <c r="B362" i="5"/>
  <c r="C362" i="5" s="1"/>
  <c r="B377" i="5"/>
  <c r="B385" i="5"/>
  <c r="C385" i="5" s="1"/>
  <c r="B393" i="5"/>
  <c r="B401" i="5"/>
  <c r="C401" i="5" s="1"/>
  <c r="B410" i="5"/>
  <c r="C410" i="5" s="1"/>
  <c r="B414" i="5"/>
  <c r="C414" i="5" s="1"/>
  <c r="B422" i="5"/>
  <c r="C422" i="5" s="1"/>
  <c r="B430" i="5"/>
  <c r="C430" i="5" s="1"/>
  <c r="B438" i="5"/>
  <c r="C438" i="5" s="1"/>
  <c r="B446" i="5"/>
  <c r="C446" i="5" s="1"/>
  <c r="B458" i="5"/>
  <c r="C458" i="5" s="1"/>
  <c r="B470" i="5"/>
  <c r="C470" i="5" s="1"/>
  <c r="I84" i="5"/>
  <c r="I207" i="5"/>
  <c r="I271" i="5"/>
  <c r="I335" i="5"/>
  <c r="I399" i="5"/>
  <c r="I463" i="5"/>
  <c r="G56" i="5"/>
  <c r="G120" i="5"/>
  <c r="G184" i="5"/>
  <c r="G248" i="5"/>
  <c r="G312" i="5"/>
  <c r="G376" i="5"/>
  <c r="G440" i="5"/>
  <c r="C33" i="5"/>
  <c r="C93" i="5"/>
  <c r="C117" i="5"/>
  <c r="C133" i="5"/>
  <c r="C149" i="5"/>
  <c r="C165" i="5"/>
  <c r="C197" i="5"/>
  <c r="C213" i="5"/>
  <c r="C245" i="5"/>
  <c r="C277" i="5"/>
  <c r="C309" i="5"/>
  <c r="C341" i="5"/>
  <c r="C357" i="5"/>
  <c r="C421" i="5"/>
  <c r="C453" i="5"/>
  <c r="B14" i="5"/>
  <c r="C14" i="5" s="1"/>
  <c r="B46" i="5"/>
  <c r="C46" i="5" s="1"/>
  <c r="B78" i="5"/>
  <c r="C78" i="5" s="1"/>
  <c r="B110" i="5"/>
  <c r="C110" i="5" s="1"/>
  <c r="B142" i="5"/>
  <c r="C142" i="5" s="1"/>
  <c r="B174" i="5"/>
  <c r="C174" i="5" s="1"/>
  <c r="B206" i="5"/>
  <c r="C206" i="5" s="1"/>
  <c r="B238" i="5"/>
  <c r="C238" i="5" s="1"/>
  <c r="B270" i="5"/>
  <c r="C270" i="5" s="1"/>
  <c r="B302" i="5"/>
  <c r="C302" i="5" s="1"/>
  <c r="B334" i="5"/>
  <c r="C334" i="5" s="1"/>
  <c r="B378" i="5"/>
  <c r="C378" i="5" s="1"/>
  <c r="B402" i="5"/>
  <c r="C402" i="5" s="1"/>
  <c r="B411" i="5"/>
  <c r="C411" i="5" s="1"/>
  <c r="B423" i="5"/>
  <c r="C423" i="5" s="1"/>
  <c r="B435" i="5"/>
  <c r="C435" i="5" s="1"/>
  <c r="B447" i="5"/>
  <c r="C447" i="5" s="1"/>
  <c r="B459" i="5"/>
  <c r="C459" i="5" s="1"/>
  <c r="J363" i="5"/>
  <c r="I148" i="5"/>
  <c r="I223" i="5"/>
  <c r="I287" i="5"/>
  <c r="I351" i="5"/>
  <c r="I415" i="5"/>
  <c r="G8" i="5"/>
  <c r="G72" i="5"/>
  <c r="G136" i="5"/>
  <c r="G200" i="5"/>
  <c r="G264" i="5"/>
  <c r="G328" i="5"/>
  <c r="G392" i="5"/>
  <c r="G456" i="5"/>
  <c r="C49" i="5"/>
  <c r="C101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B18" i="5"/>
  <c r="C18" i="5" s="1"/>
  <c r="B34" i="5"/>
  <c r="C34" i="5" s="1"/>
  <c r="B50" i="5"/>
  <c r="C50" i="5" s="1"/>
  <c r="B66" i="5"/>
  <c r="C66" i="5" s="1"/>
  <c r="B82" i="5"/>
  <c r="C82" i="5" s="1"/>
  <c r="B98" i="5"/>
  <c r="C98" i="5" s="1"/>
  <c r="B114" i="5"/>
  <c r="C114" i="5" s="1"/>
  <c r="B130" i="5"/>
  <c r="C130" i="5" s="1"/>
  <c r="B146" i="5"/>
  <c r="C146" i="5" s="1"/>
  <c r="B162" i="5"/>
  <c r="C162" i="5" s="1"/>
  <c r="B178" i="5"/>
  <c r="C178" i="5" s="1"/>
  <c r="B194" i="5"/>
  <c r="C194" i="5" s="1"/>
  <c r="B210" i="5"/>
  <c r="C210" i="5" s="1"/>
  <c r="B226" i="5"/>
  <c r="C226" i="5" s="1"/>
  <c r="B242" i="5"/>
  <c r="C242" i="5" s="1"/>
  <c r="B258" i="5"/>
  <c r="C258" i="5" s="1"/>
  <c r="B274" i="5"/>
  <c r="C274" i="5" s="1"/>
  <c r="B290" i="5"/>
  <c r="C290" i="5" s="1"/>
  <c r="B306" i="5"/>
  <c r="C306" i="5" s="1"/>
  <c r="B322" i="5"/>
  <c r="C322" i="5" s="1"/>
  <c r="B338" i="5"/>
  <c r="C338" i="5" s="1"/>
  <c r="B354" i="5"/>
  <c r="C354" i="5" s="1"/>
  <c r="B370" i="5"/>
  <c r="C370" i="5" s="1"/>
  <c r="B381" i="5"/>
  <c r="C381" i="5" s="1"/>
  <c r="B389" i="5"/>
  <c r="C389" i="5" s="1"/>
  <c r="B397" i="5"/>
  <c r="C397" i="5" s="1"/>
  <c r="B403" i="5"/>
  <c r="C403" i="5" s="1"/>
  <c r="B408" i="5"/>
  <c r="C408" i="5" s="1"/>
  <c r="B412" i="5"/>
  <c r="C412" i="5" s="1"/>
  <c r="B416" i="5"/>
  <c r="C416" i="5" s="1"/>
  <c r="B420" i="5"/>
  <c r="C420" i="5" s="1"/>
  <c r="B424" i="5"/>
  <c r="C424" i="5" s="1"/>
  <c r="B428" i="5"/>
  <c r="C428" i="5" s="1"/>
  <c r="B432" i="5"/>
  <c r="C432" i="5" s="1"/>
  <c r="B436" i="5"/>
  <c r="C436" i="5" s="1"/>
  <c r="B440" i="5"/>
  <c r="C440" i="5" s="1"/>
  <c r="B444" i="5"/>
  <c r="C444" i="5" s="1"/>
  <c r="B448" i="5"/>
  <c r="C448" i="5" s="1"/>
  <c r="B452" i="5"/>
  <c r="C452" i="5" s="1"/>
  <c r="B456" i="5"/>
  <c r="C456" i="5" s="1"/>
  <c r="B460" i="5"/>
  <c r="C460" i="5" s="1"/>
  <c r="B464" i="5"/>
  <c r="C464" i="5" s="1"/>
  <c r="B468" i="5"/>
  <c r="C468" i="5" s="1"/>
  <c r="B472" i="5"/>
  <c r="C472" i="5" s="1"/>
  <c r="B450" i="5"/>
  <c r="C450" i="5" s="1"/>
  <c r="B462" i="5"/>
  <c r="C462" i="5" s="1"/>
  <c r="B394" i="5"/>
  <c r="C394" i="5" s="1"/>
  <c r="B415" i="5"/>
  <c r="C415" i="5" s="1"/>
  <c r="B431" i="5"/>
  <c r="C431" i="5" s="1"/>
  <c r="B439" i="5"/>
  <c r="C439" i="5" s="1"/>
  <c r="B451" i="5"/>
  <c r="C451" i="5" s="1"/>
  <c r="B467" i="5"/>
  <c r="C467" i="5" s="1"/>
  <c r="B471" i="5"/>
  <c r="C471" i="5" s="1"/>
  <c r="G2" i="1" l="1"/>
  <c r="D2" i="1"/>
  <c r="G6" i="1"/>
  <c r="H6" i="1"/>
  <c r="G7" i="1"/>
  <c r="H5" i="1"/>
  <c r="G5" i="1"/>
  <c r="H7" i="1"/>
</calcChain>
</file>

<file path=xl/sharedStrings.xml><?xml version="1.0" encoding="utf-8"?>
<sst xmlns="http://schemas.openxmlformats.org/spreadsheetml/2006/main" count="12617" uniqueCount="2265">
  <si>
    <t>Company:</t>
  </si>
  <si>
    <t>Dateperiod:</t>
  </si>
  <si>
    <t>Item number</t>
  </si>
  <si>
    <t>Lot ID</t>
  </si>
  <si>
    <t>Reference</t>
  </si>
  <si>
    <t>Physical date</t>
  </si>
  <si>
    <t>Receipt status</t>
  </si>
  <si>
    <t>Issue status</t>
  </si>
  <si>
    <t>Quantity</t>
  </si>
  <si>
    <t>Total</t>
  </si>
  <si>
    <t>Physical cost amount</t>
  </si>
  <si>
    <t>Vendor name</t>
  </si>
  <si>
    <t>Item name</t>
  </si>
  <si>
    <t>PO number</t>
  </si>
  <si>
    <t>Vendor account</t>
  </si>
  <si>
    <t>TRSPEDI001</t>
  </si>
  <si>
    <t>Transportkosten (Spedition)</t>
  </si>
  <si>
    <t>SO number</t>
  </si>
  <si>
    <t>Customer account</t>
  </si>
  <si>
    <t>Customer name</t>
  </si>
  <si>
    <t>Purchase lines, received not invoiced</t>
  </si>
  <si>
    <t>Sales lines, delivered not invoiced</t>
  </si>
  <si>
    <t>Purchase order</t>
  </si>
  <si>
    <t>Open purchase orders</t>
  </si>
  <si>
    <t>Order date</t>
  </si>
  <si>
    <t>Unit price</t>
  </si>
  <si>
    <t>Net amount</t>
  </si>
  <si>
    <t>Sales order</t>
  </si>
  <si>
    <t>Open sales lines</t>
  </si>
  <si>
    <t>Delivery date</t>
  </si>
  <si>
    <t>Materials consumed not invoiced</t>
  </si>
  <si>
    <t>Prod number</t>
  </si>
  <si>
    <t>Finished goods received not ended</t>
  </si>
  <si>
    <t>Open production order details</t>
  </si>
  <si>
    <t>Production order</t>
  </si>
  <si>
    <t>Open order</t>
  </si>
  <si>
    <t>Not invoiced/ended</t>
  </si>
  <si>
    <t>Currency</t>
  </si>
  <si>
    <t>Net amount currency</t>
  </si>
  <si>
    <t>Financial date</t>
  </si>
  <si>
    <t>DD.MM.YYYY</t>
  </si>
  <si>
    <t>GLG0097120</t>
  </si>
  <si>
    <t>S&amp;P Glasphalt G (120/120kN)</t>
  </si>
  <si>
    <t>LA15008014</t>
  </si>
  <si>
    <t>S&amp;P C-Laminate SM (150/2000) 80/1.4</t>
  </si>
  <si>
    <t>PERSPEZ992</t>
  </si>
  <si>
    <t>Beratungsleistung</t>
  </si>
  <si>
    <t>Physical voucher</t>
  </si>
  <si>
    <t>210010 balance</t>
  </si>
  <si>
    <t>ApP0000079</t>
  </si>
  <si>
    <t>None</t>
  </si>
  <si>
    <t>PoPs000073</t>
  </si>
  <si>
    <t>ApP0000089</t>
  </si>
  <si>
    <t>Fixed Asset Item</t>
  </si>
  <si>
    <t>FACAPEX001</t>
  </si>
  <si>
    <t>PoPs000087</t>
  </si>
  <si>
    <t>ApP0000095</t>
  </si>
  <si>
    <t>PoPs000090</t>
  </si>
  <si>
    <t>ApP0000120</t>
  </si>
  <si>
    <t>POCN000009</t>
  </si>
  <si>
    <t>ApP0000091</t>
  </si>
  <si>
    <t>PoPs000128</t>
  </si>
  <si>
    <t>ApP0000137</t>
  </si>
  <si>
    <t>PoPs000130</t>
  </si>
  <si>
    <t>GLG0195120</t>
  </si>
  <si>
    <t>PoPs000127</t>
  </si>
  <si>
    <t>PoPs000045</t>
  </si>
  <si>
    <t>LAENACS120</t>
  </si>
  <si>
    <t>ApP0000087</t>
  </si>
  <si>
    <t>S&amp;P Aufziehgerät Kleber Lamellen</t>
  </si>
  <si>
    <t>LAFRPTO002</t>
  </si>
  <si>
    <t>PoPs000083</t>
  </si>
  <si>
    <t>PoPs000107</t>
  </si>
  <si>
    <t>ApP0000106</t>
  </si>
  <si>
    <t>PoPs000106</t>
  </si>
  <si>
    <t>PoPs000040</t>
  </si>
  <si>
    <t>ApP0000066</t>
  </si>
  <si>
    <t>PoPs000063</t>
  </si>
  <si>
    <t>ApP0000082</t>
  </si>
  <si>
    <t>PoPs000075</t>
  </si>
  <si>
    <t>PoPs000049</t>
  </si>
  <si>
    <t>Purchased</t>
  </si>
  <si>
    <t>PoPs000085</t>
  </si>
  <si>
    <t>PoPs000082</t>
  </si>
  <si>
    <t>PoPs000041</t>
  </si>
  <si>
    <t>PoPs000038</t>
  </si>
  <si>
    <t>PoPs000036</t>
  </si>
  <si>
    <t>ApP0000099</t>
  </si>
  <si>
    <t>PoPs000097</t>
  </si>
  <si>
    <t>ApP0000093</t>
  </si>
  <si>
    <t>PoPs000093</t>
  </si>
  <si>
    <t>PoPs000102</t>
  </si>
  <si>
    <t>ApP0000086</t>
  </si>
  <si>
    <t>PoPs000081</t>
  </si>
  <si>
    <t>ApP0000084</t>
  </si>
  <si>
    <t>PoPs000079</t>
  </si>
  <si>
    <t>ApP0000081</t>
  </si>
  <si>
    <t>PoPs000077</t>
  </si>
  <si>
    <t>ApP0000078</t>
  </si>
  <si>
    <t>PoPs000074</t>
  </si>
  <si>
    <t>ApP0000073</t>
  </si>
  <si>
    <t>PoPs000070</t>
  </si>
  <si>
    <t>ApP0000068</t>
  </si>
  <si>
    <t>PoPs000066</t>
  </si>
  <si>
    <t>ApP0000071</t>
  </si>
  <si>
    <t>PoPs000068</t>
  </si>
  <si>
    <t>PoPs000105</t>
  </si>
  <si>
    <t>ApP0000116</t>
  </si>
  <si>
    <t>PoPs000115</t>
  </si>
  <si>
    <t>ApP0000114</t>
  </si>
  <si>
    <t>PoPs000114</t>
  </si>
  <si>
    <t>ApP0000112</t>
  </si>
  <si>
    <t>PoPs000104</t>
  </si>
  <si>
    <t>ApP0000118</t>
  </si>
  <si>
    <t>PoPs000109</t>
  </si>
  <si>
    <t>ApP0000124</t>
  </si>
  <si>
    <t>PoPs000111</t>
  </si>
  <si>
    <t>ApP0000126</t>
  </si>
  <si>
    <t>PoPs000117</t>
  </si>
  <si>
    <t>ApP0000128</t>
  </si>
  <si>
    <t>PoPs000119</t>
  </si>
  <si>
    <t>ApP0000132</t>
  </si>
  <si>
    <t>PoPs000123</t>
  </si>
  <si>
    <t>ApP0000130</t>
  </si>
  <si>
    <t>PoPs000121</t>
  </si>
  <si>
    <t>ApP0000134</t>
  </si>
  <si>
    <t>PoPs000126</t>
  </si>
  <si>
    <t>ApP0000136</t>
  </si>
  <si>
    <t>PoPs000133</t>
  </si>
  <si>
    <t>PoPs000046</t>
  </si>
  <si>
    <t>PoPs000048</t>
  </si>
  <si>
    <t>PoPs000039</t>
  </si>
  <si>
    <t>PoPs000051</t>
  </si>
  <si>
    <t>PoPs000056</t>
  </si>
  <si>
    <t>ApP0000060</t>
  </si>
  <si>
    <t>PoPs000057</t>
  </si>
  <si>
    <t>ApP0000062</t>
  </si>
  <si>
    <t>PoPs000059</t>
  </si>
  <si>
    <t>ApP0000065</t>
  </si>
  <si>
    <t>PoPs000062</t>
  </si>
  <si>
    <t>PoPs000042</t>
  </si>
  <si>
    <t>PoPs000084</t>
  </si>
  <si>
    <t>ApP0000117</t>
  </si>
  <si>
    <t>PoPs000108</t>
  </si>
  <si>
    <t>ApP0000104</t>
  </si>
  <si>
    <t>PoPs000099</t>
  </si>
  <si>
    <t>PoPs000043</t>
  </si>
  <si>
    <t>S&amp;P Resin Epoxy 55 , Laminierharz (Set à 6 kg)</t>
  </si>
  <si>
    <t>SHRESEPO55</t>
  </si>
  <si>
    <t>PoPs000091</t>
  </si>
  <si>
    <t>ApP0000083</t>
  </si>
  <si>
    <t>PoPs000078</t>
  </si>
  <si>
    <t>ApP0000098</t>
  </si>
  <si>
    <t>LAENACS100</t>
  </si>
  <si>
    <t>PoPs000095</t>
  </si>
  <si>
    <t>S&amp;P C-Laminate SM (150/2000) 120/1.4</t>
  </si>
  <si>
    <t>LA15012014</t>
  </si>
  <si>
    <t>PoPs000052</t>
  </si>
  <si>
    <t>PoPs000124</t>
  </si>
  <si>
    <t>PoPs000047</t>
  </si>
  <si>
    <t>ApP0000064</t>
  </si>
  <si>
    <t>PoPs000061</t>
  </si>
  <si>
    <t>ApP0000061</t>
  </si>
  <si>
    <t>PoPs000058</t>
  </si>
  <si>
    <t>PoPs000044</t>
  </si>
  <si>
    <t>PoPs000050</t>
  </si>
  <si>
    <t>PoPs000129</t>
  </si>
  <si>
    <t>ApP0000138</t>
  </si>
  <si>
    <t>PoPs000131</t>
  </si>
  <si>
    <t>ApP0000070</t>
  </si>
  <si>
    <t>PoPs000067</t>
  </si>
  <si>
    <t>ApP0000085</t>
  </si>
  <si>
    <t>PoPs000080</t>
  </si>
  <si>
    <t>ApP0000131</t>
  </si>
  <si>
    <t>PoPs000122</t>
  </si>
  <si>
    <t>ApP0000133</t>
  </si>
  <si>
    <t>PoPs000125</t>
  </si>
  <si>
    <t>ApP0000135</t>
  </si>
  <si>
    <t>PoPs000132</t>
  </si>
  <si>
    <t>ApP0000125</t>
  </si>
  <si>
    <t>PoPs000116</t>
  </si>
  <si>
    <t>ApP0000127</t>
  </si>
  <si>
    <t>PoPs000118</t>
  </si>
  <si>
    <t>ApP0000115</t>
  </si>
  <si>
    <t>PoPs000112</t>
  </si>
  <si>
    <t>ApP0000111</t>
  </si>
  <si>
    <t>PoPs000103</t>
  </si>
  <si>
    <t>ApP0000113</t>
  </si>
  <si>
    <t>PoPs000113</t>
  </si>
  <si>
    <t>PoPs000055</t>
  </si>
  <si>
    <t>ApP0000100</t>
  </si>
  <si>
    <t>PoPs000096</t>
  </si>
  <si>
    <t>ApP0000072</t>
  </si>
  <si>
    <t>PoPs000069</t>
  </si>
  <si>
    <t>ApP0000080</t>
  </si>
  <si>
    <t>PoPs000076</t>
  </si>
  <si>
    <t>ApP0000092</t>
  </si>
  <si>
    <t>PoPs000092</t>
  </si>
  <si>
    <t>S&amp;P C-Laminate SM (150/2000) 10/2.8</t>
  </si>
  <si>
    <t>LA15001028</t>
  </si>
  <si>
    <t>PoPs000060</t>
  </si>
  <si>
    <t>ApP0000121</t>
  </si>
  <si>
    <t>ApP0000122</t>
  </si>
  <si>
    <t>ApP0000105</t>
  </si>
  <si>
    <t>PoPs000098</t>
  </si>
  <si>
    <t>PoPs000086</t>
  </si>
  <si>
    <t>PoPs000088</t>
  </si>
  <si>
    <t>ApP0000090</t>
  </si>
  <si>
    <t>PoPs000089</t>
  </si>
  <si>
    <t>ApP0000101</t>
  </si>
  <si>
    <t>ApP0000103</t>
  </si>
  <si>
    <t>ApP0000108</t>
  </si>
  <si>
    <t>PoPs000100</t>
  </si>
  <si>
    <t>ApP0000109</t>
  </si>
  <si>
    <t>PoPs000101</t>
  </si>
  <si>
    <t>ApP0000119</t>
  </si>
  <si>
    <t>PoPs000071</t>
  </si>
  <si>
    <t>ApP0000077</t>
  </si>
  <si>
    <t>PoPs000072</t>
  </si>
  <si>
    <t>ApP0000069</t>
  </si>
  <si>
    <t>PoPs000064</t>
  </si>
  <si>
    <t>S&amp;P ARMO-mesh 200/200</t>
  </si>
  <si>
    <t>AM20020019550</t>
  </si>
  <si>
    <t>ApP0000067</t>
  </si>
  <si>
    <t>PoPs000065</t>
  </si>
  <si>
    <t>ApP0000123</t>
  </si>
  <si>
    <t>PoPs000110</t>
  </si>
  <si>
    <t>ApP0000094</t>
  </si>
  <si>
    <t>PoPs000094</t>
  </si>
  <si>
    <t>S&amp;P Asphalt Abrollgerät maschinell</t>
  </si>
  <si>
    <t>ARAPTOOL003</t>
  </si>
  <si>
    <t>S&amp;P Carbophalt G (120/200kN)</t>
  </si>
  <si>
    <t>CAG0097200</t>
  </si>
  <si>
    <t>CAG0195200</t>
  </si>
  <si>
    <t>ApP0000063</t>
  </si>
  <si>
    <t>PoPs000054</t>
  </si>
  <si>
    <t>S&amp;P C-Sheet 240 300 g/m2</t>
  </si>
  <si>
    <t>CS240300300</t>
  </si>
  <si>
    <t>ApP0000129</t>
  </si>
  <si>
    <t>PoPs000120</t>
  </si>
  <si>
    <t>PoPs000053</t>
  </si>
  <si>
    <t>S&amp;P C-Laminate SM (150/2000) 100/1.4</t>
  </si>
  <si>
    <t>LA15010014</t>
  </si>
  <si>
    <t>PoPs000037</t>
  </si>
  <si>
    <t>ApP0000139</t>
  </si>
  <si>
    <t>Received</t>
  </si>
  <si>
    <t>PoPs000134</t>
  </si>
  <si>
    <t>ApP0000141</t>
  </si>
  <si>
    <t>Ordered</t>
  </si>
  <si>
    <t/>
  </si>
  <si>
    <t>ApP0000140</t>
  </si>
  <si>
    <t>ApP0000188</t>
  </si>
  <si>
    <t>Lot 001952</t>
  </si>
  <si>
    <t>ApP0000209</t>
  </si>
  <si>
    <t>Lot 002152</t>
  </si>
  <si>
    <t>Lot 001268</t>
  </si>
  <si>
    <t>AM50050019550</t>
  </si>
  <si>
    <t>S&amp;PARMO-mesh 500/500
roll 1.95 x 50 m</t>
  </si>
  <si>
    <t>Lot 001951</t>
  </si>
  <si>
    <t>Lot 001269</t>
  </si>
  <si>
    <t>AML500195050</t>
  </si>
  <si>
    <t>S&amp;P ARMO-mesh L500</t>
  </si>
  <si>
    <t>ApP0000184</t>
  </si>
  <si>
    <t>Lot 001936</t>
  </si>
  <si>
    <t>Lot 001949</t>
  </si>
  <si>
    <t>Lot 001270</t>
  </si>
  <si>
    <t>AML600195050</t>
  </si>
  <si>
    <t>S&amp;P ARMO-mesh L600</t>
  </si>
  <si>
    <t>Lot 001950</t>
  </si>
  <si>
    <t>Lot 002149</t>
  </si>
  <si>
    <t>ANGF220100AR</t>
  </si>
  <si>
    <t>S&amp;P Glasfaserbewehrung AR</t>
  </si>
  <si>
    <t>ApP0000159</t>
  </si>
  <si>
    <t>Lot 001669</t>
  </si>
  <si>
    <t>ApP0000145</t>
  </si>
  <si>
    <t>Lot 001439</t>
  </si>
  <si>
    <t>ARMOCUT-2568</t>
  </si>
  <si>
    <t>Cutting/packing - 25 m1 x 68MM</t>
  </si>
  <si>
    <t>ApP0000143</t>
  </si>
  <si>
    <t>Lot 001416</t>
  </si>
  <si>
    <t>ARMOWET025NL</t>
  </si>
  <si>
    <t>S&amp;P ARMO-crete w (NL),bag of 25kg</t>
  </si>
  <si>
    <t>ApP0000162</t>
  </si>
  <si>
    <t>Lot 001752</t>
  </si>
  <si>
    <t>ApP0000186</t>
  </si>
  <si>
    <t>Lot 001940</t>
  </si>
  <si>
    <t>ApP0000211</t>
  </si>
  <si>
    <t>Lot 002159</t>
  </si>
  <si>
    <t>ARMOWET025RB</t>
  </si>
  <si>
    <t>S&amp;P ARMO-crete w (rb) 25kg bag</t>
  </si>
  <si>
    <t>ApP0000217</t>
  </si>
  <si>
    <t>Lot 002186</t>
  </si>
  <si>
    <t>ApP0000219</t>
  </si>
  <si>
    <t>Lot 002188</t>
  </si>
  <si>
    <t>ApP0000156</t>
  </si>
  <si>
    <t>Lot 001616</t>
  </si>
  <si>
    <t>ApP0000180</t>
  </si>
  <si>
    <t>Lot 001910</t>
  </si>
  <si>
    <t>ApP0000181</t>
  </si>
  <si>
    <t>Lot 001913</t>
  </si>
  <si>
    <t>ApP0000207</t>
  </si>
  <si>
    <t>Lot 002135</t>
  </si>
  <si>
    <t>ApP0000154</t>
  </si>
  <si>
    <t>Lot 001525</t>
  </si>
  <si>
    <t>AS120290300</t>
  </si>
  <si>
    <t>S&amp;P A-Sheet 120 290 g/m²</t>
  </si>
  <si>
    <t>ApP0000152</t>
  </si>
  <si>
    <t>Lot 001568</t>
  </si>
  <si>
    <t>ASCOLD25</t>
  </si>
  <si>
    <t>S&amp;P cold asphalt bag of 25kg</t>
  </si>
  <si>
    <t>Lot 000875</t>
  </si>
  <si>
    <t>ASJOCOMN10</t>
  </si>
  <si>
    <t>S&amp;P joint compound MN10 Kart Bed 17kg</t>
  </si>
  <si>
    <t>ApP0000202</t>
  </si>
  <si>
    <t>Lot 002029</t>
  </si>
  <si>
    <t>ASJOSTRHASC400350</t>
  </si>
  <si>
    <t>S&amp;P joint strip H-Ascotekband 40mmx3mm á 50mtr p/ds</t>
  </si>
  <si>
    <t>ApP0000148</t>
  </si>
  <si>
    <t>Lot 001484</t>
  </si>
  <si>
    <t>ASPOGRBXGEO3030</t>
  </si>
  <si>
    <t>S&amp;P polygrid BX 30/30 Biaxial geogrid</t>
  </si>
  <si>
    <t>ApP0000205</t>
  </si>
  <si>
    <t>Lot 002073</t>
  </si>
  <si>
    <t>ApP0000213</t>
  </si>
  <si>
    <t>Lot 002176</t>
  </si>
  <si>
    <t>ApP0000097</t>
  </si>
  <si>
    <t>Lot 001224</t>
  </si>
  <si>
    <t>Lot 000865</t>
  </si>
  <si>
    <t>CAG0097200GV</t>
  </si>
  <si>
    <t>S&amp;P Carbophalt GV (120/200kN)</t>
  </si>
  <si>
    <t>Lot 001156</t>
  </si>
  <si>
    <t>Lot 001331</t>
  </si>
  <si>
    <t>Lot 001404</t>
  </si>
  <si>
    <t>Lot 001385</t>
  </si>
  <si>
    <t>Lot 001361</t>
  </si>
  <si>
    <t>Lot 001225</t>
  </si>
  <si>
    <t>CAG0150200</t>
  </si>
  <si>
    <t>ApP0000191</t>
  </si>
  <si>
    <t>Lot 001971</t>
  </si>
  <si>
    <t>Lot 000853</t>
  </si>
  <si>
    <t>CAG0150200GV</t>
  </si>
  <si>
    <t>Lot 001157</t>
  </si>
  <si>
    <t>Lot 001328</t>
  </si>
  <si>
    <t>Lot 001358</t>
  </si>
  <si>
    <t>Lot 001382</t>
  </si>
  <si>
    <t>Lot 001401</t>
  </si>
  <si>
    <t>Lot 002072</t>
  </si>
  <si>
    <t>Lot 000845</t>
  </si>
  <si>
    <t>Lot 001322</t>
  </si>
  <si>
    <t>Lot 001395</t>
  </si>
  <si>
    <t>Lot 001379</t>
  </si>
  <si>
    <t>Lot 001352</t>
  </si>
  <si>
    <t>ApP0000174</t>
  </si>
  <si>
    <t>Lot 001841</t>
  </si>
  <si>
    <t>Lot 001972</t>
  </si>
  <si>
    <t>Lot 000849</t>
  </si>
  <si>
    <t>CAG0195200GV</t>
  </si>
  <si>
    <t>Lot 000851</t>
  </si>
  <si>
    <t>Lot 000832</t>
  </si>
  <si>
    <t>Lot 000864</t>
  </si>
  <si>
    <t>Lot 001155</t>
  </si>
  <si>
    <t>Lot 001355</t>
  </si>
  <si>
    <t>Lot 001356</t>
  </si>
  <si>
    <t>Lot 001360</t>
  </si>
  <si>
    <t>Lot 001347</t>
  </si>
  <si>
    <t>Lot 001380</t>
  </si>
  <si>
    <t>Lot 001374</t>
  </si>
  <si>
    <t>Lot 001389</t>
  </si>
  <si>
    <t>Lot 001390</t>
  </si>
  <si>
    <t>Lot 001398</t>
  </si>
  <si>
    <t>Lot 001399</t>
  </si>
  <si>
    <t>Lot 001384</t>
  </si>
  <si>
    <t>Lot 001403</t>
  </si>
  <si>
    <t>Lot 001325</t>
  </si>
  <si>
    <t>Lot 001326</t>
  </si>
  <si>
    <t>Lot 001317</t>
  </si>
  <si>
    <t>Lot 001330</t>
  </si>
  <si>
    <t>ApP0000203</t>
  </si>
  <si>
    <t>Lot 002070</t>
  </si>
  <si>
    <t>Lot 000835</t>
  </si>
  <si>
    <t>CAG195200200</t>
  </si>
  <si>
    <t>S&amp;P Carbophalt G (200/200kN)</t>
  </si>
  <si>
    <t>Lot 000866</t>
  </si>
  <si>
    <t>Lot 001248</t>
  </si>
  <si>
    <t>Lot 001320</t>
  </si>
  <si>
    <t>Lot 001332</t>
  </si>
  <si>
    <t>Lot 001405</t>
  </si>
  <si>
    <t>Lot 001393</t>
  </si>
  <si>
    <t>Lot 001386</t>
  </si>
  <si>
    <t>Lot 001377</t>
  </si>
  <si>
    <t>Lot 001350</t>
  </si>
  <si>
    <t>Lot 001362</t>
  </si>
  <si>
    <t>Lot 001160</t>
  </si>
  <si>
    <t>Lot 001953</t>
  </si>
  <si>
    <t>ApP0000196</t>
  </si>
  <si>
    <t>Lot 001999</t>
  </si>
  <si>
    <t>CS240300600</t>
  </si>
  <si>
    <t>Lot 001161</t>
  </si>
  <si>
    <t>CS240400300</t>
  </si>
  <si>
    <t>S&amp;P C-Sheet 240 400 g/m2</t>
  </si>
  <si>
    <t>Lot 000868</t>
  </si>
  <si>
    <t>Lot 000990</t>
  </si>
  <si>
    <t>Lot 001165</t>
  </si>
  <si>
    <t>Lot 001283</t>
  </si>
  <si>
    <t>ApP0000165</t>
  </si>
  <si>
    <t>Lot 001757</t>
  </si>
  <si>
    <t>ApP0000166</t>
  </si>
  <si>
    <t>Lot 001759</t>
  </si>
  <si>
    <t>ApP0000163</t>
  </si>
  <si>
    <t>Lot 001753</t>
  </si>
  <si>
    <t>ApP0000164</t>
  </si>
  <si>
    <t>Lot 001755</t>
  </si>
  <si>
    <t>ApP0000178</t>
  </si>
  <si>
    <t>Lot 001889</t>
  </si>
  <si>
    <t>ApP0000222</t>
  </si>
  <si>
    <t>Lot 002217</t>
  </si>
  <si>
    <t>ApP0000182</t>
  </si>
  <si>
    <t>Lot 001928</t>
  </si>
  <si>
    <t>FX70-JKT-A3MM</t>
  </si>
  <si>
    <t>FX JACKET, THICKNESS 3MM</t>
  </si>
  <si>
    <t>ApP0000176</t>
  </si>
  <si>
    <t>Lot 001887</t>
  </si>
  <si>
    <t>Lot 001158</t>
  </si>
  <si>
    <t>Lot 001223</t>
  </si>
  <si>
    <t>Lot 001247</t>
  </si>
  <si>
    <t>Lot 000852</t>
  </si>
  <si>
    <t>GLG0097120GV</t>
  </si>
  <si>
    <t>S&amp;P Glasphalt GV (120/120kN)</t>
  </si>
  <si>
    <t>Lot 000833</t>
  </si>
  <si>
    <t>Lot 001357</t>
  </si>
  <si>
    <t>Lot 001348</t>
  </si>
  <si>
    <t>Lot 001381</t>
  </si>
  <si>
    <t>Lot 001375</t>
  </si>
  <si>
    <t>Lot 001391</t>
  </si>
  <si>
    <t>Lot 001400</t>
  </si>
  <si>
    <t>Lot 001318</t>
  </si>
  <si>
    <t>Lot 001327</t>
  </si>
  <si>
    <t>Lot 000961</t>
  </si>
  <si>
    <t>GLG0097200GV</t>
  </si>
  <si>
    <t>S&amp;P Glasphalt GV (120/200kN)</t>
  </si>
  <si>
    <t>Lot 001170</t>
  </si>
  <si>
    <t>Lot 001343</t>
  </si>
  <si>
    <t>Lot 001370</t>
  </si>
  <si>
    <t>Lot 001159</t>
  </si>
  <si>
    <t>GLG0150120</t>
  </si>
  <si>
    <t>Lot 001245</t>
  </si>
  <si>
    <t>Lot 000848</t>
  </si>
  <si>
    <t>GLG0150120GV</t>
  </si>
  <si>
    <t>Lot 001246</t>
  </si>
  <si>
    <t>Lot 001324</t>
  </si>
  <si>
    <t>Lot 001354</t>
  </si>
  <si>
    <t>Lot 001388</t>
  </si>
  <si>
    <t>Lot 001397</t>
  </si>
  <si>
    <t>ApP0000177</t>
  </si>
  <si>
    <t>Lot 001886</t>
  </si>
  <si>
    <t>GLG0150200GV</t>
  </si>
  <si>
    <t>ApP0000157</t>
  </si>
  <si>
    <t>Lot 001654</t>
  </si>
  <si>
    <t>Lot 000837</t>
  </si>
  <si>
    <t>Lot 001321</t>
  </si>
  <si>
    <t>Lot 001394</t>
  </si>
  <si>
    <t>Lot 001378</t>
  </si>
  <si>
    <t>Lot 001351</t>
  </si>
  <si>
    <t>ApP0000189</t>
  </si>
  <si>
    <t>Lot 001968</t>
  </si>
  <si>
    <t>Lot 002175</t>
  </si>
  <si>
    <t>GLG0195120GV</t>
  </si>
  <si>
    <t>Lot 000847</t>
  </si>
  <si>
    <t>Lot 000834</t>
  </si>
  <si>
    <t>Lot 000863</t>
  </si>
  <si>
    <t>Lot 001349</t>
  </si>
  <si>
    <t>Lot 001359</t>
  </si>
  <si>
    <t>Lot 001353</t>
  </si>
  <si>
    <t>Lot 001376</t>
  </si>
  <si>
    <t>Lot 001392</t>
  </si>
  <si>
    <t>Lot 001387</t>
  </si>
  <si>
    <t>Lot 001383</t>
  </si>
  <si>
    <t>Lot 001396</t>
  </si>
  <si>
    <t>Lot 001402</t>
  </si>
  <si>
    <t>Lot 001323</t>
  </si>
  <si>
    <t>Lot 001329</t>
  </si>
  <si>
    <t>Lot 001319</t>
  </si>
  <si>
    <t>ApP0000221</t>
  </si>
  <si>
    <t>Lot 002191</t>
  </si>
  <si>
    <t>GLG0195200GV40</t>
  </si>
  <si>
    <t>S&amp;P Glasphalt GV (120/200kN), afm 40x1.95m breed, 40 mtr</t>
  </si>
  <si>
    <t>ApP0000171</t>
  </si>
  <si>
    <t>Lot 001790</t>
  </si>
  <si>
    <t>Lot 001791</t>
  </si>
  <si>
    <t>LA15001525</t>
  </si>
  <si>
    <t>S&amp;P C-Laminate SM (150/2000) 15/2.5</t>
  </si>
  <si>
    <t>Lot 001792</t>
  </si>
  <si>
    <t>LA15008012</t>
  </si>
  <si>
    <t>S&amp;P C-Laminate SM (150/2000) 80/1.2</t>
  </si>
  <si>
    <t>Lot 000939</t>
  </si>
  <si>
    <t>Lot 001368</t>
  </si>
  <si>
    <t>Lot 001338</t>
  </si>
  <si>
    <t>Lot 001793</t>
  </si>
  <si>
    <t>Lot 000972</t>
  </si>
  <si>
    <t>LA15010012</t>
  </si>
  <si>
    <t>S&amp;P C-Laminate SM (150/2000) 100/1.2</t>
  </si>
  <si>
    <t>Lot 001345</t>
  </si>
  <si>
    <t>Lot 001372</t>
  </si>
  <si>
    <t>Lot 001794</t>
  </si>
  <si>
    <t>Lot 000938</t>
  </si>
  <si>
    <t>Lot 001337</t>
  </si>
  <si>
    <t>Lot 001367</t>
  </si>
  <si>
    <t>Lot 001795</t>
  </si>
  <si>
    <t>Lot 000914</t>
  </si>
  <si>
    <t>LA15012012</t>
  </si>
  <si>
    <t>S&amp;P C-Laminate SM (150/2000) 120/1.2</t>
  </si>
  <si>
    <t>Lot 001366</t>
  </si>
  <si>
    <t>Lot 001336</t>
  </si>
  <si>
    <t>Lot 000973</t>
  </si>
  <si>
    <t>Lot 001346</t>
  </si>
  <si>
    <t>Lot 001373</t>
  </si>
  <si>
    <t>ApP0000160</t>
  </si>
  <si>
    <t>Lot 001687</t>
  </si>
  <si>
    <t>LA15015012</t>
  </si>
  <si>
    <t>S&amp;P C-Laminate SM (150/2000) 150/1.2</t>
  </si>
  <si>
    <t>ApP0000167</t>
  </si>
  <si>
    <t>Lot 001770</t>
  </si>
  <si>
    <t>LA15015014</t>
  </si>
  <si>
    <t>S&amp;P C-Laminate SM (150/2000) 150/1.4</t>
  </si>
  <si>
    <t>Lot 000913</t>
  </si>
  <si>
    <t>LA20002014</t>
  </si>
  <si>
    <t>S&amp;P C-Laminate HM (200/2000) 20/1.4</t>
  </si>
  <si>
    <t>Lot 001335</t>
  </si>
  <si>
    <t>Lot 001365</t>
  </si>
  <si>
    <t>Lot 001937</t>
  </si>
  <si>
    <t>Lot 000940</t>
  </si>
  <si>
    <t>LA20012014</t>
  </si>
  <si>
    <t>S&amp;P C-Laminate HM (200/2000) 120/1.4</t>
  </si>
  <si>
    <t>Lot 000971</t>
  </si>
  <si>
    <t>Lot 001339</t>
  </si>
  <si>
    <t>Lot 001344</t>
  </si>
  <si>
    <t>Lot 001369</t>
  </si>
  <si>
    <t>Lot 001371</t>
  </si>
  <si>
    <t>Lot 000984</t>
  </si>
  <si>
    <t>LACAFIBROD</t>
  </si>
  <si>
    <t>S&amp;P carbon fiber rod</t>
  </si>
  <si>
    <t>Lot 000985</t>
  </si>
  <si>
    <t>Lot 000986</t>
  </si>
  <si>
    <t>Lot 000987</t>
  </si>
  <si>
    <t>Lot 000988</t>
  </si>
  <si>
    <t>Lot 001276</t>
  </si>
  <si>
    <t>Lot 001277</t>
  </si>
  <si>
    <t>ApP0000150</t>
  </si>
  <si>
    <t>Lot 001651</t>
  </si>
  <si>
    <t>Lot 001652</t>
  </si>
  <si>
    <t>Lot 001505</t>
  </si>
  <si>
    <t>Lot 001506</t>
  </si>
  <si>
    <t>Lot 001507</t>
  </si>
  <si>
    <t>Lot 001508</t>
  </si>
  <si>
    <t>ApP0000195</t>
  </si>
  <si>
    <t>Lot 001995</t>
  </si>
  <si>
    <t>Lot 001996</t>
  </si>
  <si>
    <t>Lot 001997</t>
  </si>
  <si>
    <t>ApP0000142</t>
  </si>
  <si>
    <t>Lot 001407</t>
  </si>
  <si>
    <t>LACAFIBROD14-2M</t>
  </si>
  <si>
    <t>S&amp;P carbon fiber rod, 14 mm, 2m</t>
  </si>
  <si>
    <t>Lot 000989</t>
  </si>
  <si>
    <t>LACAFIBROD14-6M</t>
  </si>
  <si>
    <t>S&amp;P carbon fiber rod, 14 mm, 6m</t>
  </si>
  <si>
    <t>Lot 001406</t>
  </si>
  <si>
    <t>ApP0000149</t>
  </si>
  <si>
    <t>Lot 001500</t>
  </si>
  <si>
    <t>ApP0000144</t>
  </si>
  <si>
    <t>Lot 001433</t>
  </si>
  <si>
    <t>Lot 001998</t>
  </si>
  <si>
    <t>Lot 001164</t>
  </si>
  <si>
    <t>S&amp;P Endverankerung Typ 120</t>
  </si>
  <si>
    <t>ApP0000179</t>
  </si>
  <si>
    <t>Lot 001896</t>
  </si>
  <si>
    <t>Lot 000895</t>
  </si>
  <si>
    <t>LAGLFIBROD13</t>
  </si>
  <si>
    <t>S&amp;P Glass fiber rod, 13 mm</t>
  </si>
  <si>
    <t>Lot 000904</t>
  </si>
  <si>
    <t>Lot 000905</t>
  </si>
  <si>
    <t>ApP0000224</t>
  </si>
  <si>
    <t>Lot 002277</t>
  </si>
  <si>
    <t>LARESI22005</t>
  </si>
  <si>
    <t>S&amp;P Resin 220 (Gebinde à 5 kg)</t>
  </si>
  <si>
    <t>ApP0000075</t>
  </si>
  <si>
    <t>Lot 000890</t>
  </si>
  <si>
    <t>Lot 001333</t>
  </si>
  <si>
    <t>Lot 001363</t>
  </si>
  <si>
    <t>ApP0000146</t>
  </si>
  <si>
    <t>Lot 001472</t>
  </si>
  <si>
    <t>ApP0000169</t>
  </si>
  <si>
    <t>Lot 001787</t>
  </si>
  <si>
    <t>Lot 000891</t>
  </si>
  <si>
    <t>LARESI22015</t>
  </si>
  <si>
    <t>S&amp;P Resin 220 (Gebinde à 15 kg)</t>
  </si>
  <si>
    <t>Lot 001364</t>
  </si>
  <si>
    <t>Lot 001334</t>
  </si>
  <si>
    <t>Lot 001473</t>
  </si>
  <si>
    <t>Lot 001786</t>
  </si>
  <si>
    <t>Lot 001471</t>
  </si>
  <si>
    <t>LARESI230AB</t>
  </si>
  <si>
    <t>S&amp;P Resin 230 Komp. A + B</t>
  </si>
  <si>
    <t>ApP0000223</t>
  </si>
  <si>
    <t>Lot 002223</t>
  </si>
  <si>
    <t>Prof svc - other</t>
  </si>
  <si>
    <t>Lot 002224</t>
  </si>
  <si>
    <t>Lot 002225</t>
  </si>
  <si>
    <t>ApP0000107</t>
  </si>
  <si>
    <t>Lot 001415</t>
  </si>
  <si>
    <t>ApP0000173</t>
  </si>
  <si>
    <t>Lot 001840</t>
  </si>
  <si>
    <t>Lot 001939</t>
  </si>
  <si>
    <t>SHWETLAYMANUF1</t>
  </si>
  <si>
    <t>Sheet gluing machine or 
wet-lay-up machine</t>
  </si>
  <si>
    <t>Lot 001243</t>
  </si>
  <si>
    <t>Supplies - office</t>
  </si>
  <si>
    <t>Lot 001315</t>
  </si>
  <si>
    <t>ApP0000206</t>
  </si>
  <si>
    <t>Lot 002074</t>
  </si>
  <si>
    <t>ApP0000225</t>
  </si>
  <si>
    <t>Lot 002278</t>
  </si>
  <si>
    <t>ApP0000214</t>
  </si>
  <si>
    <t>Lot 002177</t>
  </si>
  <si>
    <t>ApP0000216</t>
  </si>
  <si>
    <t>Lot 002181</t>
  </si>
  <si>
    <t>ApP0000212</t>
  </si>
  <si>
    <t>Lot 002160</t>
  </si>
  <si>
    <t>ApP0000220</t>
  </si>
  <si>
    <t>Lot 002189</t>
  </si>
  <si>
    <t>ApP0000218</t>
  </si>
  <si>
    <t>Lot 002187</t>
  </si>
  <si>
    <t>Lot 000850</t>
  </si>
  <si>
    <t>Lot 000854</t>
  </si>
  <si>
    <t>Lot 000838</t>
  </si>
  <si>
    <t>Lot 000846</t>
  </si>
  <si>
    <t>Lot 000836</t>
  </si>
  <si>
    <t>Lot 000867</t>
  </si>
  <si>
    <t>Lot 000897</t>
  </si>
  <si>
    <t>ApP0000076</t>
  </si>
  <si>
    <t>Lot 000892</t>
  </si>
  <si>
    <t>Lot 000941</t>
  </si>
  <si>
    <t>Lot 000974</t>
  </si>
  <si>
    <t>Lot 000962</t>
  </si>
  <si>
    <t>Lot 001162</t>
  </si>
  <si>
    <t>Lot 001244</t>
  </si>
  <si>
    <t>Lot 001226</t>
  </si>
  <si>
    <t>Lot 001171</t>
  </si>
  <si>
    <t>Lot 001166</t>
  </si>
  <si>
    <t>Lot 001271</t>
  </si>
  <si>
    <t>Lot 001316</t>
  </si>
  <si>
    <t>Lot 001434</t>
  </si>
  <si>
    <t>Lot 001501</t>
  </si>
  <si>
    <t>Lot 001249</t>
  </si>
  <si>
    <t>ApP0000147</t>
  </si>
  <si>
    <t>Lot 001475</t>
  </si>
  <si>
    <t>ApP0000155</t>
  </si>
  <si>
    <t>Lot 001526</t>
  </si>
  <si>
    <t>ApP0000161</t>
  </si>
  <si>
    <t>Lot 001688</t>
  </si>
  <si>
    <t>ApP0000172</t>
  </si>
  <si>
    <t>Lot 001796</t>
  </si>
  <si>
    <t>ApP0000170</t>
  </si>
  <si>
    <t>Lot 001789</t>
  </si>
  <si>
    <t>ApP0000168</t>
  </si>
  <si>
    <t>Lot 001771</t>
  </si>
  <si>
    <t>ApP0000158</t>
  </si>
  <si>
    <t>Lot 001655</t>
  </si>
  <si>
    <t>ApP0000187</t>
  </si>
  <si>
    <t>Lot 001947</t>
  </si>
  <si>
    <t>ApP0000198</t>
  </si>
  <si>
    <t>Lot 002003</t>
  </si>
  <si>
    <t>ApP0000199</t>
  </si>
  <si>
    <t>Lot 002005</t>
  </si>
  <si>
    <t>ApP0000175</t>
  </si>
  <si>
    <t>Lot 001842</t>
  </si>
  <si>
    <t>ApP0000200</t>
  </si>
  <si>
    <t>Lot 002010</t>
  </si>
  <si>
    <t>ApP0000201</t>
  </si>
  <si>
    <t>Lot 002011</t>
  </si>
  <si>
    <t>ApP0000185</t>
  </si>
  <si>
    <t>Lot 001938</t>
  </si>
  <si>
    <t>ApP0000193</t>
  </si>
  <si>
    <t>Lot 001978</t>
  </si>
  <si>
    <t>ApP0000194</t>
  </si>
  <si>
    <t>Lot 001994</t>
  </si>
  <si>
    <t>ApP0000190</t>
  </si>
  <si>
    <t>Lot 001970</t>
  </si>
  <si>
    <t>ApP0000197</t>
  </si>
  <si>
    <t>Lot 002000</t>
  </si>
  <si>
    <t>ApP0000192</t>
  </si>
  <si>
    <t>Lot 001973</t>
  </si>
  <si>
    <t>ApP0000210</t>
  </si>
  <si>
    <t>Lot 002153</t>
  </si>
  <si>
    <t>ApP0000204</t>
  </si>
  <si>
    <t>Lot 002071</t>
  </si>
  <si>
    <t>ApP0000208</t>
  </si>
  <si>
    <t>Lot 002136</t>
  </si>
  <si>
    <t>POCN000017</t>
  </si>
  <si>
    <t>POCN000008</t>
  </si>
  <si>
    <t>POCN000007</t>
  </si>
  <si>
    <t>POCN000003</t>
  </si>
  <si>
    <t>POCN000016</t>
  </si>
  <si>
    <t>POCN000015</t>
  </si>
  <si>
    <t>POCN000005</t>
  </si>
  <si>
    <t>POCN000006</t>
  </si>
  <si>
    <t>POCN000013</t>
  </si>
  <si>
    <t>POCN000018</t>
  </si>
  <si>
    <t>POCN000011</t>
  </si>
  <si>
    <t>POCN000004</t>
  </si>
  <si>
    <t>POCN000014</t>
  </si>
  <si>
    <t>POCN000012</t>
  </si>
  <si>
    <t>POCN000010</t>
  </si>
  <si>
    <t>PoPs000155</t>
  </si>
  <si>
    <t>PoPs000147</t>
  </si>
  <si>
    <t>POCN000019</t>
  </si>
  <si>
    <t>PoPs000139</t>
  </si>
  <si>
    <t>PoPs000137</t>
  </si>
  <si>
    <t>PoPs000138</t>
  </si>
  <si>
    <t>PoPs000140</t>
  </si>
  <si>
    <t>PoPs000154</t>
  </si>
  <si>
    <t>PoPs000162</t>
  </si>
  <si>
    <t>PoPs000143</t>
  </si>
  <si>
    <t>PoPs000136</t>
  </si>
  <si>
    <t>PoPs000151</t>
  </si>
  <si>
    <t>PoPs000146</t>
  </si>
  <si>
    <t>PoPs000145</t>
  </si>
  <si>
    <t>PoPs000160</t>
  </si>
  <si>
    <t>PoPs000158</t>
  </si>
  <si>
    <t>PoPs000148</t>
  </si>
  <si>
    <t>PoPs000141</t>
  </si>
  <si>
    <t>PoI0000068</t>
  </si>
  <si>
    <t>PoPs000152</t>
  </si>
  <si>
    <t>PoPs000135</t>
  </si>
  <si>
    <t>PoPs000142</t>
  </si>
  <si>
    <t>PoPs000150</t>
  </si>
  <si>
    <t>PoPs000159</t>
  </si>
  <si>
    <t>PoPs000157</t>
  </si>
  <si>
    <t>PoPs000156</t>
  </si>
  <si>
    <t>PoPs000149</t>
  </si>
  <si>
    <t>PoPs000161</t>
  </si>
  <si>
    <t>PoPs000144</t>
  </si>
  <si>
    <t>PoPs000153</t>
  </si>
  <si>
    <t>SO0000242</t>
  </si>
  <si>
    <t>ACMOPPRC019</t>
  </si>
  <si>
    <t>Lot 001915</t>
  </si>
  <si>
    <t>S&amp;P RC Power Pack,bag of 19 kg.</t>
  </si>
  <si>
    <t>SO0000248</t>
  </si>
  <si>
    <t>Lot 001943</t>
  </si>
  <si>
    <t>SO0000026</t>
  </si>
  <si>
    <t>Lot 000884</t>
  </si>
  <si>
    <t>SO0000045</t>
  </si>
  <si>
    <t>Lot 000935</t>
  </si>
  <si>
    <t>SO0000109</t>
  </si>
  <si>
    <t>Lot 001306</t>
  </si>
  <si>
    <t>SO0000130</t>
  </si>
  <si>
    <t>Lot 001482</t>
  </si>
  <si>
    <t>SO0000170</t>
  </si>
  <si>
    <t>Lot 001679</t>
  </si>
  <si>
    <t>SO0000167</t>
  </si>
  <si>
    <t>Lot 001675</t>
  </si>
  <si>
    <t>SO0000228</t>
  </si>
  <si>
    <t>Lot 001871</t>
  </si>
  <si>
    <t>SO0000232</t>
  </si>
  <si>
    <t>Lot 001883</t>
  </si>
  <si>
    <t>SO0000252</t>
  </si>
  <si>
    <t>Lot 001957</t>
  </si>
  <si>
    <t>SO0000286</t>
  </si>
  <si>
    <t>Lot 002051</t>
  </si>
  <si>
    <t>SO0000288</t>
  </si>
  <si>
    <t>Lot 002069</t>
  </si>
  <si>
    <t>SO0000305</t>
  </si>
  <si>
    <t>Lot 002134</t>
  </si>
  <si>
    <t>SO0000316</t>
  </si>
  <si>
    <t>Lot 002164</t>
  </si>
  <si>
    <t>SO0000347</t>
  </si>
  <si>
    <t>Lot 002255</t>
  </si>
  <si>
    <t>SO0000094</t>
  </si>
  <si>
    <t>AML500068025</t>
  </si>
  <si>
    <t>Lot 001260</t>
  </si>
  <si>
    <t>NL ARMO-mesh L500, 68 MM</t>
  </si>
  <si>
    <t>Lot 001267</t>
  </si>
  <si>
    <t>Lot 001884</t>
  </si>
  <si>
    <t>SO0000270</t>
  </si>
  <si>
    <t>Lot 002004</t>
  </si>
  <si>
    <t>Lot 002163</t>
  </si>
  <si>
    <t>AMMIETG980</t>
  </si>
  <si>
    <t>Lot 001307</t>
  </si>
  <si>
    <t>S&amp;P ARMO Power Pump System</t>
  </si>
  <si>
    <t>SO0000160</t>
  </si>
  <si>
    <t>Lot 001666</t>
  </si>
  <si>
    <t>SO0000311</t>
  </si>
  <si>
    <t>Lot 002147</t>
  </si>
  <si>
    <t>SO0000333</t>
  </si>
  <si>
    <t>Lot 002212</t>
  </si>
  <si>
    <t>Lot 001309</t>
  </si>
  <si>
    <t>SO0000114</t>
  </si>
  <si>
    <t>Lot 001414</t>
  </si>
  <si>
    <t>SO0000247</t>
  </si>
  <si>
    <t>Lot 001941</t>
  </si>
  <si>
    <t>SO0000330</t>
  </si>
  <si>
    <t>Lot 002205</t>
  </si>
  <si>
    <t>SO0000331</t>
  </si>
  <si>
    <t>Lot 002206</t>
  </si>
  <si>
    <t>SO0000181</t>
  </si>
  <si>
    <t>Lot 001705</t>
  </si>
  <si>
    <t>SO0000203</t>
  </si>
  <si>
    <t>Lot 001802</t>
  </si>
  <si>
    <t>Lot 001882</t>
  </si>
  <si>
    <t>SO0000256</t>
  </si>
  <si>
    <t>Lot 001967</t>
  </si>
  <si>
    <t>SO0000272</t>
  </si>
  <si>
    <t>Lot 002014</t>
  </si>
  <si>
    <t>Lot 002056</t>
  </si>
  <si>
    <t>SO0000315</t>
  </si>
  <si>
    <t>Lot 002162</t>
  </si>
  <si>
    <t>Lot 002165</t>
  </si>
  <si>
    <t>SO0000317</t>
  </si>
  <si>
    <t>Lot 002166</t>
  </si>
  <si>
    <t>SO0000144</t>
  </si>
  <si>
    <t>Lot 001569</t>
  </si>
  <si>
    <t>SO0000003</t>
  </si>
  <si>
    <t>Lot 000818</t>
  </si>
  <si>
    <t>SO0000004</t>
  </si>
  <si>
    <t>Lot 000824</t>
  </si>
  <si>
    <t>SO0000046</t>
  </si>
  <si>
    <t>Lot 000936</t>
  </si>
  <si>
    <t>SO0000072</t>
  </si>
  <si>
    <t>Lot 001189</t>
  </si>
  <si>
    <t>SO0000140</t>
  </si>
  <si>
    <t>Lot 001524</t>
  </si>
  <si>
    <t>SO0000150</t>
  </si>
  <si>
    <t>Lot 001617</t>
  </si>
  <si>
    <t>SO0000153</t>
  </si>
  <si>
    <t>Lot 001646</t>
  </si>
  <si>
    <t>SO0000154</t>
  </si>
  <si>
    <t>Lot 001647</t>
  </si>
  <si>
    <t>SO0000143</t>
  </si>
  <si>
    <t>Lot 001567</t>
  </si>
  <si>
    <t>SO0000284</t>
  </si>
  <si>
    <t>Lot 002047</t>
  </si>
  <si>
    <t>SO0000027</t>
  </si>
  <si>
    <t>ASCOLDPRSTR500</t>
  </si>
  <si>
    <t>Lot 000885</t>
  </si>
  <si>
    <t>S&amp;P Reactive asphalt primer  500ml</t>
  </si>
  <si>
    <t>SO0000036</t>
  </si>
  <si>
    <t>Lot 000917</t>
  </si>
  <si>
    <t>SO0000053</t>
  </si>
  <si>
    <t>Lot 000955</t>
  </si>
  <si>
    <t>SO0000064</t>
  </si>
  <si>
    <t>Lot 000982</t>
  </si>
  <si>
    <t>SO0000083</t>
  </si>
  <si>
    <t>Lot 001235</t>
  </si>
  <si>
    <t>ASCOLDSTR14</t>
  </si>
  <si>
    <t>Lot 000916</t>
  </si>
  <si>
    <t>S&amp;P Reactive asphalt bag (Rephalt) 14kg</t>
  </si>
  <si>
    <t>Lot 000954</t>
  </si>
  <si>
    <t>SO0000055</t>
  </si>
  <si>
    <t>Lot 000959</t>
  </si>
  <si>
    <t>Lot 000981</t>
  </si>
  <si>
    <t>Lot 001234</t>
  </si>
  <si>
    <t>SO0000087</t>
  </si>
  <si>
    <t>Lot 001250</t>
  </si>
  <si>
    <t>SO0000065</t>
  </si>
  <si>
    <t>Lot 000983</t>
  </si>
  <si>
    <t>SO0000278</t>
  </si>
  <si>
    <t>Lot 002026</t>
  </si>
  <si>
    <t>SO0000299</t>
  </si>
  <si>
    <t>ASPDIEN002</t>
  </si>
  <si>
    <t>Lot 002090</t>
  </si>
  <si>
    <t>Asphalt application work</t>
  </si>
  <si>
    <t>SO0000302</t>
  </si>
  <si>
    <t>Lot 002099</t>
  </si>
  <si>
    <t>SO0000293</t>
  </si>
  <si>
    <t>Lot 002067</t>
  </si>
  <si>
    <t>SO0000295</t>
  </si>
  <si>
    <t>Lot 002077</t>
  </si>
  <si>
    <t>SO0000297</t>
  </si>
  <si>
    <t>Lot 002081</t>
  </si>
  <si>
    <t>SO0000298</t>
  </si>
  <si>
    <t>Lot 002084</t>
  </si>
  <si>
    <t>SO0000301</t>
  </si>
  <si>
    <t>Lot 002095</t>
  </si>
  <si>
    <t>SO0000328</t>
  </si>
  <si>
    <t>Lot 002202</t>
  </si>
  <si>
    <t>SO0000329</t>
  </si>
  <si>
    <t>Lot 002204</t>
  </si>
  <si>
    <t>SO0000336</t>
  </si>
  <si>
    <t>Lot 002222</t>
  </si>
  <si>
    <t>SO0000337</t>
  </si>
  <si>
    <t>Lot 002229</t>
  </si>
  <si>
    <t>SO0000341</t>
  </si>
  <si>
    <t>Lot 002238</t>
  </si>
  <si>
    <t>SO0000342</t>
  </si>
  <si>
    <t>Lot 002242</t>
  </si>
  <si>
    <t>SO0000340</t>
  </si>
  <si>
    <t>Lot 002235</t>
  </si>
  <si>
    <t>SO0000344</t>
  </si>
  <si>
    <t>Lot 002246</t>
  </si>
  <si>
    <t>SO0000334</t>
  </si>
  <si>
    <t>Lot 002279</t>
  </si>
  <si>
    <t>SO0000356</t>
  </si>
  <si>
    <t>Lot 002284</t>
  </si>
  <si>
    <t>SO0000361</t>
  </si>
  <si>
    <t>Lot 002516</t>
  </si>
  <si>
    <t>SO0000362</t>
  </si>
  <si>
    <t>Lot 002520</t>
  </si>
  <si>
    <t>SO0000294</t>
  </si>
  <si>
    <t>Lot 002156</t>
  </si>
  <si>
    <t>SO0000296</t>
  </si>
  <si>
    <t>Lot 002158</t>
  </si>
  <si>
    <t>SO0000324</t>
  </si>
  <si>
    <t>Lot 002193</t>
  </si>
  <si>
    <t>SO0000326</t>
  </si>
  <si>
    <t>Lot 002197</t>
  </si>
  <si>
    <t>SO0000327</t>
  </si>
  <si>
    <t>Lot 002200</t>
  </si>
  <si>
    <t>SO0000001</t>
  </si>
  <si>
    <t>Lot 000823</t>
  </si>
  <si>
    <t>SO0000022</t>
  </si>
  <si>
    <t>Lot 000877</t>
  </si>
  <si>
    <t>SO0000023</t>
  </si>
  <si>
    <t>Lot 000878</t>
  </si>
  <si>
    <t>SO0000024</t>
  </si>
  <si>
    <t>Lot 000880</t>
  </si>
  <si>
    <t>SO0000025</t>
  </si>
  <si>
    <t>Lot 000881</t>
  </si>
  <si>
    <t>SO0000008</t>
  </si>
  <si>
    <t>Lot 000830</t>
  </si>
  <si>
    <t>SO0000071</t>
  </si>
  <si>
    <t>Lot 001188</t>
  </si>
  <si>
    <t>SO0000048</t>
  </si>
  <si>
    <t>Lot 000944</t>
  </si>
  <si>
    <t>SO0000029</t>
  </si>
  <si>
    <t>Lot 000894</t>
  </si>
  <si>
    <t>SO0000105</t>
  </si>
  <si>
    <t>Lot 001289</t>
  </si>
  <si>
    <t>SO0000120</t>
  </si>
  <si>
    <t>Lot 001431</t>
  </si>
  <si>
    <t>Lot 001308</t>
  </si>
  <si>
    <t>SO0000126</t>
  </si>
  <si>
    <t>Lot 001470</t>
  </si>
  <si>
    <t>SO0000054</t>
  </si>
  <si>
    <t>Lot 000958</t>
  </si>
  <si>
    <t>SO0000115</t>
  </si>
  <si>
    <t>Lot 001618</t>
  </si>
  <si>
    <t>SO0000138</t>
  </si>
  <si>
    <t>Lot 001662</t>
  </si>
  <si>
    <t>Lot 001664</t>
  </si>
  <si>
    <t>SO0000149</t>
  </si>
  <si>
    <t>Lot 001614</t>
  </si>
  <si>
    <t>SO0000148</t>
  </si>
  <si>
    <t>Lot 001612</t>
  </si>
  <si>
    <t>SO0000204</t>
  </si>
  <si>
    <t>Lot 001807</t>
  </si>
  <si>
    <t>SO0000205</t>
  </si>
  <si>
    <t>Lot 001809</t>
  </si>
  <si>
    <t>SO0000188</t>
  </si>
  <si>
    <t>Lot 001733</t>
  </si>
  <si>
    <t>SO0000164</t>
  </si>
  <si>
    <t>Lot 001878</t>
  </si>
  <si>
    <t>SO0000189</t>
  </si>
  <si>
    <t>Lot 001737</t>
  </si>
  <si>
    <t>SO0000162</t>
  </si>
  <si>
    <t>Lot 001734</t>
  </si>
  <si>
    <t>SO0000191</t>
  </si>
  <si>
    <t>Lot 001916</t>
  </si>
  <si>
    <t>SO0000227</t>
  </si>
  <si>
    <t>Lot 001927</t>
  </si>
  <si>
    <t>Lot 001870</t>
  </si>
  <si>
    <t>SO0000210</t>
  </si>
  <si>
    <t>Lot 001821</t>
  </si>
  <si>
    <t>SO0000220</t>
  </si>
  <si>
    <t>Lot 001849</t>
  </si>
  <si>
    <t>SO0000158</t>
  </si>
  <si>
    <t>Lot 001659</t>
  </si>
  <si>
    <t>SO0000219</t>
  </si>
  <si>
    <t>Lot 001845</t>
  </si>
  <si>
    <t>SO0000217</t>
  </si>
  <si>
    <t>Lot 002044</t>
  </si>
  <si>
    <t>SO0000216</t>
  </si>
  <si>
    <t>Lot 002045</t>
  </si>
  <si>
    <t>SO0000262</t>
  </si>
  <si>
    <t>Lot 002140</t>
  </si>
  <si>
    <t>SO0000275</t>
  </si>
  <si>
    <t>Lot 002023</t>
  </si>
  <si>
    <t>SO0000281</t>
  </si>
  <si>
    <t>Lot 002143</t>
  </si>
  <si>
    <t>SO0000318</t>
  </si>
  <si>
    <t>Lot 002167</t>
  </si>
  <si>
    <t>Lot 002168</t>
  </si>
  <si>
    <t>SO0000319</t>
  </si>
  <si>
    <t>Lot 002169</t>
  </si>
  <si>
    <t>Lot 002170</t>
  </si>
  <si>
    <t>SO0000178</t>
  </si>
  <si>
    <t>Lot 001695</t>
  </si>
  <si>
    <t>SO0000151</t>
  </si>
  <si>
    <t>Lot 001623</t>
  </si>
  <si>
    <t>SO0000223</t>
  </si>
  <si>
    <t>Lot 001858</t>
  </si>
  <si>
    <t>SO0000283</t>
  </si>
  <si>
    <t>Lot 002043</t>
  </si>
  <si>
    <t>SO0000211</t>
  </si>
  <si>
    <t>Lot 001823</t>
  </si>
  <si>
    <t>SO0000118</t>
  </si>
  <si>
    <t>Lot 001426</t>
  </si>
  <si>
    <t>SO0000128</t>
  </si>
  <si>
    <t>Lot 001478</t>
  </si>
  <si>
    <t>Lot 002280</t>
  </si>
  <si>
    <t>Lot 002236</t>
  </si>
  <si>
    <t>SO0000345</t>
  </si>
  <si>
    <t>Lot 002248</t>
  </si>
  <si>
    <t>Lot 002219</t>
  </si>
  <si>
    <t>Lot 002233</t>
  </si>
  <si>
    <t>Lot 002226</t>
  </si>
  <si>
    <t>Lot 002085</t>
  </si>
  <si>
    <t>SO0000291</t>
  </si>
  <si>
    <t>Lot 002060</t>
  </si>
  <si>
    <t>SO0000292</t>
  </si>
  <si>
    <t>Lot 002063</t>
  </si>
  <si>
    <t>SO0000081</t>
  </si>
  <si>
    <t>Lot 001231</t>
  </si>
  <si>
    <t>SO0000100</t>
  </si>
  <si>
    <t>Lot 001275</t>
  </si>
  <si>
    <t>SO0000193</t>
  </si>
  <si>
    <t>Lot 001748</t>
  </si>
  <si>
    <t>Lot 001740</t>
  </si>
  <si>
    <t>Lot 001835</t>
  </si>
  <si>
    <t>Lot 001825</t>
  </si>
  <si>
    <t>Lot 001846</t>
  </si>
  <si>
    <t>Lot 001834</t>
  </si>
  <si>
    <t>Lot 001622</t>
  </si>
  <si>
    <t>Lot 002035</t>
  </si>
  <si>
    <t>SO0000290</t>
  </si>
  <si>
    <t>Lot 002058</t>
  </si>
  <si>
    <t>Lot 001855</t>
  </si>
  <si>
    <t>SO0000353</t>
  </si>
  <si>
    <t>Lot 002272</t>
  </si>
  <si>
    <t>CAG0097200200</t>
  </si>
  <si>
    <t>Lot 002075</t>
  </si>
  <si>
    <t>Lot 002065</t>
  </si>
  <si>
    <t>Lot 002195</t>
  </si>
  <si>
    <t>Lot 002213</t>
  </si>
  <si>
    <t>Lot 001180</t>
  </si>
  <si>
    <t>Lot 002021</t>
  </si>
  <si>
    <t>Lot 002041</t>
  </si>
  <si>
    <t>Lot 002082</t>
  </si>
  <si>
    <t>Lot 002079</t>
  </si>
  <si>
    <t>Lot 002096</t>
  </si>
  <si>
    <t>Lot 002517</t>
  </si>
  <si>
    <t>SO0000061</t>
  </si>
  <si>
    <t>Lot 000978</t>
  </si>
  <si>
    <t>SO0000077</t>
  </si>
  <si>
    <t>Lot 001222</t>
  </si>
  <si>
    <t>SO0000082</t>
  </si>
  <si>
    <t>Lot 001233</t>
  </si>
  <si>
    <t>SO0000088</t>
  </si>
  <si>
    <t>Lot 001252</t>
  </si>
  <si>
    <t>SO0000091</t>
  </si>
  <si>
    <t>Lot 001255</t>
  </si>
  <si>
    <t>SO0000092</t>
  </si>
  <si>
    <t>Lot 001257</t>
  </si>
  <si>
    <t>SO0000093</t>
  </si>
  <si>
    <t>Lot 001259</t>
  </si>
  <si>
    <t>Lot 001417</t>
  </si>
  <si>
    <t>SO0000121</t>
  </si>
  <si>
    <t>Lot 001435</t>
  </si>
  <si>
    <t>SO0000171</t>
  </si>
  <si>
    <t>Lot 001680</t>
  </si>
  <si>
    <t>SO0000197</t>
  </si>
  <si>
    <t>Lot 001762</t>
  </si>
  <si>
    <t>SO0000185</t>
  </si>
  <si>
    <t>Lot 001720</t>
  </si>
  <si>
    <t>SO0000176</t>
  </si>
  <si>
    <t>Lot 001691</t>
  </si>
  <si>
    <t>Lot 001735</t>
  </si>
  <si>
    <t>Lot 001958</t>
  </si>
  <si>
    <t>SO0000224</t>
  </si>
  <si>
    <t>Lot 002209</t>
  </si>
  <si>
    <t>SO0000354</t>
  </si>
  <si>
    <t>Lot 002273</t>
  </si>
  <si>
    <t>Lot 002274</t>
  </si>
  <si>
    <t>Lot 002061</t>
  </si>
  <si>
    <t>Lot 002088</t>
  </si>
  <si>
    <t>Lot 002249</t>
  </si>
  <si>
    <t>SO0000335</t>
  </si>
  <si>
    <t>Lot 002215</t>
  </si>
  <si>
    <t>Lot 002227</t>
  </si>
  <si>
    <t>Lot 002220</t>
  </si>
  <si>
    <t>Lot 000829</t>
  </si>
  <si>
    <t>Lot 000831</t>
  </si>
  <si>
    <t>Lot 001187</t>
  </si>
  <si>
    <t>Lot 001232</t>
  </si>
  <si>
    <t>Lot 000893</t>
  </si>
  <si>
    <t>Lot 001613</t>
  </si>
  <si>
    <t>Lot 001741</t>
  </si>
  <si>
    <t>Lot 001836</t>
  </si>
  <si>
    <t>Lot 001847</t>
  </si>
  <si>
    <t>Lot 002036</t>
  </si>
  <si>
    <t>SO0000280</t>
  </si>
  <si>
    <t>Lot 002033</t>
  </si>
  <si>
    <t>Lot 001856</t>
  </si>
  <si>
    <t>Lot 002097</t>
  </si>
  <si>
    <t>Lot 002157</t>
  </si>
  <si>
    <t>Lot 002155</t>
  </si>
  <si>
    <t>Lot 002518</t>
  </si>
  <si>
    <t>Lot 001418</t>
  </si>
  <si>
    <t>Lot 001788</t>
  </si>
  <si>
    <t>SO0000209</t>
  </si>
  <si>
    <t>Lot 001818</t>
  </si>
  <si>
    <t>Lot 001959</t>
  </si>
  <si>
    <t>SO0000274</t>
  </si>
  <si>
    <t>Lot 002019</t>
  </si>
  <si>
    <t>Lot 002062</t>
  </si>
  <si>
    <t>Lot 002064</t>
  </si>
  <si>
    <t>SO0000287</t>
  </si>
  <si>
    <t>Lot 002055</t>
  </si>
  <si>
    <t>Lot 002089</t>
  </si>
  <si>
    <t>Lot 002094</t>
  </si>
  <si>
    <t>Lot 002221</t>
  </si>
  <si>
    <t>Lot 002234</t>
  </si>
  <si>
    <t>Lot 002228</t>
  </si>
  <si>
    <t>Lot 002216</t>
  </si>
  <si>
    <t>Lot 002250</t>
  </si>
  <si>
    <t>Lot 002237</t>
  </si>
  <si>
    <t>Lot 002262</t>
  </si>
  <si>
    <t>Lot 000828</t>
  </si>
  <si>
    <t>Lot 001186</t>
  </si>
  <si>
    <t>Lot 001615</t>
  </si>
  <si>
    <t>Lot 000957</t>
  </si>
  <si>
    <t>SO0000184</t>
  </si>
  <si>
    <t>Lot 001717</t>
  </si>
  <si>
    <t>Lot 001806</t>
  </si>
  <si>
    <t>Lot 001808</t>
  </si>
  <si>
    <t>Lot 001742</t>
  </si>
  <si>
    <t>Lot 001837</t>
  </si>
  <si>
    <t>SO0000233</t>
  </si>
  <si>
    <t>Lot 001888</t>
  </si>
  <si>
    <t>Lot 001917</t>
  </si>
  <si>
    <t>Lot 001819</t>
  </si>
  <si>
    <t>Lot 001956</t>
  </si>
  <si>
    <t>Lot 001848</t>
  </si>
  <si>
    <t>Lot 002141</t>
  </si>
  <si>
    <t>Lot 002034</t>
  </si>
  <si>
    <t>Lot 002037</t>
  </si>
  <si>
    <t>Lot 002038</t>
  </si>
  <si>
    <t>Lot 002059</t>
  </si>
  <si>
    <t>Lot 001621</t>
  </si>
  <si>
    <t>Lot 001857</t>
  </si>
  <si>
    <t>Lot 001822</t>
  </si>
  <si>
    <t>Lot 002263</t>
  </si>
  <si>
    <t>Lot 002264</t>
  </si>
  <si>
    <t>Lot 002269</t>
  </si>
  <si>
    <t>Lot 002098</t>
  </si>
  <si>
    <t>Lot 002080</t>
  </si>
  <si>
    <t>Lot 002083</t>
  </si>
  <si>
    <t>Lot 002519</t>
  </si>
  <si>
    <t>Lot 001258</t>
  </si>
  <si>
    <t>SO0000095</t>
  </si>
  <si>
    <t>Lot 001261</t>
  </si>
  <si>
    <t>Lot 001419</t>
  </si>
  <si>
    <t>Lot 001620</t>
  </si>
  <si>
    <t>Lot 001719</t>
  </si>
  <si>
    <t>Lot 001736</t>
  </si>
  <si>
    <t>SO0000309</t>
  </si>
  <si>
    <t>Lot 002144</t>
  </si>
  <si>
    <t>Lot 002020</t>
  </si>
  <si>
    <t>SO0000343</t>
  </si>
  <si>
    <t>Lot 002247</t>
  </si>
  <si>
    <t>Lot 002066</t>
  </si>
  <si>
    <t>Lot 002076</t>
  </si>
  <si>
    <t>Lot 002196</t>
  </si>
  <si>
    <t>Lot 002214</t>
  </si>
  <si>
    <t>Lot 000943</t>
  </si>
  <si>
    <t>Lot 002148</t>
  </si>
  <si>
    <t>Lot 002022</t>
  </si>
  <si>
    <t>Lot 002042</t>
  </si>
  <si>
    <t>Lot 002208</t>
  </si>
  <si>
    <t>SO0000103</t>
  </si>
  <si>
    <t>CAGRESTMAT</t>
  </si>
  <si>
    <t>Lot 001282</t>
  </si>
  <si>
    <t>Rest material Carbophalt G</t>
  </si>
  <si>
    <t>Lot 001670</t>
  </si>
  <si>
    <t>SO0000066</t>
  </si>
  <si>
    <t>CAGRESTMATGV</t>
  </si>
  <si>
    <t>Lot 001154</t>
  </si>
  <si>
    <t>Rest material Carbophalt GV</t>
  </si>
  <si>
    <t>SO0000010</t>
  </si>
  <si>
    <t>Lot 000841</t>
  </si>
  <si>
    <t>Lot 002008</t>
  </si>
  <si>
    <t>SO0000271</t>
  </si>
  <si>
    <t>Lot 002009</t>
  </si>
  <si>
    <t>SO0000079</t>
  </si>
  <si>
    <t>Lot 001229</t>
  </si>
  <si>
    <t>SO0000134</t>
  </si>
  <si>
    <t>Lot 001493</t>
  </si>
  <si>
    <t>SO0000198</t>
  </si>
  <si>
    <t>Lot 001764</t>
  </si>
  <si>
    <t>SO0000254</t>
  </si>
  <si>
    <t>Lot 001963</t>
  </si>
  <si>
    <t>SO0000253</t>
  </si>
  <si>
    <t>Lot 001960</t>
  </si>
  <si>
    <t>Lot 001961</t>
  </si>
  <si>
    <t>SO0000086</t>
  </si>
  <si>
    <t>Lot 001241</t>
  </si>
  <si>
    <t>SO0000089</t>
  </si>
  <si>
    <t>Lot 001253</t>
  </si>
  <si>
    <t>Lot 001263</t>
  </si>
  <si>
    <t>Lot 001867</t>
  </si>
  <si>
    <t>SO0000360</t>
  </si>
  <si>
    <t>Lot 002513</t>
  </si>
  <si>
    <t>SO0000028</t>
  </si>
  <si>
    <t>Lot 000886</t>
  </si>
  <si>
    <t>SO0000057</t>
  </si>
  <si>
    <t>Lot 000960</t>
  </si>
  <si>
    <t>Lot 001292</t>
  </si>
  <si>
    <t>Lot 001264</t>
  </si>
  <si>
    <t>SO0000102</t>
  </si>
  <si>
    <t>Lot 001281</t>
  </si>
  <si>
    <t>SO0000101</t>
  </si>
  <si>
    <t>Lot 001278</t>
  </si>
  <si>
    <t>SO0000111</t>
  </si>
  <si>
    <t>Lot 001313</t>
  </si>
  <si>
    <t>SO0000135</t>
  </si>
  <si>
    <t>Lot 001503</t>
  </si>
  <si>
    <t>SO0000142</t>
  </si>
  <si>
    <t>Lot 001532</t>
  </si>
  <si>
    <t>SO0000175</t>
  </si>
  <si>
    <t>Lot 001690</t>
  </si>
  <si>
    <t>SO0000172</t>
  </si>
  <si>
    <t>Lot 001683</t>
  </si>
  <si>
    <t>SO0000152</t>
  </si>
  <si>
    <t>Lot 001645</t>
  </si>
  <si>
    <t>SO0000187</t>
  </si>
  <si>
    <t>Lot 001731</t>
  </si>
  <si>
    <t>SO0000166</t>
  </si>
  <si>
    <t>Lot 001674</t>
  </si>
  <si>
    <t>SO0000194</t>
  </si>
  <si>
    <t>Lot 001749</t>
  </si>
  <si>
    <t>SO0000196</t>
  </si>
  <si>
    <t>Lot 001761</t>
  </si>
  <si>
    <t>SO0000177</t>
  </si>
  <si>
    <t>Lot 001692</t>
  </si>
  <si>
    <t>SO0000161</t>
  </si>
  <si>
    <t>Lot 001667</t>
  </si>
  <si>
    <t>SO0000212</t>
  </si>
  <si>
    <t>Lot 001827</t>
  </si>
  <si>
    <t>SO0000206</t>
  </si>
  <si>
    <t>Lot 001814</t>
  </si>
  <si>
    <t>SO0000230</t>
  </si>
  <si>
    <t>Lot 001879</t>
  </si>
  <si>
    <t>SO0000251</t>
  </si>
  <si>
    <t>Lot 001955</t>
  </si>
  <si>
    <t>SO0000255</t>
  </si>
  <si>
    <t>Lot 001965</t>
  </si>
  <si>
    <t>SO0000250</t>
  </si>
  <si>
    <t>Lot 001948</t>
  </si>
  <si>
    <t>SO0000308</t>
  </si>
  <si>
    <t>Lot 002142</t>
  </si>
  <si>
    <t>SO0000314</t>
  </si>
  <si>
    <t>Lot 002154</t>
  </si>
  <si>
    <t>SO0000320</t>
  </si>
  <si>
    <t>Lot 002171</t>
  </si>
  <si>
    <t>SO0000285</t>
  </si>
  <si>
    <t>Lot 002048</t>
  </si>
  <si>
    <t>Lot 001805</t>
  </si>
  <si>
    <t>SO0000325</t>
  </si>
  <si>
    <t>Lot 002194</t>
  </si>
  <si>
    <t>SO0000357</t>
  </si>
  <si>
    <t>Lot 002285</t>
  </si>
  <si>
    <t>SO0000350</t>
  </si>
  <si>
    <t>Lot 002265</t>
  </si>
  <si>
    <t>Lot 002243</t>
  </si>
  <si>
    <t>Lot 002239</t>
  </si>
  <si>
    <t>Lot 002198</t>
  </si>
  <si>
    <t>Lot 002281</t>
  </si>
  <si>
    <t>Lot 001299</t>
  </si>
  <si>
    <t>Lot 001286</t>
  </si>
  <si>
    <t>Lot 001428</t>
  </si>
  <si>
    <t>Lot 001467</t>
  </si>
  <si>
    <t>SO0000106</t>
  </si>
  <si>
    <t>Lot 001300</t>
  </si>
  <si>
    <t>SO0000107</t>
  </si>
  <si>
    <t>Lot 001301</t>
  </si>
  <si>
    <t>SO0000246</t>
  </si>
  <si>
    <t>Lot 001931</t>
  </si>
  <si>
    <t>SO0000244</t>
  </si>
  <si>
    <t>Lot 001924</t>
  </si>
  <si>
    <t>SO0000332</t>
  </si>
  <si>
    <t>Lot 002207</t>
  </si>
  <si>
    <t>SO0000358</t>
  </si>
  <si>
    <t>Lot 002286</t>
  </si>
  <si>
    <t>SO0000019</t>
  </si>
  <si>
    <t>GLG010020BIT</t>
  </si>
  <si>
    <t>Lot 000873</t>
  </si>
  <si>
    <t>S&amp;P Glasphalt bit (120/120 kN)</t>
  </si>
  <si>
    <t>Lot 001425</t>
  </si>
  <si>
    <t>Lot 002203</t>
  </si>
  <si>
    <t>Lot 002201</t>
  </si>
  <si>
    <t>Lot 000817</t>
  </si>
  <si>
    <t>Lot 002515</t>
  </si>
  <si>
    <t>SO0000351</t>
  </si>
  <si>
    <t>Lot 002267</t>
  </si>
  <si>
    <t>SO0000221</t>
  </si>
  <si>
    <t>Lot 001854</t>
  </si>
  <si>
    <t>Lot 000887</t>
  </si>
  <si>
    <t>Lot 001314</t>
  </si>
  <si>
    <t>SO0000131</t>
  </si>
  <si>
    <t>Lot 001483</t>
  </si>
  <si>
    <t>SO0000157</t>
  </si>
  <si>
    <t>Lot 001657</t>
  </si>
  <si>
    <t>SO0000174</t>
  </si>
  <si>
    <t>Lot 001686</t>
  </si>
  <si>
    <t>SO0000186</t>
  </si>
  <si>
    <t>Lot 001728</t>
  </si>
  <si>
    <t>Lot 001750</t>
  </si>
  <si>
    <t>SO0000192</t>
  </si>
  <si>
    <t>Lot 001746</t>
  </si>
  <si>
    <t>Lot 001826</t>
  </si>
  <si>
    <t>SO0000243</t>
  </si>
  <si>
    <t>Lot 001918</t>
  </si>
  <si>
    <t>SO0000240</t>
  </si>
  <si>
    <t>Lot 001902</t>
  </si>
  <si>
    <t>Lot 002049</t>
  </si>
  <si>
    <t>Lot 002172</t>
  </si>
  <si>
    <t>SO0000349</t>
  </si>
  <si>
    <t>Lot 002261</t>
  </si>
  <si>
    <t>Lot 002282</t>
  </si>
  <si>
    <t>Lot 002240</t>
  </si>
  <si>
    <t>Lot 002244</t>
  </si>
  <si>
    <t>Lot 001287</t>
  </si>
  <si>
    <t>Lot 001429</t>
  </si>
  <si>
    <t>Lot 001468</t>
  </si>
  <si>
    <t>SO0000129</t>
  </si>
  <si>
    <t>Lot 001479</t>
  </si>
  <si>
    <t>SO0000156</t>
  </si>
  <si>
    <t>Lot 001656</t>
  </si>
  <si>
    <t>Lot 001932</t>
  </si>
  <si>
    <t>SO0000259</t>
  </si>
  <si>
    <t>Lot 001977</t>
  </si>
  <si>
    <t>Lot 000821</t>
  </si>
  <si>
    <t>Lot 001672</t>
  </si>
  <si>
    <t>Lot 001875</t>
  </si>
  <si>
    <t>Lot 001804</t>
  </si>
  <si>
    <t>Lot 001611</t>
  </si>
  <si>
    <t>Lot 001876</t>
  </si>
  <si>
    <t>Lot 001877</t>
  </si>
  <si>
    <t>Lot 001869</t>
  </si>
  <si>
    <t>Lot 001929</t>
  </si>
  <si>
    <t>SO0000257</t>
  </si>
  <si>
    <t>Lot 001982</t>
  </si>
  <si>
    <t>Lot 001693</t>
  </si>
  <si>
    <t>Lot 002161</t>
  </si>
  <si>
    <t>Lot 002514</t>
  </si>
  <si>
    <t>SO0000015</t>
  </si>
  <si>
    <t>Lot 000858</t>
  </si>
  <si>
    <t>SO0000020</t>
  </si>
  <si>
    <t>Lot 000872</t>
  </si>
  <si>
    <t>SO0000068</t>
  </si>
  <si>
    <t>Lot 001168</t>
  </si>
  <si>
    <t>SO0000076</t>
  </si>
  <si>
    <t>Lot 001221</t>
  </si>
  <si>
    <t>Lot 001242</t>
  </si>
  <si>
    <t>SO0000090</t>
  </si>
  <si>
    <t>Lot 001254</t>
  </si>
  <si>
    <t>Lot 001279</t>
  </si>
  <si>
    <t>SO0000124</t>
  </si>
  <si>
    <t>Lot 001464</t>
  </si>
  <si>
    <t>Lot 001424</t>
  </si>
  <si>
    <t>Lot 001531</t>
  </si>
  <si>
    <t>Lot 001658</t>
  </si>
  <si>
    <t>Lot 001578</t>
  </si>
  <si>
    <t>Lot 001644</t>
  </si>
  <si>
    <t>Lot 001689</t>
  </si>
  <si>
    <t>Lot 001682</t>
  </si>
  <si>
    <t>Lot 001730</t>
  </si>
  <si>
    <t>Lot 001751</t>
  </si>
  <si>
    <t>SO0000199</t>
  </si>
  <si>
    <t>Lot 001768</t>
  </si>
  <si>
    <t>SO0000200</t>
  </si>
  <si>
    <t>Lot 001784</t>
  </si>
  <si>
    <t>SO0000231</t>
  </si>
  <si>
    <t>Lot 001881</t>
  </si>
  <si>
    <t>SO0000235</t>
  </si>
  <si>
    <t>Lot 001893</t>
  </si>
  <si>
    <t>Lot 001894</t>
  </si>
  <si>
    <t>SO0000236</t>
  </si>
  <si>
    <t>Lot 001895</t>
  </si>
  <si>
    <t>Lot 001919</t>
  </si>
  <si>
    <t>Lot 001974</t>
  </si>
  <si>
    <t>SO0000258</t>
  </si>
  <si>
    <t>Lot 001976</t>
  </si>
  <si>
    <t>SO0000269</t>
  </si>
  <si>
    <t>Lot 002002</t>
  </si>
  <si>
    <t>SO0000277</t>
  </si>
  <si>
    <t>Lot 002025</t>
  </si>
  <si>
    <t>SO0000260</t>
  </si>
  <si>
    <t>Lot 001979</t>
  </si>
  <si>
    <t>SO0000310</t>
  </si>
  <si>
    <t>Lot 002145</t>
  </si>
  <si>
    <t>Lot 002050</t>
  </si>
  <si>
    <t>SO0000263</t>
  </si>
  <si>
    <t>Lot 001985</t>
  </si>
  <si>
    <t>Lot 002211</t>
  </si>
  <si>
    <t>Lot 002245</t>
  </si>
  <si>
    <t>Lot 002241</t>
  </si>
  <si>
    <t>Lot 002283</t>
  </si>
  <si>
    <t>Lot 002199</t>
  </si>
  <si>
    <t>Lot 001288</t>
  </si>
  <si>
    <t>Lot 001430</t>
  </si>
  <si>
    <t>Lot 001469</t>
  </si>
  <si>
    <t>SO0000136</t>
  </si>
  <si>
    <t>Lot 001504</t>
  </si>
  <si>
    <t>GLG019560</t>
  </si>
  <si>
    <t>Lot 001477</t>
  </si>
  <si>
    <t>Glasphalt G 60, afm 50x1.95m breed</t>
  </si>
  <si>
    <t>SO0000225</t>
  </si>
  <si>
    <t>Lot 001863</t>
  </si>
  <si>
    <t>SO0000226</t>
  </si>
  <si>
    <t>Lot 001865</t>
  </si>
  <si>
    <t>SO0000122</t>
  </si>
  <si>
    <t>Lot 001462</t>
  </si>
  <si>
    <t>SO0000207</t>
  </si>
  <si>
    <t>Lot 001816</t>
  </si>
  <si>
    <t>SO0000214</t>
  </si>
  <si>
    <t>Lot 001831</t>
  </si>
  <si>
    <t>Lot 001832</t>
  </si>
  <si>
    <t>SO0000113</t>
  </si>
  <si>
    <t>Lot 001413</t>
  </si>
  <si>
    <t>SO0000268</t>
  </si>
  <si>
    <t>LA15005012</t>
  </si>
  <si>
    <t>Lot 002001</t>
  </si>
  <si>
    <t>S&amp;P C-Laminate SM (150/2000) 50/1.2</t>
  </si>
  <si>
    <t>SO0000348</t>
  </si>
  <si>
    <t>Lot 002257</t>
  </si>
  <si>
    <t>SO0000359</t>
  </si>
  <si>
    <t>Lot 002511</t>
  </si>
  <si>
    <t>SO0000047</t>
  </si>
  <si>
    <t>Lot 000942</t>
  </si>
  <si>
    <t>SO0000060</t>
  </si>
  <si>
    <t>Lot 000975</t>
  </si>
  <si>
    <t>SO0000073</t>
  </si>
  <si>
    <t>Lot 001194</t>
  </si>
  <si>
    <t>SO0000074</t>
  </si>
  <si>
    <t>Lot 001195</t>
  </si>
  <si>
    <t>SO0000058</t>
  </si>
  <si>
    <t>Lot 000963</t>
  </si>
  <si>
    <t>SO0000084</t>
  </si>
  <si>
    <t>Lot 001236</t>
  </si>
  <si>
    <t>SO0000132</t>
  </si>
  <si>
    <t>Lot 001486</t>
  </si>
  <si>
    <t>SO0000182</t>
  </si>
  <si>
    <t>Lot 001707</t>
  </si>
  <si>
    <t>SO0000202</t>
  </si>
  <si>
    <t>Lot 001798</t>
  </si>
  <si>
    <t>SO0000241</t>
  </si>
  <si>
    <t>Lot 001907</t>
  </si>
  <si>
    <t>Lot 001908</t>
  </si>
  <si>
    <t>Lot 001909</t>
  </si>
  <si>
    <t>Lot 001912</t>
  </si>
  <si>
    <t>Lot 001914</t>
  </si>
  <si>
    <t>SO0000249</t>
  </si>
  <si>
    <t>Lot 001954</t>
  </si>
  <si>
    <t>SO0000304</t>
  </si>
  <si>
    <t>Lot 002131</t>
  </si>
  <si>
    <t>SO0000279</t>
  </si>
  <si>
    <t>Lot 002030</t>
  </si>
  <si>
    <t>Lot 002258</t>
  </si>
  <si>
    <t>Lot 001708</t>
  </si>
  <si>
    <t>Lot 001797</t>
  </si>
  <si>
    <t>Lot 001911</t>
  </si>
  <si>
    <t>SO0000016</t>
  </si>
  <si>
    <t>Lot 000860</t>
  </si>
  <si>
    <t>SO0000070</t>
  </si>
  <si>
    <t>Lot 001183</t>
  </si>
  <si>
    <t>Lot 001196</t>
  </si>
  <si>
    <t>SO0000078</t>
  </si>
  <si>
    <t>Lot 001227</t>
  </si>
  <si>
    <t>Lot 001228</t>
  </si>
  <si>
    <t>Lot 001237</t>
  </si>
  <si>
    <t>SO0000097</t>
  </si>
  <si>
    <t>Lot 001266</t>
  </si>
  <si>
    <t>SO0000110</t>
  </si>
  <si>
    <t>Lot 001310</t>
  </si>
  <si>
    <t>SO0000116</t>
  </si>
  <si>
    <t>Lot 001420</t>
  </si>
  <si>
    <t>SO0000218</t>
  </si>
  <si>
    <t>Lot 001838</t>
  </si>
  <si>
    <t>Lot 002013</t>
  </si>
  <si>
    <t>SO0000276</t>
  </si>
  <si>
    <t>Lot 002024</t>
  </si>
  <si>
    <t>SO0000007</t>
  </si>
  <si>
    <t>Lot 000827</t>
  </si>
  <si>
    <t>SO0000059</t>
  </si>
  <si>
    <t>Lot 000970</t>
  </si>
  <si>
    <t>SO0000133</t>
  </si>
  <si>
    <t>Lot 001491</t>
  </si>
  <si>
    <t>SO0000021</t>
  </si>
  <si>
    <t>Lot 000876</t>
  </si>
  <si>
    <t>SO0000034</t>
  </si>
  <si>
    <t>Lot 000910</t>
  </si>
  <si>
    <t>SO0000179</t>
  </si>
  <si>
    <t>Lot 001743</t>
  </si>
  <si>
    <t>SO0000032</t>
  </si>
  <si>
    <t>Lot 000903</t>
  </si>
  <si>
    <t>SO0000033</t>
  </si>
  <si>
    <t>Lot 000908</t>
  </si>
  <si>
    <t>SO0000037</t>
  </si>
  <si>
    <t>Lot 000920</t>
  </si>
  <si>
    <t>SO0000038</t>
  </si>
  <si>
    <t>Lot 000923</t>
  </si>
  <si>
    <t>SO0000039</t>
  </si>
  <si>
    <t>Lot 000926</t>
  </si>
  <si>
    <t>SO0000040</t>
  </si>
  <si>
    <t>Lot 000928</t>
  </si>
  <si>
    <t>SO0000041</t>
  </si>
  <si>
    <t>Lot 000929</t>
  </si>
  <si>
    <t>SO0000049</t>
  </si>
  <si>
    <t>Lot 000949</t>
  </si>
  <si>
    <t>Lot 001197</t>
  </si>
  <si>
    <t>Lot 001238</t>
  </si>
  <si>
    <t>Lot 001421</t>
  </si>
  <si>
    <t>Lot 001487</t>
  </si>
  <si>
    <t>Lot 001744</t>
  </si>
  <si>
    <t>SO0000213</t>
  </si>
  <si>
    <t>Lot 001828</t>
  </si>
  <si>
    <t>SO0000306</t>
  </si>
  <si>
    <t>Lot 002137</t>
  </si>
  <si>
    <t>SO0000035</t>
  </si>
  <si>
    <t>Lot 000912</t>
  </si>
  <si>
    <t>Lot 001942</t>
  </si>
  <si>
    <t>SO0000261</t>
  </si>
  <si>
    <t>Lot 001980</t>
  </si>
  <si>
    <t>SO0000169</t>
  </si>
  <si>
    <t>LA20005014</t>
  </si>
  <si>
    <t>Lot 001677</t>
  </si>
  <si>
    <t>S&amp;P C-Laminate HM (200/2000) 50/1.4</t>
  </si>
  <si>
    <t>SO0000180</t>
  </si>
  <si>
    <t>Lot 001699</t>
  </si>
  <si>
    <t>SO0000266</t>
  </si>
  <si>
    <t>Lot 001990</t>
  </si>
  <si>
    <t>SO0000069</t>
  </si>
  <si>
    <t>Lot 001172</t>
  </si>
  <si>
    <t>Lot 001173</t>
  </si>
  <si>
    <t>Lot 001174</t>
  </si>
  <si>
    <t>Lot 001175</t>
  </si>
  <si>
    <t>Lot 001176</t>
  </si>
  <si>
    <t>Lot 001177</t>
  </si>
  <si>
    <t>SO0000104</t>
  </si>
  <si>
    <t>Lot 001284</t>
  </si>
  <si>
    <t>Lot 001285</t>
  </si>
  <si>
    <t>SO0000137</t>
  </si>
  <si>
    <t>Lot 001714</t>
  </si>
  <si>
    <t>Lot 001715</t>
  </si>
  <si>
    <t>Lot 001509</t>
  </si>
  <si>
    <t>Lot 001510</t>
  </si>
  <si>
    <t>Lot 001511</t>
  </si>
  <si>
    <t>Lot 001512</t>
  </si>
  <si>
    <t>SO0000267</t>
  </si>
  <si>
    <t>Lot 002173</t>
  </si>
  <si>
    <t>Lot 002174</t>
  </si>
  <si>
    <t>LACAFIBROD12-6M</t>
  </si>
  <si>
    <t>Lot 000951</t>
  </si>
  <si>
    <t>S&amp;P carbon fiber rod, 12 mm, 6m</t>
  </si>
  <si>
    <t>SO0000062</t>
  </si>
  <si>
    <t>Lot 000979</t>
  </si>
  <si>
    <t>SO0000063</t>
  </si>
  <si>
    <t>Lot 000980</t>
  </si>
  <si>
    <t>SO0000002</t>
  </si>
  <si>
    <t>Lot 000819</t>
  </si>
  <si>
    <t>Lot 000820</t>
  </si>
  <si>
    <t>SO0000014</t>
  </si>
  <si>
    <t>Lot 000857</t>
  </si>
  <si>
    <t>Lot 000950</t>
  </si>
  <si>
    <t>SO0000173</t>
  </si>
  <si>
    <t>Lot 001684</t>
  </si>
  <si>
    <t>Lot 001685</t>
  </si>
  <si>
    <t>SO0000208</t>
  </si>
  <si>
    <t>Lot 001817</t>
  </si>
  <si>
    <t>SO0000339</t>
  </si>
  <si>
    <t>Lot 002254</t>
  </si>
  <si>
    <t>SO0000338</t>
  </si>
  <si>
    <t>Lot 002230</t>
  </si>
  <si>
    <t>Lot 002231</t>
  </si>
  <si>
    <t>SO0000009</t>
  </si>
  <si>
    <t>Lot 000839</t>
  </si>
  <si>
    <t>SO0000031</t>
  </si>
  <si>
    <t>Lot 000899</t>
  </si>
  <si>
    <t>Lot 000946</t>
  </si>
  <si>
    <t>Lot 001181</t>
  </si>
  <si>
    <t>SO0000085</t>
  </si>
  <si>
    <t>Lot 001240</t>
  </si>
  <si>
    <t>SO0000098</t>
  </si>
  <si>
    <t>Lot 001272</t>
  </si>
  <si>
    <t>Lot 001273</t>
  </si>
  <si>
    <t>SO0000112</t>
  </si>
  <si>
    <t>Lot 001410</t>
  </si>
  <si>
    <t>Lot 001411</t>
  </si>
  <si>
    <t>SO0000123</t>
  </si>
  <si>
    <t>Lot 001463</t>
  </si>
  <si>
    <t>Lot 001488</t>
  </si>
  <si>
    <t>Lot 001763</t>
  </si>
  <si>
    <t>Lot 001964</t>
  </si>
  <si>
    <t>SO0000264</t>
  </si>
  <si>
    <t>Lot 001986</t>
  </si>
  <si>
    <t>Lot 001987</t>
  </si>
  <si>
    <t>Lot 002232</t>
  </si>
  <si>
    <t>SO0000265</t>
  </si>
  <si>
    <t>LACAFIBRODREST</t>
  </si>
  <si>
    <t>Lot 001988</t>
  </si>
  <si>
    <t xml:space="preserve">S&amp;P carbon fiber rod, rest material
</t>
  </si>
  <si>
    <t>SO0000013</t>
  </si>
  <si>
    <t>LACLEAN005</t>
  </si>
  <si>
    <t>Lot 000856</t>
  </si>
  <si>
    <t xml:space="preserve">S&amp;P Cleaner 5 lt
</t>
  </si>
  <si>
    <t>Lot 000948</t>
  </si>
  <si>
    <t>Lot 001198</t>
  </si>
  <si>
    <t>Lot 001481</t>
  </si>
  <si>
    <t>Lot 001701</t>
  </si>
  <si>
    <t>Lot 001800</t>
  </si>
  <si>
    <t>Lot 001812</t>
  </si>
  <si>
    <t>Lot 001839</t>
  </si>
  <si>
    <t>SO0000237</t>
  </si>
  <si>
    <t>Lot 001897</t>
  </si>
  <si>
    <t>Lot 002133</t>
  </si>
  <si>
    <t>SO0000352</t>
  </si>
  <si>
    <t>Lot 002271</t>
  </si>
  <si>
    <t>LACLEANTL005</t>
  </si>
  <si>
    <t>Lot 001702</t>
  </si>
  <si>
    <t xml:space="preserve">S&amp;P Cleaner gereedschap, 5ltr can
</t>
  </si>
  <si>
    <t>Lot 001184</t>
  </si>
  <si>
    <t>S&amp;P Endverankerung Typ 100</t>
  </si>
  <si>
    <t>Lot 001312</t>
  </si>
  <si>
    <t>SO0000080</t>
  </si>
  <si>
    <t>Lot 001230</t>
  </si>
  <si>
    <t>Lot 001432</t>
  </si>
  <si>
    <t>SO0000108</t>
  </si>
  <si>
    <t>Lot 001304</t>
  </si>
  <si>
    <t>Lot 001490</t>
  </si>
  <si>
    <t>Lot 001712</t>
  </si>
  <si>
    <t>Lot 001199</t>
  </si>
  <si>
    <t>Lot 001801</t>
  </si>
  <si>
    <t>SO0000096</t>
  </si>
  <si>
    <t>LAGLFIBROD06</t>
  </si>
  <si>
    <t>Lot 001262</t>
  </si>
  <si>
    <t>S&amp;P Glass fiber rod, 6 mm</t>
  </si>
  <si>
    <t>SO0000030</t>
  </si>
  <si>
    <t>Lot 000898</t>
  </si>
  <si>
    <t>Lot 002512</t>
  </si>
  <si>
    <t>Lot 000840</t>
  </si>
  <si>
    <t>Lot 000855</t>
  </si>
  <si>
    <t>Lot 000901</t>
  </si>
  <si>
    <t>Lot 000919</t>
  </si>
  <si>
    <t>Lot 000922</t>
  </si>
  <si>
    <t>SO0000042</t>
  </si>
  <si>
    <t>Lot 000932</t>
  </si>
  <si>
    <t>SO0000043</t>
  </si>
  <si>
    <t>Lot 000933</t>
  </si>
  <si>
    <t>SO0000044</t>
  </si>
  <si>
    <t>Lot 000934</t>
  </si>
  <si>
    <t>Lot 000976</t>
  </si>
  <si>
    <t>SO0000067</t>
  </si>
  <si>
    <t>Lot 001163</t>
  </si>
  <si>
    <t>Lot 001185</t>
  </si>
  <si>
    <t>SO0000075</t>
  </si>
  <si>
    <t>Lot 001200</t>
  </si>
  <si>
    <t>Lot 001265</t>
  </si>
  <si>
    <t>SO0000099</t>
  </si>
  <si>
    <t>Lot 001274</t>
  </si>
  <si>
    <t>SO0000127</t>
  </si>
  <si>
    <t>Lot 001476</t>
  </si>
  <si>
    <t>Lot 001502</t>
  </si>
  <si>
    <t>SO0000146</t>
  </si>
  <si>
    <t>Lot 001572</t>
  </si>
  <si>
    <t>Lot 001496</t>
  </si>
  <si>
    <t>Lot 001678</t>
  </si>
  <si>
    <t>SO0000168</t>
  </si>
  <si>
    <t>Lot 001676</t>
  </si>
  <si>
    <t>SO0000190</t>
  </si>
  <si>
    <t>Lot 001738</t>
  </si>
  <si>
    <t>Lot 001765</t>
  </si>
  <si>
    <t>SO0000201</t>
  </si>
  <si>
    <t>Lot 001785</t>
  </si>
  <si>
    <t>Lot 001799</t>
  </si>
  <si>
    <t>Lot 001873</t>
  </si>
  <si>
    <t>SO0000239</t>
  </si>
  <si>
    <t>Lot 001901</t>
  </si>
  <si>
    <t>Lot 001945</t>
  </si>
  <si>
    <t>SO0000245</t>
  </si>
  <si>
    <t>Lot 001925</t>
  </si>
  <si>
    <t>Lot 002132</t>
  </si>
  <si>
    <t>SO0000303</t>
  </si>
  <si>
    <t>Lot 002100</t>
  </si>
  <si>
    <t>SO0000312</t>
  </si>
  <si>
    <t>Lot 002150</t>
  </si>
  <si>
    <t>SO0000313</t>
  </si>
  <si>
    <t>Lot 002151</t>
  </si>
  <si>
    <t>Lot 002031</t>
  </si>
  <si>
    <t>SO0000282</t>
  </si>
  <si>
    <t>Lot 002039</t>
  </si>
  <si>
    <t>SO0000322</t>
  </si>
  <si>
    <t>Lot 002184</t>
  </si>
  <si>
    <t>Lot 002259</t>
  </si>
  <si>
    <t>Lot 002270</t>
  </si>
  <si>
    <t>SO0000355</t>
  </si>
  <si>
    <t>Lot 002275</t>
  </si>
  <si>
    <t>Lot 000902</t>
  </si>
  <si>
    <t>Lot 000906</t>
  </si>
  <si>
    <t>Lot 000911</t>
  </si>
  <si>
    <t>Lot 000927</t>
  </si>
  <si>
    <t>Lot 000924</t>
  </si>
  <si>
    <t>Lot 000925</t>
  </si>
  <si>
    <t>Lot 000921</t>
  </si>
  <si>
    <t>Lot 000930</t>
  </si>
  <si>
    <t>Lot 000945</t>
  </si>
  <si>
    <t>Lot 000977</t>
  </si>
  <si>
    <t>Lot 001182</t>
  </si>
  <si>
    <t>Lot 001201</t>
  </si>
  <si>
    <t>Lot 001239</t>
  </si>
  <si>
    <t>Lot 001311</t>
  </si>
  <si>
    <t>Lot 001422</t>
  </si>
  <si>
    <t>Lot 001303</t>
  </si>
  <si>
    <t>SO0000125</t>
  </si>
  <si>
    <t>Lot 001466</t>
  </si>
  <si>
    <t>Lot 001489</t>
  </si>
  <si>
    <t>SO0000155</t>
  </si>
  <si>
    <t>Lot 001653</t>
  </si>
  <si>
    <t>SO0000165</t>
  </si>
  <si>
    <t>Lot 001673</t>
  </si>
  <si>
    <t>SO0000183</t>
  </si>
  <si>
    <t>Lot 001713</t>
  </si>
  <si>
    <t>Lot 001711</t>
  </si>
  <si>
    <t>Lot 001745</t>
  </si>
  <si>
    <t>Lot 001874</t>
  </si>
  <si>
    <t>Lot 002007</t>
  </si>
  <si>
    <t>Lot 002040</t>
  </si>
  <si>
    <t>SO0000323</t>
  </si>
  <si>
    <t>Lot 002192</t>
  </si>
  <si>
    <t>Lot 000937</t>
  </si>
  <si>
    <t>SO0000119</t>
  </si>
  <si>
    <t>Lot 001427</t>
  </si>
  <si>
    <t>SO0000159</t>
  </si>
  <si>
    <t>Lot 001663</t>
  </si>
  <si>
    <t>SO0000238</t>
  </si>
  <si>
    <t>Lot 001899</t>
  </si>
  <si>
    <t>SO0000229</t>
  </si>
  <si>
    <t>Lot 001872</t>
  </si>
  <si>
    <t>Lot 001480</t>
  </si>
  <si>
    <t>SO0000145</t>
  </si>
  <si>
    <t>Lot 001571</t>
  </si>
  <si>
    <t>Lot 001700</t>
  </si>
  <si>
    <t>Lot 001767</t>
  </si>
  <si>
    <t>SO0000215</t>
  </si>
  <si>
    <t>Lot 001833</t>
  </si>
  <si>
    <t>SO0000307</t>
  </si>
  <si>
    <t>Lot 002139</t>
  </si>
  <si>
    <t>SHRESEPO55HP6KG</t>
  </si>
  <si>
    <t>Lot 001522</t>
  </si>
  <si>
    <t>S&amp;P Resin 55 HP
(Set à 6kg)</t>
  </si>
  <si>
    <t>SHTEFROL09030</t>
  </si>
  <si>
    <t>Lot 001202</t>
  </si>
  <si>
    <t>S&amp;P Laminierroller 90 x 30mm</t>
  </si>
  <si>
    <t>Lot 001704</t>
  </si>
  <si>
    <t>SO0000117</t>
  </si>
  <si>
    <t>Taxes - WH RSU</t>
  </si>
  <si>
    <t>Lot 001423</t>
  </si>
  <si>
    <t>Taxes - Withheld on RSU
charges to Home Office (US)</t>
  </si>
  <si>
    <t>SO0000234</t>
  </si>
  <si>
    <t>Lot 001891</t>
  </si>
  <si>
    <t>Lot 001892</t>
  </si>
  <si>
    <t>Lot 002268</t>
  </si>
  <si>
    <t>Lot 000842</t>
  </si>
  <si>
    <t>Lot 000859</t>
  </si>
  <si>
    <t>Lot 000874</t>
  </si>
  <si>
    <t>Lot 000861</t>
  </si>
  <si>
    <t>Lot 000909</t>
  </si>
  <si>
    <t>Lot 000915</t>
  </si>
  <si>
    <t>Lot 000918</t>
  </si>
  <si>
    <t>SO0000052</t>
  </si>
  <si>
    <t>Lot 000956</t>
  </si>
  <si>
    <t>Lot 001169</t>
  </si>
  <si>
    <t>Lot 001251</t>
  </si>
  <si>
    <t>Lot 001256</t>
  </si>
  <si>
    <t>Lot 001280</t>
  </si>
  <si>
    <t>Lot 001492</t>
  </si>
  <si>
    <t>Lot 001533</t>
  </si>
  <si>
    <t>Lot 001570</t>
  </si>
  <si>
    <t>Lot 001648</t>
  </si>
  <si>
    <t>Lot 001649</t>
  </si>
  <si>
    <t>Lot 001650</t>
  </si>
  <si>
    <t>Lot 001660</t>
  </si>
  <si>
    <t>Lot 001665</t>
  </si>
  <si>
    <t>Lot 001706</t>
  </si>
  <si>
    <t>Lot 001718</t>
  </si>
  <si>
    <t>Lot 001465</t>
  </si>
  <si>
    <t>Lot 001726</t>
  </si>
  <si>
    <t>Lot 001727</t>
  </si>
  <si>
    <t>Lot 001729</t>
  </si>
  <si>
    <t>Lot 001739</t>
  </si>
  <si>
    <t>Lot 001769</t>
  </si>
  <si>
    <t>Lot 001721</t>
  </si>
  <si>
    <t>Lot 001732</t>
  </si>
  <si>
    <t>Lot 001864</t>
  </si>
  <si>
    <t>Lot 001866</t>
  </si>
  <si>
    <t>Lot 001880</t>
  </si>
  <si>
    <t>Lot 001668</t>
  </si>
  <si>
    <t>Lot 001898</t>
  </si>
  <si>
    <t>Lot 001903</t>
  </si>
  <si>
    <t>Lot 001920</t>
  </si>
  <si>
    <t>Lot 001946</t>
  </si>
  <si>
    <t>Lot 001944</t>
  </si>
  <si>
    <t>Lot 001926</t>
  </si>
  <si>
    <t>Lot 001935</t>
  </si>
  <si>
    <t>Lot 001966</t>
  </si>
  <si>
    <t>Lot 001975</t>
  </si>
  <si>
    <t>Lot 001983</t>
  </si>
  <si>
    <t>Lot 002046</t>
  </si>
  <si>
    <t>Lot 002032</t>
  </si>
  <si>
    <t>Lot 002052</t>
  </si>
  <si>
    <t>Lot 002146</t>
  </si>
  <si>
    <t>Lot 002185</t>
  </si>
  <si>
    <t>Lot 002178</t>
  </si>
  <si>
    <t>SO0000321</t>
  </si>
  <si>
    <t>Lot 002182</t>
  </si>
  <si>
    <t>Lot 002183</t>
  </si>
  <si>
    <t>Lot 002256</t>
  </si>
  <si>
    <t>Lot 002179</t>
  </si>
  <si>
    <t>Lot 002276</t>
  </si>
  <si>
    <t>Lot 002266</t>
  </si>
  <si>
    <t>Sold</t>
  </si>
  <si>
    <t>Deducted</t>
  </si>
  <si>
    <t>On order</t>
  </si>
  <si>
    <t>00000033_067</t>
  </si>
  <si>
    <t>Production</t>
  </si>
  <si>
    <t>Production line</t>
  </si>
  <si>
    <t>120010 balance</t>
  </si>
  <si>
    <t>SOPS00000094</t>
  </si>
  <si>
    <t>2222000013</t>
  </si>
  <si>
    <t>SOPS00000091</t>
  </si>
  <si>
    <t>SOPS00000095</t>
  </si>
  <si>
    <t>2222000012</t>
  </si>
  <si>
    <t>SOPS00000139</t>
  </si>
  <si>
    <t>2222000002</t>
  </si>
  <si>
    <t>SOPS00000373</t>
  </si>
  <si>
    <t>SOPS00000305</t>
  </si>
  <si>
    <t>SOPS00000261</t>
  </si>
  <si>
    <t>SOPS00000211</t>
  </si>
  <si>
    <t>2222000001</t>
  </si>
  <si>
    <t>SOPS00000148</t>
  </si>
  <si>
    <t>SOPS00000304</t>
  </si>
  <si>
    <t>SOPS00000145</t>
  </si>
  <si>
    <t>SOPS00000325</t>
  </si>
  <si>
    <t>SOPS00000371</t>
  </si>
  <si>
    <t>SOPS00000372</t>
  </si>
  <si>
    <t>SOPS00000377</t>
  </si>
  <si>
    <t>SOPS00000278</t>
  </si>
  <si>
    <t>SOPS00000279</t>
  </si>
  <si>
    <t>SOPS00000262</t>
  </si>
  <si>
    <t>2222000009</t>
  </si>
  <si>
    <t>SOPS00000146</t>
  </si>
  <si>
    <t>SOPS00000374</t>
  </si>
  <si>
    <t>SOPS00000149</t>
  </si>
  <si>
    <t>SOPS00000331</t>
  </si>
  <si>
    <t>SOPS00000359</t>
  </si>
  <si>
    <t>SOPS00000104</t>
  </si>
  <si>
    <t>SOPS00000107</t>
  </si>
  <si>
    <t>SOPS00000100</t>
  </si>
  <si>
    <t>SOPS00000089</t>
  </si>
  <si>
    <t>SOPS00000151</t>
  </si>
  <si>
    <t>SOPS00000152</t>
  </si>
  <si>
    <t>SOPS00000338</t>
  </si>
  <si>
    <t>SOPS00000215</t>
  </si>
  <si>
    <t>SOPS00000237</t>
  </si>
  <si>
    <t>SOPS00000238</t>
  </si>
  <si>
    <t>SOPS00000252</t>
  </si>
  <si>
    <t>SOPS00000138</t>
  </si>
  <si>
    <t>SOPS00000059</t>
  </si>
  <si>
    <t>SOPS00000032</t>
  </si>
  <si>
    <t>SOPS00000273</t>
  </si>
  <si>
    <t>SOPS00000236</t>
  </si>
  <si>
    <t>SOPS00000362</t>
  </si>
  <si>
    <t>SOPS00000293</t>
  </si>
  <si>
    <t>SOPS00000154</t>
  </si>
  <si>
    <t>SOPS00000030</t>
  </si>
  <si>
    <t>2222000006</t>
  </si>
  <si>
    <t>SOPS00000034</t>
  </si>
  <si>
    <t>SOPS00000249</t>
  </si>
  <si>
    <t>SOPS00000118</t>
  </si>
  <si>
    <t>SOPS00000341</t>
  </si>
  <si>
    <t>SOPS00000357</t>
  </si>
  <si>
    <t>SOPS00000369</t>
  </si>
  <si>
    <t>SOPS00000071</t>
  </si>
  <si>
    <t>SOPS00000041</t>
  </si>
  <si>
    <t>SOPS00000386</t>
  </si>
  <si>
    <t>SOPS00000178</t>
  </si>
  <si>
    <t>SOPS00000191</t>
  </si>
  <si>
    <t>SOPS00000061</t>
  </si>
  <si>
    <t>111000078</t>
  </si>
  <si>
    <t>SOPS00000031</t>
  </si>
  <si>
    <t>SOPS00000007</t>
  </si>
  <si>
    <t>SOPS00000013</t>
  </si>
  <si>
    <t>SOPS00000060</t>
  </si>
  <si>
    <t>SOPS00000055</t>
  </si>
  <si>
    <t>SOPS00000052</t>
  </si>
  <si>
    <t>SOPS00000023</t>
  </si>
  <si>
    <t>SOPS00000027</t>
  </si>
  <si>
    <t>SOPS00000025</t>
  </si>
  <si>
    <t>SOPS00000038</t>
  </si>
  <si>
    <t>SOPS00000258</t>
  </si>
  <si>
    <t>111000086</t>
  </si>
  <si>
    <t>SOPS00000171</t>
  </si>
  <si>
    <t>SOPS00000233</t>
  </si>
  <si>
    <t>SOPS00000247</t>
  </si>
  <si>
    <t>SOPS00000205</t>
  </si>
  <si>
    <t>SOPS00000132</t>
  </si>
  <si>
    <t>SOPS00000142</t>
  </si>
  <si>
    <t>SOPS00000120</t>
  </si>
  <si>
    <t>SOPS00000119</t>
  </si>
  <si>
    <t>SOPS00000066</t>
  </si>
  <si>
    <t>SOPS00000134</t>
  </si>
  <si>
    <t>SOPS00000221</t>
  </si>
  <si>
    <t>SOPS00000088</t>
  </si>
  <si>
    <t>SOPS00000242</t>
  </si>
  <si>
    <t>SOPS00000266</t>
  </si>
  <si>
    <t>SOPS00000257</t>
  </si>
  <si>
    <t>SOPS00000231</t>
  </si>
  <si>
    <t>SOPS00000230</t>
  </si>
  <si>
    <t>SOPS00000206</t>
  </si>
  <si>
    <t>SOPS00000189</t>
  </si>
  <si>
    <t>SOPS00000190</t>
  </si>
  <si>
    <t>SOPS00000199</t>
  </si>
  <si>
    <t>SOPS00000225</t>
  </si>
  <si>
    <t>SOPS00000195</t>
  </si>
  <si>
    <t>SOPS00000227</t>
  </si>
  <si>
    <t>SOPS00000192</t>
  </si>
  <si>
    <t>SOPS00000193</t>
  </si>
  <si>
    <t>SOPS00000170</t>
  </si>
  <si>
    <t>SOPS00000166</t>
  </si>
  <si>
    <t>SOPS00000239</t>
  </si>
  <si>
    <t>SOPS00000133</t>
  </si>
  <si>
    <t>SOPS00000194</t>
  </si>
  <si>
    <t>SOPS00000155</t>
  </si>
  <si>
    <t>SOPS00000141</t>
  </si>
  <si>
    <t>SOPS00000160</t>
  </si>
  <si>
    <t>SOPS00000161</t>
  </si>
  <si>
    <t>SOPS00000162</t>
  </si>
  <si>
    <t>SOPS00000075</t>
  </si>
  <si>
    <t>SOPS00000112</t>
  </si>
  <si>
    <t>SOPS00000090</t>
  </si>
  <si>
    <t>SOPS00000053</t>
  </si>
  <si>
    <t>SOPS00000045</t>
  </si>
  <si>
    <t>SOPS00000028</t>
  </si>
  <si>
    <t>SOPS00000026</t>
  </si>
  <si>
    <t>111000010</t>
  </si>
  <si>
    <t>SOPS00000011</t>
  </si>
  <si>
    <t>SOPS00000024</t>
  </si>
  <si>
    <t>SOPS00000016</t>
  </si>
  <si>
    <t>SOPS00000344</t>
  </si>
  <si>
    <t>SOPS00000352</t>
  </si>
  <si>
    <t>SOPS00000356</t>
  </si>
  <si>
    <t>SOPS00000368</t>
  </si>
  <si>
    <t>SOPS00000035</t>
  </si>
  <si>
    <t>SOPS00000040</t>
  </si>
  <si>
    <t>SOPS00000047</t>
  </si>
  <si>
    <t>SOPS00000092</t>
  </si>
  <si>
    <t>SOPS00000096</t>
  </si>
  <si>
    <t>SOPS00000208</t>
  </si>
  <si>
    <t>SOPS00000259</t>
  </si>
  <si>
    <t>SOPS00000234</t>
  </si>
  <si>
    <t>SOPS00000127</t>
  </si>
  <si>
    <t>SOPS00000143</t>
  </si>
  <si>
    <t>SOPS00000197</t>
  </si>
  <si>
    <t>SOPS00000176</t>
  </si>
  <si>
    <t>SOPS00000173</t>
  </si>
  <si>
    <t>SOPS00000320</t>
  </si>
  <si>
    <t>SOPS00000319</t>
  </si>
  <si>
    <t>SOPS00000332</t>
  </si>
  <si>
    <t>SOPS00000333</t>
  </si>
  <si>
    <t>SOPS00000380</t>
  </si>
  <si>
    <t>SOPS00000382</t>
  </si>
  <si>
    <t>SOPS00000375</t>
  </si>
  <si>
    <t>SOPS00000336</t>
  </si>
  <si>
    <t>SOPS00000343</t>
  </si>
  <si>
    <t>SOPS00000276</t>
  </si>
  <si>
    <t>SOPS00000270</t>
  </si>
  <si>
    <t>SOPS00000311</t>
  </si>
  <si>
    <t>SOPS00000353</t>
  </si>
  <si>
    <t>SOPS00000172</t>
  </si>
  <si>
    <t>SOPS00000185</t>
  </si>
  <si>
    <t>SOPS00000186</t>
  </si>
  <si>
    <t>SOPS00000163</t>
  </si>
  <si>
    <t>SOPS00000124</t>
  </si>
  <si>
    <t>SOPS00000220</t>
  </si>
  <si>
    <t>SOPS00000109</t>
  </si>
  <si>
    <t>SOPS00000115</t>
  </si>
  <si>
    <t>SOPS00000033</t>
  </si>
  <si>
    <t>111000026</t>
  </si>
  <si>
    <t>111000043</t>
  </si>
  <si>
    <t>SOPS00000004</t>
  </si>
  <si>
    <t>SOPS00000012</t>
  </si>
  <si>
    <t>SOPS00000180</t>
  </si>
  <si>
    <t>SOPS00000224</t>
  </si>
  <si>
    <t>SOPS00000246</t>
  </si>
  <si>
    <t>SOPS00000367</t>
  </si>
  <si>
    <t>SOPS00000364</t>
  </si>
  <si>
    <t>SOPS00000365</t>
  </si>
  <si>
    <t>SOPS00000297</t>
  </si>
  <si>
    <t>SOPS00000285</t>
  </si>
  <si>
    <t>SOPS00000022</t>
  </si>
  <si>
    <t>SOPS00000078</t>
  </si>
  <si>
    <t>SOPS00000097</t>
  </si>
  <si>
    <t>SOPS00000072</t>
  </si>
  <si>
    <t>SOPS00000113</t>
  </si>
  <si>
    <t>SOPS00000123</t>
  </si>
  <si>
    <t>SOPS00000298</t>
  </si>
  <si>
    <t>SOPS00000381</t>
  </si>
  <si>
    <t>SOPS00000014</t>
  </si>
  <si>
    <t>SOPS00000256</t>
  </si>
  <si>
    <t>SOPS00000312</t>
  </si>
  <si>
    <t>SOPS00000296</t>
  </si>
  <si>
    <t>SOPS00000286</t>
  </si>
  <si>
    <t>SOPS00000288</t>
  </si>
  <si>
    <t>SOPS00000314</t>
  </si>
  <si>
    <t>SOPS00000316</t>
  </si>
  <si>
    <t>SOPS00000283</t>
  </si>
  <si>
    <t>SOPS00000269</t>
  </si>
  <si>
    <t>SOPS00000275</t>
  </si>
  <si>
    <t>SOPS00000126</t>
  </si>
  <si>
    <t>SOPS00000117</t>
  </si>
  <si>
    <t>SOPS00000153</t>
  </si>
  <si>
    <t>SOPS00000103</t>
  </si>
  <si>
    <t>SOPS00000136</t>
  </si>
  <si>
    <t>SOPS00000309</t>
  </si>
  <si>
    <t>SOPS00000318</t>
  </si>
  <si>
    <t>SOPS00000214</t>
  </si>
  <si>
    <t>SOPS00000216</t>
  </si>
  <si>
    <t>SOPS00000207</t>
  </si>
  <si>
    <t>SOPS00000201</t>
  </si>
  <si>
    <t>SOPS00000303</t>
  </si>
  <si>
    <t>SOPS00000265</t>
  </si>
  <si>
    <t>SOPS00000328</t>
  </si>
  <si>
    <t>SOPS00000387</t>
  </si>
  <si>
    <t>111000284</t>
  </si>
  <si>
    <t>SOPS00000323</t>
  </si>
  <si>
    <t>SOPS00000299</t>
  </si>
  <si>
    <t>SOPS00000274</t>
  </si>
  <si>
    <t>SOPS00000175</t>
  </si>
  <si>
    <t>SOPS00000198</t>
  </si>
  <si>
    <t>SOPS00000054</t>
  </si>
  <si>
    <t>SOPS00000102</t>
  </si>
  <si>
    <t>SOPS00000058</t>
  </si>
  <si>
    <t>SOPS00000039</t>
  </si>
  <si>
    <t>SOPS00000260</t>
  </si>
  <si>
    <t>SOPS00000313</t>
  </si>
  <si>
    <t>SOPS00000064</t>
  </si>
  <si>
    <t>SOPS00000065</t>
  </si>
  <si>
    <t>SOPS00000008</t>
  </si>
  <si>
    <t>SOPS00000046</t>
  </si>
  <si>
    <t>SOPS00000017</t>
  </si>
  <si>
    <t>SOPS00000167</t>
  </si>
  <si>
    <t>SOPS00000243</t>
  </si>
  <si>
    <t>SOPS00000264</t>
  </si>
  <si>
    <t>SOPS00000229</t>
  </si>
  <si>
    <t>SOPS00000131</t>
  </si>
  <si>
    <t>SOPS00000116</t>
  </si>
  <si>
    <t>SOPS00000300</t>
  </si>
  <si>
    <t>SOPS00000277</t>
  </si>
  <si>
    <t>SOPS00000254</t>
  </si>
  <si>
    <t>SOPS00000244</t>
  </si>
  <si>
    <t>SOPS00000168</t>
  </si>
  <si>
    <t>SOPS00000182</t>
  </si>
  <si>
    <t>SOPS00000125</t>
  </si>
  <si>
    <t>SOPS00000183</t>
  </si>
  <si>
    <t>SOPS00000184</t>
  </si>
  <si>
    <t>SOPS00000196</t>
  </si>
  <si>
    <t>SOPS00000015</t>
  </si>
  <si>
    <t>SOPS00000079</t>
  </si>
  <si>
    <t>SOPS00000073</t>
  </si>
  <si>
    <t>SOPS00000062</t>
  </si>
  <si>
    <t>SOPS00000137</t>
  </si>
  <si>
    <t>SOPS00000292</t>
  </si>
  <si>
    <t>SOPS00000361</t>
  </si>
  <si>
    <t>SOPS00000272</t>
  </si>
  <si>
    <t>SOPS00000179</t>
  </si>
  <si>
    <t>SOPS00000302</t>
  </si>
  <si>
    <t>111000253</t>
  </si>
  <si>
    <t>111000215</t>
  </si>
  <si>
    <t>SOPS00000294</t>
  </si>
  <si>
    <t>SOPS00000002</t>
  </si>
  <si>
    <t>SOPS00000337</t>
  </si>
  <si>
    <t>SOPS00000355</t>
  </si>
  <si>
    <t>SOPS00000350</t>
  </si>
  <si>
    <t>SOPS00000290</t>
  </si>
  <si>
    <t>SOPS00000108</t>
  </si>
  <si>
    <t>SOPS00000156</t>
  </si>
  <si>
    <t>SOPS00000255</t>
  </si>
  <si>
    <t>SOPS00000021</t>
  </si>
  <si>
    <t>SOPS00000110</t>
  </si>
  <si>
    <t>SOPS00000181</t>
  </si>
  <si>
    <t>SOPS00000129</t>
  </si>
  <si>
    <t>SOPS00000235</t>
  </si>
  <si>
    <t>SOPS00000202</t>
  </si>
  <si>
    <t>SOPS00000130</t>
  </si>
  <si>
    <t>SOPS00000165</t>
  </si>
  <si>
    <t>SOPS00000101</t>
  </si>
  <si>
    <t>SOPS00000111</t>
  </si>
  <si>
    <t>SOPS00000106</t>
  </si>
  <si>
    <t>SOPS00000327</t>
  </si>
  <si>
    <t>SOPS00000077</t>
  </si>
  <si>
    <t>SOPS00000084</t>
  </si>
  <si>
    <t>SOPS00000099</t>
  </si>
  <si>
    <t>111000252</t>
  </si>
  <si>
    <t>111000283</t>
  </si>
  <si>
    <t>SOPS00000020</t>
  </si>
  <si>
    <t>SOPS00000044</t>
  </si>
  <si>
    <t>SOPS00000248</t>
  </si>
  <si>
    <t>SOPS00000219</t>
  </si>
  <si>
    <t>SOPS00000245</t>
  </si>
  <si>
    <t>SOPS00000135</t>
  </si>
  <si>
    <t>SOPS00000223</t>
  </si>
  <si>
    <t>SOPS00000200</t>
  </si>
  <si>
    <t>SOPS00000203</t>
  </si>
  <si>
    <t>SOPS00000282</t>
  </si>
  <si>
    <t>SOPS00000289</t>
  </si>
  <si>
    <t>SOPS00000105</t>
  </si>
  <si>
    <t>SOPS00000253</t>
  </si>
  <si>
    <t>SOPS00000051</t>
  </si>
  <si>
    <t>SOPS00000010</t>
  </si>
  <si>
    <t>SOPS00000284</t>
  </si>
  <si>
    <t>SOPS00000358</t>
  </si>
  <si>
    <t>SOPS00000340</t>
  </si>
  <si>
    <t>SOPS00000330</t>
  </si>
  <si>
    <t>SOPS00000210</t>
  </si>
  <si>
    <t>SOPS00000240</t>
  </si>
  <si>
    <t>SOPS00000150</t>
  </si>
  <si>
    <t>SOPS00000326</t>
  </si>
  <si>
    <t>SOPS00000114</t>
  </si>
  <si>
    <t>SOPS00000342</t>
  </si>
  <si>
    <t>SOPS00000056</t>
  </si>
  <si>
    <t>SOPS00000006</t>
  </si>
  <si>
    <t>SOPS00000144</t>
  </si>
  <si>
    <t>SOPS00000081</t>
  </si>
  <si>
    <t>SOPS00000087</t>
  </si>
  <si>
    <t>SOPS00000308</t>
  </si>
  <si>
    <t>SOPS00000241</t>
  </si>
  <si>
    <t>SOPS00000363</t>
  </si>
  <si>
    <t>SOPS00000291</t>
  </si>
  <si>
    <t>SOPS00000222</t>
  </si>
  <si>
    <t>SOPS00000218</t>
  </si>
  <si>
    <t>SOPS00000324</t>
  </si>
  <si>
    <t>SOPS00000378</t>
  </si>
  <si>
    <t>SOPS00000217</t>
  </si>
  <si>
    <t>SOPS00000250</t>
  </si>
  <si>
    <t>SOPS00000345</t>
  </si>
  <si>
    <t>111000292</t>
  </si>
  <si>
    <t>111000293</t>
  </si>
  <si>
    <t>111000294</t>
  </si>
  <si>
    <t>SOPS00000271</t>
  </si>
  <si>
    <t>SOPS00000376</t>
  </si>
  <si>
    <t>SOPS00000339</t>
  </si>
  <si>
    <t>111000250</t>
  </si>
  <si>
    <t>SOPS00000280</t>
  </si>
  <si>
    <t>111000208</t>
  </si>
  <si>
    <t>SOPS00000310</t>
  </si>
  <si>
    <t>SOPS00000009</t>
  </si>
  <si>
    <t>SOPS00000082</t>
  </si>
  <si>
    <t>SOPS00000212</t>
  </si>
  <si>
    <t>SOPS00000251</t>
  </si>
  <si>
    <t>SOPS00000067</t>
  </si>
  <si>
    <t>SOPS00000204</t>
  </si>
  <si>
    <t>111000012</t>
  </si>
  <si>
    <t>SOPS00000188</t>
  </si>
  <si>
    <t>SOPS00000335</t>
  </si>
  <si>
    <t>SOPS00000177</t>
  </si>
  <si>
    <t>SOPS00000226</t>
  </si>
  <si>
    <t>SOPS00000048</t>
  </si>
  <si>
    <t>SOPS00000080</t>
  </si>
  <si>
    <t>SOPS00000085</t>
  </si>
  <si>
    <t>SOPS00000063</t>
  </si>
  <si>
    <t>SOPS00000076</t>
  </si>
  <si>
    <t>SOPS00000068</t>
  </si>
  <si>
    <t>SOPS00000122</t>
  </si>
  <si>
    <t>SOPS00000209</t>
  </si>
  <si>
    <t>SOPS00000098</t>
  </si>
  <si>
    <t>SOPS00000307</t>
  </si>
  <si>
    <t>111000013</t>
  </si>
  <si>
    <t>SOPS00000003</t>
  </si>
  <si>
    <t>111000008</t>
  </si>
  <si>
    <t>SOPS00000121</t>
  </si>
  <si>
    <t>SOPS00000147</t>
  </si>
  <si>
    <t>SOPS00000228</t>
  </si>
  <si>
    <t>SOPS00000295</t>
  </si>
  <si>
    <t>SOPS00000083</t>
  </si>
  <si>
    <t>111000070</t>
  </si>
  <si>
    <t>SOPS00000093</t>
  </si>
  <si>
    <t>SOPS00000086</t>
  </si>
  <si>
    <t>SOPS00000263</t>
  </si>
  <si>
    <t>SOPS00000349</t>
  </si>
  <si>
    <t>SOPS00000385</t>
  </si>
  <si>
    <t>SOPS00000347</t>
  </si>
  <si>
    <t>SOPS00000164</t>
  </si>
  <si>
    <t>SOPS00000140</t>
  </si>
  <si>
    <t>SOPS00000157</t>
  </si>
  <si>
    <t>SOPS00000158</t>
  </si>
  <si>
    <t>SOPS00000159</t>
  </si>
  <si>
    <t>SOPS00000037</t>
  </si>
  <si>
    <t>SOPS00000057</t>
  </si>
  <si>
    <t>SOPS00000001</t>
  </si>
  <si>
    <t>SOPS00000005</t>
  </si>
  <si>
    <t>SOPS00000306</t>
  </si>
  <si>
    <t>SOPS00000019</t>
  </si>
  <si>
    <t>SOPS00000029</t>
  </si>
  <si>
    <t>SOPS00000049</t>
  </si>
  <si>
    <t>SOPS00000042</t>
  </si>
  <si>
    <t>SOPS00000069</t>
  </si>
  <si>
    <t>SOPS00000070</t>
  </si>
  <si>
    <t>SOPS00000074</t>
  </si>
  <si>
    <t>SOPS00000043</t>
  </si>
  <si>
    <t>SOPS00000050</t>
  </si>
  <si>
    <t>SOPS00000267</t>
  </si>
  <si>
    <t>SOPS00000348</t>
  </si>
  <si>
    <t>SOPS00000329</t>
  </si>
  <si>
    <t>SOPS00000379</t>
  </si>
  <si>
    <t>SOPS00000169</t>
  </si>
  <si>
    <t>SOPS00000213</t>
  </si>
  <si>
    <t>SOPS00000301</t>
  </si>
  <si>
    <t>SOPS00000287</t>
  </si>
  <si>
    <t>SOPS00000315</t>
  </si>
  <si>
    <t>SOPS00000268</t>
  </si>
  <si>
    <t>SOPS00000281</t>
  </si>
  <si>
    <t>SOPS00000317</t>
  </si>
  <si>
    <t>SOPS00000321</t>
  </si>
  <si>
    <t>SOPS00000018</t>
  </si>
  <si>
    <t>SOPS00000036</t>
  </si>
  <si>
    <t>SOPS00000128</t>
  </si>
  <si>
    <t>SOPS00000187</t>
  </si>
  <si>
    <t>SOPS00000174</t>
  </si>
  <si>
    <t>SOPS00000232</t>
  </si>
  <si>
    <t>SOPS00000322</t>
  </si>
  <si>
    <t>SOPS00000383</t>
  </si>
  <si>
    <t>SOPS00000360</t>
  </si>
  <si>
    <t>SOPS00000384</t>
  </si>
  <si>
    <t>SOPS00000366</t>
  </si>
  <si>
    <t>SOPS00000346</t>
  </si>
  <si>
    <t>SOPS00000334</t>
  </si>
  <si>
    <t>SOPS00000388</t>
  </si>
  <si>
    <t>SOPS00000354</t>
  </si>
  <si>
    <t>SOPS00000370</t>
  </si>
  <si>
    <t>SOPS00000390</t>
  </si>
  <si>
    <t>SOPS00000389</t>
  </si>
  <si>
    <t>SOPS00000351</t>
  </si>
  <si>
    <t>Version:</t>
  </si>
  <si>
    <t>V2</t>
  </si>
  <si>
    <t>all columns in sheet "Purch_Received not invoiced" and "Sales_Delivered not invoiced"</t>
  </si>
  <si>
    <t>Date format:</t>
  </si>
  <si>
    <t>Region</t>
  </si>
  <si>
    <t>Date format</t>
  </si>
  <si>
    <t xml:space="preserve">0. European </t>
  </si>
  <si>
    <t>1. Germany</t>
  </si>
  <si>
    <t>TT.MM.JJJJ</t>
  </si>
  <si>
    <t>2. Netherland</t>
  </si>
  <si>
    <t>DD.MM.JJJJ</t>
  </si>
  <si>
    <t>3. America</t>
  </si>
  <si>
    <t>MM.DD.YYYY</t>
  </si>
  <si>
    <t>V3</t>
  </si>
  <si>
    <t>Add ability to change 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</si>
</sst>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14" fontId="0" fillId="0" borderId="0" xfId="0" applyNumberForma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164" fontId="0" fillId="0" borderId="0" xfId="0" applyNumberFormat="1" applyAlignment="1"/>
    <xf numFmtId="164" fontId="1" fillId="0" borderId="0" xfId="0" applyNumberFormat="1" applyFont="1" applyAlignment="1"/>
    <xf numFmtId="0" fontId="0" fillId="0" borderId="0" xfId="0" quotePrefix="1"/>
    <xf numFmtId="0" fontId="2" fillId="0" borderId="0" xfId="1"/>
    <xf numFmtId="0" fontId="1" fillId="0" borderId="0" xfId="0" quotePrefix="1" applyNumberFormat="1" applyFont="1" applyAlignment="1">
      <alignment wrapText="1"/>
    </xf>
  </cellXfs>
  <cellStyles count="2">
    <cellStyle name="Normal" xfId="0" builtinId="0"/>
    <cellStyle name="Title" xfId="1" builtinId="15"/>
  </cellStyles>
  <dxfs count="133"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tables/table1.xml><?xml version="1.0" encoding="utf-8"?>
<table xmlns="http://schemas.openxmlformats.org/spreadsheetml/2006/main" id="1" name="Table1" displayName="Table1" ref="T2:U6" totalsRowShown="0">
  <autoFilter ref="T2:U6"/>
  <tableColumns count="2">
    <tableColumn id="1" name="Region"/>
    <tableColumn id="2" name="Date form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tlasReport_4_Table_1" displayName="AtlasReport_4_Table_1" ref="A2:M474" totalsRowCount="1">
  <autoFilter ref="A2:M473"/>
  <tableColumns count="13">
    <tableColumn id="1" name="PO number" totalsRowLabel="Total" dataDxfId="132" totalsRowDxfId="131"/>
    <tableColumn id="2" name="Vendor account" dataDxfId="130" totalsRowDxfId="129">
      <calculatedColumnFormula>_xll.AtlasFormulas.AtlasFunctions.AtlasTable("PROD",DataAreaId,"T.PurchTable","%OrderAccount","","","","","","","PurchId",$A3)</calculatedColumnFormula>
    </tableColumn>
    <tableColumn id="3" name="Vendor name" dataDxfId="128" totalsRowDxfId="127">
      <calculatedColumnFormula>_xll.AtlasFormulas.AtlasFunctions.AtlasTable("PROD",DataAreaId,"T.VendTable","%Name","","","","","","","AccountNum",$B3)</calculatedColumnFormula>
    </tableColumn>
    <tableColumn id="4" name="Lot ID" dataDxfId="126" totalsRowDxfId="125"/>
    <tableColumn id="5" name="Item number" totalsRowLabel="Total" dataDxfId="124" totalsRowDxfId="123"/>
    <tableColumn id="6" name="Item name" dataDxfId="122" totalsRowDxfId="121"/>
    <tableColumn id="7" name="Order date" dataDxfId="120" totalsRowDxfId="119">
      <calculatedColumnFormula>_xll.AtlasFormulas.AtlasFunctions.AtlasTable("PROD",DataAreaId,"T.PurchLine","%DeliveryDate","","","","","","","ItemId|InventTransId",$E3,$D3)</calculatedColumnFormula>
    </tableColumn>
    <tableColumn id="8" name="Quantity" totalsRowFunction="sum" dataDxfId="118" totalsRowDxfId="117"/>
    <tableColumn id="9" name="Unit price" dataDxfId="116" totalsRowDxfId="115">
      <calculatedColumnFormula>_xll.AtlasFormulas.AtlasFunctions.AtlasBalance("PROD",DataAreaId,"T.PurchLine","Sum|PurchPrice|0","","","","","","","ItemId|InventTransId",$E3,$D3)</calculatedColumnFormula>
    </tableColumn>
    <tableColumn id="10" name="Currency" dataDxfId="114" totalsRowDxfId="113">
      <calculatedColumnFormula>_xll.AtlasFormulas.AtlasFunctions.AtlasTable("PROD",DataAreaId,"T.PurchLine","%CurrencyCode","","","","","","","ItemId|InventTransId",$E3,$D3)</calculatedColumnFormula>
    </tableColumn>
    <tableColumn id="11" name="Net amount currency" dataDxfId="112" totalsRowDxfId="111">
      <calculatedColumnFormula>_xll.AtlasFormulas.AtlasFunctions.AtlasBalance("PROD",DataAreaId,"T.PurchLine","Sum|LineAmount|0","","","","","","","ItemId|InventTransId",$E3,$D3)</calculatedColumnFormula>
    </tableColumn>
    <tableColumn id="12" name="Financial date" dataDxfId="110" totalsRowDxfId="109"/>
    <tableColumn id="13" name="Physical date" dataDxfId="108" totalsRowDxfId="1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AtlasReport_1_Table_1" displayName="AtlasReport_1_Table_1" ref="A2:K474" totalsRowCount="1">
  <autoFilter ref="A2:K473"/>
  <tableColumns count="11">
    <tableColumn id="1" name="PO number" totalsRowLabel="Total" dataDxfId="106" totalsRowDxfId="105"/>
    <tableColumn id="2" name="Vendor account" dataDxfId="104" totalsRowDxfId="103">
      <calculatedColumnFormula>_xll.AtlasFormulas.AtlasFunctions.AtlasTable("PROD",DataAreaId,"T.PurchTable","%OrderAccount","","","","","","","PurchId",$A3)</calculatedColumnFormula>
    </tableColumn>
    <tableColumn id="3" name="Vendor name" dataDxfId="102" totalsRowDxfId="101">
      <calculatedColumnFormula>_xll.AtlasFormulas.AtlasFunctions.AtlasTable("PROD",DataAreaId,"T.VendTable","%Name","","","","","","","AccountNum",$B3)</calculatedColumnFormula>
    </tableColumn>
    <tableColumn id="4" name="Item name" dataDxfId="100" totalsRowDxfId="99"/>
    <tableColumn id="5" name="Item number" totalsRowLabel="Total" dataDxfId="98" totalsRowDxfId="97"/>
    <tableColumn id="6" name="Physical date" dataDxfId="96" totalsRowDxfId="95"/>
    <tableColumn id="7" name="Receipt status" dataDxfId="94" totalsRowDxfId="93"/>
    <tableColumn id="8" name="Quantity" totalsRowFunction="sum" dataDxfId="92" totalsRowDxfId="91"/>
    <tableColumn id="9" name="Financial date" dataDxfId="90" totalsRowDxfId="89"/>
    <tableColumn id="10" name="Physical voucher" dataDxfId="88" totalsRowDxfId="87"/>
    <tableColumn id="11" name="210010 balance" dataDxfId="86" totalsRowDxfId="85">
      <calculatedColumnFormula>_xll.AtlasFormulas.AtlasFunctions.AtlasBalance("PROD",DataAreaId,"T.LedgerTrans","Sum|AmountMST|0","","","","","","","AccountNum|Voucher","210010",$J3)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AtlasReport_5_Table_1" displayName="AtlasReport_5_Table_1" ref="A2:M919" totalsRowCount="1">
  <autoFilter ref="A2:M918"/>
  <tableColumns count="13">
    <tableColumn id="1" name="SO number" totalsRowLabel="Total" dataDxfId="84" totalsRowDxfId="83"/>
    <tableColumn id="2" name="Customer account" dataDxfId="82" totalsRowDxfId="81">
      <calculatedColumnFormula>_xll.AtlasFormulas.AtlasFunctions.AtlasTable("PROD",DataAreaId,"T.SalesTable","%CustAccount","","","","","","","SalesId",$A3)</calculatedColumnFormula>
    </tableColumn>
    <tableColumn id="3" name="Customer name" dataDxfId="80" totalsRowDxfId="79">
      <calculatedColumnFormula>_xll.AtlasFormulas.AtlasFunctions.AtlasTable("PROD",DataAreaId,"T.CustTable","%Name","","","","","","","AccountNum",$B3)</calculatedColumnFormula>
    </tableColumn>
    <tableColumn id="4" name="Item number" totalsRowLabel="Total" dataDxfId="78" totalsRowDxfId="77"/>
    <tableColumn id="5" name="Lot ID" dataDxfId="76" totalsRowDxfId="75"/>
    <tableColumn id="6" name="Item name" dataDxfId="74" totalsRowDxfId="73"/>
    <tableColumn id="7" name="Delivery date" dataDxfId="72" totalsRowDxfId="71">
      <calculatedColumnFormula>_xll.AtlasFormulas.AtlasFunctions.AtlasTable("PROD",DataAreaId,"T.SalesLine","%ShippingDateRequested","","","","","","","ItemId|InventTransId",$D3,$E3)</calculatedColumnFormula>
    </tableColumn>
    <tableColumn id="8" name="Quantity" totalsRowFunction="sum" dataDxfId="70" totalsRowDxfId="69"/>
    <tableColumn id="9" name="Unit price" dataDxfId="68" totalsRowDxfId="67">
      <calculatedColumnFormula>_xll.AtlasFormulas.AtlasFunctions.AtlasBalance("PROD",DataAreaId,"T.SalesLine","Sum|SalesPrice|0","","","","","","","ItemId|InventTransId",$D3,$E3)</calculatedColumnFormula>
    </tableColumn>
    <tableColumn id="10" name="Currency" dataDxfId="66" totalsRowDxfId="65">
      <calculatedColumnFormula>_xll.AtlasFormulas.AtlasFunctions.AtlasTable("PROD",DataAreaId,"T.SalesLine","%CurrencyCode","","","","","","","ItemId|InventTransId",$D3,$E3)</calculatedColumnFormula>
    </tableColumn>
    <tableColumn id="11" name="Net amount" dataDxfId="64" totalsRowDxfId="63">
      <calculatedColumnFormula>_xll.AtlasFormulas.AtlasFunctions.AtlasBalance("PROD",DataAreaId,"T.SalesLine","Sum|LineAmount|0","","","","","","","ItemId|InventTransId",$D3,$E3)</calculatedColumnFormula>
    </tableColumn>
    <tableColumn id="12" name="Financial date" dataDxfId="62" totalsRowDxfId="61"/>
    <tableColumn id="13" name="Physical date" dataDxfId="60" totalsRow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AtlasReport_2_Table_1" displayName="AtlasReport_2_Table_1" ref="A2:K919" totalsRowCount="1">
  <autoFilter ref="A2:K918"/>
  <tableColumns count="11">
    <tableColumn id="1" name="SO number" totalsRowLabel="Total" dataDxfId="58" totalsRowDxfId="57"/>
    <tableColumn id="2" name="Customer account" dataDxfId="56" totalsRowDxfId="55">
      <calculatedColumnFormula>_xll.AtlasFormulas.AtlasFunctions.AtlasTable("PROD",DataAreaId,"T.SalesTable","%CustAccount","","","","","","","SalesId",$A3)</calculatedColumnFormula>
    </tableColumn>
    <tableColumn id="3" name="Customer name" dataDxfId="54" totalsRowDxfId="53">
      <calculatedColumnFormula>_xll.AtlasFormulas.AtlasFunctions.AtlasTable("PROD",DataAreaId,"T.CustTable","%Name","","","","","","","AccountNum",$B3)</calculatedColumnFormula>
    </tableColumn>
    <tableColumn id="4" name="Item number" totalsRowLabel="Total" dataDxfId="52" totalsRowDxfId="51"/>
    <tableColumn id="5" name="Item name" dataDxfId="50" totalsRowDxfId="49"/>
    <tableColumn id="6" name="Physical date" dataDxfId="48" totalsRowDxfId="47"/>
    <tableColumn id="7" name="Issue status" dataDxfId="46" totalsRowDxfId="45"/>
    <tableColumn id="8" name="Quantity" totalsRowFunction="sum" dataDxfId="44" totalsRowDxfId="43"/>
    <tableColumn id="9" name="Financial date" dataDxfId="42" totalsRowDxfId="41"/>
    <tableColumn id="10" name="Physical voucher"/>
    <tableColumn id="11" name="120010 balance" dataDxfId="40">
      <calculatedColumnFormula>_xll.AtlasFormulas.AtlasFunctions.AtlasBalance("PROD",DataAreaId,"T.LedgerTrans","Sum|AmountMST|0","","","","","","","AccountNum|Voucher","120010",$J3)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AtlasReport_3_Table_1" displayName="AtlasReport_3_Table_1" ref="A2:G5" totalsRowCount="1">
  <autoFilter ref="A2:G4"/>
  <tableColumns count="7">
    <tableColumn id="1" name="Prod number" totalsRowLabel="Total" dataDxfId="39" totalsRowDxfId="38"/>
    <tableColumn id="2" name="Item number" totalsRowLabel="Total" dataDxfId="37" totalsRowDxfId="36"/>
    <tableColumn id="3" name="Item name" dataDxfId="35" totalsRowDxfId="34"/>
    <tableColumn id="4" name="Physical date" dataDxfId="33" totalsRowDxfId="32"/>
    <tableColumn id="5" name="Quantity" totalsRowFunction="sum" dataDxfId="31" totalsRowDxfId="30"/>
    <tableColumn id="6" name="Physical cost amount" totalsRowFunction="sum" dataDxfId="29" totalsRowDxfId="28"/>
    <tableColumn id="7" name="Financial date" dataDxfId="27" totalsRow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AtlasReport_6_Table_1" displayName="AtlasReport_6_Table_1" ref="A2:F4" totalsRowCount="1">
  <autoFilter ref="A2:F3"/>
  <tableColumns count="6">
    <tableColumn id="1" name="Prod number" totalsRowLabel="Total" dataDxfId="25" totalsRowDxfId="24"/>
    <tableColumn id="2" name="Item number" totalsRowLabel="Total" dataDxfId="23" totalsRowDxfId="22"/>
    <tableColumn id="3" name="Item name" dataDxfId="21" totalsRowDxfId="20"/>
    <tableColumn id="4" name="Physical date" dataDxfId="19" totalsRowDxfId="18"/>
    <tableColumn id="5" name="Quantity" totalsRowFunction="sum" dataDxfId="17" totalsRowDxfId="16"/>
    <tableColumn id="6" name="Physical cost amount" totalsRowFunction="sum" dataDxfId="15" totalsRow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AtlasReport_7_Table_1" displayName="AtlasReport_7_Table_1" ref="A2:G6" totalsRowCount="1">
  <autoFilter ref="A2:G5"/>
  <tableColumns count="7">
    <tableColumn id="1" name="Prod number" totalsRowLabel="Total" dataDxfId="13" totalsRowDxfId="12"/>
    <tableColumn id="2" name="Item number" totalsRowLabel="Total" dataDxfId="11" totalsRowDxfId="10"/>
    <tableColumn id="3" name="Item name" dataDxfId="9" totalsRowDxfId="8"/>
    <tableColumn id="4" name="Reference" dataDxfId="7" totalsRowDxfId="6"/>
    <tableColumn id="5" name="Quantity" totalsRowFunction="sum" dataDxfId="5" totalsRowDxfId="4"/>
    <tableColumn id="6" name="Financial date" dataDxfId="3" totalsRowDxfId="2"/>
    <tableColumn id="7" name="Physical dat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11.5703125" bestFit="1" customWidth="1"/>
    <col min="2" max="2" width="14.5703125" customWidth="1"/>
    <col min="6" max="6" width="16.140625" bestFit="1" customWidth="1"/>
    <col min="7" max="7" width="24.42578125" bestFit="1" customWidth="1"/>
    <col min="8" max="8" width="19.140625" bestFit="1" customWidth="1"/>
    <col min="9" max="9" width="12.5703125" customWidth="1"/>
    <col min="20" max="20" width="11.85546875" bestFit="1" customWidth="1"/>
    <col min="21" max="21" width="13.7109375" customWidth="1"/>
  </cols>
  <sheetData>
    <row r="1" spans="1:21" x14ac:dyDescent="0.25">
      <c r="A1" t="s">
        <v>0</v>
      </c>
      <c r="B1">
        <v>364</v>
      </c>
      <c r="G1" t="str">
        <f>VLOOKUP(I1,Table1[#All],2,0)</f>
        <v>DD.MM.YYYY</v>
      </c>
      <c r="H1" t="s">
        <v>2253</v>
      </c>
      <c r="I1" t="s">
        <v>2256</v>
      </c>
    </row>
    <row r="2" spans="1:21" x14ac:dyDescent="0.25">
      <c r="A2" t="s">
        <v>1</v>
      </c>
      <c r="B2" s="1">
        <v>42886</v>
      </c>
      <c r="D2" t="str">
        <f xml:space="preserve"> TEXT(DATE(2008,1,1),DateFormat) &amp; " .. "&amp;TEXT(DATE(YEAR(B2),MONTH(B2),DAY(B2)),DateFormat)</f>
        <v>01.01.2008 .. 31.05.2017</v>
      </c>
      <c r="G2" t="str">
        <f>TEXT(RptDate+1,DateFormat) &amp; " .. " &amp; TEXT(DATE(2099,12,31),DateFormat) &amp; ", """""</f>
        <v>01.06.2017 .. 31.12.2099, ""</v>
      </c>
      <c r="T2" t="s">
        <v>2254</v>
      </c>
      <c r="U2" t="s">
        <v>2255</v>
      </c>
    </row>
    <row r="3" spans="1:21" x14ac:dyDescent="0.25">
      <c r="T3" t="s">
        <v>2256</v>
      </c>
      <c r="U3" t="s">
        <v>40</v>
      </c>
    </row>
    <row r="4" spans="1:21" x14ac:dyDescent="0.25">
      <c r="G4" t="s">
        <v>35</v>
      </c>
      <c r="H4" t="s">
        <v>36</v>
      </c>
      <c r="T4" t="s">
        <v>2257</v>
      </c>
      <c r="U4" t="s">
        <v>2258</v>
      </c>
    </row>
    <row r="5" spans="1:21" x14ac:dyDescent="0.25">
      <c r="F5" t="s">
        <v>22</v>
      </c>
      <c r="G5">
        <f>_xll.AtlasFormulas.AtlasFunctions.AtlasBalance("PROD",DataAreaId,"T.PurchTable","Count|RecId|0","","","","","","","PurchStatus","Backorder")</f>
        <v>16</v>
      </c>
      <c r="H5">
        <f>_xll.AtlasFormulas.AtlasFunctions.AtlasBalance("PROD",DataAreaId,"T.PurchTable","Count|RecId|0","","","","","","","PurchStatus","Received")</f>
        <v>1</v>
      </c>
      <c r="T5" t="s">
        <v>2259</v>
      </c>
      <c r="U5" t="s">
        <v>2260</v>
      </c>
    </row>
    <row r="6" spans="1:21" x14ac:dyDescent="0.25">
      <c r="F6" t="s">
        <v>27</v>
      </c>
      <c r="G6">
        <f>_xll.AtlasFormulas.AtlasFunctions.AtlasBalance("PROD",DataAreaId,"T.SalesTable","Count|RecId|0","","","","","","","SalesStatus","Backorder")</f>
        <v>36</v>
      </c>
      <c r="H6">
        <f>_xll.AtlasFormulas.AtlasFunctions.AtlasBalance("PROD",DataAreaId,"T.SalesTable","Count|RecId|0","","","","","","","SalesStatus","Delivered")</f>
        <v>13</v>
      </c>
      <c r="T6" t="s">
        <v>2261</v>
      </c>
      <c r="U6" t="s">
        <v>2262</v>
      </c>
    </row>
    <row r="7" spans="1:21" x14ac:dyDescent="0.25">
      <c r="F7" t="s">
        <v>34</v>
      </c>
      <c r="G7">
        <f>_xll.AtlasFormulas.AtlasFunctions.AtlasBalance("PROD",DataAreaId,"T.ProdTable","Count|RecId|0","","","","","","","ProdStatus","Created,CostEstimated,Scheduled,Released,StartedUp")</f>
        <v>0</v>
      </c>
      <c r="H7">
        <f>_xll.AtlasFormulas.AtlasFunctions.AtlasBalance("PROD",DataAreaId,"T.ProdTable","Count|RecId|0","","","","","","","ProdStatus","ReportedFinished")</f>
        <v>0</v>
      </c>
    </row>
    <row r="10" spans="1:21" x14ac:dyDescent="0.25">
      <c r="B10" t="s">
        <v>2250</v>
      </c>
    </row>
    <row r="11" spans="1:21" x14ac:dyDescent="0.25">
      <c r="B11" s="1">
        <v>42909</v>
      </c>
      <c r="C11" t="s">
        <v>2251</v>
      </c>
      <c r="D11" t="s">
        <v>2252</v>
      </c>
    </row>
    <row r="12" spans="1:21" x14ac:dyDescent="0.25">
      <c r="B12" s="1">
        <v>43069</v>
      </c>
      <c r="C12" t="s">
        <v>2263</v>
      </c>
      <c r="D12" t="s">
        <v>2264</v>
      </c>
    </row>
  </sheetData>
  <dataValidations count="1">
    <dataValidation type="list" allowBlank="1" showInputMessage="1" showErrorMessage="1" sqref="I1">
      <formula1>Region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6"/>
  <sheetViews>
    <sheetView workbookViewId="0">
      <selection activeCell="C29" sqref="C29"/>
    </sheetView>
  </sheetViews>
  <sheetFormatPr defaultColWidth="9.140625" defaultRowHeight="15" x14ac:dyDescent="0.25"/>
  <cols>
    <col min="1" max="2" width="11.5703125" customWidth="1"/>
    <col min="3" max="3" width="36" customWidth="1"/>
    <col min="4" max="4" width="11.85546875" customWidth="1"/>
    <col min="5" max="5" width="23.28515625" customWidth="1"/>
    <col min="6" max="6" width="31.5703125" customWidth="1"/>
    <col min="7" max="7" width="12.85546875" customWidth="1"/>
    <col min="8" max="8" width="11" customWidth="1"/>
    <col min="9" max="9" width="12" customWidth="1"/>
    <col min="10" max="10" width="11.140625" customWidth="1"/>
    <col min="11" max="11" width="20.7109375" customWidth="1"/>
    <col min="12" max="12" width="15.7109375" customWidth="1"/>
    <col min="13" max="13" width="14.85546875" customWidth="1"/>
  </cols>
  <sheetData>
    <row r="1" spans="1:13" ht="22.5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13</v>
      </c>
      <c r="B2" s="2" t="s">
        <v>14</v>
      </c>
      <c r="C2" s="2" t="s">
        <v>11</v>
      </c>
      <c r="D2" s="2" t="s">
        <v>3</v>
      </c>
      <c r="E2" s="2" t="s">
        <v>2</v>
      </c>
      <c r="F2" s="2" t="s">
        <v>12</v>
      </c>
      <c r="G2" s="2" t="s">
        <v>24</v>
      </c>
      <c r="H2" s="8" t="s">
        <v>8</v>
      </c>
      <c r="I2" s="8" t="s">
        <v>25</v>
      </c>
      <c r="J2" s="2" t="s">
        <v>37</v>
      </c>
      <c r="K2" s="8" t="s">
        <v>38</v>
      </c>
      <c r="L2" s="5" t="s">
        <v>39</v>
      </c>
      <c r="M2" s="5" t="s">
        <v>5</v>
      </c>
    </row>
    <row r="3" spans="1:13" x14ac:dyDescent="0.25">
      <c r="A3" s="4" t="s">
        <v>251</v>
      </c>
      <c r="B3" s="7" t="str">
        <f>_xll.AtlasFormulas.AtlasFunctions.AtlasTable("PROD",DataAreaId,"T.PurchTable","%OrderAccount","","","","","","","PurchId",$A3)</f>
        <v>364-2000168</v>
      </c>
      <c r="C3" s="7" t="str">
        <f>_xll.AtlasFormulas.AtlasFunctions.AtlasTable("PROD",DataAreaId,"T.VendTable","%Name","","","","","","","AccountNum",$B3)</f>
        <v>S&amp;P Clever Reinforcement Company AG</v>
      </c>
      <c r="D3" s="4" t="s">
        <v>252</v>
      </c>
      <c r="E3" s="4" t="s">
        <v>222</v>
      </c>
      <c r="F3" s="4" t="s">
        <v>221</v>
      </c>
      <c r="G3" s="7" t="str">
        <f>_xll.AtlasFormulas.AtlasFunctions.AtlasTable("PROD",DataAreaId,"T.PurchLine","%DeliveryDate","","","","","","","ItemId|InventTransId",$E3,$D3)</f>
        <v>5/22/2017</v>
      </c>
      <c r="H3" s="9">
        <v>1950</v>
      </c>
      <c r="I3" s="9">
        <f>_xll.AtlasFormulas.AtlasFunctions.AtlasBalance("PROD",DataAreaId,"T.PurchLine","Sum|PurchPrice|0","","","","","","","ItemId|InventTransId",$E3,$D3)</f>
        <v>3.86</v>
      </c>
      <c r="J3" s="7" t="str">
        <f>_xll.AtlasFormulas.AtlasFunctions.AtlasTable("PROD",DataAreaId,"T.PurchLine","%CurrencyCode","","","","","","","ItemId|InventTransId",$E3,$D3)</f>
        <v>EUR</v>
      </c>
      <c r="K3" s="9">
        <f>_xll.AtlasFormulas.AtlasFunctions.AtlasBalance("PROD",DataAreaId,"T.PurchLine","Sum|LineAmount|0","","","","","","","ItemId|InventTransId",$E3,$D3)</f>
        <v>7527</v>
      </c>
      <c r="L3" s="6">
        <v>42878</v>
      </c>
      <c r="M3" s="6">
        <v>42884</v>
      </c>
    </row>
    <row r="4" spans="1:13" x14ac:dyDescent="0.25">
      <c r="A4" s="4" t="s">
        <v>253</v>
      </c>
      <c r="B4" s="7" t="str">
        <f>_xll.AtlasFormulas.AtlasFunctions.AtlasTable("PROD",DataAreaId,"T.PurchTable","%OrderAccount","","","","","","","PurchId",$A4)</f>
        <v>364-2000168</v>
      </c>
      <c r="C4" s="7" t="str">
        <f>_xll.AtlasFormulas.AtlasFunctions.AtlasTable("PROD",DataAreaId,"T.VendTable","%Name","","","","","","","AccountNum",$B4)</f>
        <v>S&amp;P Clever Reinforcement Company AG</v>
      </c>
      <c r="D4" s="4" t="s">
        <v>254</v>
      </c>
      <c r="E4" s="4" t="s">
        <v>222</v>
      </c>
      <c r="F4" s="4" t="s">
        <v>221</v>
      </c>
      <c r="G4" s="7" t="str">
        <f>_xll.AtlasFormulas.AtlasFunctions.AtlasTable("PROD",DataAreaId,"T.PurchLine","%DeliveryDate","","","","","","","ItemId|InventTransId",$E4,$D4)</f>
        <v>6/8/2017</v>
      </c>
      <c r="H4" s="9">
        <v>1170</v>
      </c>
      <c r="I4" s="9">
        <f>_xll.AtlasFormulas.AtlasFunctions.AtlasBalance("PROD",DataAreaId,"T.PurchLine","Sum|PurchPrice|0","","","","","","","ItemId|InventTransId",$E4,$D4)</f>
        <v>3.86</v>
      </c>
      <c r="J4" s="7" t="str">
        <f>_xll.AtlasFormulas.AtlasFunctions.AtlasTable("PROD",DataAreaId,"T.PurchLine","%CurrencyCode","","","","","","","ItemId|InventTransId",$E4,$D4)</f>
        <v>EUR</v>
      </c>
      <c r="K4" s="9">
        <f>_xll.AtlasFormulas.AtlasFunctions.AtlasBalance("PROD",DataAreaId,"T.PurchLine","Sum|LineAmount|0","","","","","","","ItemId|InventTransId",$E4,$D4)</f>
        <v>4516.2</v>
      </c>
      <c r="L4" s="6">
        <v>42893</v>
      </c>
      <c r="M4" s="6">
        <v>42898</v>
      </c>
    </row>
    <row r="5" spans="1:13" ht="30" x14ac:dyDescent="0.25">
      <c r="A5" s="4" t="s">
        <v>210</v>
      </c>
      <c r="B5" s="7" t="str">
        <f>_xll.AtlasFormulas.AtlasFunctions.AtlasTable("PROD",DataAreaId,"T.PurchTable","%OrderAccount","","","","","","","PurchId",$A5)</f>
        <v>364-2000168</v>
      </c>
      <c r="C5" s="7" t="str">
        <f>_xll.AtlasFormulas.AtlasFunctions.AtlasTable("PROD",DataAreaId,"T.VendTable","%Name","","","","","","","AccountNum",$B5)</f>
        <v>S&amp;P Clever Reinforcement Company AG</v>
      </c>
      <c r="D5" s="4" t="s">
        <v>255</v>
      </c>
      <c r="E5" s="4" t="s">
        <v>256</v>
      </c>
      <c r="F5" s="12" t="s">
        <v>257</v>
      </c>
      <c r="G5" s="7" t="str">
        <f>_xll.AtlasFormulas.AtlasFunctions.AtlasTable("PROD",DataAreaId,"T.PurchLine","%DeliveryDate","","","","","","","ItemId|InventTransId",$E5,$D5)</f>
        <v>3/16/2017</v>
      </c>
      <c r="H5" s="9">
        <v>975</v>
      </c>
      <c r="I5" s="9">
        <f>_xll.AtlasFormulas.AtlasFunctions.AtlasBalance("PROD",DataAreaId,"T.PurchLine","Sum|PurchPrice|0","","","","","","","ItemId|InventTransId",$E5,$D5)</f>
        <v>7.01</v>
      </c>
      <c r="J5" s="7" t="str">
        <f>_xll.AtlasFormulas.AtlasFunctions.AtlasTable("PROD",DataAreaId,"T.PurchLine","%CurrencyCode","","","","","","","ItemId|InventTransId",$E5,$D5)</f>
        <v>EUR</v>
      </c>
      <c r="K5" s="9">
        <f>_xll.AtlasFormulas.AtlasFunctions.AtlasBalance("PROD",DataAreaId,"T.PurchLine","Sum|LineAmount|0","","","","","","","ItemId|InventTransId",$E5,$D5)</f>
        <v>6834.75</v>
      </c>
      <c r="L5" s="6">
        <v>42809</v>
      </c>
      <c r="M5" s="6">
        <v>42815</v>
      </c>
    </row>
    <row r="6" spans="1:13" ht="30" x14ac:dyDescent="0.25">
      <c r="A6" s="4" t="s">
        <v>251</v>
      </c>
      <c r="B6" s="7" t="str">
        <f>_xll.AtlasFormulas.AtlasFunctions.AtlasTable("PROD",DataAreaId,"T.PurchTable","%OrderAccount","","","","","","","PurchId",$A6)</f>
        <v>364-2000168</v>
      </c>
      <c r="C6" s="7" t="str">
        <f>_xll.AtlasFormulas.AtlasFunctions.AtlasTable("PROD",DataAreaId,"T.VendTable","%Name","","","","","","","AccountNum",$B6)</f>
        <v>S&amp;P Clever Reinforcement Company AG</v>
      </c>
      <c r="D6" s="4" t="s">
        <v>258</v>
      </c>
      <c r="E6" s="4" t="s">
        <v>256</v>
      </c>
      <c r="F6" s="12" t="s">
        <v>257</v>
      </c>
      <c r="G6" s="7" t="str">
        <f>_xll.AtlasFormulas.AtlasFunctions.AtlasTable("PROD",DataAreaId,"T.PurchLine","%DeliveryDate","","","","","","","ItemId|InventTransId",$E6,$D6)</f>
        <v>5/22/2017</v>
      </c>
      <c r="H6" s="9">
        <v>1950</v>
      </c>
      <c r="I6" s="9">
        <f>_xll.AtlasFormulas.AtlasFunctions.AtlasBalance("PROD",DataAreaId,"T.PurchLine","Sum|PurchPrice|0","","","","","","","ItemId|InventTransId",$E6,$D6)</f>
        <v>7.01</v>
      </c>
      <c r="J6" s="7" t="str">
        <f>_xll.AtlasFormulas.AtlasFunctions.AtlasTable("PROD",DataAreaId,"T.PurchLine","%CurrencyCode","","","","","","","ItemId|InventTransId",$E6,$D6)</f>
        <v>EUR</v>
      </c>
      <c r="K6" s="9">
        <f>_xll.AtlasFormulas.AtlasFunctions.AtlasBalance("PROD",DataAreaId,"T.PurchLine","Sum|LineAmount|0","","","","","","","ItemId|InventTransId",$E6,$D6)</f>
        <v>13669.5</v>
      </c>
      <c r="L6" s="6">
        <v>42878</v>
      </c>
      <c r="M6" s="6">
        <v>42884</v>
      </c>
    </row>
    <row r="7" spans="1:13" x14ac:dyDescent="0.25">
      <c r="A7" s="4" t="s">
        <v>210</v>
      </c>
      <c r="B7" s="7" t="str">
        <f>_xll.AtlasFormulas.AtlasFunctions.AtlasTable("PROD",DataAreaId,"T.PurchTable","%OrderAccount","","","","","","","PurchId",$A7)</f>
        <v>364-2000168</v>
      </c>
      <c r="C7" s="7" t="str">
        <f>_xll.AtlasFormulas.AtlasFunctions.AtlasTable("PROD",DataAreaId,"T.VendTable","%Name","","","","","","","AccountNum",$B7)</f>
        <v>S&amp;P Clever Reinforcement Company AG</v>
      </c>
      <c r="D7" s="4" t="s">
        <v>259</v>
      </c>
      <c r="E7" s="4" t="s">
        <v>260</v>
      </c>
      <c r="F7" s="4" t="s">
        <v>261</v>
      </c>
      <c r="G7" s="7" t="str">
        <f>_xll.AtlasFormulas.AtlasFunctions.AtlasTable("PROD",DataAreaId,"T.PurchLine","%DeliveryDate","","","","","","","ItemId|InventTransId",$E7,$D7)</f>
        <v>3/16/2017</v>
      </c>
      <c r="H7" s="9">
        <v>780</v>
      </c>
      <c r="I7" s="9">
        <f>_xll.AtlasFormulas.AtlasFunctions.AtlasBalance("PROD",DataAreaId,"T.PurchLine","Sum|PurchPrice|0","","","","","","","ItemId|InventTransId",$E7,$D7)</f>
        <v>5.07</v>
      </c>
      <c r="J7" s="7" t="str">
        <f>_xll.AtlasFormulas.AtlasFunctions.AtlasTable("PROD",DataAreaId,"T.PurchLine","%CurrencyCode","","","","","","","ItemId|InventTransId",$E7,$D7)</f>
        <v>EUR</v>
      </c>
      <c r="K7" s="9">
        <f>_xll.AtlasFormulas.AtlasFunctions.AtlasBalance("PROD",DataAreaId,"T.PurchLine","Sum|LineAmount|0","","","","","","","ItemId|InventTransId",$E7,$D7)</f>
        <v>3954.6</v>
      </c>
      <c r="L7" s="6">
        <v>42809</v>
      </c>
      <c r="M7" s="6">
        <v>42815</v>
      </c>
    </row>
    <row r="8" spans="1:13" x14ac:dyDescent="0.25">
      <c r="A8" s="4" t="s">
        <v>262</v>
      </c>
      <c r="B8" s="7" t="str">
        <f>_xll.AtlasFormulas.AtlasFunctions.AtlasTable("PROD",DataAreaId,"T.PurchTable","%OrderAccount","","","","","","","PurchId",$A8)</f>
        <v>364-2000168</v>
      </c>
      <c r="C8" s="7" t="str">
        <f>_xll.AtlasFormulas.AtlasFunctions.AtlasTable("PROD",DataAreaId,"T.VendTable","%Name","","","","","","","AccountNum",$B8)</f>
        <v>S&amp;P Clever Reinforcement Company AG</v>
      </c>
      <c r="D8" s="4" t="s">
        <v>263</v>
      </c>
      <c r="E8" s="4" t="s">
        <v>260</v>
      </c>
      <c r="F8" s="4" t="s">
        <v>261</v>
      </c>
      <c r="G8" s="7" t="str">
        <f>_xll.AtlasFormulas.AtlasFunctions.AtlasTable("PROD",DataAreaId,"T.PurchLine","%DeliveryDate","","","","","","","ItemId|InventTransId",$E8,$D8)</f>
        <v>5/18/2017</v>
      </c>
      <c r="H8" s="9">
        <v>1950</v>
      </c>
      <c r="I8" s="9">
        <f>_xll.AtlasFormulas.AtlasFunctions.AtlasBalance("PROD",DataAreaId,"T.PurchLine","Sum|PurchPrice|0","","","","","","","ItemId|InventTransId",$E8,$D8)</f>
        <v>5.07</v>
      </c>
      <c r="J8" s="7" t="str">
        <f>_xll.AtlasFormulas.AtlasFunctions.AtlasTable("PROD",DataAreaId,"T.PurchLine","%CurrencyCode","","","","","","","ItemId|InventTransId",$E8,$D8)</f>
        <v>EUR</v>
      </c>
      <c r="K8" s="9">
        <f>_xll.AtlasFormulas.AtlasFunctions.AtlasBalance("PROD",DataAreaId,"T.PurchLine","Sum|LineAmount|0","","","","","","","ItemId|InventTransId",$E8,$D8)</f>
        <v>9886.5</v>
      </c>
      <c r="L8" s="6">
        <v>42873</v>
      </c>
      <c r="M8" s="6">
        <v>42884</v>
      </c>
    </row>
    <row r="9" spans="1:13" x14ac:dyDescent="0.25">
      <c r="A9" s="4" t="s">
        <v>251</v>
      </c>
      <c r="B9" s="7" t="str">
        <f>_xll.AtlasFormulas.AtlasFunctions.AtlasTable("PROD",DataAreaId,"T.PurchTable","%OrderAccount","","","","","","","PurchId",$A9)</f>
        <v>364-2000168</v>
      </c>
      <c r="C9" s="7" t="str">
        <f>_xll.AtlasFormulas.AtlasFunctions.AtlasTable("PROD",DataAreaId,"T.VendTable","%Name","","","","","","","AccountNum",$B9)</f>
        <v>S&amp;P Clever Reinforcement Company AG</v>
      </c>
      <c r="D9" s="4" t="s">
        <v>264</v>
      </c>
      <c r="E9" s="4" t="s">
        <v>260</v>
      </c>
      <c r="F9" s="4" t="s">
        <v>261</v>
      </c>
      <c r="G9" s="7" t="str">
        <f>_xll.AtlasFormulas.AtlasFunctions.AtlasTable("PROD",DataAreaId,"T.PurchLine","%DeliveryDate","","","","","","","ItemId|InventTransId",$E9,$D9)</f>
        <v>5/22/2017</v>
      </c>
      <c r="H9" s="9">
        <v>1950</v>
      </c>
      <c r="I9" s="9">
        <f>_xll.AtlasFormulas.AtlasFunctions.AtlasBalance("PROD",DataAreaId,"T.PurchLine","Sum|PurchPrice|0","","","","","","","ItemId|InventTransId",$E9,$D9)</f>
        <v>5.07</v>
      </c>
      <c r="J9" s="7" t="str">
        <f>_xll.AtlasFormulas.AtlasFunctions.AtlasTable("PROD",DataAreaId,"T.PurchLine","%CurrencyCode","","","","","","","ItemId|InventTransId",$E9,$D9)</f>
        <v>EUR</v>
      </c>
      <c r="K9" s="9">
        <f>_xll.AtlasFormulas.AtlasFunctions.AtlasBalance("PROD",DataAreaId,"T.PurchLine","Sum|LineAmount|0","","","","","","","ItemId|InventTransId",$E9,$D9)</f>
        <v>9886.5</v>
      </c>
      <c r="L9" s="6">
        <v>42878</v>
      </c>
      <c r="M9" s="6">
        <v>42884</v>
      </c>
    </row>
    <row r="10" spans="1:13" x14ac:dyDescent="0.25">
      <c r="A10" s="4" t="s">
        <v>210</v>
      </c>
      <c r="B10" s="7" t="str">
        <f>_xll.AtlasFormulas.AtlasFunctions.AtlasTable("PROD",DataAreaId,"T.PurchTable","%OrderAccount","","","","","","","PurchId",$A10)</f>
        <v>364-2000168</v>
      </c>
      <c r="C10" s="7" t="str">
        <f>_xll.AtlasFormulas.AtlasFunctions.AtlasTable("PROD",DataAreaId,"T.VendTable","%Name","","","","","","","AccountNum",$B10)</f>
        <v>S&amp;P Clever Reinforcement Company AG</v>
      </c>
      <c r="D10" s="4" t="s">
        <v>265</v>
      </c>
      <c r="E10" s="4" t="s">
        <v>266</v>
      </c>
      <c r="F10" s="4" t="s">
        <v>267</v>
      </c>
      <c r="G10" s="7" t="str">
        <f>_xll.AtlasFormulas.AtlasFunctions.AtlasTable("PROD",DataAreaId,"T.PurchLine","%DeliveryDate","","","","","","","ItemId|InventTransId",$E10,$D10)</f>
        <v>3/16/2017</v>
      </c>
      <c r="H10" s="9">
        <v>195</v>
      </c>
      <c r="I10" s="9">
        <f>_xll.AtlasFormulas.AtlasFunctions.AtlasBalance("PROD",DataAreaId,"T.PurchLine","Sum|PurchPrice|0","","","","","","","ItemId|InventTransId",$E10,$D10)</f>
        <v>6.11</v>
      </c>
      <c r="J10" s="7" t="str">
        <f>_xll.AtlasFormulas.AtlasFunctions.AtlasTable("PROD",DataAreaId,"T.PurchLine","%CurrencyCode","","","","","","","ItemId|InventTransId",$E10,$D10)</f>
        <v>EUR</v>
      </c>
      <c r="K10" s="9">
        <f>_xll.AtlasFormulas.AtlasFunctions.AtlasBalance("PROD",DataAreaId,"T.PurchLine","Sum|LineAmount|0","","","","","","","ItemId|InventTransId",$E10,$D10)</f>
        <v>1191.45</v>
      </c>
      <c r="L10" s="6">
        <v>42809</v>
      </c>
      <c r="M10" s="6">
        <v>42815</v>
      </c>
    </row>
    <row r="11" spans="1:13" x14ac:dyDescent="0.25">
      <c r="A11" s="4" t="s">
        <v>251</v>
      </c>
      <c r="B11" s="7" t="str">
        <f>_xll.AtlasFormulas.AtlasFunctions.AtlasTable("PROD",DataAreaId,"T.PurchTable","%OrderAccount","","","","","","","PurchId",$A11)</f>
        <v>364-2000168</v>
      </c>
      <c r="C11" s="7" t="str">
        <f>_xll.AtlasFormulas.AtlasFunctions.AtlasTable("PROD",DataAreaId,"T.VendTable","%Name","","","","","","","AccountNum",$B11)</f>
        <v>S&amp;P Clever Reinforcement Company AG</v>
      </c>
      <c r="D11" s="4" t="s">
        <v>268</v>
      </c>
      <c r="E11" s="4" t="s">
        <v>266</v>
      </c>
      <c r="F11" s="4" t="s">
        <v>267</v>
      </c>
      <c r="G11" s="7" t="str">
        <f>_xll.AtlasFormulas.AtlasFunctions.AtlasTable("PROD",DataAreaId,"T.PurchLine","%DeliveryDate","","","","","","","ItemId|InventTransId",$E11,$D11)</f>
        <v>5/22/2017</v>
      </c>
      <c r="H11" s="9">
        <v>1950</v>
      </c>
      <c r="I11" s="9">
        <f>_xll.AtlasFormulas.AtlasFunctions.AtlasBalance("PROD",DataAreaId,"T.PurchLine","Sum|PurchPrice|0","","","","","","","ItemId|InventTransId",$E11,$D11)</f>
        <v>6.11</v>
      </c>
      <c r="J11" s="7" t="str">
        <f>_xll.AtlasFormulas.AtlasFunctions.AtlasTable("PROD",DataAreaId,"T.PurchLine","%CurrencyCode","","","","","","","ItemId|InventTransId",$E11,$D11)</f>
        <v>EUR</v>
      </c>
      <c r="K11" s="9">
        <f>_xll.AtlasFormulas.AtlasFunctions.AtlasBalance("PROD",DataAreaId,"T.PurchLine","Sum|LineAmount|0","","","","","","","ItemId|InventTransId",$E11,$D11)</f>
        <v>11914.5</v>
      </c>
      <c r="L11" s="6">
        <v>42878</v>
      </c>
      <c r="M11" s="6">
        <v>42884</v>
      </c>
    </row>
    <row r="12" spans="1:13" x14ac:dyDescent="0.25">
      <c r="A12" s="4" t="s">
        <v>253</v>
      </c>
      <c r="B12" s="7" t="str">
        <f>_xll.AtlasFormulas.AtlasFunctions.AtlasTable("PROD",DataAreaId,"T.PurchTable","%OrderAccount","","","","","","","PurchId",$A12)</f>
        <v>364-2000168</v>
      </c>
      <c r="C12" s="7" t="str">
        <f>_xll.AtlasFormulas.AtlasFunctions.AtlasTable("PROD",DataAreaId,"T.VendTable","%Name","","","","","","","AccountNum",$B12)</f>
        <v>S&amp;P Clever Reinforcement Company AG</v>
      </c>
      <c r="D12" s="4" t="s">
        <v>269</v>
      </c>
      <c r="E12" s="4" t="s">
        <v>270</v>
      </c>
      <c r="F12" s="4" t="s">
        <v>271</v>
      </c>
      <c r="G12" s="7" t="str">
        <f>_xll.AtlasFormulas.AtlasFunctions.AtlasTable("PROD",DataAreaId,"T.PurchLine","%DeliveryDate","","","","","","","ItemId|InventTransId",$E12,$D12)</f>
        <v>6/8/2017</v>
      </c>
      <c r="H12" s="9">
        <v>2420</v>
      </c>
      <c r="I12" s="9">
        <f>_xll.AtlasFormulas.AtlasFunctions.AtlasBalance("PROD",DataAreaId,"T.PurchLine","Sum|PurchPrice|0","","","","","","","ItemId|InventTransId",$E12,$D12)</f>
        <v>1.05</v>
      </c>
      <c r="J12" s="7" t="str">
        <f>_xll.AtlasFormulas.AtlasFunctions.AtlasTable("PROD",DataAreaId,"T.PurchLine","%CurrencyCode","","","","","","","ItemId|InventTransId",$E12,$D12)</f>
        <v>EUR</v>
      </c>
      <c r="K12" s="9">
        <f>_xll.AtlasFormulas.AtlasFunctions.AtlasBalance("PROD",DataAreaId,"T.PurchLine","Sum|LineAmount|0","","","","","","","ItemId|InventTransId",$E12,$D12)</f>
        <v>2541</v>
      </c>
      <c r="L12" s="6">
        <v>42893</v>
      </c>
      <c r="M12" s="6">
        <v>42898</v>
      </c>
    </row>
    <row r="13" spans="1:13" x14ac:dyDescent="0.25">
      <c r="A13" s="4" t="s">
        <v>272</v>
      </c>
      <c r="B13" s="7" t="str">
        <f>_xll.AtlasFormulas.AtlasFunctions.AtlasTable("PROD",DataAreaId,"T.PurchTable","%OrderAccount","","","","","","","PurchId",$A13)</f>
        <v>364-2000104</v>
      </c>
      <c r="C13" s="7" t="str">
        <f>_xll.AtlasFormulas.AtlasFunctions.AtlasTable("PROD",DataAreaId,"T.VendTable","%Name","","","","","","","AccountNum",$B13)</f>
        <v>Simpson Strong-Tie France</v>
      </c>
      <c r="D13" s="4" t="s">
        <v>273</v>
      </c>
      <c r="E13" s="4" t="s">
        <v>230</v>
      </c>
      <c r="F13" s="4" t="s">
        <v>229</v>
      </c>
      <c r="G13" s="7" t="str">
        <f>_xll.AtlasFormulas.AtlasFunctions.AtlasTable("PROD",DataAreaId,"T.PurchLine","%DeliveryDate","","","","","","","ItemId|InventTransId",$E13,$D13)</f>
        <v>4/13/2017</v>
      </c>
      <c r="H13" s="9">
        <v>1</v>
      </c>
      <c r="I13" s="9">
        <f>_xll.AtlasFormulas.AtlasFunctions.AtlasBalance("PROD",DataAreaId,"T.PurchLine","Sum|PurchPrice|0","","","","","","","ItemId|InventTransId",$E13,$D13)</f>
        <v>14800</v>
      </c>
      <c r="J13" s="7" t="str">
        <f>_xll.AtlasFormulas.AtlasFunctions.AtlasTable("PROD",DataAreaId,"T.PurchLine","%CurrencyCode","","","","","","","ItemId|InventTransId",$E13,$D13)</f>
        <v>EUR</v>
      </c>
      <c r="K13" s="9">
        <f>_xll.AtlasFormulas.AtlasFunctions.AtlasBalance("PROD",DataAreaId,"T.PurchLine","Sum|LineAmount|0","","","","","","","ItemId|InventTransId",$E13,$D13)</f>
        <v>14800</v>
      </c>
      <c r="L13" s="6"/>
      <c r="M13" s="6"/>
    </row>
    <row r="14" spans="1:13" x14ac:dyDescent="0.25">
      <c r="A14" s="4" t="s">
        <v>274</v>
      </c>
      <c r="B14" s="7" t="str">
        <f>_xll.AtlasFormulas.AtlasFunctions.AtlasTable("PROD",DataAreaId,"T.PurchTable","%OrderAccount","","","","","","","PurchId",$A14)</f>
        <v>364-2000127</v>
      </c>
      <c r="C14" s="7" t="str">
        <f>_xll.AtlasFormulas.AtlasFunctions.AtlasTable("PROD",DataAreaId,"T.VendTable","%Name","","","","","","","AccountNum",$B14)</f>
        <v>Slittech B.V.</v>
      </c>
      <c r="D14" s="4" t="s">
        <v>275</v>
      </c>
      <c r="E14" s="4" t="s">
        <v>276</v>
      </c>
      <c r="F14" s="4" t="s">
        <v>277</v>
      </c>
      <c r="G14" s="7" t="str">
        <f>_xll.AtlasFormulas.AtlasFunctions.AtlasTable("PROD",DataAreaId,"T.PurchLine","%DeliveryDate","","","","","","","ItemId|InventTransId",$E14,$D14)</f>
        <v>3/21/2017</v>
      </c>
      <c r="H14" s="9">
        <v>1400</v>
      </c>
      <c r="I14" s="9">
        <f>_xll.AtlasFormulas.AtlasFunctions.AtlasBalance("PROD",DataAreaId,"T.PurchLine","Sum|PurchPrice|0","","","","","","","ItemId|InventTransId",$E14,$D14)</f>
        <v>0</v>
      </c>
      <c r="J14" s="7" t="str">
        <f>_xll.AtlasFormulas.AtlasFunctions.AtlasTable("PROD",DataAreaId,"T.PurchLine","%CurrencyCode","","","","","","","ItemId|InventTransId",$E14,$D14)</f>
        <v>EUR</v>
      </c>
      <c r="K14" s="9">
        <f>_xll.AtlasFormulas.AtlasFunctions.AtlasBalance("PROD",DataAreaId,"T.PurchLine","Sum|LineAmount|0","","","","","","","ItemId|InventTransId",$E14,$D14)</f>
        <v>544.36</v>
      </c>
      <c r="L14" s="6">
        <v>42816</v>
      </c>
      <c r="M14" s="6">
        <v>42816</v>
      </c>
    </row>
    <row r="15" spans="1:13" x14ac:dyDescent="0.25">
      <c r="A15" s="4" t="s">
        <v>278</v>
      </c>
      <c r="B15" s="7" t="str">
        <f>_xll.AtlasFormulas.AtlasFunctions.AtlasTable("PROD",DataAreaId,"T.PurchTable","%OrderAccount","","","","","","","PurchId",$A15)</f>
        <v>364-2000094</v>
      </c>
      <c r="C15" s="7" t="str">
        <f>_xll.AtlasFormulas.AtlasFunctions.AtlasTable("PROD",DataAreaId,"T.VendTable","%Name","","","","","","","AccountNum",$B15)</f>
        <v>Saint-Gobain Weber Beamix</v>
      </c>
      <c r="D15" s="4" t="s">
        <v>279</v>
      </c>
      <c r="E15" s="4" t="s">
        <v>280</v>
      </c>
      <c r="F15" s="4" t="s">
        <v>281</v>
      </c>
      <c r="G15" s="7" t="str">
        <f>_xll.AtlasFormulas.AtlasFunctions.AtlasTable("PROD",DataAreaId,"T.PurchLine","%DeliveryDate","","","","","","","ItemId|InventTransId",$E15,$D15)</f>
        <v>3/24/2017</v>
      </c>
      <c r="H15" s="9">
        <v>168</v>
      </c>
      <c r="I15" s="9">
        <f>_xll.AtlasFormulas.AtlasFunctions.AtlasBalance("PROD",DataAreaId,"T.PurchLine","Sum|PurchPrice|0","","","","","","","ItemId|InventTransId",$E15,$D15)</f>
        <v>6</v>
      </c>
      <c r="J15" s="7" t="str">
        <f>_xll.AtlasFormulas.AtlasFunctions.AtlasTable("PROD",DataAreaId,"T.PurchLine","%CurrencyCode","","","","","","","ItemId|InventTransId",$E15,$D15)</f>
        <v>EUR</v>
      </c>
      <c r="K15" s="9">
        <f>_xll.AtlasFormulas.AtlasFunctions.AtlasBalance("PROD",DataAreaId,"T.PurchLine","Sum|LineAmount|0","","","","","","","ItemId|InventTransId",$E15,$D15)</f>
        <v>1008</v>
      </c>
      <c r="L15" s="6">
        <v>42826</v>
      </c>
      <c r="M15" s="6">
        <v>42822</v>
      </c>
    </row>
    <row r="16" spans="1:13" x14ac:dyDescent="0.25">
      <c r="A16" s="4" t="s">
        <v>282</v>
      </c>
      <c r="B16" s="7" t="str">
        <f>_xll.AtlasFormulas.AtlasFunctions.AtlasTable("PROD",DataAreaId,"T.PurchTable","%OrderAccount","","","","","","","PurchId",$A16)</f>
        <v>364-2000094</v>
      </c>
      <c r="C16" s="7" t="str">
        <f>_xll.AtlasFormulas.AtlasFunctions.AtlasTable("PROD",DataAreaId,"T.VendTable","%Name","","","","","","","AccountNum",$B16)</f>
        <v>Saint-Gobain Weber Beamix</v>
      </c>
      <c r="D16" s="4" t="s">
        <v>283</v>
      </c>
      <c r="E16" s="4" t="s">
        <v>280</v>
      </c>
      <c r="F16" s="4" t="s">
        <v>281</v>
      </c>
      <c r="G16" s="7" t="str">
        <f>_xll.AtlasFormulas.AtlasFunctions.AtlasTable("PROD",DataAreaId,"T.PurchLine","%DeliveryDate","","","","","","","ItemId|InventTransId",$E16,$D16)</f>
        <v>5/2/2017</v>
      </c>
      <c r="H16" s="9">
        <v>-168</v>
      </c>
      <c r="I16" s="9">
        <f>_xll.AtlasFormulas.AtlasFunctions.AtlasBalance("PROD",DataAreaId,"T.PurchLine","Sum|PurchPrice|0","","","","","","","ItemId|InventTransId",$E16,$D16)</f>
        <v>6</v>
      </c>
      <c r="J16" s="7" t="str">
        <f>_xll.AtlasFormulas.AtlasFunctions.AtlasTable("PROD",DataAreaId,"T.PurchLine","%CurrencyCode","","","","","","","ItemId|InventTransId",$E16,$D16)</f>
        <v>EUR</v>
      </c>
      <c r="K16" s="9">
        <f>_xll.AtlasFormulas.AtlasFunctions.AtlasBalance("PROD",DataAreaId,"T.PurchLine","Sum|LineAmount|0","","","","","","","ItemId|InventTransId",$E16,$D16)</f>
        <v>-1008</v>
      </c>
      <c r="L16" s="6">
        <v>42843</v>
      </c>
      <c r="M16" s="6">
        <v>42843</v>
      </c>
    </row>
    <row r="17" spans="1:13" x14ac:dyDescent="0.25">
      <c r="A17" s="4" t="s">
        <v>284</v>
      </c>
      <c r="B17" s="7" t="str">
        <f>_xll.AtlasFormulas.AtlasFunctions.AtlasTable("PROD",DataAreaId,"T.PurchTable","%OrderAccount","","","","","","","PurchId",$A17)</f>
        <v>364-2000094</v>
      </c>
      <c r="C17" s="7" t="str">
        <f>_xll.AtlasFormulas.AtlasFunctions.AtlasTable("PROD",DataAreaId,"T.VendTable","%Name","","","","","","","AccountNum",$B17)</f>
        <v>Saint-Gobain Weber Beamix</v>
      </c>
      <c r="D17" s="4" t="s">
        <v>285</v>
      </c>
      <c r="E17" s="4" t="s">
        <v>280</v>
      </c>
      <c r="F17" s="4" t="s">
        <v>281</v>
      </c>
      <c r="G17" s="7" t="str">
        <f>_xll.AtlasFormulas.AtlasFunctions.AtlasTable("PROD",DataAreaId,"T.PurchLine","%DeliveryDate","","","","","","","ItemId|InventTransId",$E17,$D17)</f>
        <v>5/18/2017</v>
      </c>
      <c r="H17" s="9">
        <v>168</v>
      </c>
      <c r="I17" s="9">
        <f>_xll.AtlasFormulas.AtlasFunctions.AtlasBalance("PROD",DataAreaId,"T.PurchLine","Sum|PurchPrice|0","","","","","","","ItemId|InventTransId",$E17,$D17)</f>
        <v>0</v>
      </c>
      <c r="J17" s="7" t="str">
        <f>_xll.AtlasFormulas.AtlasFunctions.AtlasTable("PROD",DataAreaId,"T.PurchLine","%CurrencyCode","","","","","","","ItemId|InventTransId",$E17,$D17)</f>
        <v>EUR</v>
      </c>
      <c r="K17" s="9">
        <f>_xll.AtlasFormulas.AtlasFunctions.AtlasBalance("PROD",DataAreaId,"T.PurchLine","Sum|LineAmount|0","","","","","","","ItemId|InventTransId",$E17,$D17)</f>
        <v>0</v>
      </c>
      <c r="L17" s="6">
        <v>42873</v>
      </c>
      <c r="M17" s="6">
        <v>42873</v>
      </c>
    </row>
    <row r="18" spans="1:13" x14ac:dyDescent="0.25">
      <c r="A18" s="4" t="s">
        <v>286</v>
      </c>
      <c r="B18" s="7" t="str">
        <f>_xll.AtlasFormulas.AtlasFunctions.AtlasTable("PROD",DataAreaId,"T.PurchTable","%OrderAccount","","","","","","","PurchId",$A18)</f>
        <v>364-2000203</v>
      </c>
      <c r="C18" s="7" t="str">
        <f>_xll.AtlasFormulas.AtlasFunctions.AtlasTable("PROD",DataAreaId,"T.VendTable","%Name","","","","","","","AccountNum",$B18)</f>
        <v>Rodacal Beyem S.L.</v>
      </c>
      <c r="D18" s="4" t="s">
        <v>287</v>
      </c>
      <c r="E18" s="4" t="s">
        <v>288</v>
      </c>
      <c r="F18" s="4" t="s">
        <v>289</v>
      </c>
      <c r="G18" s="7" t="str">
        <f>_xll.AtlasFormulas.AtlasFunctions.AtlasTable("PROD",DataAreaId,"T.PurchLine","%DeliveryDate","","","","","","","ItemId|InventTransId",$E18,$D18)</f>
        <v>6/8/2017</v>
      </c>
      <c r="H18" s="9">
        <v>960</v>
      </c>
      <c r="I18" s="9">
        <f>_xll.AtlasFormulas.AtlasFunctions.AtlasBalance("PROD",DataAreaId,"T.PurchLine","Sum|PurchPrice|0","","","","","","","ItemId|InventTransId",$E18,$D18)</f>
        <v>6.16</v>
      </c>
      <c r="J18" s="7" t="str">
        <f>_xll.AtlasFormulas.AtlasFunctions.AtlasTable("PROD",DataAreaId,"T.PurchLine","%CurrencyCode","","","","","","","ItemId|InventTransId",$E18,$D18)</f>
        <v>EUR</v>
      </c>
      <c r="K18" s="9">
        <f>_xll.AtlasFormulas.AtlasFunctions.AtlasBalance("PROD",DataAreaId,"T.PurchLine","Sum|LineAmount|0","","","","","","","ItemId|InventTransId",$E18,$D18)</f>
        <v>5913.6</v>
      </c>
      <c r="L18" s="6"/>
      <c r="M18" s="6"/>
    </row>
    <row r="19" spans="1:13" x14ac:dyDescent="0.25">
      <c r="A19" s="4" t="s">
        <v>290</v>
      </c>
      <c r="B19" s="7" t="str">
        <f>_xll.AtlasFormulas.AtlasFunctions.AtlasTable("PROD",DataAreaId,"T.PurchTable","%OrderAccount","","","","","","","PurchId",$A19)</f>
        <v>364-2000203</v>
      </c>
      <c r="C19" s="7" t="str">
        <f>_xll.AtlasFormulas.AtlasFunctions.AtlasTable("PROD",DataAreaId,"T.VendTable","%Name","","","","","","","AccountNum",$B19)</f>
        <v>Rodacal Beyem S.L.</v>
      </c>
      <c r="D19" s="4" t="s">
        <v>291</v>
      </c>
      <c r="E19" s="4" t="s">
        <v>288</v>
      </c>
      <c r="F19" s="4" t="s">
        <v>289</v>
      </c>
      <c r="G19" s="7" t="str">
        <f>_xll.AtlasFormulas.AtlasFunctions.AtlasTable("PROD",DataAreaId,"T.PurchLine","%DeliveryDate","","","","","","","ItemId|InventTransId",$E19,$D19)</f>
        <v>6/12/2017</v>
      </c>
      <c r="H19" s="9">
        <v>960</v>
      </c>
      <c r="I19" s="9">
        <f>_xll.AtlasFormulas.AtlasFunctions.AtlasBalance("PROD",DataAreaId,"T.PurchLine","Sum|PurchPrice|0","","","","","","","ItemId|InventTransId",$E19,$D19)</f>
        <v>6.16</v>
      </c>
      <c r="J19" s="7" t="str">
        <f>_xll.AtlasFormulas.AtlasFunctions.AtlasTable("PROD",DataAreaId,"T.PurchLine","%CurrencyCode","","","","","","","ItemId|InventTransId",$E19,$D19)</f>
        <v>EUR</v>
      </c>
      <c r="K19" s="9">
        <f>_xll.AtlasFormulas.AtlasFunctions.AtlasBalance("PROD",DataAreaId,"T.PurchLine","Sum|LineAmount|0","","","","","","","ItemId|InventTransId",$E19,$D19)</f>
        <v>5913.6</v>
      </c>
      <c r="L19" s="6"/>
      <c r="M19" s="6"/>
    </row>
    <row r="20" spans="1:13" x14ac:dyDescent="0.25">
      <c r="A20" s="4" t="s">
        <v>292</v>
      </c>
      <c r="B20" s="7" t="str">
        <f>_xll.AtlasFormulas.AtlasFunctions.AtlasTable("PROD",DataAreaId,"T.PurchTable","%OrderAccount","","","","","","","PurchId",$A20)</f>
        <v>364-2000203</v>
      </c>
      <c r="C20" s="7" t="str">
        <f>_xll.AtlasFormulas.AtlasFunctions.AtlasTable("PROD",DataAreaId,"T.VendTable","%Name","","","","","","","AccountNum",$B20)</f>
        <v>Rodacal Beyem S.L.</v>
      </c>
      <c r="D20" s="4" t="s">
        <v>293</v>
      </c>
      <c r="E20" s="4" t="s">
        <v>288</v>
      </c>
      <c r="F20" s="4" t="s">
        <v>289</v>
      </c>
      <c r="G20" s="7" t="str">
        <f>_xll.AtlasFormulas.AtlasFunctions.AtlasTable("PROD",DataAreaId,"T.PurchLine","%DeliveryDate","","","","","","","ItemId|InventTransId",$E20,$D20)</f>
        <v>6/12/2017</v>
      </c>
      <c r="H20" s="9">
        <v>960</v>
      </c>
      <c r="I20" s="9">
        <f>_xll.AtlasFormulas.AtlasFunctions.AtlasBalance("PROD",DataAreaId,"T.PurchLine","Sum|PurchPrice|0","","","","","","","ItemId|InventTransId",$E20,$D20)</f>
        <v>6.16</v>
      </c>
      <c r="J20" s="7" t="str">
        <f>_xll.AtlasFormulas.AtlasFunctions.AtlasTable("PROD",DataAreaId,"T.PurchLine","%CurrencyCode","","","","","","","ItemId|InventTransId",$E20,$D20)</f>
        <v>EUR</v>
      </c>
      <c r="K20" s="9">
        <f>_xll.AtlasFormulas.AtlasFunctions.AtlasBalance("PROD",DataAreaId,"T.PurchLine","Sum|LineAmount|0","","","","","","","ItemId|InventTransId",$E20,$D20)</f>
        <v>5913.6</v>
      </c>
      <c r="L20" s="6"/>
      <c r="M20" s="6"/>
    </row>
    <row r="21" spans="1:13" x14ac:dyDescent="0.25">
      <c r="A21" s="4" t="s">
        <v>294</v>
      </c>
      <c r="B21" s="7" t="str">
        <f>_xll.AtlasFormulas.AtlasFunctions.AtlasTable("PROD",DataAreaId,"T.PurchTable","%OrderAccount","","","","","","","PurchId",$A21)</f>
        <v>364-2000203</v>
      </c>
      <c r="C21" s="7" t="str">
        <f>_xll.AtlasFormulas.AtlasFunctions.AtlasTable("PROD",DataAreaId,"T.VendTable","%Name","","","","","","","AccountNum",$B21)</f>
        <v>Rodacal Beyem S.L.</v>
      </c>
      <c r="D21" s="4" t="s">
        <v>295</v>
      </c>
      <c r="E21" s="4" t="s">
        <v>288</v>
      </c>
      <c r="F21" s="4" t="s">
        <v>289</v>
      </c>
      <c r="G21" s="7" t="str">
        <f>_xll.AtlasFormulas.AtlasFunctions.AtlasTable("PROD",DataAreaId,"T.PurchLine","%DeliveryDate","","","","","","","ItemId|InventTransId",$E21,$D21)</f>
        <v>4/7/2017</v>
      </c>
      <c r="H21" s="9">
        <v>960</v>
      </c>
      <c r="I21" s="9">
        <f>_xll.AtlasFormulas.AtlasFunctions.AtlasBalance("PROD",DataAreaId,"T.PurchLine","Sum|PurchPrice|0","","","","","","","ItemId|InventTransId",$E21,$D21)</f>
        <v>6.1985000000000001</v>
      </c>
      <c r="J21" s="7" t="str">
        <f>_xll.AtlasFormulas.AtlasFunctions.AtlasTable("PROD",DataAreaId,"T.PurchLine","%CurrencyCode","","","","","","","ItemId|InventTransId",$E21,$D21)</f>
        <v>EUR</v>
      </c>
      <c r="K21" s="9">
        <f>_xll.AtlasFormulas.AtlasFunctions.AtlasBalance("PROD",DataAreaId,"T.PurchLine","Sum|LineAmount|0","","","","","","","ItemId|InventTransId",$E21,$D21)</f>
        <v>5950.56</v>
      </c>
      <c r="L21" s="6">
        <v>42856</v>
      </c>
      <c r="M21" s="6">
        <v>42849</v>
      </c>
    </row>
    <row r="22" spans="1:13" x14ac:dyDescent="0.25">
      <c r="A22" s="4" t="s">
        <v>296</v>
      </c>
      <c r="B22" s="7" t="str">
        <f>_xll.AtlasFormulas.AtlasFunctions.AtlasTable("PROD",DataAreaId,"T.PurchTable","%OrderAccount","","","","","","","PurchId",$A22)</f>
        <v>364-2000203</v>
      </c>
      <c r="C22" s="7" t="str">
        <f>_xll.AtlasFormulas.AtlasFunctions.AtlasTable("PROD",DataAreaId,"T.VendTable","%Name","","","","","","","AccountNum",$B22)</f>
        <v>Rodacal Beyem S.L.</v>
      </c>
      <c r="D22" s="4" t="s">
        <v>297</v>
      </c>
      <c r="E22" s="4" t="s">
        <v>288</v>
      </c>
      <c r="F22" s="4" t="s">
        <v>289</v>
      </c>
      <c r="G22" s="7" t="str">
        <f>_xll.AtlasFormulas.AtlasFunctions.AtlasTable("PROD",DataAreaId,"T.PurchLine","%DeliveryDate","","","","","","","ItemId|InventTransId",$E22,$D22)</f>
        <v>5/16/2017</v>
      </c>
      <c r="H22" s="9">
        <v>960</v>
      </c>
      <c r="I22" s="9">
        <f>_xll.AtlasFormulas.AtlasFunctions.AtlasBalance("PROD",DataAreaId,"T.PurchLine","Sum|PurchPrice|0","","","","","","","ItemId|InventTransId",$E22,$D22)</f>
        <v>6.1604999999999999</v>
      </c>
      <c r="J22" s="7" t="str">
        <f>_xll.AtlasFormulas.AtlasFunctions.AtlasTable("PROD",DataAreaId,"T.PurchLine","%CurrencyCode","","","","","","","ItemId|InventTransId",$E22,$D22)</f>
        <v>EUR</v>
      </c>
      <c r="K22" s="9">
        <f>_xll.AtlasFormulas.AtlasFunctions.AtlasBalance("PROD",DataAreaId,"T.PurchLine","Sum|LineAmount|0","","","","","","","ItemId|InventTransId",$E22,$D22)</f>
        <v>5914.08</v>
      </c>
      <c r="L22" s="6">
        <v>42874</v>
      </c>
      <c r="M22" s="6">
        <v>42877</v>
      </c>
    </row>
    <row r="23" spans="1:13" x14ac:dyDescent="0.25">
      <c r="A23" s="4" t="s">
        <v>298</v>
      </c>
      <c r="B23" s="7" t="str">
        <f>_xll.AtlasFormulas.AtlasFunctions.AtlasTable("PROD",DataAreaId,"T.PurchTable","%OrderAccount","","","","","","","PurchId",$A23)</f>
        <v>364-2000203</v>
      </c>
      <c r="C23" s="7" t="str">
        <f>_xll.AtlasFormulas.AtlasFunctions.AtlasTable("PROD",DataAreaId,"T.VendTable","%Name","","","","","","","AccountNum",$B23)</f>
        <v>Rodacal Beyem S.L.</v>
      </c>
      <c r="D23" s="4" t="s">
        <v>299</v>
      </c>
      <c r="E23" s="4" t="s">
        <v>288</v>
      </c>
      <c r="F23" s="4" t="s">
        <v>289</v>
      </c>
      <c r="G23" s="7" t="str">
        <f>_xll.AtlasFormulas.AtlasFunctions.AtlasTable("PROD",DataAreaId,"T.PurchLine","%DeliveryDate","","","","","","","ItemId|InventTransId",$E23,$D23)</f>
        <v>5/16/2017</v>
      </c>
      <c r="H23" s="9">
        <v>960</v>
      </c>
      <c r="I23" s="9">
        <f>_xll.AtlasFormulas.AtlasFunctions.AtlasBalance("PROD",DataAreaId,"T.PurchLine","Sum|PurchPrice|0","","","","","","","ItemId|InventTransId",$E23,$D23)</f>
        <v>6.1604999999999999</v>
      </c>
      <c r="J23" s="7" t="str">
        <f>_xll.AtlasFormulas.AtlasFunctions.AtlasTable("PROD",DataAreaId,"T.PurchLine","%CurrencyCode","","","","","","","ItemId|InventTransId",$E23,$D23)</f>
        <v>EUR</v>
      </c>
      <c r="K23" s="9">
        <f>_xll.AtlasFormulas.AtlasFunctions.AtlasBalance("PROD",DataAreaId,"T.PurchLine","Sum|LineAmount|0","","","","","","","ItemId|InventTransId",$E23,$D23)</f>
        <v>5914.08</v>
      </c>
      <c r="L23" s="6">
        <v>42881</v>
      </c>
      <c r="M23" s="6">
        <v>42885</v>
      </c>
    </row>
    <row r="24" spans="1:13" x14ac:dyDescent="0.25">
      <c r="A24" s="4" t="s">
        <v>300</v>
      </c>
      <c r="B24" s="7" t="str">
        <f>_xll.AtlasFormulas.AtlasFunctions.AtlasTable("PROD",DataAreaId,"T.PurchTable","%OrderAccount","","","","","","","PurchId",$A24)</f>
        <v>364-2000203</v>
      </c>
      <c r="C24" s="7" t="str">
        <f>_xll.AtlasFormulas.AtlasFunctions.AtlasTable("PROD",DataAreaId,"T.VendTable","%Name","","","","","","","AccountNum",$B24)</f>
        <v>Rodacal Beyem S.L.</v>
      </c>
      <c r="D24" s="4" t="s">
        <v>301</v>
      </c>
      <c r="E24" s="4" t="s">
        <v>288</v>
      </c>
      <c r="F24" s="4" t="s">
        <v>289</v>
      </c>
      <c r="G24" s="7" t="str">
        <f>_xll.AtlasFormulas.AtlasFunctions.AtlasTable("PROD",DataAreaId,"T.PurchLine","%DeliveryDate","","","","","","","ItemId|InventTransId",$E24,$D24)</f>
        <v>6/6/2017</v>
      </c>
      <c r="H24" s="9">
        <v>960</v>
      </c>
      <c r="I24" s="9">
        <f>_xll.AtlasFormulas.AtlasFunctions.AtlasBalance("PROD",DataAreaId,"T.PurchLine","Sum|PurchPrice|0","","","","","","","ItemId|InventTransId",$E24,$D24)</f>
        <v>6.1604999999999999</v>
      </c>
      <c r="J24" s="7" t="str">
        <f>_xll.AtlasFormulas.AtlasFunctions.AtlasTable("PROD",DataAreaId,"T.PurchLine","%CurrencyCode","","","","","","","ItemId|InventTransId",$E24,$D24)</f>
        <v>EUR</v>
      </c>
      <c r="K24" s="9">
        <f>_xll.AtlasFormulas.AtlasFunctions.AtlasBalance("PROD",DataAreaId,"T.PurchLine","Sum|LineAmount|0","","","","","","","ItemId|InventTransId",$E24,$D24)</f>
        <v>5914.08</v>
      </c>
      <c r="L24" s="6">
        <v>42902</v>
      </c>
      <c r="M24" s="6">
        <v>42902</v>
      </c>
    </row>
    <row r="25" spans="1:13" x14ac:dyDescent="0.25">
      <c r="A25" s="4" t="s">
        <v>302</v>
      </c>
      <c r="B25" s="7" t="str">
        <f>_xll.AtlasFormulas.AtlasFunctions.AtlasTable("PROD",DataAreaId,"T.PurchTable","%OrderAccount","","","","","","","PurchId",$A25)</f>
        <v>364-2000168</v>
      </c>
      <c r="C25" s="7" t="str">
        <f>_xll.AtlasFormulas.AtlasFunctions.AtlasTable("PROD",DataAreaId,"T.VendTable","%Name","","","","","","","AccountNum",$B25)</f>
        <v>S&amp;P Clever Reinforcement Company AG</v>
      </c>
      <c r="D25" s="4" t="s">
        <v>303</v>
      </c>
      <c r="E25" s="4" t="s">
        <v>304</v>
      </c>
      <c r="F25" s="4" t="s">
        <v>305</v>
      </c>
      <c r="G25" s="7" t="str">
        <f>_xll.AtlasFormulas.AtlasFunctions.AtlasTable("PROD",DataAreaId,"T.PurchLine","%DeliveryDate","","","","","","","ItemId|InventTransId",$E25,$D25)</f>
        <v>4/6/2017</v>
      </c>
      <c r="H25" s="9">
        <v>30</v>
      </c>
      <c r="I25" s="9">
        <f>_xll.AtlasFormulas.AtlasFunctions.AtlasBalance("PROD",DataAreaId,"T.PurchLine","Sum|PurchPrice|0","","","","","","","ItemId|InventTransId",$E25,$D25)</f>
        <v>14.24</v>
      </c>
      <c r="J25" s="7" t="str">
        <f>_xll.AtlasFormulas.AtlasFunctions.AtlasTable("PROD",DataAreaId,"T.PurchLine","%CurrencyCode","","","","","","","ItemId|InventTransId",$E25,$D25)</f>
        <v>EUR</v>
      </c>
      <c r="K25" s="9">
        <f>_xll.AtlasFormulas.AtlasFunctions.AtlasBalance("PROD",DataAreaId,"T.PurchLine","Sum|LineAmount|0","","","","","","","ItemId|InventTransId",$E25,$D25)</f>
        <v>427.2</v>
      </c>
      <c r="L25" s="6">
        <v>42831</v>
      </c>
      <c r="M25" s="6">
        <v>42832</v>
      </c>
    </row>
    <row r="26" spans="1:13" x14ac:dyDescent="0.25">
      <c r="A26" s="4" t="s">
        <v>306</v>
      </c>
      <c r="B26" s="7" t="str">
        <f>_xll.AtlasFormulas.AtlasFunctions.AtlasTable("PROD",DataAreaId,"T.PurchTable","%OrderAccount","","","","","","","PurchId",$A26)</f>
        <v>364-2000107</v>
      </c>
      <c r="C26" s="7" t="str">
        <f>_xll.AtlasFormulas.AtlasFunctions.AtlasTable("PROD",DataAreaId,"T.VendTable","%Name","","","","","","","AccountNum",$B26)</f>
        <v>Aannemers- &amp; Wegenbouwbedr.Versluys &amp; Zn.B.V.</v>
      </c>
      <c r="D26" s="4" t="s">
        <v>307</v>
      </c>
      <c r="E26" s="4" t="s">
        <v>308</v>
      </c>
      <c r="F26" s="4" t="s">
        <v>309</v>
      </c>
      <c r="G26" s="7" t="str">
        <f>_xll.AtlasFormulas.AtlasFunctions.AtlasTable("PROD",DataAreaId,"T.PurchLine","%DeliveryDate","","","","","","","ItemId|InventTransId",$E26,$D26)</f>
        <v>4/6/2017</v>
      </c>
      <c r="H26" s="9">
        <v>320</v>
      </c>
      <c r="I26" s="9">
        <f>_xll.AtlasFormulas.AtlasFunctions.AtlasBalance("PROD",DataAreaId,"T.PurchLine","Sum|PurchPrice|0","","","","","","","ItemId|InventTransId",$E26,$D26)</f>
        <v>0</v>
      </c>
      <c r="J26" s="7" t="str">
        <f>_xll.AtlasFormulas.AtlasFunctions.AtlasTable("PROD",DataAreaId,"T.PurchLine","%CurrencyCode","","","","","","","ItemId|InventTransId",$E26,$D26)</f>
        <v>EUR</v>
      </c>
      <c r="K26" s="9">
        <f>_xll.AtlasFormulas.AtlasFunctions.AtlasBalance("PROD",DataAreaId,"T.PurchLine","Sum|LineAmount|0","","","","","","","ItemId|InventTransId",$E26,$D26)</f>
        <v>0</v>
      </c>
      <c r="L26" s="6"/>
      <c r="M26" s="6">
        <v>42836</v>
      </c>
    </row>
    <row r="27" spans="1:13" x14ac:dyDescent="0.25">
      <c r="A27" s="4" t="s">
        <v>100</v>
      </c>
      <c r="B27" s="7" t="str">
        <f>_xll.AtlasFormulas.AtlasFunctions.AtlasTable("PROD",DataAreaId,"T.PurchTable","%OrderAccount","","","","","","","PurchId",$A27)</f>
        <v>364-2000108</v>
      </c>
      <c r="C27" s="7" t="str">
        <f>_xll.AtlasFormulas.AtlasFunctions.AtlasTable("PROD",DataAreaId,"T.VendTable","%Name","","","","","","","AccountNum",$B27)</f>
        <v>IKO N.V.</v>
      </c>
      <c r="D27" s="4" t="s">
        <v>310</v>
      </c>
      <c r="E27" s="4" t="s">
        <v>311</v>
      </c>
      <c r="F27" s="4" t="s">
        <v>312</v>
      </c>
      <c r="G27" s="7" t="str">
        <f>_xll.AtlasFormulas.AtlasFunctions.AtlasTable("PROD",DataAreaId,"T.PurchLine","%DeliveryDate","","","","","","","ItemId|InventTransId",$E27,$D27)</f>
        <v>1/10/2017</v>
      </c>
      <c r="H27" s="9">
        <v>40</v>
      </c>
      <c r="I27" s="9">
        <f>_xll.AtlasFormulas.AtlasFunctions.AtlasBalance("PROD",DataAreaId,"T.PurchLine","Sum|PurchPrice|0","","","","","","","ItemId|InventTransId",$E27,$D27)</f>
        <v>16.66</v>
      </c>
      <c r="J27" s="7" t="str">
        <f>_xll.AtlasFormulas.AtlasFunctions.AtlasTable("PROD",DataAreaId,"T.PurchLine","%CurrencyCode","","","","","","","ItemId|InventTransId",$E27,$D27)</f>
        <v>EUR</v>
      </c>
      <c r="K27" s="9">
        <f>_xll.AtlasFormulas.AtlasFunctions.AtlasBalance("PROD",DataAreaId,"T.PurchLine","Sum|LineAmount|0","","","","","","","ItemId|InventTransId",$E27,$D27)</f>
        <v>666.4</v>
      </c>
      <c r="L27" s="6">
        <v>42745</v>
      </c>
      <c r="M27" s="6">
        <v>42766</v>
      </c>
    </row>
    <row r="28" spans="1:13" x14ac:dyDescent="0.25">
      <c r="A28" s="4" t="s">
        <v>313</v>
      </c>
      <c r="B28" s="7" t="str">
        <f>_xll.AtlasFormulas.AtlasFunctions.AtlasTable("PROD",DataAreaId,"T.PurchTable","%OrderAccount","","","","","","","PurchId",$A28)</f>
        <v>364-2000108</v>
      </c>
      <c r="C28" s="7" t="str">
        <f>_xll.AtlasFormulas.AtlasFunctions.AtlasTable("PROD",DataAreaId,"T.VendTable","%Name","","","","","","","AccountNum",$B28)</f>
        <v>IKO N.V.</v>
      </c>
      <c r="D28" s="4" t="s">
        <v>314</v>
      </c>
      <c r="E28" s="4" t="s">
        <v>315</v>
      </c>
      <c r="F28" s="4" t="s">
        <v>316</v>
      </c>
      <c r="G28" s="7" t="str">
        <f>_xll.AtlasFormulas.AtlasFunctions.AtlasTable("PROD",DataAreaId,"T.PurchLine","%DeliveryDate","","","","","","","ItemId|InventTransId",$E28,$D28)</f>
        <v>5/31/2017</v>
      </c>
      <c r="H28" s="9">
        <v>3600</v>
      </c>
      <c r="I28" s="9">
        <f>_xll.AtlasFormulas.AtlasFunctions.AtlasBalance("PROD",DataAreaId,"T.PurchLine","Sum|PurchPrice|0","","","","","","","ItemId|InventTransId",$E28,$D28)</f>
        <v>0.95</v>
      </c>
      <c r="J28" s="7" t="str">
        <f>_xll.AtlasFormulas.AtlasFunctions.AtlasTable("PROD",DataAreaId,"T.PurchLine","%CurrencyCode","","","","","","","ItemId|InventTransId",$E28,$D28)</f>
        <v>EUR</v>
      </c>
      <c r="K28" s="9">
        <f>_xll.AtlasFormulas.AtlasFunctions.AtlasBalance("PROD",DataAreaId,"T.PurchLine","Sum|LineAmount|0","","","","","","","ItemId|InventTransId",$E28,$D28)</f>
        <v>3420</v>
      </c>
      <c r="L28" s="6">
        <v>42887</v>
      </c>
      <c r="M28" s="6">
        <v>42892</v>
      </c>
    </row>
    <row r="29" spans="1:13" x14ac:dyDescent="0.25">
      <c r="A29" s="4" t="s">
        <v>317</v>
      </c>
      <c r="B29" s="7" t="str">
        <f>_xll.AtlasFormulas.AtlasFunctions.AtlasTable("PROD",DataAreaId,"T.PurchTable","%OrderAccount","","","","","","","PurchId",$A29)</f>
        <v>364-2000112</v>
      </c>
      <c r="C29" s="7" t="str">
        <f>_xll.AtlasFormulas.AtlasFunctions.AtlasTable("PROD",DataAreaId,"T.VendTable","%Name","","","","","","","AccountNum",$B29)</f>
        <v>Pietrucha sp. z o.o.</v>
      </c>
      <c r="D29" s="4" t="s">
        <v>318</v>
      </c>
      <c r="E29" s="4" t="s">
        <v>319</v>
      </c>
      <c r="F29" s="4" t="s">
        <v>320</v>
      </c>
      <c r="G29" s="7" t="str">
        <f>_xll.AtlasFormulas.AtlasFunctions.AtlasTable("PROD",DataAreaId,"T.PurchLine","%DeliveryDate","","","","","","","ItemId|InventTransId",$E29,$D29)</f>
        <v>4/3/2017</v>
      </c>
      <c r="H29" s="9">
        <v>5000</v>
      </c>
      <c r="I29" s="9">
        <f>_xll.AtlasFormulas.AtlasFunctions.AtlasBalance("PROD",DataAreaId,"T.PurchLine","Sum|PurchPrice|0","","","","","","","ItemId|InventTransId",$E29,$D29)</f>
        <v>0.95</v>
      </c>
      <c r="J29" s="7" t="str">
        <f>_xll.AtlasFormulas.AtlasFunctions.AtlasTable("PROD",DataAreaId,"T.PurchLine","%CurrencyCode","","","","","","","ItemId|InventTransId",$E29,$D29)</f>
        <v>EUR</v>
      </c>
      <c r="K29" s="9">
        <f>_xll.AtlasFormulas.AtlasFunctions.AtlasBalance("PROD",DataAreaId,"T.PurchLine","Sum|LineAmount|0","","","","","","","ItemId|InventTransId",$E29,$D29)</f>
        <v>4750</v>
      </c>
      <c r="L29" s="6">
        <v>42830</v>
      </c>
      <c r="M29" s="6">
        <v>42832</v>
      </c>
    </row>
    <row r="30" spans="1:13" x14ac:dyDescent="0.25">
      <c r="A30" s="4" t="s">
        <v>321</v>
      </c>
      <c r="B30" s="7" t="str">
        <f>_xll.AtlasFormulas.AtlasFunctions.AtlasTable("PROD",DataAreaId,"T.PurchTable","%OrderAccount","","","","","","","PurchId",$A30)</f>
        <v>364-2000168</v>
      </c>
      <c r="C30" s="7" t="str">
        <f>_xll.AtlasFormulas.AtlasFunctions.AtlasTable("PROD",DataAreaId,"T.VendTable","%Name","","","","","","","AccountNum",$B30)</f>
        <v>S&amp;P Clever Reinforcement Company AG</v>
      </c>
      <c r="D30" s="4" t="s">
        <v>322</v>
      </c>
      <c r="E30" s="4" t="s">
        <v>232</v>
      </c>
      <c r="F30" s="4" t="s">
        <v>231</v>
      </c>
      <c r="G30" s="7" t="str">
        <f>_xll.AtlasFormulas.AtlasFunctions.AtlasTable("PROD",DataAreaId,"T.PurchLine","%DeliveryDate","","","","","","","ItemId|InventTransId",$E30,$D30)</f>
        <v>6/2/2017</v>
      </c>
      <c r="H30" s="9">
        <v>5820</v>
      </c>
      <c r="I30" s="9">
        <f>_xll.AtlasFormulas.AtlasFunctions.AtlasBalance("PROD",DataAreaId,"T.PurchLine","Sum|PurchPrice|0","","","","","","","ItemId|InventTransId",$E30,$D30)</f>
        <v>0</v>
      </c>
      <c r="J30" s="7" t="str">
        <f>_xll.AtlasFormulas.AtlasFunctions.AtlasTable("PROD",DataAreaId,"T.PurchLine","%CurrencyCode","","","","","","","ItemId|InventTransId",$E30,$D30)</f>
        <v>EUR</v>
      </c>
      <c r="K30" s="9">
        <f>_xll.AtlasFormulas.AtlasFunctions.AtlasBalance("PROD",DataAreaId,"T.PurchLine","Sum|LineAmount|0","","","","","","","ItemId|InventTransId",$E30,$D30)</f>
        <v>0</v>
      </c>
      <c r="L30" s="6"/>
      <c r="M30" s="6"/>
    </row>
    <row r="31" spans="1:13" x14ac:dyDescent="0.25">
      <c r="A31" s="4" t="s">
        <v>323</v>
      </c>
      <c r="B31" s="7" t="str">
        <f>_xll.AtlasFormulas.AtlasFunctions.AtlasTable("PROD",DataAreaId,"T.PurchTable","%OrderAccount","","","","","","","PurchId",$A31)</f>
        <v>364-2000168</v>
      </c>
      <c r="C31" s="7" t="str">
        <f>_xll.AtlasFormulas.AtlasFunctions.AtlasTable("PROD",DataAreaId,"T.VendTable","%Name","","","","","","","AccountNum",$B31)</f>
        <v>S&amp;P Clever Reinforcement Company AG</v>
      </c>
      <c r="D31" s="4" t="s">
        <v>324</v>
      </c>
      <c r="E31" s="4" t="s">
        <v>232</v>
      </c>
      <c r="F31" s="4" t="s">
        <v>231</v>
      </c>
      <c r="G31" s="7" t="str">
        <f>_xll.AtlasFormulas.AtlasFunctions.AtlasTable("PROD",DataAreaId,"T.PurchLine","%DeliveryDate","","","","","","","ItemId|InventTransId",$E31,$D31)</f>
        <v>6/9/2017</v>
      </c>
      <c r="H31" s="9">
        <v>5820</v>
      </c>
      <c r="I31" s="9">
        <f>_xll.AtlasFormulas.AtlasFunctions.AtlasBalance("PROD",DataAreaId,"T.PurchLine","Sum|PurchPrice|0","","","","","","","ItemId|InventTransId",$E31,$D31)</f>
        <v>0</v>
      </c>
      <c r="J31" s="7" t="str">
        <f>_xll.AtlasFormulas.AtlasFunctions.AtlasTable("PROD",DataAreaId,"T.PurchLine","%CurrencyCode","","","","","","","ItemId|InventTransId",$E31,$D31)</f>
        <v>EUR</v>
      </c>
      <c r="K31" s="9">
        <f>_xll.AtlasFormulas.AtlasFunctions.AtlasBalance("PROD",DataAreaId,"T.PurchLine","Sum|LineAmount|0","","","","","","","ItemId|InventTransId",$E31,$D31)</f>
        <v>0</v>
      </c>
      <c r="L31" s="6"/>
      <c r="M31" s="6"/>
    </row>
    <row r="32" spans="1:13" x14ac:dyDescent="0.25">
      <c r="A32" s="4" t="s">
        <v>325</v>
      </c>
      <c r="B32" s="7" t="str">
        <f>_xll.AtlasFormulas.AtlasFunctions.AtlasTable("PROD",DataAreaId,"T.PurchTable","%OrderAccount","","","","","","","PurchId",$A32)</f>
        <v>364-2000168</v>
      </c>
      <c r="C32" s="7" t="str">
        <f>_xll.AtlasFormulas.AtlasFunctions.AtlasTable("PROD",DataAreaId,"T.VendTable","%Name","","","","","","","AccountNum",$B32)</f>
        <v>S&amp;P Clever Reinforcement Company AG</v>
      </c>
      <c r="D32" s="4" t="s">
        <v>326</v>
      </c>
      <c r="E32" s="4" t="s">
        <v>232</v>
      </c>
      <c r="F32" s="4" t="s">
        <v>231</v>
      </c>
      <c r="G32" s="7" t="str">
        <f>_xll.AtlasFormulas.AtlasFunctions.AtlasTable("PROD",DataAreaId,"T.PurchLine","%DeliveryDate","","","","","","","ItemId|InventTransId",$E32,$D32)</f>
        <v>3/6/2017</v>
      </c>
      <c r="H32" s="9">
        <v>11640</v>
      </c>
      <c r="I32" s="9">
        <f>_xll.AtlasFormulas.AtlasFunctions.AtlasBalance("PROD",DataAreaId,"T.PurchLine","Sum|PurchPrice|0","","","","","","","ItemId|InventTransId",$E32,$D32)</f>
        <v>1.66</v>
      </c>
      <c r="J32" s="7" t="str">
        <f>_xll.AtlasFormulas.AtlasFunctions.AtlasTable("PROD",DataAreaId,"T.PurchLine","%CurrencyCode","","","","","","","ItemId|InventTransId",$E32,$D32)</f>
        <v>EUR</v>
      </c>
      <c r="K32" s="9">
        <f>_xll.AtlasFormulas.AtlasFunctions.AtlasBalance("PROD",DataAreaId,"T.PurchLine","Sum|LineAmount|0","","","","","","","ItemId|InventTransId",$E32,$D32)</f>
        <v>19322.400000000001</v>
      </c>
      <c r="L32" s="6">
        <v>42802</v>
      </c>
      <c r="M32" s="6">
        <v>42802</v>
      </c>
    </row>
    <row r="33" spans="1:13" x14ac:dyDescent="0.25">
      <c r="A33" s="4" t="s">
        <v>169</v>
      </c>
      <c r="B33" s="7" t="str">
        <f>_xll.AtlasFormulas.AtlasFunctions.AtlasTable("PROD",DataAreaId,"T.PurchTable","%OrderAccount","","","","","","","PurchId",$A33)</f>
        <v>364-2000168</v>
      </c>
      <c r="C33" s="7" t="str">
        <f>_xll.AtlasFormulas.AtlasFunctions.AtlasTable("PROD",DataAreaId,"T.VendTable","%Name","","","","","","","AccountNum",$B33)</f>
        <v>S&amp;P Clever Reinforcement Company AG</v>
      </c>
      <c r="D33" s="4" t="s">
        <v>327</v>
      </c>
      <c r="E33" s="4" t="s">
        <v>328</v>
      </c>
      <c r="F33" s="4" t="s">
        <v>329</v>
      </c>
      <c r="G33" s="7" t="str">
        <f>_xll.AtlasFormulas.AtlasFunctions.AtlasTable("PROD",DataAreaId,"T.PurchLine","%DeliveryDate","","","","","","","ItemId|InventTransId",$E33,$D33)</f>
        <v>1/30/2017</v>
      </c>
      <c r="H33" s="9">
        <v>1940</v>
      </c>
      <c r="I33" s="9">
        <f>_xll.AtlasFormulas.AtlasFunctions.AtlasBalance("PROD",DataAreaId,"T.PurchLine","Sum|PurchPrice|0","","","","","","","ItemId|InventTransId",$E33,$D33)</f>
        <v>1.65</v>
      </c>
      <c r="J33" s="7" t="str">
        <f>_xll.AtlasFormulas.AtlasFunctions.AtlasTable("PROD",DataAreaId,"T.PurchLine","%CurrencyCode","","","","","","","ItemId|InventTransId",$E33,$D33)</f>
        <v>EUR</v>
      </c>
      <c r="K33" s="9">
        <f>_xll.AtlasFormulas.AtlasFunctions.AtlasBalance("PROD",DataAreaId,"T.PurchLine","Sum|LineAmount|0","","","","","","","ItemId|InventTransId",$E33,$D33)</f>
        <v>3201</v>
      </c>
      <c r="L33" s="6">
        <v>42774</v>
      </c>
      <c r="M33" s="6">
        <v>42767</v>
      </c>
    </row>
    <row r="34" spans="1:13" x14ac:dyDescent="0.25">
      <c r="A34" s="4" t="s">
        <v>52</v>
      </c>
      <c r="B34" s="7" t="str">
        <f>_xll.AtlasFormulas.AtlasFunctions.AtlasTable("PROD",DataAreaId,"T.PurchTable","%OrderAccount","","","","","","","PurchId",$A34)</f>
        <v>364-2000168</v>
      </c>
      <c r="C34" s="7" t="str">
        <f>_xll.AtlasFormulas.AtlasFunctions.AtlasTable("PROD",DataAreaId,"T.VendTable","%Name","","","","","","","AccountNum",$B34)</f>
        <v>S&amp;P Clever Reinforcement Company AG</v>
      </c>
      <c r="D34" s="4" t="s">
        <v>330</v>
      </c>
      <c r="E34" s="4" t="s">
        <v>328</v>
      </c>
      <c r="F34" s="4" t="s">
        <v>329</v>
      </c>
      <c r="G34" s="7" t="str">
        <f>_xll.AtlasFormulas.AtlasFunctions.AtlasTable("PROD",DataAreaId,"T.PurchLine","%DeliveryDate","","","","","","","ItemId|InventTransId",$E34,$D34)</f>
        <v>3/1/2017</v>
      </c>
      <c r="H34" s="9">
        <v>11640</v>
      </c>
      <c r="I34" s="9">
        <f>_xll.AtlasFormulas.AtlasFunctions.AtlasBalance("PROD",DataAreaId,"T.PurchLine","Sum|PurchPrice|0","","","","","","","ItemId|InventTransId",$E34,$D34)</f>
        <v>1.67</v>
      </c>
      <c r="J34" s="7" t="str">
        <f>_xll.AtlasFormulas.AtlasFunctions.AtlasTable("PROD",DataAreaId,"T.PurchLine","%CurrencyCode","","","","","","","ItemId|InventTransId",$E34,$D34)</f>
        <v>EUR</v>
      </c>
      <c r="K34" s="9">
        <f>_xll.AtlasFormulas.AtlasFunctions.AtlasBalance("PROD",DataAreaId,"T.PurchLine","Sum|LineAmount|0","","","","","","","ItemId|InventTransId",$E34,$D34)</f>
        <v>19438.8</v>
      </c>
      <c r="L34" s="6">
        <v>42800</v>
      </c>
      <c r="M34" s="6">
        <v>42800</v>
      </c>
    </row>
    <row r="35" spans="1:13" x14ac:dyDescent="0.25">
      <c r="A35" s="4" t="s">
        <v>183</v>
      </c>
      <c r="B35" s="7" t="str">
        <f>_xll.AtlasFormulas.AtlasFunctions.AtlasTable("PROD",DataAreaId,"T.PurchTable","%OrderAccount","","","","","","","PurchId",$A35)</f>
        <v>364-2000168</v>
      </c>
      <c r="C35" s="7" t="str">
        <f>_xll.AtlasFormulas.AtlasFunctions.AtlasTable("PROD",DataAreaId,"T.VendTable","%Name","","","","","","","AccountNum",$B35)</f>
        <v>S&amp;P Clever Reinforcement Company AG</v>
      </c>
      <c r="D35" s="4" t="s">
        <v>331</v>
      </c>
      <c r="E35" s="4" t="s">
        <v>328</v>
      </c>
      <c r="F35" s="4" t="s">
        <v>329</v>
      </c>
      <c r="G35" s="7" t="str">
        <f>_xll.AtlasFormulas.AtlasFunctions.AtlasTable("PROD",DataAreaId,"T.PurchLine","%DeliveryDate","","","","","","","ItemId|InventTransId",$E35,$D35)</f>
        <v>3/23/2017</v>
      </c>
      <c r="H35" s="9">
        <v>-1940</v>
      </c>
      <c r="I35" s="9">
        <f>_xll.AtlasFormulas.AtlasFunctions.AtlasBalance("PROD",DataAreaId,"T.PurchLine","Sum|PurchPrice|0","","","","","","","ItemId|InventTransId",$E35,$D35)</f>
        <v>1.65</v>
      </c>
      <c r="J35" s="7" t="str">
        <f>_xll.AtlasFormulas.AtlasFunctions.AtlasTable("PROD",DataAreaId,"T.PurchLine","%CurrencyCode","","","","","","","ItemId|InventTransId",$E35,$D35)</f>
        <v>EUR</v>
      </c>
      <c r="K35" s="9">
        <f>_xll.AtlasFormulas.AtlasFunctions.AtlasBalance("PROD",DataAreaId,"T.PurchLine","Sum|LineAmount|0","","","","","","","ItemId|InventTransId",$E35,$D35)</f>
        <v>-3201</v>
      </c>
      <c r="L35" s="6">
        <v>42817</v>
      </c>
      <c r="M35" s="6">
        <v>42817</v>
      </c>
    </row>
    <row r="36" spans="1:13" x14ac:dyDescent="0.25">
      <c r="A36" s="4" t="s">
        <v>247</v>
      </c>
      <c r="B36" s="7" t="str">
        <f>_xll.AtlasFormulas.AtlasFunctions.AtlasTable("PROD",DataAreaId,"T.PurchTable","%OrderAccount","","","","","","","PurchId",$A36)</f>
        <v>364-2000168</v>
      </c>
      <c r="C36" s="7" t="str">
        <f>_xll.AtlasFormulas.AtlasFunctions.AtlasTable("PROD",DataAreaId,"T.VendTable","%Name","","","","","","","AccountNum",$B36)</f>
        <v>S&amp;P Clever Reinforcement Company AG</v>
      </c>
      <c r="D36" s="4" t="s">
        <v>332</v>
      </c>
      <c r="E36" s="4" t="s">
        <v>328</v>
      </c>
      <c r="F36" s="4" t="s">
        <v>329</v>
      </c>
      <c r="G36" s="7" t="str">
        <f>_xll.AtlasFormulas.AtlasFunctions.AtlasTable("PROD",DataAreaId,"T.PurchLine","%DeliveryDate","","","","","","","ItemId|InventTransId",$E36,$D36)</f>
        <v>3/23/2017</v>
      </c>
      <c r="H36" s="9">
        <v>1940</v>
      </c>
      <c r="I36" s="9">
        <f>_xll.AtlasFormulas.AtlasFunctions.AtlasBalance("PROD",DataAreaId,"T.PurchLine","Sum|PurchPrice|0","","","","","","","ItemId|InventTransId",$E36,$D36)</f>
        <v>1.65</v>
      </c>
      <c r="J36" s="7" t="str">
        <f>_xll.AtlasFormulas.AtlasFunctions.AtlasTable("PROD",DataAreaId,"T.PurchLine","%CurrencyCode","","","","","","","ItemId|InventTransId",$E36,$D36)</f>
        <v>EUR</v>
      </c>
      <c r="K36" s="9">
        <f>_xll.AtlasFormulas.AtlasFunctions.AtlasBalance("PROD",DataAreaId,"T.PurchLine","Sum|LineAmount|0","","","","","","","ItemId|InventTransId",$E36,$D36)</f>
        <v>3201</v>
      </c>
      <c r="L36" s="6">
        <v>42817</v>
      </c>
      <c r="M36" s="6">
        <v>42817</v>
      </c>
    </row>
    <row r="37" spans="1:13" x14ac:dyDescent="0.25">
      <c r="A37" s="4" t="s">
        <v>125</v>
      </c>
      <c r="B37" s="7" t="str">
        <f>_xll.AtlasFormulas.AtlasFunctions.AtlasTable("PROD",DataAreaId,"T.PurchTable","%OrderAccount","","","","","","","PurchId",$A37)</f>
        <v>364-2000168</v>
      </c>
      <c r="C37" s="7" t="str">
        <f>_xll.AtlasFormulas.AtlasFunctions.AtlasTable("PROD",DataAreaId,"T.VendTable","%Name","","","","","","","AccountNum",$B37)</f>
        <v>S&amp;P Clever Reinforcement Company AG</v>
      </c>
      <c r="D37" s="4" t="s">
        <v>333</v>
      </c>
      <c r="E37" s="4" t="s">
        <v>328</v>
      </c>
      <c r="F37" s="4" t="s">
        <v>329</v>
      </c>
      <c r="G37" s="7" t="str">
        <f>_xll.AtlasFormulas.AtlasFunctions.AtlasTable("PROD",DataAreaId,"T.PurchLine","%DeliveryDate","","","","","","","ItemId|InventTransId",$E37,$D37)</f>
        <v>3/23/2017</v>
      </c>
      <c r="H37" s="9">
        <v>-1940</v>
      </c>
      <c r="I37" s="9">
        <f>_xll.AtlasFormulas.AtlasFunctions.AtlasBalance("PROD",DataAreaId,"T.PurchLine","Sum|PurchPrice|0","","","","","","","ItemId|InventTransId",$E37,$D37)</f>
        <v>0</v>
      </c>
      <c r="J37" s="7" t="str">
        <f>_xll.AtlasFormulas.AtlasFunctions.AtlasTable("PROD",DataAreaId,"T.PurchLine","%CurrencyCode","","","","","","","ItemId|InventTransId",$E37,$D37)</f>
        <v>EUR</v>
      </c>
      <c r="K37" s="9">
        <f>_xll.AtlasFormulas.AtlasFunctions.AtlasBalance("PROD",DataAreaId,"T.PurchLine","Sum|LineAmount|0","","","","","","","ItemId|InventTransId",$E37,$D37)</f>
        <v>0</v>
      </c>
      <c r="L37" s="6">
        <v>42817</v>
      </c>
      <c r="M37" s="6">
        <v>42817</v>
      </c>
    </row>
    <row r="38" spans="1:13" x14ac:dyDescent="0.25">
      <c r="A38" s="4" t="s">
        <v>179</v>
      </c>
      <c r="B38" s="7" t="str">
        <f>_xll.AtlasFormulas.AtlasFunctions.AtlasTable("PROD",DataAreaId,"T.PurchTable","%OrderAccount","","","","","","","PurchId",$A38)</f>
        <v>364-2000168</v>
      </c>
      <c r="C38" s="7" t="str">
        <f>_xll.AtlasFormulas.AtlasFunctions.AtlasTable("PROD",DataAreaId,"T.VendTable","%Name","","","","","","","AccountNum",$B38)</f>
        <v>S&amp;P Clever Reinforcement Company AG</v>
      </c>
      <c r="D38" s="4" t="s">
        <v>334</v>
      </c>
      <c r="E38" s="4" t="s">
        <v>328</v>
      </c>
      <c r="F38" s="4" t="s">
        <v>329</v>
      </c>
      <c r="G38" s="7" t="str">
        <f>_xll.AtlasFormulas.AtlasFunctions.AtlasTable("PROD",DataAreaId,"T.PurchLine","%DeliveryDate","","","","","","","ItemId|InventTransId",$E38,$D38)</f>
        <v>3/23/2017</v>
      </c>
      <c r="H38" s="9">
        <v>1940</v>
      </c>
      <c r="I38" s="9">
        <f>_xll.AtlasFormulas.AtlasFunctions.AtlasBalance("PROD",DataAreaId,"T.PurchLine","Sum|PurchPrice|0","","","","","","","ItemId|InventTransId",$E38,$D38)</f>
        <v>0</v>
      </c>
      <c r="J38" s="7" t="str">
        <f>_xll.AtlasFormulas.AtlasFunctions.AtlasTable("PROD",DataAreaId,"T.PurchLine","%CurrencyCode","","","","","","","ItemId|InventTransId",$E38,$D38)</f>
        <v>EUR</v>
      </c>
      <c r="K38" s="9">
        <f>_xll.AtlasFormulas.AtlasFunctions.AtlasBalance("PROD",DataAreaId,"T.PurchLine","Sum|LineAmount|0","","","","","","","ItemId|InventTransId",$E38,$D38)</f>
        <v>0</v>
      </c>
      <c r="L38" s="6">
        <v>42817</v>
      </c>
      <c r="M38" s="6">
        <v>42817</v>
      </c>
    </row>
    <row r="39" spans="1:13" x14ac:dyDescent="0.25">
      <c r="A39" s="4" t="s">
        <v>325</v>
      </c>
      <c r="B39" s="7" t="str">
        <f>_xll.AtlasFormulas.AtlasFunctions.AtlasTable("PROD",DataAreaId,"T.PurchTable","%OrderAccount","","","","","","","PurchId",$A39)</f>
        <v>364-2000168</v>
      </c>
      <c r="C39" s="7" t="str">
        <f>_xll.AtlasFormulas.AtlasFunctions.AtlasTable("PROD",DataAreaId,"T.VendTable","%Name","","","","","","","AccountNum",$B39)</f>
        <v>S&amp;P Clever Reinforcement Company AG</v>
      </c>
      <c r="D39" s="4" t="s">
        <v>335</v>
      </c>
      <c r="E39" s="4" t="s">
        <v>336</v>
      </c>
      <c r="F39" s="4" t="s">
        <v>231</v>
      </c>
      <c r="G39" s="7" t="str">
        <f>_xll.AtlasFormulas.AtlasFunctions.AtlasTable("PROD",DataAreaId,"T.PurchLine","%DeliveryDate","","","","","","","ItemId|InventTransId",$E39,$D39)</f>
        <v>3/6/2017</v>
      </c>
      <c r="H39" s="9">
        <v>9000</v>
      </c>
      <c r="I39" s="9">
        <f>_xll.AtlasFormulas.AtlasFunctions.AtlasBalance("PROD",DataAreaId,"T.PurchLine","Sum|PurchPrice|0","","","","","","","ItemId|InventTransId",$E39,$D39)</f>
        <v>1.66</v>
      </c>
      <c r="J39" s="7" t="str">
        <f>_xll.AtlasFormulas.AtlasFunctions.AtlasTable("PROD",DataAreaId,"T.PurchLine","%CurrencyCode","","","","","","","ItemId|InventTransId",$E39,$D39)</f>
        <v>EUR</v>
      </c>
      <c r="K39" s="9">
        <f>_xll.AtlasFormulas.AtlasFunctions.AtlasBalance("PROD",DataAreaId,"T.PurchLine","Sum|LineAmount|0","","","","","","","ItemId|InventTransId",$E39,$D39)</f>
        <v>14940</v>
      </c>
      <c r="L39" s="6">
        <v>42802</v>
      </c>
      <c r="M39" s="6">
        <v>42802</v>
      </c>
    </row>
    <row r="40" spans="1:13" x14ac:dyDescent="0.25">
      <c r="A40" s="4" t="s">
        <v>337</v>
      </c>
      <c r="B40" s="7" t="str">
        <f>_xll.AtlasFormulas.AtlasFunctions.AtlasTable("PROD",DataAreaId,"T.PurchTable","%OrderAccount","","","","","","","PurchId",$A40)</f>
        <v>364-2000168</v>
      </c>
      <c r="C40" s="7" t="str">
        <f>_xll.AtlasFormulas.AtlasFunctions.AtlasTable("PROD",DataAreaId,"T.VendTable","%Name","","","","","","","AccountNum",$B40)</f>
        <v>S&amp;P Clever Reinforcement Company AG</v>
      </c>
      <c r="D40" s="4" t="s">
        <v>338</v>
      </c>
      <c r="E40" s="4" t="s">
        <v>336</v>
      </c>
      <c r="F40" s="4" t="s">
        <v>231</v>
      </c>
      <c r="G40" s="7" t="str">
        <f>_xll.AtlasFormulas.AtlasFunctions.AtlasTable("PROD",DataAreaId,"T.PurchLine","%DeliveryDate","","","","","","","ItemId|InventTransId",$E40,$D40)</f>
        <v>5/23/2017</v>
      </c>
      <c r="H40" s="9">
        <v>7500</v>
      </c>
      <c r="I40" s="9">
        <f>_xll.AtlasFormulas.AtlasFunctions.AtlasBalance("PROD",DataAreaId,"T.PurchLine","Sum|PurchPrice|0","","","","","","","ItemId|InventTransId",$E40,$D40)</f>
        <v>1.66</v>
      </c>
      <c r="J40" s="7" t="str">
        <f>_xll.AtlasFormulas.AtlasFunctions.AtlasTable("PROD",DataAreaId,"T.PurchLine","%CurrencyCode","","","","","","","ItemId|InventTransId",$E40,$D40)</f>
        <v>EUR</v>
      </c>
      <c r="K40" s="9">
        <f>_xll.AtlasFormulas.AtlasFunctions.AtlasBalance("PROD",DataAreaId,"T.PurchLine","Sum|LineAmount|0","","","","","","","ItemId|InventTransId",$E40,$D40)</f>
        <v>12450</v>
      </c>
      <c r="L40" s="6">
        <v>42888</v>
      </c>
      <c r="M40" s="6">
        <v>42893</v>
      </c>
    </row>
    <row r="41" spans="1:13" x14ac:dyDescent="0.25">
      <c r="A41" s="4" t="s">
        <v>102</v>
      </c>
      <c r="B41" s="7" t="str">
        <f>_xll.AtlasFormulas.AtlasFunctions.AtlasTable("PROD",DataAreaId,"T.PurchTable","%OrderAccount","","","","","","","PurchId",$A41)</f>
        <v>364-2000168</v>
      </c>
      <c r="C41" s="7" t="str">
        <f>_xll.AtlasFormulas.AtlasFunctions.AtlasTable("PROD",DataAreaId,"T.VendTable","%Name","","","","","","","AccountNum",$B41)</f>
        <v>S&amp;P Clever Reinforcement Company AG</v>
      </c>
      <c r="D41" s="4" t="s">
        <v>339</v>
      </c>
      <c r="E41" s="4" t="s">
        <v>340</v>
      </c>
      <c r="F41" s="4" t="s">
        <v>329</v>
      </c>
      <c r="G41" s="7" t="str">
        <f>_xll.AtlasFormulas.AtlasFunctions.AtlasTable("PROD",DataAreaId,"T.PurchLine","%DeliveryDate","","","","","","","ItemId|InventTransId",$E41,$D41)</f>
        <v>1/24/2017</v>
      </c>
      <c r="H41" s="9">
        <v>9000</v>
      </c>
      <c r="I41" s="9">
        <f>_xll.AtlasFormulas.AtlasFunctions.AtlasBalance("PROD",DataAreaId,"T.PurchLine","Sum|PurchPrice|0","","","","","","","ItemId|InventTransId",$E41,$D41)</f>
        <v>1.65</v>
      </c>
      <c r="J41" s="7" t="str">
        <f>_xll.AtlasFormulas.AtlasFunctions.AtlasTable("PROD",DataAreaId,"T.PurchLine","%CurrencyCode","","","","","","","ItemId|InventTransId",$E41,$D41)</f>
        <v>EUR</v>
      </c>
      <c r="K41" s="9">
        <f>_xll.AtlasFormulas.AtlasFunctions.AtlasBalance("PROD",DataAreaId,"T.PurchLine","Sum|LineAmount|0","","","","","","","ItemId|InventTransId",$E41,$D41)</f>
        <v>14850</v>
      </c>
      <c r="L41" s="6">
        <v>42765</v>
      </c>
      <c r="M41" s="6">
        <v>42759</v>
      </c>
    </row>
    <row r="42" spans="1:13" x14ac:dyDescent="0.25">
      <c r="A42" s="4" t="s">
        <v>52</v>
      </c>
      <c r="B42" s="7" t="str">
        <f>_xll.AtlasFormulas.AtlasFunctions.AtlasTable("PROD",DataAreaId,"T.PurchTable","%OrderAccount","","","","","","","PurchId",$A42)</f>
        <v>364-2000168</v>
      </c>
      <c r="C42" s="7" t="str">
        <f>_xll.AtlasFormulas.AtlasFunctions.AtlasTable("PROD",DataAreaId,"T.VendTable","%Name","","","","","","","AccountNum",$B42)</f>
        <v>S&amp;P Clever Reinforcement Company AG</v>
      </c>
      <c r="D42" s="4" t="s">
        <v>341</v>
      </c>
      <c r="E42" s="4" t="s">
        <v>340</v>
      </c>
      <c r="F42" s="4" t="s">
        <v>329</v>
      </c>
      <c r="G42" s="7" t="str">
        <f>_xll.AtlasFormulas.AtlasFunctions.AtlasTable("PROD",DataAreaId,"T.PurchLine","%DeliveryDate","","","","","","","ItemId|InventTransId",$E42,$D42)</f>
        <v>3/1/2017</v>
      </c>
      <c r="H42" s="9">
        <v>1500</v>
      </c>
      <c r="I42" s="9">
        <f>_xll.AtlasFormulas.AtlasFunctions.AtlasBalance("PROD",DataAreaId,"T.PurchLine","Sum|PurchPrice|0","","","","","","","ItemId|InventTransId",$E42,$D42)</f>
        <v>1.67</v>
      </c>
      <c r="J42" s="7" t="str">
        <f>_xll.AtlasFormulas.AtlasFunctions.AtlasTable("PROD",DataAreaId,"T.PurchLine","%CurrencyCode","","","","","","","ItemId|InventTransId",$E42,$D42)</f>
        <v>EUR</v>
      </c>
      <c r="K42" s="9">
        <f>_xll.AtlasFormulas.AtlasFunctions.AtlasBalance("PROD",DataAreaId,"T.PurchLine","Sum|LineAmount|0","","","","","","","ItemId|InventTransId",$E42,$D42)</f>
        <v>2505</v>
      </c>
      <c r="L42" s="6">
        <v>42800</v>
      </c>
      <c r="M42" s="6">
        <v>42800</v>
      </c>
    </row>
    <row r="43" spans="1:13" x14ac:dyDescent="0.25">
      <c r="A43" s="4" t="s">
        <v>109</v>
      </c>
      <c r="B43" s="7" t="str">
        <f>_xll.AtlasFormulas.AtlasFunctions.AtlasTable("PROD",DataAreaId,"T.PurchTable","%OrderAccount","","","","","","","PurchId",$A43)</f>
        <v>364-2000168</v>
      </c>
      <c r="C43" s="7" t="str">
        <f>_xll.AtlasFormulas.AtlasFunctions.AtlasTable("PROD",DataAreaId,"T.VendTable","%Name","","","","","","","AccountNum",$B43)</f>
        <v>S&amp;P Clever Reinforcement Company AG</v>
      </c>
      <c r="D43" s="4" t="s">
        <v>342</v>
      </c>
      <c r="E43" s="4" t="s">
        <v>340</v>
      </c>
      <c r="F43" s="4" t="s">
        <v>329</v>
      </c>
      <c r="G43" s="7" t="str">
        <f>_xll.AtlasFormulas.AtlasFunctions.AtlasTable("PROD",DataAreaId,"T.PurchLine","%DeliveryDate","","","","","","","ItemId|InventTransId",$E43,$D43)</f>
        <v>3/23/2017</v>
      </c>
      <c r="H43" s="9">
        <v>-9000</v>
      </c>
      <c r="I43" s="9">
        <f>_xll.AtlasFormulas.AtlasFunctions.AtlasBalance("PROD",DataAreaId,"T.PurchLine","Sum|PurchPrice|0","","","","","","","ItemId|InventTransId",$E43,$D43)</f>
        <v>1.65</v>
      </c>
      <c r="J43" s="7" t="str">
        <f>_xll.AtlasFormulas.AtlasFunctions.AtlasTable("PROD",DataAreaId,"T.PurchLine","%CurrencyCode","","","","","","","ItemId|InventTransId",$E43,$D43)</f>
        <v>EUR</v>
      </c>
      <c r="K43" s="9">
        <f>_xll.AtlasFormulas.AtlasFunctions.AtlasBalance("PROD",DataAreaId,"T.PurchLine","Sum|LineAmount|0","","","","","","","ItemId|InventTransId",$E43,$D43)</f>
        <v>-14850</v>
      </c>
      <c r="L43" s="6">
        <v>42817</v>
      </c>
      <c r="M43" s="6">
        <v>42817</v>
      </c>
    </row>
    <row r="44" spans="1:13" x14ac:dyDescent="0.25">
      <c r="A44" s="4" t="s">
        <v>115</v>
      </c>
      <c r="B44" s="7" t="str">
        <f>_xll.AtlasFormulas.AtlasFunctions.AtlasTable("PROD",DataAreaId,"T.PurchTable","%OrderAccount","","","","","","","PurchId",$A44)</f>
        <v>364-2000168</v>
      </c>
      <c r="C44" s="7" t="str">
        <f>_xll.AtlasFormulas.AtlasFunctions.AtlasTable("PROD",DataAreaId,"T.VendTable","%Name","","","","","","","AccountNum",$B44)</f>
        <v>S&amp;P Clever Reinforcement Company AG</v>
      </c>
      <c r="D44" s="4" t="s">
        <v>343</v>
      </c>
      <c r="E44" s="4" t="s">
        <v>340</v>
      </c>
      <c r="F44" s="4" t="s">
        <v>329</v>
      </c>
      <c r="G44" s="7" t="str">
        <f>_xll.AtlasFormulas.AtlasFunctions.AtlasTable("PROD",DataAreaId,"T.PurchLine","%DeliveryDate","","","","","","","ItemId|InventTransId",$E44,$D44)</f>
        <v>3/23/2017</v>
      </c>
      <c r="H44" s="9">
        <v>9000</v>
      </c>
      <c r="I44" s="9">
        <f>_xll.AtlasFormulas.AtlasFunctions.AtlasBalance("PROD",DataAreaId,"T.PurchLine","Sum|PurchPrice|0","","","","","","","ItemId|InventTransId",$E44,$D44)</f>
        <v>0</v>
      </c>
      <c r="J44" s="7" t="str">
        <f>_xll.AtlasFormulas.AtlasFunctions.AtlasTable("PROD",DataAreaId,"T.PurchLine","%CurrencyCode","","","","","","","ItemId|InventTransId",$E44,$D44)</f>
        <v>EUR</v>
      </c>
      <c r="K44" s="9">
        <f>_xll.AtlasFormulas.AtlasFunctions.AtlasBalance("PROD",DataAreaId,"T.PurchLine","Sum|LineAmount|0","","","","","","","ItemId|InventTransId",$E44,$D44)</f>
        <v>0</v>
      </c>
      <c r="L44" s="6">
        <v>42817</v>
      </c>
      <c r="M44" s="6">
        <v>42817</v>
      </c>
    </row>
    <row r="45" spans="1:13" x14ac:dyDescent="0.25">
      <c r="A45" s="4" t="s">
        <v>175</v>
      </c>
      <c r="B45" s="7" t="str">
        <f>_xll.AtlasFormulas.AtlasFunctions.AtlasTable("PROD",DataAreaId,"T.PurchTable","%OrderAccount","","","","","","","PurchId",$A45)</f>
        <v>364-2000168</v>
      </c>
      <c r="C45" s="7" t="str">
        <f>_xll.AtlasFormulas.AtlasFunctions.AtlasTable("PROD",DataAreaId,"T.VendTable","%Name","","","","","","","AccountNum",$B45)</f>
        <v>S&amp;P Clever Reinforcement Company AG</v>
      </c>
      <c r="D45" s="4" t="s">
        <v>344</v>
      </c>
      <c r="E45" s="4" t="s">
        <v>340</v>
      </c>
      <c r="F45" s="4" t="s">
        <v>329</v>
      </c>
      <c r="G45" s="7" t="str">
        <f>_xll.AtlasFormulas.AtlasFunctions.AtlasTable("PROD",DataAreaId,"T.PurchLine","%DeliveryDate","","","","","","","ItemId|InventTransId",$E45,$D45)</f>
        <v>3/23/2017</v>
      </c>
      <c r="H45" s="9">
        <v>-9000</v>
      </c>
      <c r="I45" s="9">
        <f>_xll.AtlasFormulas.AtlasFunctions.AtlasBalance("PROD",DataAreaId,"T.PurchLine","Sum|PurchPrice|0","","","","","","","ItemId|InventTransId",$E45,$D45)</f>
        <v>0</v>
      </c>
      <c r="J45" s="7" t="str">
        <f>_xll.AtlasFormulas.AtlasFunctions.AtlasTable("PROD",DataAreaId,"T.PurchLine","%CurrencyCode","","","","","","","ItemId|InventTransId",$E45,$D45)</f>
        <v>EUR</v>
      </c>
      <c r="K45" s="9">
        <f>_xll.AtlasFormulas.AtlasFunctions.AtlasBalance("PROD",DataAreaId,"T.PurchLine","Sum|LineAmount|0","","","","","","","ItemId|InventTransId",$E45,$D45)</f>
        <v>0</v>
      </c>
      <c r="L45" s="6">
        <v>42817</v>
      </c>
      <c r="M45" s="6">
        <v>42817</v>
      </c>
    </row>
    <row r="46" spans="1:13" x14ac:dyDescent="0.25">
      <c r="A46" s="4" t="s">
        <v>250</v>
      </c>
      <c r="B46" s="7" t="str">
        <f>_xll.AtlasFormulas.AtlasFunctions.AtlasTable("PROD",DataAreaId,"T.PurchTable","%OrderAccount","","","","","","","PurchId",$A46)</f>
        <v>364-2000168</v>
      </c>
      <c r="C46" s="7" t="str">
        <f>_xll.AtlasFormulas.AtlasFunctions.AtlasTable("PROD",DataAreaId,"T.VendTable","%Name","","","","","","","AccountNum",$B46)</f>
        <v>S&amp;P Clever Reinforcement Company AG</v>
      </c>
      <c r="D46" s="4" t="s">
        <v>345</v>
      </c>
      <c r="E46" s="4" t="s">
        <v>340</v>
      </c>
      <c r="F46" s="4" t="s">
        <v>329</v>
      </c>
      <c r="G46" s="7" t="str">
        <f>_xll.AtlasFormulas.AtlasFunctions.AtlasTable("PROD",DataAreaId,"T.PurchLine","%DeliveryDate","","","","","","","ItemId|InventTransId",$E46,$D46)</f>
        <v>3/23/2017</v>
      </c>
      <c r="H46" s="9">
        <v>9000</v>
      </c>
      <c r="I46" s="9">
        <f>_xll.AtlasFormulas.AtlasFunctions.AtlasBalance("PROD",DataAreaId,"T.PurchLine","Sum|PurchPrice|0","","","","","","","ItemId|InventTransId",$E46,$D46)</f>
        <v>1.65</v>
      </c>
      <c r="J46" s="7" t="str">
        <f>_xll.AtlasFormulas.AtlasFunctions.AtlasTable("PROD",DataAreaId,"T.PurchLine","%CurrencyCode","","","","","","","ItemId|InventTransId",$E46,$D46)</f>
        <v>EUR</v>
      </c>
      <c r="K46" s="9">
        <f>_xll.AtlasFormulas.AtlasFunctions.AtlasBalance("PROD",DataAreaId,"T.PurchLine","Sum|LineAmount|0","","","","","","","ItemId|InventTransId",$E46,$D46)</f>
        <v>14850</v>
      </c>
      <c r="L46" s="6">
        <v>42817</v>
      </c>
      <c r="M46" s="6">
        <v>42817</v>
      </c>
    </row>
    <row r="47" spans="1:13" x14ac:dyDescent="0.25">
      <c r="A47" s="4" t="s">
        <v>321</v>
      </c>
      <c r="B47" s="7" t="str">
        <f>_xll.AtlasFormulas.AtlasFunctions.AtlasTable("PROD",DataAreaId,"T.PurchTable","%OrderAccount","","","","","","","PurchId",$A47)</f>
        <v>364-2000168</v>
      </c>
      <c r="C47" s="7" t="str">
        <f>_xll.AtlasFormulas.AtlasFunctions.AtlasTable("PROD",DataAreaId,"T.VendTable","%Name","","","","","","","AccountNum",$B47)</f>
        <v>S&amp;P Clever Reinforcement Company AG</v>
      </c>
      <c r="D47" s="4" t="s">
        <v>346</v>
      </c>
      <c r="E47" s="4" t="s">
        <v>233</v>
      </c>
      <c r="F47" s="4" t="s">
        <v>231</v>
      </c>
      <c r="G47" s="7" t="str">
        <f>_xll.AtlasFormulas.AtlasFunctions.AtlasTable("PROD",DataAreaId,"T.PurchLine","%DeliveryDate","","","","","","","ItemId|InventTransId",$E47,$D47)</f>
        <v>6/2/2017</v>
      </c>
      <c r="H47" s="9">
        <v>19500</v>
      </c>
      <c r="I47" s="9">
        <f>_xll.AtlasFormulas.AtlasFunctions.AtlasBalance("PROD",DataAreaId,"T.PurchLine","Sum|PurchPrice|0","","","","","","","ItemId|InventTransId",$E47,$D47)</f>
        <v>0</v>
      </c>
      <c r="J47" s="7" t="str">
        <f>_xll.AtlasFormulas.AtlasFunctions.AtlasTable("PROD",DataAreaId,"T.PurchLine","%CurrencyCode","","","","","","","ItemId|InventTransId",$E47,$D47)</f>
        <v>EUR</v>
      </c>
      <c r="K47" s="9">
        <f>_xll.AtlasFormulas.AtlasFunctions.AtlasBalance("PROD",DataAreaId,"T.PurchLine","Sum|LineAmount|0","","","","","","","ItemId|InventTransId",$E47,$D47)</f>
        <v>0</v>
      </c>
      <c r="L47" s="6"/>
      <c r="M47" s="6"/>
    </row>
    <row r="48" spans="1:13" x14ac:dyDescent="0.25">
      <c r="A48" s="4" t="s">
        <v>160</v>
      </c>
      <c r="B48" s="7" t="str">
        <f>_xll.AtlasFormulas.AtlasFunctions.AtlasTable("PROD",DataAreaId,"T.PurchTable","%OrderAccount","","","","","","","PurchId",$A48)</f>
        <v>364-2000168</v>
      </c>
      <c r="C48" s="7" t="str">
        <f>_xll.AtlasFormulas.AtlasFunctions.AtlasTable("PROD",DataAreaId,"T.VendTable","%Name","","","","","","","AccountNum",$B48)</f>
        <v>S&amp;P Clever Reinforcement Company AG</v>
      </c>
      <c r="D48" s="4" t="s">
        <v>347</v>
      </c>
      <c r="E48" s="4" t="s">
        <v>233</v>
      </c>
      <c r="F48" s="4" t="s">
        <v>231</v>
      </c>
      <c r="G48" s="7" t="str">
        <f>_xll.AtlasFormulas.AtlasFunctions.AtlasTable("PROD",DataAreaId,"T.PurchLine","%DeliveryDate","","","","","","","ItemId|InventTransId",$E48,$D48)</f>
        <v>1/13/2017</v>
      </c>
      <c r="H48" s="9">
        <v>25350</v>
      </c>
      <c r="I48" s="9">
        <f>_xll.AtlasFormulas.AtlasFunctions.AtlasBalance("PROD",DataAreaId,"T.PurchLine","Sum|PurchPrice|0","","","","","","","ItemId|InventTransId",$E48,$D48)</f>
        <v>1.67</v>
      </c>
      <c r="J48" s="7" t="str">
        <f>_xll.AtlasFormulas.AtlasFunctions.AtlasTable("PROD",DataAreaId,"T.PurchLine","%CurrencyCode","","","","","","","ItemId|InventTransId",$E48,$D48)</f>
        <v>EUR</v>
      </c>
      <c r="K48" s="9">
        <f>_xll.AtlasFormulas.AtlasFunctions.AtlasBalance("PROD",DataAreaId,"T.PurchLine","Sum|LineAmount|0","","","","","","","ItemId|InventTransId",$E48,$D48)</f>
        <v>42334.5</v>
      </c>
      <c r="L48" s="6">
        <v>42766</v>
      </c>
      <c r="M48" s="6">
        <v>42748</v>
      </c>
    </row>
    <row r="49" spans="1:13" x14ac:dyDescent="0.25">
      <c r="A49" s="4" t="s">
        <v>111</v>
      </c>
      <c r="B49" s="7" t="str">
        <f>_xll.AtlasFormulas.AtlasFunctions.AtlasTable("PROD",DataAreaId,"T.PurchTable","%OrderAccount","","","","","","","PurchId",$A49)</f>
        <v>364-2000168</v>
      </c>
      <c r="C49" s="7" t="str">
        <f>_xll.AtlasFormulas.AtlasFunctions.AtlasTable("PROD",DataAreaId,"T.VendTable","%Name","","","","","","","AccountNum",$B49)</f>
        <v>S&amp;P Clever Reinforcement Company AG</v>
      </c>
      <c r="D49" s="4" t="s">
        <v>348</v>
      </c>
      <c r="E49" s="4" t="s">
        <v>233</v>
      </c>
      <c r="F49" s="4" t="s">
        <v>231</v>
      </c>
      <c r="G49" s="7" t="str">
        <f>_xll.AtlasFormulas.AtlasFunctions.AtlasTable("PROD",DataAreaId,"T.PurchLine","%DeliveryDate","","","","","","","ItemId|InventTransId",$E49,$D49)</f>
        <v>3/23/2017</v>
      </c>
      <c r="H49" s="9">
        <v>-25350</v>
      </c>
      <c r="I49" s="9">
        <f>_xll.AtlasFormulas.AtlasFunctions.AtlasBalance("PROD",DataAreaId,"T.PurchLine","Sum|PurchPrice|0","","","","","","","ItemId|InventTransId",$E49,$D49)</f>
        <v>1.67</v>
      </c>
      <c r="J49" s="7" t="str">
        <f>_xll.AtlasFormulas.AtlasFunctions.AtlasTable("PROD",DataAreaId,"T.PurchLine","%CurrencyCode","","","","","","","ItemId|InventTransId",$E49,$D49)</f>
        <v>EUR</v>
      </c>
      <c r="K49" s="9">
        <f>_xll.AtlasFormulas.AtlasFunctions.AtlasBalance("PROD",DataAreaId,"T.PurchLine","Sum|LineAmount|0","","","","","","","ItemId|InventTransId",$E49,$D49)</f>
        <v>-42334.5</v>
      </c>
      <c r="L49" s="6">
        <v>42817</v>
      </c>
      <c r="M49" s="6">
        <v>42817</v>
      </c>
    </row>
    <row r="50" spans="1:13" x14ac:dyDescent="0.25">
      <c r="A50" s="4" t="s">
        <v>167</v>
      </c>
      <c r="B50" s="7" t="str">
        <f>_xll.AtlasFormulas.AtlasFunctions.AtlasTable("PROD",DataAreaId,"T.PurchTable","%OrderAccount","","","","","","","PurchId",$A50)</f>
        <v>364-2000168</v>
      </c>
      <c r="C50" s="7" t="str">
        <f>_xll.AtlasFormulas.AtlasFunctions.AtlasTable("PROD",DataAreaId,"T.VendTable","%Name","","","","","","","AccountNum",$B50)</f>
        <v>S&amp;P Clever Reinforcement Company AG</v>
      </c>
      <c r="D50" s="4" t="s">
        <v>349</v>
      </c>
      <c r="E50" s="4" t="s">
        <v>233</v>
      </c>
      <c r="F50" s="4" t="s">
        <v>231</v>
      </c>
      <c r="G50" s="7" t="str">
        <f>_xll.AtlasFormulas.AtlasFunctions.AtlasTable("PROD",DataAreaId,"T.PurchLine","%DeliveryDate","","","","","","","ItemId|InventTransId",$E50,$D50)</f>
        <v>3/23/2017</v>
      </c>
      <c r="H50" s="9">
        <v>25350</v>
      </c>
      <c r="I50" s="9">
        <f>_xll.AtlasFormulas.AtlasFunctions.AtlasBalance("PROD",DataAreaId,"T.PurchLine","Sum|PurchPrice|0","","","","","","","ItemId|InventTransId",$E50,$D50)</f>
        <v>1.67</v>
      </c>
      <c r="J50" s="7" t="str">
        <f>_xll.AtlasFormulas.AtlasFunctions.AtlasTable("PROD",DataAreaId,"T.PurchLine","%CurrencyCode","","","","","","","ItemId|InventTransId",$E50,$D50)</f>
        <v>EUR</v>
      </c>
      <c r="K50" s="9">
        <f>_xll.AtlasFormulas.AtlasFunctions.AtlasBalance("PROD",DataAreaId,"T.PurchLine","Sum|LineAmount|0","","","","","","","ItemId|InventTransId",$E50,$D50)</f>
        <v>42334.5</v>
      </c>
      <c r="L50" s="6">
        <v>42817</v>
      </c>
      <c r="M50" s="6">
        <v>42817</v>
      </c>
    </row>
    <row r="51" spans="1:13" x14ac:dyDescent="0.25">
      <c r="A51" s="4" t="s">
        <v>121</v>
      </c>
      <c r="B51" s="7" t="str">
        <f>_xll.AtlasFormulas.AtlasFunctions.AtlasTable("PROD",DataAreaId,"T.PurchTable","%OrderAccount","","","","","","","PurchId",$A51)</f>
        <v>364-2000168</v>
      </c>
      <c r="C51" s="7" t="str">
        <f>_xll.AtlasFormulas.AtlasFunctions.AtlasTable("PROD",DataAreaId,"T.VendTable","%Name","","","","","","","AccountNum",$B51)</f>
        <v>S&amp;P Clever Reinforcement Company AG</v>
      </c>
      <c r="D51" s="4" t="s">
        <v>350</v>
      </c>
      <c r="E51" s="4" t="s">
        <v>233</v>
      </c>
      <c r="F51" s="4" t="s">
        <v>231</v>
      </c>
      <c r="G51" s="7" t="str">
        <f>_xll.AtlasFormulas.AtlasFunctions.AtlasTable("PROD",DataAreaId,"T.PurchLine","%DeliveryDate","","","","","","","ItemId|InventTransId",$E51,$D51)</f>
        <v>3/23/2017</v>
      </c>
      <c r="H51" s="9">
        <v>-25350</v>
      </c>
      <c r="I51" s="9">
        <f>_xll.AtlasFormulas.AtlasFunctions.AtlasBalance("PROD",DataAreaId,"T.PurchLine","Sum|PurchPrice|0","","","","","","","ItemId|InventTransId",$E51,$D51)</f>
        <v>2.0830799999999998</v>
      </c>
      <c r="J51" s="7" t="str">
        <f>_xll.AtlasFormulas.AtlasFunctions.AtlasTable("PROD",DataAreaId,"T.PurchLine","%CurrencyCode","","","","","","","ItemId|InventTransId",$E51,$D51)</f>
        <v>EUR</v>
      </c>
      <c r="K51" s="9">
        <f>_xll.AtlasFormulas.AtlasFunctions.AtlasBalance("PROD",DataAreaId,"T.PurchLine","Sum|LineAmount|0","","","","","","","ItemId|InventTransId",$E51,$D51)</f>
        <v>-52806.080000000002</v>
      </c>
      <c r="L51" s="6">
        <v>42817</v>
      </c>
      <c r="M51" s="6">
        <v>42817</v>
      </c>
    </row>
    <row r="52" spans="1:13" x14ac:dyDescent="0.25">
      <c r="A52" s="4" t="s">
        <v>202</v>
      </c>
      <c r="B52" s="7" t="str">
        <f>_xll.AtlasFormulas.AtlasFunctions.AtlasTable("PROD",DataAreaId,"T.PurchTable","%OrderAccount","","","","","","","PurchId",$A52)</f>
        <v>364-2000168</v>
      </c>
      <c r="C52" s="7" t="str">
        <f>_xll.AtlasFormulas.AtlasFunctions.AtlasTable("PROD",DataAreaId,"T.VendTable","%Name","","","","","","","AccountNum",$B52)</f>
        <v>S&amp;P Clever Reinforcement Company AG</v>
      </c>
      <c r="D52" s="4" t="s">
        <v>351</v>
      </c>
      <c r="E52" s="4" t="s">
        <v>233</v>
      </c>
      <c r="F52" s="4" t="s">
        <v>231</v>
      </c>
      <c r="G52" s="7" t="str">
        <f>_xll.AtlasFormulas.AtlasFunctions.AtlasTable("PROD",DataAreaId,"T.PurchLine","%DeliveryDate","","","","","","","ItemId|InventTransId",$E52,$D52)</f>
        <v>3/23/2017</v>
      </c>
      <c r="H52" s="9">
        <v>25350</v>
      </c>
      <c r="I52" s="9">
        <f>_xll.AtlasFormulas.AtlasFunctions.AtlasBalance("PROD",DataAreaId,"T.PurchLine","Sum|PurchPrice|0","","","","","","","ItemId|InventTransId",$E52,$D52)</f>
        <v>2.0830799999999998</v>
      </c>
      <c r="J52" s="7" t="str">
        <f>_xll.AtlasFormulas.AtlasFunctions.AtlasTable("PROD",DataAreaId,"T.PurchLine","%CurrencyCode","","","","","","","ItemId|InventTransId",$E52,$D52)</f>
        <v>EUR</v>
      </c>
      <c r="K52" s="9">
        <f>_xll.AtlasFormulas.AtlasFunctions.AtlasBalance("PROD",DataAreaId,"T.PurchLine","Sum|LineAmount|0","","","","","","","ItemId|InventTransId",$E52,$D52)</f>
        <v>52806.080000000002</v>
      </c>
      <c r="L52" s="6">
        <v>42817</v>
      </c>
      <c r="M52" s="6">
        <v>42817</v>
      </c>
    </row>
    <row r="53" spans="1:13" x14ac:dyDescent="0.25">
      <c r="A53" s="4" t="s">
        <v>352</v>
      </c>
      <c r="B53" s="7" t="str">
        <f>_xll.AtlasFormulas.AtlasFunctions.AtlasTable("PROD",DataAreaId,"T.PurchTable","%OrderAccount","","","","","","","PurchId",$A53)</f>
        <v>364-2000168</v>
      </c>
      <c r="C53" s="7" t="str">
        <f>_xll.AtlasFormulas.AtlasFunctions.AtlasTable("PROD",DataAreaId,"T.VendTable","%Name","","","","","","","AccountNum",$B53)</f>
        <v>S&amp;P Clever Reinforcement Company AG</v>
      </c>
      <c r="D53" s="4" t="s">
        <v>353</v>
      </c>
      <c r="E53" s="4" t="s">
        <v>233</v>
      </c>
      <c r="F53" s="4" t="s">
        <v>231</v>
      </c>
      <c r="G53" s="7" t="str">
        <f>_xll.AtlasFormulas.AtlasFunctions.AtlasTable("PROD",DataAreaId,"T.PurchLine","%DeliveryDate","","","","","","","ItemId|InventTransId",$E53,$D53)</f>
        <v>5/9/2017</v>
      </c>
      <c r="H53" s="9">
        <v>25350</v>
      </c>
      <c r="I53" s="9">
        <f>_xll.AtlasFormulas.AtlasFunctions.AtlasBalance("PROD",DataAreaId,"T.PurchLine","Sum|PurchPrice|0","","","","","","","ItemId|InventTransId",$E53,$D53)</f>
        <v>1.67</v>
      </c>
      <c r="J53" s="7" t="str">
        <f>_xll.AtlasFormulas.AtlasFunctions.AtlasTable("PROD",DataAreaId,"T.PurchLine","%CurrencyCode","","","","","","","ItemId|InventTransId",$E53,$D53)</f>
        <v>EUR</v>
      </c>
      <c r="K53" s="9">
        <f>_xll.AtlasFormulas.AtlasFunctions.AtlasBalance("PROD",DataAreaId,"T.PurchLine","Sum|LineAmount|0","","","","","","","ItemId|InventTransId",$E53,$D53)</f>
        <v>42334.5</v>
      </c>
      <c r="L53" s="6">
        <v>42878</v>
      </c>
      <c r="M53" s="6">
        <v>42879</v>
      </c>
    </row>
    <row r="54" spans="1:13" x14ac:dyDescent="0.25">
      <c r="A54" s="4" t="s">
        <v>337</v>
      </c>
      <c r="B54" s="7" t="str">
        <f>_xll.AtlasFormulas.AtlasFunctions.AtlasTable("PROD",DataAreaId,"T.PurchTable","%OrderAccount","","","","","","","PurchId",$A54)</f>
        <v>364-2000168</v>
      </c>
      <c r="C54" s="7" t="str">
        <f>_xll.AtlasFormulas.AtlasFunctions.AtlasTable("PROD",DataAreaId,"T.VendTable","%Name","","","","","","","AccountNum",$B54)</f>
        <v>S&amp;P Clever Reinforcement Company AG</v>
      </c>
      <c r="D54" s="4" t="s">
        <v>354</v>
      </c>
      <c r="E54" s="4" t="s">
        <v>233</v>
      </c>
      <c r="F54" s="4" t="s">
        <v>231</v>
      </c>
      <c r="G54" s="7" t="str">
        <f>_xll.AtlasFormulas.AtlasFunctions.AtlasTable("PROD",DataAreaId,"T.PurchLine","%DeliveryDate","","","","","","","ItemId|InventTransId",$E54,$D54)</f>
        <v>5/23/2017</v>
      </c>
      <c r="H54" s="9">
        <v>15600</v>
      </c>
      <c r="I54" s="9">
        <f>_xll.AtlasFormulas.AtlasFunctions.AtlasBalance("PROD",DataAreaId,"T.PurchLine","Sum|PurchPrice|0","","","","","","","ItemId|InventTransId",$E54,$D54)</f>
        <v>1.68</v>
      </c>
      <c r="J54" s="7" t="str">
        <f>_xll.AtlasFormulas.AtlasFunctions.AtlasTable("PROD",DataAreaId,"T.PurchLine","%CurrencyCode","","","","","","","ItemId|InventTransId",$E54,$D54)</f>
        <v>EUR</v>
      </c>
      <c r="K54" s="9">
        <f>_xll.AtlasFormulas.AtlasFunctions.AtlasBalance("PROD",DataAreaId,"T.PurchLine","Sum|LineAmount|0","","","","","","","ItemId|InventTransId",$E54,$D54)</f>
        <v>26208</v>
      </c>
      <c r="L54" s="6">
        <v>42888</v>
      </c>
      <c r="M54" s="6">
        <v>42893</v>
      </c>
    </row>
    <row r="55" spans="1:13" x14ac:dyDescent="0.25">
      <c r="A55" s="4" t="s">
        <v>76</v>
      </c>
      <c r="B55" s="7" t="str">
        <f>_xll.AtlasFormulas.AtlasFunctions.AtlasTable("PROD",DataAreaId,"T.PurchTable","%OrderAccount","","","","","","","PurchId",$A55)</f>
        <v>364-2000168</v>
      </c>
      <c r="C55" s="7" t="str">
        <f>_xll.AtlasFormulas.AtlasFunctions.AtlasTable("PROD",DataAreaId,"T.VendTable","%Name","","","","","","","AccountNum",$B55)</f>
        <v>S&amp;P Clever Reinforcement Company AG</v>
      </c>
      <c r="D55" s="4" t="s">
        <v>355</v>
      </c>
      <c r="E55" s="4" t="s">
        <v>356</v>
      </c>
      <c r="F55" s="4" t="s">
        <v>329</v>
      </c>
      <c r="G55" s="7" t="str">
        <f>_xll.AtlasFormulas.AtlasFunctions.AtlasTable("PROD",DataAreaId,"T.PurchLine","%DeliveryDate","","","","","","","ItemId|InventTransId",$E55,$D55)</f>
        <v>1/19/2017</v>
      </c>
      <c r="H55" s="9">
        <v>3900</v>
      </c>
      <c r="I55" s="9">
        <f>_xll.AtlasFormulas.AtlasFunctions.AtlasBalance("PROD",DataAreaId,"T.PurchLine","Sum|PurchPrice|0","","","","","","","ItemId|InventTransId",$E55,$D55)</f>
        <v>1.65</v>
      </c>
      <c r="J55" s="7" t="str">
        <f>_xll.AtlasFormulas.AtlasFunctions.AtlasTable("PROD",DataAreaId,"T.PurchLine","%CurrencyCode","","","","","","","ItemId|InventTransId",$E55,$D55)</f>
        <v>EUR</v>
      </c>
      <c r="K55" s="9">
        <f>_xll.AtlasFormulas.AtlasFunctions.AtlasBalance("PROD",DataAreaId,"T.PurchLine","Sum|LineAmount|0","","","","","","","ItemId|InventTransId",$E55,$D55)</f>
        <v>6435</v>
      </c>
      <c r="L55" s="6">
        <v>42766</v>
      </c>
      <c r="M55" s="6">
        <v>42754</v>
      </c>
    </row>
    <row r="56" spans="1:13" x14ac:dyDescent="0.25">
      <c r="A56" s="4" t="s">
        <v>102</v>
      </c>
      <c r="B56" s="7" t="str">
        <f>_xll.AtlasFormulas.AtlasFunctions.AtlasTable("PROD",DataAreaId,"T.PurchTable","%OrderAccount","","","","","","","PurchId",$A56)</f>
        <v>364-2000168</v>
      </c>
      <c r="C56" s="7" t="str">
        <f>_xll.AtlasFormulas.AtlasFunctions.AtlasTable("PROD",DataAreaId,"T.VendTable","%Name","","","","","","","AccountNum",$B56)</f>
        <v>S&amp;P Clever Reinforcement Company AG</v>
      </c>
      <c r="D56" s="4" t="s">
        <v>357</v>
      </c>
      <c r="E56" s="4" t="s">
        <v>356</v>
      </c>
      <c r="F56" s="4" t="s">
        <v>329</v>
      </c>
      <c r="G56" s="7" t="str">
        <f>_xll.AtlasFormulas.AtlasFunctions.AtlasTable("PROD",DataAreaId,"T.PurchLine","%DeliveryDate","","","","","","","ItemId|InventTransId",$E56,$D56)</f>
        <v>1/24/2017</v>
      </c>
      <c r="H56" s="9">
        <v>5850</v>
      </c>
      <c r="I56" s="9">
        <f>_xll.AtlasFormulas.AtlasFunctions.AtlasBalance("PROD",DataAreaId,"T.PurchLine","Sum|PurchPrice|0","","","","","","","ItemId|InventTransId",$E56,$D56)</f>
        <v>1.65</v>
      </c>
      <c r="J56" s="7" t="str">
        <f>_xll.AtlasFormulas.AtlasFunctions.AtlasTable("PROD",DataAreaId,"T.PurchLine","%CurrencyCode","","","","","","","ItemId|InventTransId",$E56,$D56)</f>
        <v>EUR</v>
      </c>
      <c r="K56" s="9">
        <f>_xll.AtlasFormulas.AtlasFunctions.AtlasBalance("PROD",DataAreaId,"T.PurchLine","Sum|LineAmount|0","","","","","","","ItemId|InventTransId",$E56,$D56)</f>
        <v>9652.5</v>
      </c>
      <c r="L56" s="6">
        <v>42765</v>
      </c>
      <c r="M56" s="6">
        <v>42759</v>
      </c>
    </row>
    <row r="57" spans="1:13" x14ac:dyDescent="0.25">
      <c r="A57" s="4" t="s">
        <v>134</v>
      </c>
      <c r="B57" s="7" t="str">
        <f>_xll.AtlasFormulas.AtlasFunctions.AtlasTable("PROD",DataAreaId,"T.PurchTable","%OrderAccount","","","","","","","PurchId",$A57)</f>
        <v>364-2000168</v>
      </c>
      <c r="C57" s="7" t="str">
        <f>_xll.AtlasFormulas.AtlasFunctions.AtlasTable("PROD",DataAreaId,"T.VendTable","%Name","","","","","","","AccountNum",$B57)</f>
        <v>S&amp;P Clever Reinforcement Company AG</v>
      </c>
      <c r="D57" s="4" t="s">
        <v>358</v>
      </c>
      <c r="E57" s="4" t="s">
        <v>356</v>
      </c>
      <c r="F57" s="4" t="s">
        <v>329</v>
      </c>
      <c r="G57" s="7" t="str">
        <f>_xll.AtlasFormulas.AtlasFunctions.AtlasTable("PROD",DataAreaId,"T.PurchLine","%DeliveryDate","","","","","","","ItemId|InventTransId",$E57,$D57)</f>
        <v>1/25/2017</v>
      </c>
      <c r="H57" s="9">
        <v>7800</v>
      </c>
      <c r="I57" s="9">
        <f>_xll.AtlasFormulas.AtlasFunctions.AtlasBalance("PROD",DataAreaId,"T.PurchLine","Sum|PurchPrice|0","","","","","","","ItemId|InventTransId",$E57,$D57)</f>
        <v>1.65</v>
      </c>
      <c r="J57" s="7" t="str">
        <f>_xll.AtlasFormulas.AtlasFunctions.AtlasTable("PROD",DataAreaId,"T.PurchLine","%CurrencyCode","","","","","","","ItemId|InventTransId",$E57,$D57)</f>
        <v>EUR</v>
      </c>
      <c r="K57" s="9">
        <f>_xll.AtlasFormulas.AtlasFunctions.AtlasBalance("PROD",DataAreaId,"T.PurchLine","Sum|LineAmount|0","","","","","","","ItemId|InventTransId",$E57,$D57)</f>
        <v>12870</v>
      </c>
      <c r="L57" s="6">
        <v>42765</v>
      </c>
      <c r="M57" s="6">
        <v>42760</v>
      </c>
    </row>
    <row r="58" spans="1:13" x14ac:dyDescent="0.25">
      <c r="A58" s="4" t="s">
        <v>169</v>
      </c>
      <c r="B58" s="7" t="str">
        <f>_xll.AtlasFormulas.AtlasFunctions.AtlasTable("PROD",DataAreaId,"T.PurchTable","%OrderAccount","","","","","","","PurchId",$A58)</f>
        <v>364-2000168</v>
      </c>
      <c r="C58" s="7" t="str">
        <f>_xll.AtlasFormulas.AtlasFunctions.AtlasTable("PROD",DataAreaId,"T.VendTable","%Name","","","","","","","AccountNum",$B58)</f>
        <v>S&amp;P Clever Reinforcement Company AG</v>
      </c>
      <c r="D58" s="4" t="s">
        <v>359</v>
      </c>
      <c r="E58" s="4" t="s">
        <v>356</v>
      </c>
      <c r="F58" s="4" t="s">
        <v>329</v>
      </c>
      <c r="G58" s="7" t="str">
        <f>_xll.AtlasFormulas.AtlasFunctions.AtlasTable("PROD",DataAreaId,"T.PurchLine","%DeliveryDate","","","","","","","ItemId|InventTransId",$E58,$D58)</f>
        <v>1/30/2017</v>
      </c>
      <c r="H58" s="9">
        <v>5850</v>
      </c>
      <c r="I58" s="9">
        <f>_xll.AtlasFormulas.AtlasFunctions.AtlasBalance("PROD",DataAreaId,"T.PurchLine","Sum|PurchPrice|0","","","","","","","ItemId|InventTransId",$E58,$D58)</f>
        <v>1.65</v>
      </c>
      <c r="J58" s="7" t="str">
        <f>_xll.AtlasFormulas.AtlasFunctions.AtlasTable("PROD",DataAreaId,"T.PurchLine","%CurrencyCode","","","","","","","ItemId|InventTransId",$E58,$D58)</f>
        <v>EUR</v>
      </c>
      <c r="K58" s="9">
        <f>_xll.AtlasFormulas.AtlasFunctions.AtlasBalance("PROD",DataAreaId,"T.PurchLine","Sum|LineAmount|0","","","","","","","ItemId|InventTransId",$E58,$D58)</f>
        <v>9652.5</v>
      </c>
      <c r="L58" s="6">
        <v>42774</v>
      </c>
      <c r="M58" s="6">
        <v>42767</v>
      </c>
    </row>
    <row r="59" spans="1:13" x14ac:dyDescent="0.25">
      <c r="A59" s="4" t="s">
        <v>52</v>
      </c>
      <c r="B59" s="7" t="str">
        <f>_xll.AtlasFormulas.AtlasFunctions.AtlasTable("PROD",DataAreaId,"T.PurchTable","%OrderAccount","","","","","","","PurchId",$A59)</f>
        <v>364-2000168</v>
      </c>
      <c r="C59" s="7" t="str">
        <f>_xll.AtlasFormulas.AtlasFunctions.AtlasTable("PROD",DataAreaId,"T.VendTable","%Name","","","","","","","AccountNum",$B59)</f>
        <v>S&amp;P Clever Reinforcement Company AG</v>
      </c>
      <c r="D59" s="4" t="s">
        <v>360</v>
      </c>
      <c r="E59" s="4" t="s">
        <v>356</v>
      </c>
      <c r="F59" s="4" t="s">
        <v>329</v>
      </c>
      <c r="G59" s="7" t="str">
        <f>_xll.AtlasFormulas.AtlasFunctions.AtlasTable("PROD",DataAreaId,"T.PurchLine","%DeliveryDate","","","","","","","ItemId|InventTransId",$E59,$D59)</f>
        <v>3/1/2017</v>
      </c>
      <c r="H59" s="9">
        <v>1950</v>
      </c>
      <c r="I59" s="9">
        <f>_xll.AtlasFormulas.AtlasFunctions.AtlasBalance("PROD",DataAreaId,"T.PurchLine","Sum|PurchPrice|0","","","","","","","ItemId|InventTransId",$E59,$D59)</f>
        <v>1.67</v>
      </c>
      <c r="J59" s="7" t="str">
        <f>_xll.AtlasFormulas.AtlasFunctions.AtlasTable("PROD",DataAreaId,"T.PurchLine","%CurrencyCode","","","","","","","ItemId|InventTransId",$E59,$D59)</f>
        <v>EUR</v>
      </c>
      <c r="K59" s="9">
        <f>_xll.AtlasFormulas.AtlasFunctions.AtlasBalance("PROD",DataAreaId,"T.PurchLine","Sum|LineAmount|0","","","","","","","ItemId|InventTransId",$E59,$D59)</f>
        <v>3256.5</v>
      </c>
      <c r="L59" s="6">
        <v>42800</v>
      </c>
      <c r="M59" s="6">
        <v>42800</v>
      </c>
    </row>
    <row r="60" spans="1:13" x14ac:dyDescent="0.25">
      <c r="A60" s="4" t="s">
        <v>225</v>
      </c>
      <c r="B60" s="7" t="str">
        <f>_xll.AtlasFormulas.AtlasFunctions.AtlasTable("PROD",DataAreaId,"T.PurchTable","%OrderAccount","","","","","","","PurchId",$A60)</f>
        <v>364-2000168</v>
      </c>
      <c r="C60" s="7" t="str">
        <f>_xll.AtlasFormulas.AtlasFunctions.AtlasTable("PROD",DataAreaId,"T.VendTable","%Name","","","","","","","AccountNum",$B60)</f>
        <v>S&amp;P Clever Reinforcement Company AG</v>
      </c>
      <c r="D60" s="4" t="s">
        <v>361</v>
      </c>
      <c r="E60" s="4" t="s">
        <v>356</v>
      </c>
      <c r="F60" s="4" t="s">
        <v>329</v>
      </c>
      <c r="G60" s="7" t="str">
        <f>_xll.AtlasFormulas.AtlasFunctions.AtlasTable("PROD",DataAreaId,"T.PurchLine","%DeliveryDate","","","","","","","ItemId|InventTransId",$E60,$D60)</f>
        <v>3/23/2017</v>
      </c>
      <c r="H60" s="9">
        <v>3900</v>
      </c>
      <c r="I60" s="9">
        <f>_xll.AtlasFormulas.AtlasFunctions.AtlasBalance("PROD",DataAreaId,"T.PurchLine","Sum|PurchPrice|0","","","","","","","ItemId|InventTransId",$E60,$D60)</f>
        <v>0</v>
      </c>
      <c r="J60" s="7" t="str">
        <f>_xll.AtlasFormulas.AtlasFunctions.AtlasTable("PROD",DataAreaId,"T.PurchLine","%CurrencyCode","","","","","","","ItemId|InventTransId",$E60,$D60)</f>
        <v>EUR</v>
      </c>
      <c r="K60" s="9">
        <f>_xll.AtlasFormulas.AtlasFunctions.AtlasBalance("PROD",DataAreaId,"T.PurchLine","Sum|LineAmount|0","","","","","","","ItemId|InventTransId",$E60,$D60)</f>
        <v>0</v>
      </c>
      <c r="L60" s="6">
        <v>42817</v>
      </c>
      <c r="M60" s="6">
        <v>42817</v>
      </c>
    </row>
    <row r="61" spans="1:13" x14ac:dyDescent="0.25">
      <c r="A61" s="4" t="s">
        <v>115</v>
      </c>
      <c r="B61" s="7" t="str">
        <f>_xll.AtlasFormulas.AtlasFunctions.AtlasTable("PROD",DataAreaId,"T.PurchTable","%OrderAccount","","","","","","","PurchId",$A61)</f>
        <v>364-2000168</v>
      </c>
      <c r="C61" s="7" t="str">
        <f>_xll.AtlasFormulas.AtlasFunctions.AtlasTable("PROD",DataAreaId,"T.VendTable","%Name","","","","","","","AccountNum",$B61)</f>
        <v>S&amp;P Clever Reinforcement Company AG</v>
      </c>
      <c r="D61" s="4" t="s">
        <v>362</v>
      </c>
      <c r="E61" s="4" t="s">
        <v>356</v>
      </c>
      <c r="F61" s="4" t="s">
        <v>329</v>
      </c>
      <c r="G61" s="7" t="str">
        <f>_xll.AtlasFormulas.AtlasFunctions.AtlasTable("PROD",DataAreaId,"T.PurchLine","%DeliveryDate","","","","","","","ItemId|InventTransId",$E61,$D61)</f>
        <v>3/23/2017</v>
      </c>
      <c r="H61" s="9">
        <v>5850</v>
      </c>
      <c r="I61" s="9">
        <f>_xll.AtlasFormulas.AtlasFunctions.AtlasBalance("PROD",DataAreaId,"T.PurchLine","Sum|PurchPrice|0","","","","","","","ItemId|InventTransId",$E61,$D61)</f>
        <v>0</v>
      </c>
      <c r="J61" s="7" t="str">
        <f>_xll.AtlasFormulas.AtlasFunctions.AtlasTable("PROD",DataAreaId,"T.PurchLine","%CurrencyCode","","","","","","","ItemId|InventTransId",$E61,$D61)</f>
        <v>EUR</v>
      </c>
      <c r="K61" s="9">
        <f>_xll.AtlasFormulas.AtlasFunctions.AtlasBalance("PROD",DataAreaId,"T.PurchLine","Sum|LineAmount|0","","","","","","","ItemId|InventTransId",$E61,$D61)</f>
        <v>0</v>
      </c>
      <c r="L61" s="6">
        <v>42817</v>
      </c>
      <c r="M61" s="6">
        <v>42817</v>
      </c>
    </row>
    <row r="62" spans="1:13" x14ac:dyDescent="0.25">
      <c r="A62" s="4" t="s">
        <v>179</v>
      </c>
      <c r="B62" s="7" t="str">
        <f>_xll.AtlasFormulas.AtlasFunctions.AtlasTable("PROD",DataAreaId,"T.PurchTable","%OrderAccount","","","","","","","PurchId",$A62)</f>
        <v>364-2000168</v>
      </c>
      <c r="C62" s="7" t="str">
        <f>_xll.AtlasFormulas.AtlasFunctions.AtlasTable("PROD",DataAreaId,"T.VendTable","%Name","","","","","","","AccountNum",$B62)</f>
        <v>S&amp;P Clever Reinforcement Company AG</v>
      </c>
      <c r="D62" s="4" t="s">
        <v>363</v>
      </c>
      <c r="E62" s="4" t="s">
        <v>356</v>
      </c>
      <c r="F62" s="4" t="s">
        <v>329</v>
      </c>
      <c r="G62" s="7" t="str">
        <f>_xll.AtlasFormulas.AtlasFunctions.AtlasTable("PROD",DataAreaId,"T.PurchLine","%DeliveryDate","","","","","","","ItemId|InventTransId",$E62,$D62)</f>
        <v>3/23/2017</v>
      </c>
      <c r="H62" s="9">
        <v>5850</v>
      </c>
      <c r="I62" s="9">
        <f>_xll.AtlasFormulas.AtlasFunctions.AtlasBalance("PROD",DataAreaId,"T.PurchLine","Sum|PurchPrice|0","","","","","","","ItemId|InventTransId",$E62,$D62)</f>
        <v>0</v>
      </c>
      <c r="J62" s="7" t="str">
        <f>_xll.AtlasFormulas.AtlasFunctions.AtlasTable("PROD",DataAreaId,"T.PurchLine","%CurrencyCode","","","","","","","ItemId|InventTransId",$E62,$D62)</f>
        <v>EUR</v>
      </c>
      <c r="K62" s="9">
        <f>_xll.AtlasFormulas.AtlasFunctions.AtlasBalance("PROD",DataAreaId,"T.PurchLine","Sum|LineAmount|0","","","","","","","ItemId|InventTransId",$E62,$D62)</f>
        <v>0</v>
      </c>
      <c r="L62" s="6">
        <v>42817</v>
      </c>
      <c r="M62" s="6">
        <v>42817</v>
      </c>
    </row>
    <row r="63" spans="1:13" x14ac:dyDescent="0.25">
      <c r="A63" s="4" t="s">
        <v>58</v>
      </c>
      <c r="B63" s="7" t="str">
        <f>_xll.AtlasFormulas.AtlasFunctions.AtlasTable("PROD",DataAreaId,"T.PurchTable","%OrderAccount","","","","","","","PurchId",$A63)</f>
        <v>364-2000168</v>
      </c>
      <c r="C63" s="7" t="str">
        <f>_xll.AtlasFormulas.AtlasFunctions.AtlasTable("PROD",DataAreaId,"T.VendTable","%Name","","","","","","","AccountNum",$B63)</f>
        <v>S&amp;P Clever Reinforcement Company AG</v>
      </c>
      <c r="D63" s="4" t="s">
        <v>364</v>
      </c>
      <c r="E63" s="4" t="s">
        <v>356</v>
      </c>
      <c r="F63" s="4" t="s">
        <v>329</v>
      </c>
      <c r="G63" s="7" t="str">
        <f>_xll.AtlasFormulas.AtlasFunctions.AtlasTable("PROD",DataAreaId,"T.PurchLine","%DeliveryDate","","","","","","","ItemId|InventTransId",$E63,$D63)</f>
        <v>3/23/2017</v>
      </c>
      <c r="H63" s="9">
        <v>7800</v>
      </c>
      <c r="I63" s="9">
        <f>_xll.AtlasFormulas.AtlasFunctions.AtlasBalance("PROD",DataAreaId,"T.PurchLine","Sum|PurchPrice|0","","","","","","","ItemId|InventTransId",$E63,$D63)</f>
        <v>0</v>
      </c>
      <c r="J63" s="7" t="str">
        <f>_xll.AtlasFormulas.AtlasFunctions.AtlasTable("PROD",DataAreaId,"T.PurchLine","%CurrencyCode","","","","","","","ItemId|InventTransId",$E63,$D63)</f>
        <v>EUR</v>
      </c>
      <c r="K63" s="9">
        <f>_xll.AtlasFormulas.AtlasFunctions.AtlasBalance("PROD",DataAreaId,"T.PurchLine","Sum|LineAmount|0","","","","","","","ItemId|InventTransId",$E63,$D63)</f>
        <v>0</v>
      </c>
      <c r="L63" s="6">
        <v>42817</v>
      </c>
      <c r="M63" s="6">
        <v>42817</v>
      </c>
    </row>
    <row r="64" spans="1:13" x14ac:dyDescent="0.25">
      <c r="A64" s="4" t="s">
        <v>175</v>
      </c>
      <c r="B64" s="7" t="str">
        <f>_xll.AtlasFormulas.AtlasFunctions.AtlasTable("PROD",DataAreaId,"T.PurchTable","%OrderAccount","","","","","","","PurchId",$A64)</f>
        <v>364-2000168</v>
      </c>
      <c r="C64" s="7" t="str">
        <f>_xll.AtlasFormulas.AtlasFunctions.AtlasTable("PROD",DataAreaId,"T.VendTable","%Name","","","","","","","AccountNum",$B64)</f>
        <v>S&amp;P Clever Reinforcement Company AG</v>
      </c>
      <c r="D64" s="4" t="s">
        <v>365</v>
      </c>
      <c r="E64" s="4" t="s">
        <v>356</v>
      </c>
      <c r="F64" s="4" t="s">
        <v>329</v>
      </c>
      <c r="G64" s="7" t="str">
        <f>_xll.AtlasFormulas.AtlasFunctions.AtlasTable("PROD",DataAreaId,"T.PurchLine","%DeliveryDate","","","","","","","ItemId|InventTransId",$E64,$D64)</f>
        <v>3/23/2017</v>
      </c>
      <c r="H64" s="9">
        <v>-5850</v>
      </c>
      <c r="I64" s="9">
        <f>_xll.AtlasFormulas.AtlasFunctions.AtlasBalance("PROD",DataAreaId,"T.PurchLine","Sum|PurchPrice|0","","","","","","","ItemId|InventTransId",$E64,$D64)</f>
        <v>0</v>
      </c>
      <c r="J64" s="7" t="str">
        <f>_xll.AtlasFormulas.AtlasFunctions.AtlasTable("PROD",DataAreaId,"T.PurchLine","%CurrencyCode","","","","","","","ItemId|InventTransId",$E64,$D64)</f>
        <v>EUR</v>
      </c>
      <c r="K64" s="9">
        <f>_xll.AtlasFormulas.AtlasFunctions.AtlasBalance("PROD",DataAreaId,"T.PurchLine","Sum|LineAmount|0","","","","","","","ItemId|InventTransId",$E64,$D64)</f>
        <v>0</v>
      </c>
      <c r="L64" s="6">
        <v>42817</v>
      </c>
      <c r="M64" s="6">
        <v>42817</v>
      </c>
    </row>
    <row r="65" spans="1:13" x14ac:dyDescent="0.25">
      <c r="A65" s="4" t="s">
        <v>123</v>
      </c>
      <c r="B65" s="7" t="str">
        <f>_xll.AtlasFormulas.AtlasFunctions.AtlasTable("PROD",DataAreaId,"T.PurchTable","%OrderAccount","","","","","","","PurchId",$A65)</f>
        <v>364-2000168</v>
      </c>
      <c r="C65" s="7" t="str">
        <f>_xll.AtlasFormulas.AtlasFunctions.AtlasTable("PROD",DataAreaId,"T.VendTable","%Name","","","","","","","AccountNum",$B65)</f>
        <v>S&amp;P Clever Reinforcement Company AG</v>
      </c>
      <c r="D65" s="4" t="s">
        <v>366</v>
      </c>
      <c r="E65" s="4" t="s">
        <v>356</v>
      </c>
      <c r="F65" s="4" t="s">
        <v>329</v>
      </c>
      <c r="G65" s="7" t="str">
        <f>_xll.AtlasFormulas.AtlasFunctions.AtlasTable("PROD",DataAreaId,"T.PurchLine","%DeliveryDate","","","","","","","ItemId|InventTransId",$E65,$D65)</f>
        <v>3/23/2017</v>
      </c>
      <c r="H65" s="9">
        <v>-7800</v>
      </c>
      <c r="I65" s="9">
        <f>_xll.AtlasFormulas.AtlasFunctions.AtlasBalance("PROD",DataAreaId,"T.PurchLine","Sum|PurchPrice|0","","","","","","","ItemId|InventTransId",$E65,$D65)</f>
        <v>0</v>
      </c>
      <c r="J65" s="7" t="str">
        <f>_xll.AtlasFormulas.AtlasFunctions.AtlasTable("PROD",DataAreaId,"T.PurchLine","%CurrencyCode","","","","","","","ItemId|InventTransId",$E65,$D65)</f>
        <v>EUR</v>
      </c>
      <c r="K65" s="9">
        <f>_xll.AtlasFormulas.AtlasFunctions.AtlasBalance("PROD",DataAreaId,"T.PurchLine","Sum|LineAmount|0","","","","","","","ItemId|InventTransId",$E65,$D65)</f>
        <v>0</v>
      </c>
      <c r="L65" s="6">
        <v>42817</v>
      </c>
      <c r="M65" s="6">
        <v>42817</v>
      </c>
    </row>
    <row r="66" spans="1:13" x14ac:dyDescent="0.25">
      <c r="A66" s="4" t="s">
        <v>177</v>
      </c>
      <c r="B66" s="7" t="str">
        <f>_xll.AtlasFormulas.AtlasFunctions.AtlasTable("PROD",DataAreaId,"T.PurchTable","%OrderAccount","","","","","","","PurchId",$A66)</f>
        <v>364-2000168</v>
      </c>
      <c r="C66" s="7" t="str">
        <f>_xll.AtlasFormulas.AtlasFunctions.AtlasTable("PROD",DataAreaId,"T.VendTable","%Name","","","","","","","AccountNum",$B66)</f>
        <v>S&amp;P Clever Reinforcement Company AG</v>
      </c>
      <c r="D66" s="4" t="s">
        <v>367</v>
      </c>
      <c r="E66" s="4" t="s">
        <v>356</v>
      </c>
      <c r="F66" s="4" t="s">
        <v>329</v>
      </c>
      <c r="G66" s="7" t="str">
        <f>_xll.AtlasFormulas.AtlasFunctions.AtlasTable("PROD",DataAreaId,"T.PurchLine","%DeliveryDate","","","","","","","ItemId|InventTransId",$E66,$D66)</f>
        <v>3/23/2017</v>
      </c>
      <c r="H66" s="9">
        <v>-3900</v>
      </c>
      <c r="I66" s="9">
        <f>_xll.AtlasFormulas.AtlasFunctions.AtlasBalance("PROD",DataAreaId,"T.PurchLine","Sum|PurchPrice|0","","","","","","","ItemId|InventTransId",$E66,$D66)</f>
        <v>0</v>
      </c>
      <c r="J66" s="7" t="str">
        <f>_xll.AtlasFormulas.AtlasFunctions.AtlasTable("PROD",DataAreaId,"T.PurchLine","%CurrencyCode","","","","","","","ItemId|InventTransId",$E66,$D66)</f>
        <v>EUR</v>
      </c>
      <c r="K66" s="9">
        <f>_xll.AtlasFormulas.AtlasFunctions.AtlasBalance("PROD",DataAreaId,"T.PurchLine","Sum|LineAmount|0","","","","","","","ItemId|InventTransId",$E66,$D66)</f>
        <v>0</v>
      </c>
      <c r="L66" s="6">
        <v>42817</v>
      </c>
      <c r="M66" s="6">
        <v>42817</v>
      </c>
    </row>
    <row r="67" spans="1:13" x14ac:dyDescent="0.25">
      <c r="A67" s="4" t="s">
        <v>127</v>
      </c>
      <c r="B67" s="7" t="str">
        <f>_xll.AtlasFormulas.AtlasFunctions.AtlasTable("PROD",DataAreaId,"T.PurchTable","%OrderAccount","","","","","","","PurchId",$A67)</f>
        <v>364-2000168</v>
      </c>
      <c r="C67" s="7" t="str">
        <f>_xll.AtlasFormulas.AtlasFunctions.AtlasTable("PROD",DataAreaId,"T.VendTable","%Name","","","","","","","AccountNum",$B67)</f>
        <v>S&amp;P Clever Reinforcement Company AG</v>
      </c>
      <c r="D67" s="4" t="s">
        <v>368</v>
      </c>
      <c r="E67" s="4" t="s">
        <v>356</v>
      </c>
      <c r="F67" s="4" t="s">
        <v>329</v>
      </c>
      <c r="G67" s="7" t="str">
        <f>_xll.AtlasFormulas.AtlasFunctions.AtlasTable("PROD",DataAreaId,"T.PurchLine","%DeliveryDate","","","","","","","ItemId|InventTransId",$E67,$D67)</f>
        <v>3/23/2017</v>
      </c>
      <c r="H67" s="9">
        <v>7800</v>
      </c>
      <c r="I67" s="9">
        <f>_xll.AtlasFormulas.AtlasFunctions.AtlasBalance("PROD",DataAreaId,"T.PurchLine","Sum|PurchPrice|0","","","","","","","ItemId|InventTransId",$E67,$D67)</f>
        <v>1.65</v>
      </c>
      <c r="J67" s="7" t="str">
        <f>_xll.AtlasFormulas.AtlasFunctions.AtlasTable("PROD",DataAreaId,"T.PurchLine","%CurrencyCode","","","","","","","ItemId|InventTransId",$E67,$D67)</f>
        <v>EUR</v>
      </c>
      <c r="K67" s="9">
        <f>_xll.AtlasFormulas.AtlasFunctions.AtlasBalance("PROD",DataAreaId,"T.PurchLine","Sum|LineAmount|0","","","","","","","ItemId|InventTransId",$E67,$D67)</f>
        <v>12870</v>
      </c>
      <c r="L67" s="6">
        <v>42817</v>
      </c>
      <c r="M67" s="6">
        <v>42817</v>
      </c>
    </row>
    <row r="68" spans="1:13" x14ac:dyDescent="0.25">
      <c r="A68" s="4" t="s">
        <v>244</v>
      </c>
      <c r="B68" s="7" t="str">
        <f>_xll.AtlasFormulas.AtlasFunctions.AtlasTable("PROD",DataAreaId,"T.PurchTable","%OrderAccount","","","","","","","PurchId",$A68)</f>
        <v>364-2000168</v>
      </c>
      <c r="C68" s="7" t="str">
        <f>_xll.AtlasFormulas.AtlasFunctions.AtlasTable("PROD",DataAreaId,"T.VendTable","%Name","","","","","","","AccountNum",$B68)</f>
        <v>S&amp;P Clever Reinforcement Company AG</v>
      </c>
      <c r="D68" s="4" t="s">
        <v>369</v>
      </c>
      <c r="E68" s="4" t="s">
        <v>356</v>
      </c>
      <c r="F68" s="4" t="s">
        <v>329</v>
      </c>
      <c r="G68" s="7" t="str">
        <f>_xll.AtlasFormulas.AtlasFunctions.AtlasTable("PROD",DataAreaId,"T.PurchLine","%DeliveryDate","","","","","","","ItemId|InventTransId",$E68,$D68)</f>
        <v>3/23/2017</v>
      </c>
      <c r="H68" s="9">
        <v>3900</v>
      </c>
      <c r="I68" s="9">
        <f>_xll.AtlasFormulas.AtlasFunctions.AtlasBalance("PROD",DataAreaId,"T.PurchLine","Sum|PurchPrice|0","","","","","","","ItemId|InventTransId",$E68,$D68)</f>
        <v>1.65</v>
      </c>
      <c r="J68" s="7" t="str">
        <f>_xll.AtlasFormulas.AtlasFunctions.AtlasTable("PROD",DataAreaId,"T.PurchLine","%CurrencyCode","","","","","","","ItemId|InventTransId",$E68,$D68)</f>
        <v>EUR</v>
      </c>
      <c r="K68" s="9">
        <f>_xll.AtlasFormulas.AtlasFunctions.AtlasBalance("PROD",DataAreaId,"T.PurchLine","Sum|LineAmount|0","","","","","","","ItemId|InventTransId",$E68,$D68)</f>
        <v>6435</v>
      </c>
      <c r="L68" s="6">
        <v>42817</v>
      </c>
      <c r="M68" s="6">
        <v>42817</v>
      </c>
    </row>
    <row r="69" spans="1:13" x14ac:dyDescent="0.25">
      <c r="A69" s="4" t="s">
        <v>250</v>
      </c>
      <c r="B69" s="7" t="str">
        <f>_xll.AtlasFormulas.AtlasFunctions.AtlasTable("PROD",DataAreaId,"T.PurchTable","%OrderAccount","","","","","","","PurchId",$A69)</f>
        <v>364-2000168</v>
      </c>
      <c r="C69" s="7" t="str">
        <f>_xll.AtlasFormulas.AtlasFunctions.AtlasTable("PROD",DataAreaId,"T.VendTable","%Name","","","","","","","AccountNum",$B69)</f>
        <v>S&amp;P Clever Reinforcement Company AG</v>
      </c>
      <c r="D69" s="4" t="s">
        <v>370</v>
      </c>
      <c r="E69" s="4" t="s">
        <v>356</v>
      </c>
      <c r="F69" s="4" t="s">
        <v>329</v>
      </c>
      <c r="G69" s="7" t="str">
        <f>_xll.AtlasFormulas.AtlasFunctions.AtlasTable("PROD",DataAreaId,"T.PurchLine","%DeliveryDate","","","","","","","ItemId|InventTransId",$E69,$D69)</f>
        <v>3/23/2017</v>
      </c>
      <c r="H69" s="9">
        <v>5850</v>
      </c>
      <c r="I69" s="9">
        <f>_xll.AtlasFormulas.AtlasFunctions.AtlasBalance("PROD",DataAreaId,"T.PurchLine","Sum|PurchPrice|0","","","","","","","ItemId|InventTransId",$E69,$D69)</f>
        <v>1.65</v>
      </c>
      <c r="J69" s="7" t="str">
        <f>_xll.AtlasFormulas.AtlasFunctions.AtlasTable("PROD",DataAreaId,"T.PurchLine","%CurrencyCode","","","","","","","ItemId|InventTransId",$E69,$D69)</f>
        <v>EUR</v>
      </c>
      <c r="K69" s="9">
        <f>_xll.AtlasFormulas.AtlasFunctions.AtlasBalance("PROD",DataAreaId,"T.PurchLine","Sum|LineAmount|0","","","","","","","ItemId|InventTransId",$E69,$D69)</f>
        <v>9652.5</v>
      </c>
      <c r="L69" s="6">
        <v>42817</v>
      </c>
      <c r="M69" s="6">
        <v>42817</v>
      </c>
    </row>
    <row r="70" spans="1:13" x14ac:dyDescent="0.25">
      <c r="A70" s="4" t="s">
        <v>125</v>
      </c>
      <c r="B70" s="7" t="str">
        <f>_xll.AtlasFormulas.AtlasFunctions.AtlasTable("PROD",DataAreaId,"T.PurchTable","%OrderAccount","","","","","","","PurchId",$A70)</f>
        <v>364-2000168</v>
      </c>
      <c r="C70" s="7" t="str">
        <f>_xll.AtlasFormulas.AtlasFunctions.AtlasTable("PROD",DataAreaId,"T.VendTable","%Name","","","","","","","AccountNum",$B70)</f>
        <v>S&amp;P Clever Reinforcement Company AG</v>
      </c>
      <c r="D70" s="4" t="s">
        <v>371</v>
      </c>
      <c r="E70" s="4" t="s">
        <v>356</v>
      </c>
      <c r="F70" s="4" t="s">
        <v>329</v>
      </c>
      <c r="G70" s="7" t="str">
        <f>_xll.AtlasFormulas.AtlasFunctions.AtlasTable("PROD",DataAreaId,"T.PurchLine","%DeliveryDate","","","","","","","ItemId|InventTransId",$E70,$D70)</f>
        <v>3/23/2017</v>
      </c>
      <c r="H70" s="9">
        <v>-5850</v>
      </c>
      <c r="I70" s="9">
        <f>_xll.AtlasFormulas.AtlasFunctions.AtlasBalance("PROD",DataAreaId,"T.PurchLine","Sum|PurchPrice|0","","","","","","","ItemId|InventTransId",$E70,$D70)</f>
        <v>0</v>
      </c>
      <c r="J70" s="7" t="str">
        <f>_xll.AtlasFormulas.AtlasFunctions.AtlasTable("PROD",DataAreaId,"T.PurchLine","%CurrencyCode","","","","","","","ItemId|InventTransId",$E70,$D70)</f>
        <v>EUR</v>
      </c>
      <c r="K70" s="9">
        <f>_xll.AtlasFormulas.AtlasFunctions.AtlasBalance("PROD",DataAreaId,"T.PurchLine","Sum|LineAmount|0","","","","","","","ItemId|InventTransId",$E70,$D70)</f>
        <v>0</v>
      </c>
      <c r="L70" s="6">
        <v>42817</v>
      </c>
      <c r="M70" s="6">
        <v>42817</v>
      </c>
    </row>
    <row r="71" spans="1:13" x14ac:dyDescent="0.25">
      <c r="A71" s="4" t="s">
        <v>247</v>
      </c>
      <c r="B71" s="7" t="str">
        <f>_xll.AtlasFormulas.AtlasFunctions.AtlasTable("PROD",DataAreaId,"T.PurchTable","%OrderAccount","","","","","","","PurchId",$A71)</f>
        <v>364-2000168</v>
      </c>
      <c r="C71" s="7" t="str">
        <f>_xll.AtlasFormulas.AtlasFunctions.AtlasTable("PROD",DataAreaId,"T.VendTable","%Name","","","","","","","AccountNum",$B71)</f>
        <v>S&amp;P Clever Reinforcement Company AG</v>
      </c>
      <c r="D71" s="4" t="s">
        <v>372</v>
      </c>
      <c r="E71" s="4" t="s">
        <v>356</v>
      </c>
      <c r="F71" s="4" t="s">
        <v>329</v>
      </c>
      <c r="G71" s="7" t="str">
        <f>_xll.AtlasFormulas.AtlasFunctions.AtlasTable("PROD",DataAreaId,"T.PurchLine","%DeliveryDate","","","","","","","ItemId|InventTransId",$E71,$D71)</f>
        <v>3/23/2017</v>
      </c>
      <c r="H71" s="9">
        <v>5850</v>
      </c>
      <c r="I71" s="9">
        <f>_xll.AtlasFormulas.AtlasFunctions.AtlasBalance("PROD",DataAreaId,"T.PurchLine","Sum|PurchPrice|0","","","","","","","ItemId|InventTransId",$E71,$D71)</f>
        <v>1.65</v>
      </c>
      <c r="J71" s="7" t="str">
        <f>_xll.AtlasFormulas.AtlasFunctions.AtlasTable("PROD",DataAreaId,"T.PurchLine","%CurrencyCode","","","","","","","ItemId|InventTransId",$E71,$D71)</f>
        <v>EUR</v>
      </c>
      <c r="K71" s="9">
        <f>_xll.AtlasFormulas.AtlasFunctions.AtlasBalance("PROD",DataAreaId,"T.PurchLine","Sum|LineAmount|0","","","","","","","ItemId|InventTransId",$E71,$D71)</f>
        <v>9652.5</v>
      </c>
      <c r="L71" s="6">
        <v>42817</v>
      </c>
      <c r="M71" s="6">
        <v>42817</v>
      </c>
    </row>
    <row r="72" spans="1:13" x14ac:dyDescent="0.25">
      <c r="A72" s="4" t="s">
        <v>187</v>
      </c>
      <c r="B72" s="7" t="str">
        <f>_xll.AtlasFormulas.AtlasFunctions.AtlasTable("PROD",DataAreaId,"T.PurchTable","%OrderAccount","","","","","","","PurchId",$A72)</f>
        <v>364-2000168</v>
      </c>
      <c r="C72" s="7" t="str">
        <f>_xll.AtlasFormulas.AtlasFunctions.AtlasTable("PROD",DataAreaId,"T.VendTable","%Name","","","","","","","AccountNum",$B72)</f>
        <v>S&amp;P Clever Reinforcement Company AG</v>
      </c>
      <c r="D72" s="4" t="s">
        <v>373</v>
      </c>
      <c r="E72" s="4" t="s">
        <v>356</v>
      </c>
      <c r="F72" s="4" t="s">
        <v>329</v>
      </c>
      <c r="G72" s="7" t="str">
        <f>_xll.AtlasFormulas.AtlasFunctions.AtlasTable("PROD",DataAreaId,"T.PurchLine","%DeliveryDate","","","","","","","ItemId|InventTransId",$E72,$D72)</f>
        <v>3/23/2017</v>
      </c>
      <c r="H72" s="9">
        <v>-3900</v>
      </c>
      <c r="I72" s="9">
        <f>_xll.AtlasFormulas.AtlasFunctions.AtlasBalance("PROD",DataAreaId,"T.PurchLine","Sum|PurchPrice|0","","","","","","","ItemId|InventTransId",$E72,$D72)</f>
        <v>1.65</v>
      </c>
      <c r="J72" s="7" t="str">
        <f>_xll.AtlasFormulas.AtlasFunctions.AtlasTable("PROD",DataAreaId,"T.PurchLine","%CurrencyCode","","","","","","","ItemId|InventTransId",$E72,$D72)</f>
        <v>EUR</v>
      </c>
      <c r="K72" s="9">
        <f>_xll.AtlasFormulas.AtlasFunctions.AtlasBalance("PROD",DataAreaId,"T.PurchLine","Sum|LineAmount|0","","","","","","","ItemId|InventTransId",$E72,$D72)</f>
        <v>-6435</v>
      </c>
      <c r="L72" s="6">
        <v>42817</v>
      </c>
      <c r="M72" s="6">
        <v>42817</v>
      </c>
    </row>
    <row r="73" spans="1:13" x14ac:dyDescent="0.25">
      <c r="A73" s="4" t="s">
        <v>109</v>
      </c>
      <c r="B73" s="7" t="str">
        <f>_xll.AtlasFormulas.AtlasFunctions.AtlasTable("PROD",DataAreaId,"T.PurchTable","%OrderAccount","","","","","","","PurchId",$A73)</f>
        <v>364-2000168</v>
      </c>
      <c r="C73" s="7" t="str">
        <f>_xll.AtlasFormulas.AtlasFunctions.AtlasTable("PROD",DataAreaId,"T.VendTable","%Name","","","","","","","AccountNum",$B73)</f>
        <v>S&amp;P Clever Reinforcement Company AG</v>
      </c>
      <c r="D73" s="4" t="s">
        <v>374</v>
      </c>
      <c r="E73" s="4" t="s">
        <v>356</v>
      </c>
      <c r="F73" s="4" t="s">
        <v>329</v>
      </c>
      <c r="G73" s="7" t="str">
        <f>_xll.AtlasFormulas.AtlasFunctions.AtlasTable("PROD",DataAreaId,"T.PurchLine","%DeliveryDate","","","","","","","ItemId|InventTransId",$E73,$D73)</f>
        <v>3/23/2017</v>
      </c>
      <c r="H73" s="9">
        <v>-5850</v>
      </c>
      <c r="I73" s="9">
        <f>_xll.AtlasFormulas.AtlasFunctions.AtlasBalance("PROD",DataAreaId,"T.PurchLine","Sum|PurchPrice|0","","","","","","","ItemId|InventTransId",$E73,$D73)</f>
        <v>1.65</v>
      </c>
      <c r="J73" s="7" t="str">
        <f>_xll.AtlasFormulas.AtlasFunctions.AtlasTable("PROD",DataAreaId,"T.PurchLine","%CurrencyCode","","","","","","","ItemId|InventTransId",$E73,$D73)</f>
        <v>EUR</v>
      </c>
      <c r="K73" s="9">
        <f>_xll.AtlasFormulas.AtlasFunctions.AtlasBalance("PROD",DataAreaId,"T.PurchLine","Sum|LineAmount|0","","","","","","","ItemId|InventTransId",$E73,$D73)</f>
        <v>-9652.5</v>
      </c>
      <c r="L73" s="6">
        <v>42817</v>
      </c>
      <c r="M73" s="6">
        <v>42817</v>
      </c>
    </row>
    <row r="74" spans="1:13" x14ac:dyDescent="0.25">
      <c r="A74" s="4" t="s">
        <v>213</v>
      </c>
      <c r="B74" s="7" t="str">
        <f>_xll.AtlasFormulas.AtlasFunctions.AtlasTable("PROD",DataAreaId,"T.PurchTable","%OrderAccount","","","","","","","PurchId",$A74)</f>
        <v>364-2000168</v>
      </c>
      <c r="C74" s="7" t="str">
        <f>_xll.AtlasFormulas.AtlasFunctions.AtlasTable("PROD",DataAreaId,"T.VendTable","%Name","","","","","","","AccountNum",$B74)</f>
        <v>S&amp;P Clever Reinforcement Company AG</v>
      </c>
      <c r="D74" s="4" t="s">
        <v>375</v>
      </c>
      <c r="E74" s="4" t="s">
        <v>356</v>
      </c>
      <c r="F74" s="4" t="s">
        <v>329</v>
      </c>
      <c r="G74" s="7" t="str">
        <f>_xll.AtlasFormulas.AtlasFunctions.AtlasTable("PROD",DataAreaId,"T.PurchLine","%DeliveryDate","","","","","","","ItemId|InventTransId",$E74,$D74)</f>
        <v>3/23/2017</v>
      </c>
      <c r="H74" s="9">
        <v>-7800</v>
      </c>
      <c r="I74" s="9">
        <f>_xll.AtlasFormulas.AtlasFunctions.AtlasBalance("PROD",DataAreaId,"T.PurchLine","Sum|PurchPrice|0","","","","","","","ItemId|InventTransId",$E74,$D74)</f>
        <v>1.65</v>
      </c>
      <c r="J74" s="7" t="str">
        <f>_xll.AtlasFormulas.AtlasFunctions.AtlasTable("PROD",DataAreaId,"T.PurchLine","%CurrencyCode","","","","","","","ItemId|InventTransId",$E74,$D74)</f>
        <v>EUR</v>
      </c>
      <c r="K74" s="9">
        <f>_xll.AtlasFormulas.AtlasFunctions.AtlasBalance("PROD",DataAreaId,"T.PurchLine","Sum|LineAmount|0","","","","","","","ItemId|InventTransId",$E74,$D74)</f>
        <v>-12870</v>
      </c>
      <c r="L74" s="6">
        <v>42817</v>
      </c>
      <c r="M74" s="6">
        <v>42817</v>
      </c>
    </row>
    <row r="75" spans="1:13" x14ac:dyDescent="0.25">
      <c r="A75" s="4" t="s">
        <v>183</v>
      </c>
      <c r="B75" s="7" t="str">
        <f>_xll.AtlasFormulas.AtlasFunctions.AtlasTable("PROD",DataAreaId,"T.PurchTable","%OrderAccount","","","","","","","PurchId",$A75)</f>
        <v>364-2000168</v>
      </c>
      <c r="C75" s="7" t="str">
        <f>_xll.AtlasFormulas.AtlasFunctions.AtlasTable("PROD",DataAreaId,"T.VendTable","%Name","","","","","","","AccountNum",$B75)</f>
        <v>S&amp;P Clever Reinforcement Company AG</v>
      </c>
      <c r="D75" s="4" t="s">
        <v>376</v>
      </c>
      <c r="E75" s="4" t="s">
        <v>356</v>
      </c>
      <c r="F75" s="4" t="s">
        <v>329</v>
      </c>
      <c r="G75" s="7" t="str">
        <f>_xll.AtlasFormulas.AtlasFunctions.AtlasTable("PROD",DataAreaId,"T.PurchLine","%DeliveryDate","","","","","","","ItemId|InventTransId",$E75,$D75)</f>
        <v>3/23/2017</v>
      </c>
      <c r="H75" s="9">
        <v>-5850</v>
      </c>
      <c r="I75" s="9">
        <f>_xll.AtlasFormulas.AtlasFunctions.AtlasBalance("PROD",DataAreaId,"T.PurchLine","Sum|PurchPrice|0","","","","","","","ItemId|InventTransId",$E75,$D75)</f>
        <v>1.65</v>
      </c>
      <c r="J75" s="7" t="str">
        <f>_xll.AtlasFormulas.AtlasFunctions.AtlasTable("PROD",DataAreaId,"T.PurchLine","%CurrencyCode","","","","","","","ItemId|InventTransId",$E75,$D75)</f>
        <v>EUR</v>
      </c>
      <c r="K75" s="9">
        <f>_xll.AtlasFormulas.AtlasFunctions.AtlasBalance("PROD",DataAreaId,"T.PurchLine","Sum|LineAmount|0","","","","","","","ItemId|InventTransId",$E75,$D75)</f>
        <v>-9652.5</v>
      </c>
      <c r="L75" s="6">
        <v>42817</v>
      </c>
      <c r="M75" s="6">
        <v>42817</v>
      </c>
    </row>
    <row r="76" spans="1:13" x14ac:dyDescent="0.25">
      <c r="A76" s="4" t="s">
        <v>377</v>
      </c>
      <c r="B76" s="7" t="str">
        <f>_xll.AtlasFormulas.AtlasFunctions.AtlasTable("PROD",DataAreaId,"T.PurchTable","%OrderAccount","","","","","","","PurchId",$A76)</f>
        <v>364-2000168</v>
      </c>
      <c r="C76" s="7" t="str">
        <f>_xll.AtlasFormulas.AtlasFunctions.AtlasTable("PROD",DataAreaId,"T.VendTable","%Name","","","","","","","AccountNum",$B76)</f>
        <v>S&amp;P Clever Reinforcement Company AG</v>
      </c>
      <c r="D76" s="4" t="s">
        <v>378</v>
      </c>
      <c r="E76" s="4" t="s">
        <v>356</v>
      </c>
      <c r="F76" s="4" t="s">
        <v>329</v>
      </c>
      <c r="G76" s="7" t="str">
        <f>_xll.AtlasFormulas.AtlasFunctions.AtlasTable("PROD",DataAreaId,"T.PurchLine","%DeliveryDate","","","","","","","ItemId|InventTransId",$E76,$D76)</f>
        <v>6/2/2017</v>
      </c>
      <c r="H76" s="9">
        <v>25350</v>
      </c>
      <c r="I76" s="9">
        <f>_xll.AtlasFormulas.AtlasFunctions.AtlasBalance("PROD",DataAreaId,"T.PurchLine","Sum|PurchPrice|0","","","","","","","ItemId|InventTransId",$E76,$D76)</f>
        <v>1.67</v>
      </c>
      <c r="J76" s="7" t="str">
        <f>_xll.AtlasFormulas.AtlasFunctions.AtlasTable("PROD",DataAreaId,"T.PurchLine","%CurrencyCode","","","","","","","ItemId|InventTransId",$E76,$D76)</f>
        <v>EUR</v>
      </c>
      <c r="K76" s="9">
        <f>_xll.AtlasFormulas.AtlasFunctions.AtlasBalance("PROD",DataAreaId,"T.PurchLine","Sum|LineAmount|0","","","","","","","ItemId|InventTransId",$E76,$D76)</f>
        <v>42334.5</v>
      </c>
      <c r="L76" s="6">
        <v>42898</v>
      </c>
      <c r="M76" s="6">
        <v>42900</v>
      </c>
    </row>
    <row r="77" spans="1:13" x14ac:dyDescent="0.25">
      <c r="A77" s="4" t="s">
        <v>134</v>
      </c>
      <c r="B77" s="7" t="str">
        <f>_xll.AtlasFormulas.AtlasFunctions.AtlasTable("PROD",DataAreaId,"T.PurchTable","%OrderAccount","","","","","","","PurchId",$A77)</f>
        <v>364-2000168</v>
      </c>
      <c r="C77" s="7" t="str">
        <f>_xll.AtlasFormulas.AtlasFunctions.AtlasTable("PROD",DataAreaId,"T.VendTable","%Name","","","","","","","AccountNum",$B77)</f>
        <v>S&amp;P Clever Reinforcement Company AG</v>
      </c>
      <c r="D77" s="4" t="s">
        <v>379</v>
      </c>
      <c r="E77" s="4" t="s">
        <v>380</v>
      </c>
      <c r="F77" s="4" t="s">
        <v>381</v>
      </c>
      <c r="G77" s="7" t="str">
        <f>_xll.AtlasFormulas.AtlasFunctions.AtlasTable("PROD",DataAreaId,"T.PurchLine","%DeliveryDate","","","","","","","ItemId|InventTransId",$E77,$D77)</f>
        <v>1/24/2017</v>
      </c>
      <c r="H77" s="9">
        <v>9750</v>
      </c>
      <c r="I77" s="9">
        <f>_xll.AtlasFormulas.AtlasFunctions.AtlasBalance("PROD",DataAreaId,"T.PurchLine","Sum|PurchPrice|0","","","","","","","ItemId|InventTransId",$E77,$D77)</f>
        <v>3.56</v>
      </c>
      <c r="J77" s="7" t="str">
        <f>_xll.AtlasFormulas.AtlasFunctions.AtlasTable("PROD",DataAreaId,"T.PurchLine","%CurrencyCode","","","","","","","ItemId|InventTransId",$E77,$D77)</f>
        <v>EUR</v>
      </c>
      <c r="K77" s="9">
        <f>_xll.AtlasFormulas.AtlasFunctions.AtlasBalance("PROD",DataAreaId,"T.PurchLine","Sum|LineAmount|0","","","","","","","ItemId|InventTransId",$E77,$D77)</f>
        <v>34710</v>
      </c>
      <c r="L77" s="6">
        <v>42765</v>
      </c>
      <c r="M77" s="6">
        <v>42760</v>
      </c>
    </row>
    <row r="78" spans="1:13" x14ac:dyDescent="0.25">
      <c r="A78" s="4" t="s">
        <v>169</v>
      </c>
      <c r="B78" s="7" t="str">
        <f>_xll.AtlasFormulas.AtlasFunctions.AtlasTable("PROD",DataAreaId,"T.PurchTable","%OrderAccount","","","","","","","PurchId",$A78)</f>
        <v>364-2000168</v>
      </c>
      <c r="C78" s="7" t="str">
        <f>_xll.AtlasFormulas.AtlasFunctions.AtlasTable("PROD",DataAreaId,"T.VendTable","%Name","","","","","","","AccountNum",$B78)</f>
        <v>S&amp;P Clever Reinforcement Company AG</v>
      </c>
      <c r="D78" s="4" t="s">
        <v>382</v>
      </c>
      <c r="E78" s="4" t="s">
        <v>380</v>
      </c>
      <c r="F78" s="4" t="s">
        <v>381</v>
      </c>
      <c r="G78" s="7" t="str">
        <f>_xll.AtlasFormulas.AtlasFunctions.AtlasTable("PROD",DataAreaId,"T.PurchLine","%DeliveryDate","","","","","","","ItemId|InventTransId",$E78,$D78)</f>
        <v>1/30/2017</v>
      </c>
      <c r="H78" s="9">
        <v>7800</v>
      </c>
      <c r="I78" s="9">
        <f>_xll.AtlasFormulas.AtlasFunctions.AtlasBalance("PROD",DataAreaId,"T.PurchLine","Sum|PurchPrice|0","","","","","","","ItemId|InventTransId",$E78,$D78)</f>
        <v>3.56</v>
      </c>
      <c r="J78" s="7" t="str">
        <f>_xll.AtlasFormulas.AtlasFunctions.AtlasTable("PROD",DataAreaId,"T.PurchLine","%CurrencyCode","","","","","","","ItemId|InventTransId",$E78,$D78)</f>
        <v>EUR</v>
      </c>
      <c r="K78" s="9">
        <f>_xll.AtlasFormulas.AtlasFunctions.AtlasBalance("PROD",DataAreaId,"T.PurchLine","Sum|LineAmount|0","","","","","","","ItemId|InventTransId",$E78,$D78)</f>
        <v>27768</v>
      </c>
      <c r="L78" s="6">
        <v>42774</v>
      </c>
      <c r="M78" s="6">
        <v>42767</v>
      </c>
    </row>
    <row r="79" spans="1:13" x14ac:dyDescent="0.25">
      <c r="A79" s="4" t="s">
        <v>190</v>
      </c>
      <c r="B79" s="7" t="str">
        <f>_xll.AtlasFormulas.AtlasFunctions.AtlasTable("PROD",DataAreaId,"T.PurchTable","%OrderAccount","","","","","","","PurchId",$A79)</f>
        <v>364-2000168</v>
      </c>
      <c r="C79" s="7" t="str">
        <f>_xll.AtlasFormulas.AtlasFunctions.AtlasTable("PROD",DataAreaId,"T.VendTable","%Name","","","","","","","AccountNum",$B79)</f>
        <v>S&amp;P Clever Reinforcement Company AG</v>
      </c>
      <c r="D79" s="4" t="s">
        <v>383</v>
      </c>
      <c r="E79" s="4" t="s">
        <v>380</v>
      </c>
      <c r="F79" s="4" t="s">
        <v>381</v>
      </c>
      <c r="G79" s="7" t="str">
        <f>_xll.AtlasFormulas.AtlasFunctions.AtlasTable("PROD",DataAreaId,"T.PurchLine","%DeliveryDate","","","","","","","ItemId|InventTransId",$E79,$D79)</f>
        <v>3/9/2017</v>
      </c>
      <c r="H79" s="9">
        <v>7800</v>
      </c>
      <c r="I79" s="9">
        <f>_xll.AtlasFormulas.AtlasFunctions.AtlasBalance("PROD",DataAreaId,"T.PurchLine","Sum|PurchPrice|0","","","","","","","ItemId|InventTransId",$E79,$D79)</f>
        <v>3.59</v>
      </c>
      <c r="J79" s="7" t="str">
        <f>_xll.AtlasFormulas.AtlasFunctions.AtlasTable("PROD",DataAreaId,"T.PurchLine","%CurrencyCode","","","","","","","ItemId|InventTransId",$E79,$D79)</f>
        <v>EUR</v>
      </c>
      <c r="K79" s="9">
        <f>_xll.AtlasFormulas.AtlasFunctions.AtlasBalance("PROD",DataAreaId,"T.PurchLine","Sum|LineAmount|0","","","","","","","ItemId|InventTransId",$E79,$D79)</f>
        <v>28002</v>
      </c>
      <c r="L79" s="6">
        <v>42825</v>
      </c>
      <c r="M79" s="6">
        <v>42809</v>
      </c>
    </row>
    <row r="80" spans="1:13" x14ac:dyDescent="0.25">
      <c r="A80" s="4" t="s">
        <v>213</v>
      </c>
      <c r="B80" s="7" t="str">
        <f>_xll.AtlasFormulas.AtlasFunctions.AtlasTable("PROD",DataAreaId,"T.PurchTable","%OrderAccount","","","","","","","PurchId",$A80)</f>
        <v>364-2000168</v>
      </c>
      <c r="C80" s="7" t="str">
        <f>_xll.AtlasFormulas.AtlasFunctions.AtlasTable("PROD",DataAreaId,"T.VendTable","%Name","","","","","","","AccountNum",$B80)</f>
        <v>S&amp;P Clever Reinforcement Company AG</v>
      </c>
      <c r="D80" s="4" t="s">
        <v>384</v>
      </c>
      <c r="E80" s="4" t="s">
        <v>380</v>
      </c>
      <c r="F80" s="4" t="s">
        <v>381</v>
      </c>
      <c r="G80" s="7" t="str">
        <f>_xll.AtlasFormulas.AtlasFunctions.AtlasTable("PROD",DataAreaId,"T.PurchLine","%DeliveryDate","","","","","","","ItemId|InventTransId",$E80,$D80)</f>
        <v>3/23/2017</v>
      </c>
      <c r="H80" s="9">
        <v>-9750</v>
      </c>
      <c r="I80" s="9">
        <f>_xll.AtlasFormulas.AtlasFunctions.AtlasBalance("PROD",DataAreaId,"T.PurchLine","Sum|PurchPrice|0","","","","","","","ItemId|InventTransId",$E80,$D80)</f>
        <v>3.56</v>
      </c>
      <c r="J80" s="7" t="str">
        <f>_xll.AtlasFormulas.AtlasFunctions.AtlasTable("PROD",DataAreaId,"T.PurchLine","%CurrencyCode","","","","","","","ItemId|InventTransId",$E80,$D80)</f>
        <v>EUR</v>
      </c>
      <c r="K80" s="9">
        <f>_xll.AtlasFormulas.AtlasFunctions.AtlasBalance("PROD",DataAreaId,"T.PurchLine","Sum|LineAmount|0","","","","","","","ItemId|InventTransId",$E80,$D80)</f>
        <v>-34710</v>
      </c>
      <c r="L80" s="6">
        <v>42817</v>
      </c>
      <c r="M80" s="6">
        <v>42817</v>
      </c>
    </row>
    <row r="81" spans="1:13" x14ac:dyDescent="0.25">
      <c r="A81" s="4" t="s">
        <v>183</v>
      </c>
      <c r="B81" s="7" t="str">
        <f>_xll.AtlasFormulas.AtlasFunctions.AtlasTable("PROD",DataAreaId,"T.PurchTable","%OrderAccount","","","","","","","PurchId",$A81)</f>
        <v>364-2000168</v>
      </c>
      <c r="C81" s="7" t="str">
        <f>_xll.AtlasFormulas.AtlasFunctions.AtlasTable("PROD",DataAreaId,"T.VendTable","%Name","","","","","","","AccountNum",$B81)</f>
        <v>S&amp;P Clever Reinforcement Company AG</v>
      </c>
      <c r="D81" s="4" t="s">
        <v>385</v>
      </c>
      <c r="E81" s="4" t="s">
        <v>380</v>
      </c>
      <c r="F81" s="4" t="s">
        <v>381</v>
      </c>
      <c r="G81" s="7" t="str">
        <f>_xll.AtlasFormulas.AtlasFunctions.AtlasTable("PROD",DataAreaId,"T.PurchLine","%DeliveryDate","","","","","","","ItemId|InventTransId",$E81,$D81)</f>
        <v>3/23/2017</v>
      </c>
      <c r="H81" s="9">
        <v>-7800</v>
      </c>
      <c r="I81" s="9">
        <f>_xll.AtlasFormulas.AtlasFunctions.AtlasBalance("PROD",DataAreaId,"T.PurchLine","Sum|PurchPrice|0","","","","","","","ItemId|InventTransId",$E81,$D81)</f>
        <v>3.56</v>
      </c>
      <c r="J81" s="7" t="str">
        <f>_xll.AtlasFormulas.AtlasFunctions.AtlasTable("PROD",DataAreaId,"T.PurchLine","%CurrencyCode","","","","","","","ItemId|InventTransId",$E81,$D81)</f>
        <v>EUR</v>
      </c>
      <c r="K81" s="9">
        <f>_xll.AtlasFormulas.AtlasFunctions.AtlasBalance("PROD",DataAreaId,"T.PurchLine","Sum|LineAmount|0","","","","","","","ItemId|InventTransId",$E81,$D81)</f>
        <v>-27768</v>
      </c>
      <c r="L81" s="6">
        <v>42817</v>
      </c>
      <c r="M81" s="6">
        <v>42817</v>
      </c>
    </row>
    <row r="82" spans="1:13" x14ac:dyDescent="0.25">
      <c r="A82" s="4" t="s">
        <v>247</v>
      </c>
      <c r="B82" s="7" t="str">
        <f>_xll.AtlasFormulas.AtlasFunctions.AtlasTable("PROD",DataAreaId,"T.PurchTable","%OrderAccount","","","","","","","PurchId",$A82)</f>
        <v>364-2000168</v>
      </c>
      <c r="C82" s="7" t="str">
        <f>_xll.AtlasFormulas.AtlasFunctions.AtlasTable("PROD",DataAreaId,"T.VendTable","%Name","","","","","","","AccountNum",$B82)</f>
        <v>S&amp;P Clever Reinforcement Company AG</v>
      </c>
      <c r="D82" s="4" t="s">
        <v>386</v>
      </c>
      <c r="E82" s="4" t="s">
        <v>380</v>
      </c>
      <c r="F82" s="4" t="s">
        <v>381</v>
      </c>
      <c r="G82" s="7" t="str">
        <f>_xll.AtlasFormulas.AtlasFunctions.AtlasTable("PROD",DataAreaId,"T.PurchLine","%DeliveryDate","","","","","","","ItemId|InventTransId",$E82,$D82)</f>
        <v>3/23/2017</v>
      </c>
      <c r="H82" s="9">
        <v>7800</v>
      </c>
      <c r="I82" s="9">
        <f>_xll.AtlasFormulas.AtlasFunctions.AtlasBalance("PROD",DataAreaId,"T.PurchLine","Sum|PurchPrice|0","","","","","","","ItemId|InventTransId",$E82,$D82)</f>
        <v>3.56</v>
      </c>
      <c r="J82" s="7" t="str">
        <f>_xll.AtlasFormulas.AtlasFunctions.AtlasTable("PROD",DataAreaId,"T.PurchLine","%CurrencyCode","","","","","","","ItemId|InventTransId",$E82,$D82)</f>
        <v>EUR</v>
      </c>
      <c r="K82" s="9">
        <f>_xll.AtlasFormulas.AtlasFunctions.AtlasBalance("PROD",DataAreaId,"T.PurchLine","Sum|LineAmount|0","","","","","","","ItemId|InventTransId",$E82,$D82)</f>
        <v>27768</v>
      </c>
      <c r="L82" s="6">
        <v>42817</v>
      </c>
      <c r="M82" s="6">
        <v>42817</v>
      </c>
    </row>
    <row r="83" spans="1:13" x14ac:dyDescent="0.25">
      <c r="A83" s="4" t="s">
        <v>127</v>
      </c>
      <c r="B83" s="7" t="str">
        <f>_xll.AtlasFormulas.AtlasFunctions.AtlasTable("PROD",DataAreaId,"T.PurchTable","%OrderAccount","","","","","","","PurchId",$A83)</f>
        <v>364-2000168</v>
      </c>
      <c r="C83" s="7" t="str">
        <f>_xll.AtlasFormulas.AtlasFunctions.AtlasTable("PROD",DataAreaId,"T.VendTable","%Name","","","","","","","AccountNum",$B83)</f>
        <v>S&amp;P Clever Reinforcement Company AG</v>
      </c>
      <c r="D83" s="4" t="s">
        <v>387</v>
      </c>
      <c r="E83" s="4" t="s">
        <v>380</v>
      </c>
      <c r="F83" s="4" t="s">
        <v>381</v>
      </c>
      <c r="G83" s="7" t="str">
        <f>_xll.AtlasFormulas.AtlasFunctions.AtlasTable("PROD",DataAreaId,"T.PurchLine","%DeliveryDate","","","","","","","ItemId|InventTransId",$E83,$D83)</f>
        <v>3/23/2017</v>
      </c>
      <c r="H83" s="9">
        <v>9750</v>
      </c>
      <c r="I83" s="9">
        <f>_xll.AtlasFormulas.AtlasFunctions.AtlasBalance("PROD",DataAreaId,"T.PurchLine","Sum|PurchPrice|0","","","","","","","ItemId|InventTransId",$E83,$D83)</f>
        <v>3.56</v>
      </c>
      <c r="J83" s="7" t="str">
        <f>_xll.AtlasFormulas.AtlasFunctions.AtlasTable("PROD",DataAreaId,"T.PurchLine","%CurrencyCode","","","","","","","ItemId|InventTransId",$E83,$D83)</f>
        <v>EUR</v>
      </c>
      <c r="K83" s="9">
        <f>_xll.AtlasFormulas.AtlasFunctions.AtlasBalance("PROD",DataAreaId,"T.PurchLine","Sum|LineAmount|0","","","","","","","ItemId|InventTransId",$E83,$D83)</f>
        <v>34710</v>
      </c>
      <c r="L83" s="6">
        <v>42817</v>
      </c>
      <c r="M83" s="6">
        <v>42817</v>
      </c>
    </row>
    <row r="84" spans="1:13" x14ac:dyDescent="0.25">
      <c r="A84" s="4" t="s">
        <v>125</v>
      </c>
      <c r="B84" s="7" t="str">
        <f>_xll.AtlasFormulas.AtlasFunctions.AtlasTable("PROD",DataAreaId,"T.PurchTable","%OrderAccount","","","","","","","PurchId",$A84)</f>
        <v>364-2000168</v>
      </c>
      <c r="C84" s="7" t="str">
        <f>_xll.AtlasFormulas.AtlasFunctions.AtlasTable("PROD",DataAreaId,"T.VendTable","%Name","","","","","","","AccountNum",$B84)</f>
        <v>S&amp;P Clever Reinforcement Company AG</v>
      </c>
      <c r="D84" s="4" t="s">
        <v>388</v>
      </c>
      <c r="E84" s="4" t="s">
        <v>380</v>
      </c>
      <c r="F84" s="4" t="s">
        <v>381</v>
      </c>
      <c r="G84" s="7" t="str">
        <f>_xll.AtlasFormulas.AtlasFunctions.AtlasTable("PROD",DataAreaId,"T.PurchLine","%DeliveryDate","","","","","","","ItemId|InventTransId",$E84,$D84)</f>
        <v>3/23/2017</v>
      </c>
      <c r="H84" s="9">
        <v>-7800</v>
      </c>
      <c r="I84" s="9">
        <f>_xll.AtlasFormulas.AtlasFunctions.AtlasBalance("PROD",DataAreaId,"T.PurchLine","Sum|PurchPrice|0","","","","","","","ItemId|InventTransId",$E84,$D84)</f>
        <v>0</v>
      </c>
      <c r="J84" s="7" t="str">
        <f>_xll.AtlasFormulas.AtlasFunctions.AtlasTable("PROD",DataAreaId,"T.PurchLine","%CurrencyCode","","","","","","","ItemId|InventTransId",$E84,$D84)</f>
        <v>EUR</v>
      </c>
      <c r="K84" s="9">
        <f>_xll.AtlasFormulas.AtlasFunctions.AtlasBalance("PROD",DataAreaId,"T.PurchLine","Sum|LineAmount|0","","","","","","","ItemId|InventTransId",$E84,$D84)</f>
        <v>0</v>
      </c>
      <c r="L84" s="6">
        <v>42817</v>
      </c>
      <c r="M84" s="6">
        <v>42817</v>
      </c>
    </row>
    <row r="85" spans="1:13" x14ac:dyDescent="0.25">
      <c r="A85" s="4" t="s">
        <v>123</v>
      </c>
      <c r="B85" s="7" t="str">
        <f>_xll.AtlasFormulas.AtlasFunctions.AtlasTable("PROD",DataAreaId,"T.PurchTable","%OrderAccount","","","","","","","PurchId",$A85)</f>
        <v>364-2000168</v>
      </c>
      <c r="C85" s="7" t="str">
        <f>_xll.AtlasFormulas.AtlasFunctions.AtlasTable("PROD",DataAreaId,"T.VendTable","%Name","","","","","","","AccountNum",$B85)</f>
        <v>S&amp;P Clever Reinforcement Company AG</v>
      </c>
      <c r="D85" s="4" t="s">
        <v>389</v>
      </c>
      <c r="E85" s="4" t="s">
        <v>380</v>
      </c>
      <c r="F85" s="4" t="s">
        <v>381</v>
      </c>
      <c r="G85" s="7" t="str">
        <f>_xll.AtlasFormulas.AtlasFunctions.AtlasTable("PROD",DataAreaId,"T.PurchLine","%DeliveryDate","","","","","","","ItemId|InventTransId",$E85,$D85)</f>
        <v>3/23/2017</v>
      </c>
      <c r="H85" s="9">
        <v>-9750</v>
      </c>
      <c r="I85" s="9">
        <f>_xll.AtlasFormulas.AtlasFunctions.AtlasBalance("PROD",DataAreaId,"T.PurchLine","Sum|PurchPrice|0","","","","","","","ItemId|InventTransId",$E85,$D85)</f>
        <v>0</v>
      </c>
      <c r="J85" s="7" t="str">
        <f>_xll.AtlasFormulas.AtlasFunctions.AtlasTable("PROD",DataAreaId,"T.PurchLine","%CurrencyCode","","","","","","","ItemId|InventTransId",$E85,$D85)</f>
        <v>EUR</v>
      </c>
      <c r="K85" s="9">
        <f>_xll.AtlasFormulas.AtlasFunctions.AtlasBalance("PROD",DataAreaId,"T.PurchLine","Sum|LineAmount|0","","","","","","","ItemId|InventTransId",$E85,$D85)</f>
        <v>0</v>
      </c>
      <c r="L85" s="6">
        <v>42817</v>
      </c>
      <c r="M85" s="6">
        <v>42817</v>
      </c>
    </row>
    <row r="86" spans="1:13" x14ac:dyDescent="0.25">
      <c r="A86" s="4" t="s">
        <v>58</v>
      </c>
      <c r="B86" s="7" t="str">
        <f>_xll.AtlasFormulas.AtlasFunctions.AtlasTable("PROD",DataAreaId,"T.PurchTable","%OrderAccount","","","","","","","PurchId",$A86)</f>
        <v>364-2000168</v>
      </c>
      <c r="C86" s="7" t="str">
        <f>_xll.AtlasFormulas.AtlasFunctions.AtlasTable("PROD",DataAreaId,"T.VendTable","%Name","","","","","","","AccountNum",$B86)</f>
        <v>S&amp;P Clever Reinforcement Company AG</v>
      </c>
      <c r="D86" s="4" t="s">
        <v>390</v>
      </c>
      <c r="E86" s="4" t="s">
        <v>380</v>
      </c>
      <c r="F86" s="4" t="s">
        <v>381</v>
      </c>
      <c r="G86" s="7" t="str">
        <f>_xll.AtlasFormulas.AtlasFunctions.AtlasTable("PROD",DataAreaId,"T.PurchLine","%DeliveryDate","","","","","","","ItemId|InventTransId",$E86,$D86)</f>
        <v>3/23/2017</v>
      </c>
      <c r="H86" s="9">
        <v>9750</v>
      </c>
      <c r="I86" s="9">
        <f>_xll.AtlasFormulas.AtlasFunctions.AtlasBalance("PROD",DataAreaId,"T.PurchLine","Sum|PurchPrice|0","","","","","","","ItemId|InventTransId",$E86,$D86)</f>
        <v>0</v>
      </c>
      <c r="J86" s="7" t="str">
        <f>_xll.AtlasFormulas.AtlasFunctions.AtlasTable("PROD",DataAreaId,"T.PurchLine","%CurrencyCode","","","","","","","ItemId|InventTransId",$E86,$D86)</f>
        <v>EUR</v>
      </c>
      <c r="K86" s="9">
        <f>_xll.AtlasFormulas.AtlasFunctions.AtlasBalance("PROD",DataAreaId,"T.PurchLine","Sum|LineAmount|0","","","","","","","ItemId|InventTransId",$E86,$D86)</f>
        <v>0</v>
      </c>
      <c r="L86" s="6">
        <v>42817</v>
      </c>
      <c r="M86" s="6">
        <v>42817</v>
      </c>
    </row>
    <row r="87" spans="1:13" x14ac:dyDescent="0.25">
      <c r="A87" s="4" t="s">
        <v>179</v>
      </c>
      <c r="B87" s="7" t="str">
        <f>_xll.AtlasFormulas.AtlasFunctions.AtlasTable("PROD",DataAreaId,"T.PurchTable","%OrderAccount","","","","","","","PurchId",$A87)</f>
        <v>364-2000168</v>
      </c>
      <c r="C87" s="7" t="str">
        <f>_xll.AtlasFormulas.AtlasFunctions.AtlasTable("PROD",DataAreaId,"T.VendTable","%Name","","","","","","","AccountNum",$B87)</f>
        <v>S&amp;P Clever Reinforcement Company AG</v>
      </c>
      <c r="D87" s="4" t="s">
        <v>391</v>
      </c>
      <c r="E87" s="4" t="s">
        <v>380</v>
      </c>
      <c r="F87" s="4" t="s">
        <v>381</v>
      </c>
      <c r="G87" s="7" t="str">
        <f>_xll.AtlasFormulas.AtlasFunctions.AtlasTable("PROD",DataAreaId,"T.PurchLine","%DeliveryDate","","","","","","","ItemId|InventTransId",$E87,$D87)</f>
        <v>3/23/2017</v>
      </c>
      <c r="H87" s="9">
        <v>7800</v>
      </c>
      <c r="I87" s="9">
        <f>_xll.AtlasFormulas.AtlasFunctions.AtlasBalance("PROD",DataAreaId,"T.PurchLine","Sum|PurchPrice|0","","","","","","","ItemId|InventTransId",$E87,$D87)</f>
        <v>0</v>
      </c>
      <c r="J87" s="7" t="str">
        <f>_xll.AtlasFormulas.AtlasFunctions.AtlasTable("PROD",DataAreaId,"T.PurchLine","%CurrencyCode","","","","","","","ItemId|InventTransId",$E87,$D87)</f>
        <v>EUR</v>
      </c>
      <c r="K87" s="9">
        <f>_xll.AtlasFormulas.AtlasFunctions.AtlasBalance("PROD",DataAreaId,"T.PurchLine","Sum|LineAmount|0","","","","","","","ItemId|InventTransId",$E87,$D87)</f>
        <v>0</v>
      </c>
      <c r="L87" s="6">
        <v>42817</v>
      </c>
      <c r="M87" s="6">
        <v>42817</v>
      </c>
    </row>
    <row r="88" spans="1:13" x14ac:dyDescent="0.25">
      <c r="A88" s="4" t="s">
        <v>52</v>
      </c>
      <c r="B88" s="7" t="str">
        <f>_xll.AtlasFormulas.AtlasFunctions.AtlasTable("PROD",DataAreaId,"T.PurchTable","%OrderAccount","","","","","","","PurchId",$A88)</f>
        <v>364-2000168</v>
      </c>
      <c r="C88" s="7" t="str">
        <f>_xll.AtlasFormulas.AtlasFunctions.AtlasTable("PROD",DataAreaId,"T.VendTable","%Name","","","","","","","AccountNum",$B88)</f>
        <v>S&amp;P Clever Reinforcement Company AG</v>
      </c>
      <c r="D88" s="4" t="s">
        <v>392</v>
      </c>
      <c r="E88" s="4" t="s">
        <v>237</v>
      </c>
      <c r="F88" s="4" t="s">
        <v>236</v>
      </c>
      <c r="G88" s="7" t="str">
        <f>_xll.AtlasFormulas.AtlasFunctions.AtlasTable("PROD",DataAreaId,"T.PurchLine","%DeliveryDate","","","","","","","ItemId|InventTransId",$E88,$D88)</f>
        <v>3/1/2017</v>
      </c>
      <c r="H88" s="9">
        <v>30</v>
      </c>
      <c r="I88" s="9">
        <f>_xll.AtlasFormulas.AtlasFunctions.AtlasBalance("PROD",DataAreaId,"T.PurchLine","Sum|PurchPrice|0","","","","","","","ItemId|InventTransId",$E88,$D88)</f>
        <v>6.56</v>
      </c>
      <c r="J88" s="7" t="str">
        <f>_xll.AtlasFormulas.AtlasFunctions.AtlasTable("PROD",DataAreaId,"T.PurchLine","%CurrencyCode","","","","","","","ItemId|InventTransId",$E88,$D88)</f>
        <v>EUR</v>
      </c>
      <c r="K88" s="9">
        <f>_xll.AtlasFormulas.AtlasFunctions.AtlasBalance("PROD",DataAreaId,"T.PurchLine","Sum|LineAmount|0","","","","","","","ItemId|InventTransId",$E88,$D88)</f>
        <v>590.4</v>
      </c>
      <c r="L88" s="6">
        <v>42800</v>
      </c>
      <c r="M88" s="6">
        <v>42800</v>
      </c>
    </row>
    <row r="89" spans="1:13" x14ac:dyDescent="0.25">
      <c r="A89" s="4" t="s">
        <v>52</v>
      </c>
      <c r="B89" s="7" t="str">
        <f>_xll.AtlasFormulas.AtlasFunctions.AtlasTable("PROD",DataAreaId,"T.PurchTable","%OrderAccount","","","","","","","PurchId",$A89)</f>
        <v>364-2000168</v>
      </c>
      <c r="C89" s="7" t="str">
        <f>_xll.AtlasFormulas.AtlasFunctions.AtlasTable("PROD",DataAreaId,"T.VendTable","%Name","","","","","","","AccountNum",$B89)</f>
        <v>S&amp;P Clever Reinforcement Company AG</v>
      </c>
      <c r="D89" s="4" t="s">
        <v>392</v>
      </c>
      <c r="E89" s="4" t="s">
        <v>237</v>
      </c>
      <c r="F89" s="4" t="s">
        <v>236</v>
      </c>
      <c r="G89" s="7" t="str">
        <f>_xll.AtlasFormulas.AtlasFunctions.AtlasTable("PROD",DataAreaId,"T.PurchLine","%DeliveryDate","","","","","","","ItemId|InventTransId",$E89,$D89)</f>
        <v>3/1/2017</v>
      </c>
      <c r="H89" s="9">
        <v>30</v>
      </c>
      <c r="I89" s="9">
        <f>_xll.AtlasFormulas.AtlasFunctions.AtlasBalance("PROD",DataAreaId,"T.PurchLine","Sum|PurchPrice|0","","","","","","","ItemId|InventTransId",$E89,$D89)</f>
        <v>6.56</v>
      </c>
      <c r="J89" s="7" t="str">
        <f>_xll.AtlasFormulas.AtlasFunctions.AtlasTable("PROD",DataAreaId,"T.PurchLine","%CurrencyCode","","","","","","","ItemId|InventTransId",$E89,$D89)</f>
        <v>EUR</v>
      </c>
      <c r="K89" s="9">
        <f>_xll.AtlasFormulas.AtlasFunctions.AtlasBalance("PROD",DataAreaId,"T.PurchLine","Sum|LineAmount|0","","","","","","","ItemId|InventTransId",$E89,$D89)</f>
        <v>590.4</v>
      </c>
      <c r="L89" s="6">
        <v>42800</v>
      </c>
      <c r="M89" s="6">
        <v>42800</v>
      </c>
    </row>
    <row r="90" spans="1:13" x14ac:dyDescent="0.25">
      <c r="A90" s="4" t="s">
        <v>52</v>
      </c>
      <c r="B90" s="7" t="str">
        <f>_xll.AtlasFormulas.AtlasFunctions.AtlasTable("PROD",DataAreaId,"T.PurchTable","%OrderAccount","","","","","","","PurchId",$A90)</f>
        <v>364-2000168</v>
      </c>
      <c r="C90" s="7" t="str">
        <f>_xll.AtlasFormulas.AtlasFunctions.AtlasTable("PROD",DataAreaId,"T.VendTable","%Name","","","","","","","AccountNum",$B90)</f>
        <v>S&amp;P Clever Reinforcement Company AG</v>
      </c>
      <c r="D90" s="4" t="s">
        <v>392</v>
      </c>
      <c r="E90" s="4" t="s">
        <v>237</v>
      </c>
      <c r="F90" s="4" t="s">
        <v>236</v>
      </c>
      <c r="G90" s="7" t="str">
        <f>_xll.AtlasFormulas.AtlasFunctions.AtlasTable("PROD",DataAreaId,"T.PurchLine","%DeliveryDate","","","","","","","ItemId|InventTransId",$E90,$D90)</f>
        <v>3/1/2017</v>
      </c>
      <c r="H90" s="9">
        <v>30</v>
      </c>
      <c r="I90" s="9">
        <f>_xll.AtlasFormulas.AtlasFunctions.AtlasBalance("PROD",DataAreaId,"T.PurchLine","Sum|PurchPrice|0","","","","","","","ItemId|InventTransId",$E90,$D90)</f>
        <v>6.56</v>
      </c>
      <c r="J90" s="7" t="str">
        <f>_xll.AtlasFormulas.AtlasFunctions.AtlasTable("PROD",DataAreaId,"T.PurchLine","%CurrencyCode","","","","","","","ItemId|InventTransId",$E90,$D90)</f>
        <v>EUR</v>
      </c>
      <c r="K90" s="9">
        <f>_xll.AtlasFormulas.AtlasFunctions.AtlasBalance("PROD",DataAreaId,"T.PurchLine","Sum|LineAmount|0","","","","","","","ItemId|InventTransId",$E90,$D90)</f>
        <v>590.4</v>
      </c>
      <c r="L90" s="6">
        <v>42800</v>
      </c>
      <c r="M90" s="6">
        <v>42800</v>
      </c>
    </row>
    <row r="91" spans="1:13" x14ac:dyDescent="0.25">
      <c r="A91" s="4" t="s">
        <v>251</v>
      </c>
      <c r="B91" s="7" t="str">
        <f>_xll.AtlasFormulas.AtlasFunctions.AtlasTable("PROD",DataAreaId,"T.PurchTable","%OrderAccount","","","","","","","PurchId",$A91)</f>
        <v>364-2000168</v>
      </c>
      <c r="C91" s="7" t="str">
        <f>_xll.AtlasFormulas.AtlasFunctions.AtlasTable("PROD",DataAreaId,"T.VendTable","%Name","","","","","","","AccountNum",$B91)</f>
        <v>S&amp;P Clever Reinforcement Company AG</v>
      </c>
      <c r="D91" s="4" t="s">
        <v>393</v>
      </c>
      <c r="E91" s="4" t="s">
        <v>237</v>
      </c>
      <c r="F91" s="4" t="s">
        <v>236</v>
      </c>
      <c r="G91" s="7" t="str">
        <f>_xll.AtlasFormulas.AtlasFunctions.AtlasTable("PROD",DataAreaId,"T.PurchLine","%DeliveryDate","","","","","","","ItemId|InventTransId",$E91,$D91)</f>
        <v>5/22/2017</v>
      </c>
      <c r="H91" s="9">
        <v>30</v>
      </c>
      <c r="I91" s="9">
        <f>_xll.AtlasFormulas.AtlasFunctions.AtlasBalance("PROD",DataAreaId,"T.PurchLine","Sum|PurchPrice|0","","","","","","","ItemId|InventTransId",$E91,$D91)</f>
        <v>6.56</v>
      </c>
      <c r="J91" s="7" t="str">
        <f>_xll.AtlasFormulas.AtlasFunctions.AtlasTable("PROD",DataAreaId,"T.PurchLine","%CurrencyCode","","","","","","","ItemId|InventTransId",$E91,$D91)</f>
        <v>EUR</v>
      </c>
      <c r="K91" s="9">
        <f>_xll.AtlasFormulas.AtlasFunctions.AtlasBalance("PROD",DataAreaId,"T.PurchLine","Sum|LineAmount|0","","","","","","","ItemId|InventTransId",$E91,$D91)</f>
        <v>6888</v>
      </c>
      <c r="L91" s="6">
        <v>42878</v>
      </c>
      <c r="M91" s="6">
        <v>42884</v>
      </c>
    </row>
    <row r="92" spans="1:13" x14ac:dyDescent="0.25">
      <c r="A92" s="4" t="s">
        <v>251</v>
      </c>
      <c r="B92" s="7" t="str">
        <f>_xll.AtlasFormulas.AtlasFunctions.AtlasTable("PROD",DataAreaId,"T.PurchTable","%OrderAccount","","","","","","","PurchId",$A92)</f>
        <v>364-2000168</v>
      </c>
      <c r="C92" s="7" t="str">
        <f>_xll.AtlasFormulas.AtlasFunctions.AtlasTable("PROD",DataAreaId,"T.VendTable","%Name","","","","","","","AccountNum",$B92)</f>
        <v>S&amp;P Clever Reinforcement Company AG</v>
      </c>
      <c r="D92" s="4" t="s">
        <v>393</v>
      </c>
      <c r="E92" s="4" t="s">
        <v>237</v>
      </c>
      <c r="F92" s="4" t="s">
        <v>236</v>
      </c>
      <c r="G92" s="7" t="str">
        <f>_xll.AtlasFormulas.AtlasFunctions.AtlasTable("PROD",DataAreaId,"T.PurchLine","%DeliveryDate","","","","","","","ItemId|InventTransId",$E92,$D92)</f>
        <v>5/22/2017</v>
      </c>
      <c r="H92" s="9">
        <v>30</v>
      </c>
      <c r="I92" s="9">
        <f>_xll.AtlasFormulas.AtlasFunctions.AtlasBalance("PROD",DataAreaId,"T.PurchLine","Sum|PurchPrice|0","","","","","","","ItemId|InventTransId",$E92,$D92)</f>
        <v>6.56</v>
      </c>
      <c r="J92" s="7" t="str">
        <f>_xll.AtlasFormulas.AtlasFunctions.AtlasTable("PROD",DataAreaId,"T.PurchLine","%CurrencyCode","","","","","","","ItemId|InventTransId",$E92,$D92)</f>
        <v>EUR</v>
      </c>
      <c r="K92" s="9">
        <f>_xll.AtlasFormulas.AtlasFunctions.AtlasBalance("PROD",DataAreaId,"T.PurchLine","Sum|LineAmount|0","","","","","","","ItemId|InventTransId",$E92,$D92)</f>
        <v>6888</v>
      </c>
      <c r="L92" s="6">
        <v>42878</v>
      </c>
      <c r="M92" s="6">
        <v>42884</v>
      </c>
    </row>
    <row r="93" spans="1:13" x14ac:dyDescent="0.25">
      <c r="A93" s="4" t="s">
        <v>251</v>
      </c>
      <c r="B93" s="7" t="str">
        <f>_xll.AtlasFormulas.AtlasFunctions.AtlasTable("PROD",DataAreaId,"T.PurchTable","%OrderAccount","","","","","","","PurchId",$A93)</f>
        <v>364-2000168</v>
      </c>
      <c r="C93" s="7" t="str">
        <f>_xll.AtlasFormulas.AtlasFunctions.AtlasTable("PROD",DataAreaId,"T.VendTable","%Name","","","","","","","AccountNum",$B93)</f>
        <v>S&amp;P Clever Reinforcement Company AG</v>
      </c>
      <c r="D93" s="4" t="s">
        <v>393</v>
      </c>
      <c r="E93" s="4" t="s">
        <v>237</v>
      </c>
      <c r="F93" s="4" t="s">
        <v>236</v>
      </c>
      <c r="G93" s="7" t="str">
        <f>_xll.AtlasFormulas.AtlasFunctions.AtlasTable("PROD",DataAreaId,"T.PurchLine","%DeliveryDate","","","","","","","ItemId|InventTransId",$E93,$D93)</f>
        <v>5/22/2017</v>
      </c>
      <c r="H93" s="9">
        <v>30</v>
      </c>
      <c r="I93" s="9">
        <f>_xll.AtlasFormulas.AtlasFunctions.AtlasBalance("PROD",DataAreaId,"T.PurchLine","Sum|PurchPrice|0","","","","","","","ItemId|InventTransId",$E93,$D93)</f>
        <v>6.56</v>
      </c>
      <c r="J93" s="7" t="str">
        <f>_xll.AtlasFormulas.AtlasFunctions.AtlasTable("PROD",DataAreaId,"T.PurchLine","%CurrencyCode","","","","","","","ItemId|InventTransId",$E93,$D93)</f>
        <v>EUR</v>
      </c>
      <c r="K93" s="9">
        <f>_xll.AtlasFormulas.AtlasFunctions.AtlasBalance("PROD",DataAreaId,"T.PurchLine","Sum|LineAmount|0","","","","","","","ItemId|InventTransId",$E93,$D93)</f>
        <v>6888</v>
      </c>
      <c r="L93" s="6">
        <v>42878</v>
      </c>
      <c r="M93" s="6">
        <v>42884</v>
      </c>
    </row>
    <row r="94" spans="1:13" x14ac:dyDescent="0.25">
      <c r="A94" s="4" t="s">
        <v>251</v>
      </c>
      <c r="B94" s="7" t="str">
        <f>_xll.AtlasFormulas.AtlasFunctions.AtlasTable("PROD",DataAreaId,"T.PurchTable","%OrderAccount","","","","","","","PurchId",$A94)</f>
        <v>364-2000168</v>
      </c>
      <c r="C94" s="7" t="str">
        <f>_xll.AtlasFormulas.AtlasFunctions.AtlasTable("PROD",DataAreaId,"T.VendTable","%Name","","","","","","","AccountNum",$B94)</f>
        <v>S&amp;P Clever Reinforcement Company AG</v>
      </c>
      <c r="D94" s="4" t="s">
        <v>393</v>
      </c>
      <c r="E94" s="4" t="s">
        <v>237</v>
      </c>
      <c r="F94" s="4" t="s">
        <v>236</v>
      </c>
      <c r="G94" s="7" t="str">
        <f>_xll.AtlasFormulas.AtlasFunctions.AtlasTable("PROD",DataAreaId,"T.PurchLine","%DeliveryDate","","","","","","","ItemId|InventTransId",$E94,$D94)</f>
        <v>5/22/2017</v>
      </c>
      <c r="H94" s="9">
        <v>30</v>
      </c>
      <c r="I94" s="9">
        <f>_xll.AtlasFormulas.AtlasFunctions.AtlasBalance("PROD",DataAreaId,"T.PurchLine","Sum|PurchPrice|0","","","","","","","ItemId|InventTransId",$E94,$D94)</f>
        <v>6.56</v>
      </c>
      <c r="J94" s="7" t="str">
        <f>_xll.AtlasFormulas.AtlasFunctions.AtlasTable("PROD",DataAreaId,"T.PurchLine","%CurrencyCode","","","","","","","ItemId|InventTransId",$E94,$D94)</f>
        <v>EUR</v>
      </c>
      <c r="K94" s="9">
        <f>_xll.AtlasFormulas.AtlasFunctions.AtlasBalance("PROD",DataAreaId,"T.PurchLine","Sum|LineAmount|0","","","","","","","ItemId|InventTransId",$E94,$D94)</f>
        <v>6888</v>
      </c>
      <c r="L94" s="6">
        <v>42878</v>
      </c>
      <c r="M94" s="6">
        <v>42884</v>
      </c>
    </row>
    <row r="95" spans="1:13" x14ac:dyDescent="0.25">
      <c r="A95" s="4" t="s">
        <v>251</v>
      </c>
      <c r="B95" s="7" t="str">
        <f>_xll.AtlasFormulas.AtlasFunctions.AtlasTable("PROD",DataAreaId,"T.PurchTable","%OrderAccount","","","","","","","PurchId",$A95)</f>
        <v>364-2000168</v>
      </c>
      <c r="C95" s="7" t="str">
        <f>_xll.AtlasFormulas.AtlasFunctions.AtlasTable("PROD",DataAreaId,"T.VendTable","%Name","","","","","","","AccountNum",$B95)</f>
        <v>S&amp;P Clever Reinforcement Company AG</v>
      </c>
      <c r="D95" s="4" t="s">
        <v>393</v>
      </c>
      <c r="E95" s="4" t="s">
        <v>237</v>
      </c>
      <c r="F95" s="4" t="s">
        <v>236</v>
      </c>
      <c r="G95" s="7" t="str">
        <f>_xll.AtlasFormulas.AtlasFunctions.AtlasTable("PROD",DataAreaId,"T.PurchLine","%DeliveryDate","","","","","","","ItemId|InventTransId",$E95,$D95)</f>
        <v>5/22/2017</v>
      </c>
      <c r="H95" s="9">
        <v>30</v>
      </c>
      <c r="I95" s="9">
        <f>_xll.AtlasFormulas.AtlasFunctions.AtlasBalance("PROD",DataAreaId,"T.PurchLine","Sum|PurchPrice|0","","","","","","","ItemId|InventTransId",$E95,$D95)</f>
        <v>6.56</v>
      </c>
      <c r="J95" s="7" t="str">
        <f>_xll.AtlasFormulas.AtlasFunctions.AtlasTable("PROD",DataAreaId,"T.PurchLine","%CurrencyCode","","","","","","","ItemId|InventTransId",$E95,$D95)</f>
        <v>EUR</v>
      </c>
      <c r="K95" s="9">
        <f>_xll.AtlasFormulas.AtlasFunctions.AtlasBalance("PROD",DataAreaId,"T.PurchLine","Sum|LineAmount|0","","","","","","","ItemId|InventTransId",$E95,$D95)</f>
        <v>6888</v>
      </c>
      <c r="L95" s="6">
        <v>42878</v>
      </c>
      <c r="M95" s="6">
        <v>42884</v>
      </c>
    </row>
    <row r="96" spans="1:13" x14ac:dyDescent="0.25">
      <c r="A96" s="4" t="s">
        <v>251</v>
      </c>
      <c r="B96" s="7" t="str">
        <f>_xll.AtlasFormulas.AtlasFunctions.AtlasTable("PROD",DataAreaId,"T.PurchTable","%OrderAccount","","","","","","","PurchId",$A96)</f>
        <v>364-2000168</v>
      </c>
      <c r="C96" s="7" t="str">
        <f>_xll.AtlasFormulas.AtlasFunctions.AtlasTable("PROD",DataAreaId,"T.VendTable","%Name","","","","","","","AccountNum",$B96)</f>
        <v>S&amp;P Clever Reinforcement Company AG</v>
      </c>
      <c r="D96" s="4" t="s">
        <v>393</v>
      </c>
      <c r="E96" s="4" t="s">
        <v>237</v>
      </c>
      <c r="F96" s="4" t="s">
        <v>236</v>
      </c>
      <c r="G96" s="7" t="str">
        <f>_xll.AtlasFormulas.AtlasFunctions.AtlasTable("PROD",DataAreaId,"T.PurchLine","%DeliveryDate","","","","","","","ItemId|InventTransId",$E96,$D96)</f>
        <v>5/22/2017</v>
      </c>
      <c r="H96" s="9">
        <v>30</v>
      </c>
      <c r="I96" s="9">
        <f>_xll.AtlasFormulas.AtlasFunctions.AtlasBalance("PROD",DataAreaId,"T.PurchLine","Sum|PurchPrice|0","","","","","","","ItemId|InventTransId",$E96,$D96)</f>
        <v>6.56</v>
      </c>
      <c r="J96" s="7" t="str">
        <f>_xll.AtlasFormulas.AtlasFunctions.AtlasTable("PROD",DataAreaId,"T.PurchLine","%CurrencyCode","","","","","","","ItemId|InventTransId",$E96,$D96)</f>
        <v>EUR</v>
      </c>
      <c r="K96" s="9">
        <f>_xll.AtlasFormulas.AtlasFunctions.AtlasBalance("PROD",DataAreaId,"T.PurchLine","Sum|LineAmount|0","","","","","","","ItemId|InventTransId",$E96,$D96)</f>
        <v>6888</v>
      </c>
      <c r="L96" s="6">
        <v>42878</v>
      </c>
      <c r="M96" s="6">
        <v>42884</v>
      </c>
    </row>
    <row r="97" spans="1:13" x14ac:dyDescent="0.25">
      <c r="A97" s="4" t="s">
        <v>251</v>
      </c>
      <c r="B97" s="7" t="str">
        <f>_xll.AtlasFormulas.AtlasFunctions.AtlasTable("PROD",DataAreaId,"T.PurchTable","%OrderAccount","","","","","","","PurchId",$A97)</f>
        <v>364-2000168</v>
      </c>
      <c r="C97" s="7" t="str">
        <f>_xll.AtlasFormulas.AtlasFunctions.AtlasTable("PROD",DataAreaId,"T.VendTable","%Name","","","","","","","AccountNum",$B97)</f>
        <v>S&amp;P Clever Reinforcement Company AG</v>
      </c>
      <c r="D97" s="4" t="s">
        <v>393</v>
      </c>
      <c r="E97" s="4" t="s">
        <v>237</v>
      </c>
      <c r="F97" s="4" t="s">
        <v>236</v>
      </c>
      <c r="G97" s="7" t="str">
        <f>_xll.AtlasFormulas.AtlasFunctions.AtlasTable("PROD",DataAreaId,"T.PurchLine","%DeliveryDate","","","","","","","ItemId|InventTransId",$E97,$D97)</f>
        <v>5/22/2017</v>
      </c>
      <c r="H97" s="9">
        <v>30</v>
      </c>
      <c r="I97" s="9">
        <f>_xll.AtlasFormulas.AtlasFunctions.AtlasBalance("PROD",DataAreaId,"T.PurchLine","Sum|PurchPrice|0","","","","","","","ItemId|InventTransId",$E97,$D97)</f>
        <v>6.56</v>
      </c>
      <c r="J97" s="7" t="str">
        <f>_xll.AtlasFormulas.AtlasFunctions.AtlasTable("PROD",DataAreaId,"T.PurchLine","%CurrencyCode","","","","","","","ItemId|InventTransId",$E97,$D97)</f>
        <v>EUR</v>
      </c>
      <c r="K97" s="9">
        <f>_xll.AtlasFormulas.AtlasFunctions.AtlasBalance("PROD",DataAreaId,"T.PurchLine","Sum|LineAmount|0","","","","","","","ItemId|InventTransId",$E97,$D97)</f>
        <v>6888</v>
      </c>
      <c r="L97" s="6">
        <v>42878</v>
      </c>
      <c r="M97" s="6">
        <v>42884</v>
      </c>
    </row>
    <row r="98" spans="1:13" x14ac:dyDescent="0.25">
      <c r="A98" s="4" t="s">
        <v>251</v>
      </c>
      <c r="B98" s="7" t="str">
        <f>_xll.AtlasFormulas.AtlasFunctions.AtlasTable("PROD",DataAreaId,"T.PurchTable","%OrderAccount","","","","","","","PurchId",$A98)</f>
        <v>364-2000168</v>
      </c>
      <c r="C98" s="7" t="str">
        <f>_xll.AtlasFormulas.AtlasFunctions.AtlasTable("PROD",DataAreaId,"T.VendTable","%Name","","","","","","","AccountNum",$B98)</f>
        <v>S&amp;P Clever Reinforcement Company AG</v>
      </c>
      <c r="D98" s="4" t="s">
        <v>393</v>
      </c>
      <c r="E98" s="4" t="s">
        <v>237</v>
      </c>
      <c r="F98" s="4" t="s">
        <v>236</v>
      </c>
      <c r="G98" s="7" t="str">
        <f>_xll.AtlasFormulas.AtlasFunctions.AtlasTable("PROD",DataAreaId,"T.PurchLine","%DeliveryDate","","","","","","","ItemId|InventTransId",$E98,$D98)</f>
        <v>5/22/2017</v>
      </c>
      <c r="H98" s="9">
        <v>30</v>
      </c>
      <c r="I98" s="9">
        <f>_xll.AtlasFormulas.AtlasFunctions.AtlasBalance("PROD",DataAreaId,"T.PurchLine","Sum|PurchPrice|0","","","","","","","ItemId|InventTransId",$E98,$D98)</f>
        <v>6.56</v>
      </c>
      <c r="J98" s="7" t="str">
        <f>_xll.AtlasFormulas.AtlasFunctions.AtlasTable("PROD",DataAreaId,"T.PurchLine","%CurrencyCode","","","","","","","ItemId|InventTransId",$E98,$D98)</f>
        <v>EUR</v>
      </c>
      <c r="K98" s="9">
        <f>_xll.AtlasFormulas.AtlasFunctions.AtlasBalance("PROD",DataAreaId,"T.PurchLine","Sum|LineAmount|0","","","","","","","ItemId|InventTransId",$E98,$D98)</f>
        <v>6888</v>
      </c>
      <c r="L98" s="6">
        <v>42878</v>
      </c>
      <c r="M98" s="6">
        <v>42884</v>
      </c>
    </row>
    <row r="99" spans="1:13" x14ac:dyDescent="0.25">
      <c r="A99" s="4" t="s">
        <v>251</v>
      </c>
      <c r="B99" s="7" t="str">
        <f>_xll.AtlasFormulas.AtlasFunctions.AtlasTable("PROD",DataAreaId,"T.PurchTable","%OrderAccount","","","","","","","PurchId",$A99)</f>
        <v>364-2000168</v>
      </c>
      <c r="C99" s="7" t="str">
        <f>_xll.AtlasFormulas.AtlasFunctions.AtlasTable("PROD",DataAreaId,"T.VendTable","%Name","","","","","","","AccountNum",$B99)</f>
        <v>S&amp;P Clever Reinforcement Company AG</v>
      </c>
      <c r="D99" s="4" t="s">
        <v>393</v>
      </c>
      <c r="E99" s="4" t="s">
        <v>237</v>
      </c>
      <c r="F99" s="4" t="s">
        <v>236</v>
      </c>
      <c r="G99" s="7" t="str">
        <f>_xll.AtlasFormulas.AtlasFunctions.AtlasTable("PROD",DataAreaId,"T.PurchLine","%DeliveryDate","","","","","","","ItemId|InventTransId",$E99,$D99)</f>
        <v>5/22/2017</v>
      </c>
      <c r="H99" s="9">
        <v>30</v>
      </c>
      <c r="I99" s="9">
        <f>_xll.AtlasFormulas.AtlasFunctions.AtlasBalance("PROD",DataAreaId,"T.PurchLine","Sum|PurchPrice|0","","","","","","","ItemId|InventTransId",$E99,$D99)</f>
        <v>6.56</v>
      </c>
      <c r="J99" s="7" t="str">
        <f>_xll.AtlasFormulas.AtlasFunctions.AtlasTable("PROD",DataAreaId,"T.PurchLine","%CurrencyCode","","","","","","","ItemId|InventTransId",$E99,$D99)</f>
        <v>EUR</v>
      </c>
      <c r="K99" s="9">
        <f>_xll.AtlasFormulas.AtlasFunctions.AtlasBalance("PROD",DataAreaId,"T.PurchLine","Sum|LineAmount|0","","","","","","","ItemId|InventTransId",$E99,$D99)</f>
        <v>6888</v>
      </c>
      <c r="L99" s="6">
        <v>42878</v>
      </c>
      <c r="M99" s="6">
        <v>42884</v>
      </c>
    </row>
    <row r="100" spans="1:13" x14ac:dyDescent="0.25">
      <c r="A100" s="4" t="s">
        <v>251</v>
      </c>
      <c r="B100" s="7" t="str">
        <f>_xll.AtlasFormulas.AtlasFunctions.AtlasTable("PROD",DataAreaId,"T.PurchTable","%OrderAccount","","","","","","","PurchId",$A100)</f>
        <v>364-2000168</v>
      </c>
      <c r="C100" s="7" t="str">
        <f>_xll.AtlasFormulas.AtlasFunctions.AtlasTable("PROD",DataAreaId,"T.VendTable","%Name","","","","","","","AccountNum",$B100)</f>
        <v>S&amp;P Clever Reinforcement Company AG</v>
      </c>
      <c r="D100" s="4" t="s">
        <v>393</v>
      </c>
      <c r="E100" s="4" t="s">
        <v>237</v>
      </c>
      <c r="F100" s="4" t="s">
        <v>236</v>
      </c>
      <c r="G100" s="7" t="str">
        <f>_xll.AtlasFormulas.AtlasFunctions.AtlasTable("PROD",DataAreaId,"T.PurchLine","%DeliveryDate","","","","","","","ItemId|InventTransId",$E100,$D100)</f>
        <v>5/22/2017</v>
      </c>
      <c r="H100" s="9">
        <v>30</v>
      </c>
      <c r="I100" s="9">
        <f>_xll.AtlasFormulas.AtlasFunctions.AtlasBalance("PROD",DataAreaId,"T.PurchLine","Sum|PurchPrice|0","","","","","","","ItemId|InventTransId",$E100,$D100)</f>
        <v>6.56</v>
      </c>
      <c r="J100" s="7" t="str">
        <f>_xll.AtlasFormulas.AtlasFunctions.AtlasTable("PROD",DataAreaId,"T.PurchLine","%CurrencyCode","","","","","","","ItemId|InventTransId",$E100,$D100)</f>
        <v>EUR</v>
      </c>
      <c r="K100" s="9">
        <f>_xll.AtlasFormulas.AtlasFunctions.AtlasBalance("PROD",DataAreaId,"T.PurchLine","Sum|LineAmount|0","","","","","","","ItemId|InventTransId",$E100,$D100)</f>
        <v>6888</v>
      </c>
      <c r="L100" s="6">
        <v>42878</v>
      </c>
      <c r="M100" s="6">
        <v>42884</v>
      </c>
    </row>
    <row r="101" spans="1:13" x14ac:dyDescent="0.25">
      <c r="A101" s="4" t="s">
        <v>251</v>
      </c>
      <c r="B101" s="7" t="str">
        <f>_xll.AtlasFormulas.AtlasFunctions.AtlasTable("PROD",DataAreaId,"T.PurchTable","%OrderAccount","","","","","","","PurchId",$A101)</f>
        <v>364-2000168</v>
      </c>
      <c r="C101" s="7" t="str">
        <f>_xll.AtlasFormulas.AtlasFunctions.AtlasTable("PROD",DataAreaId,"T.VendTable","%Name","","","","","","","AccountNum",$B101)</f>
        <v>S&amp;P Clever Reinforcement Company AG</v>
      </c>
      <c r="D101" s="4" t="s">
        <v>393</v>
      </c>
      <c r="E101" s="4" t="s">
        <v>237</v>
      </c>
      <c r="F101" s="4" t="s">
        <v>236</v>
      </c>
      <c r="G101" s="7" t="str">
        <f>_xll.AtlasFormulas.AtlasFunctions.AtlasTable("PROD",DataAreaId,"T.PurchLine","%DeliveryDate","","","","","","","ItemId|InventTransId",$E101,$D101)</f>
        <v>5/22/2017</v>
      </c>
      <c r="H101" s="9">
        <v>30</v>
      </c>
      <c r="I101" s="9">
        <f>_xll.AtlasFormulas.AtlasFunctions.AtlasBalance("PROD",DataAreaId,"T.PurchLine","Sum|PurchPrice|0","","","","","","","ItemId|InventTransId",$E101,$D101)</f>
        <v>6.56</v>
      </c>
      <c r="J101" s="7" t="str">
        <f>_xll.AtlasFormulas.AtlasFunctions.AtlasTable("PROD",DataAreaId,"T.PurchLine","%CurrencyCode","","","","","","","ItemId|InventTransId",$E101,$D101)</f>
        <v>EUR</v>
      </c>
      <c r="K101" s="9">
        <f>_xll.AtlasFormulas.AtlasFunctions.AtlasBalance("PROD",DataAreaId,"T.PurchLine","Sum|LineAmount|0","","","","","","","ItemId|InventTransId",$E101,$D101)</f>
        <v>6888</v>
      </c>
      <c r="L101" s="6">
        <v>42878</v>
      </c>
      <c r="M101" s="6">
        <v>42884</v>
      </c>
    </row>
    <row r="102" spans="1:13" x14ac:dyDescent="0.25">
      <c r="A102" s="4" t="s">
        <v>251</v>
      </c>
      <c r="B102" s="7" t="str">
        <f>_xll.AtlasFormulas.AtlasFunctions.AtlasTable("PROD",DataAreaId,"T.PurchTable","%OrderAccount","","","","","","","PurchId",$A102)</f>
        <v>364-2000168</v>
      </c>
      <c r="C102" s="7" t="str">
        <f>_xll.AtlasFormulas.AtlasFunctions.AtlasTable("PROD",DataAreaId,"T.VendTable","%Name","","","","","","","AccountNum",$B102)</f>
        <v>S&amp;P Clever Reinforcement Company AG</v>
      </c>
      <c r="D102" s="4" t="s">
        <v>393</v>
      </c>
      <c r="E102" s="4" t="s">
        <v>237</v>
      </c>
      <c r="F102" s="4" t="s">
        <v>236</v>
      </c>
      <c r="G102" s="7" t="str">
        <f>_xll.AtlasFormulas.AtlasFunctions.AtlasTable("PROD",DataAreaId,"T.PurchLine","%DeliveryDate","","","","","","","ItemId|InventTransId",$E102,$D102)</f>
        <v>5/22/2017</v>
      </c>
      <c r="H102" s="9">
        <v>30</v>
      </c>
      <c r="I102" s="9">
        <f>_xll.AtlasFormulas.AtlasFunctions.AtlasBalance("PROD",DataAreaId,"T.PurchLine","Sum|PurchPrice|0","","","","","","","ItemId|InventTransId",$E102,$D102)</f>
        <v>6.56</v>
      </c>
      <c r="J102" s="7" t="str">
        <f>_xll.AtlasFormulas.AtlasFunctions.AtlasTable("PROD",DataAreaId,"T.PurchLine","%CurrencyCode","","","","","","","ItemId|InventTransId",$E102,$D102)</f>
        <v>EUR</v>
      </c>
      <c r="K102" s="9">
        <f>_xll.AtlasFormulas.AtlasFunctions.AtlasBalance("PROD",DataAreaId,"T.PurchLine","Sum|LineAmount|0","","","","","","","ItemId|InventTransId",$E102,$D102)</f>
        <v>6888</v>
      </c>
      <c r="L102" s="6">
        <v>42878</v>
      </c>
      <c r="M102" s="6">
        <v>42884</v>
      </c>
    </row>
    <row r="103" spans="1:13" x14ac:dyDescent="0.25">
      <c r="A103" s="4" t="s">
        <v>251</v>
      </c>
      <c r="B103" s="7" t="str">
        <f>_xll.AtlasFormulas.AtlasFunctions.AtlasTable("PROD",DataAreaId,"T.PurchTable","%OrderAccount","","","","","","","PurchId",$A103)</f>
        <v>364-2000168</v>
      </c>
      <c r="C103" s="7" t="str">
        <f>_xll.AtlasFormulas.AtlasFunctions.AtlasTable("PROD",DataAreaId,"T.VendTable","%Name","","","","","","","AccountNum",$B103)</f>
        <v>S&amp;P Clever Reinforcement Company AG</v>
      </c>
      <c r="D103" s="4" t="s">
        <v>393</v>
      </c>
      <c r="E103" s="4" t="s">
        <v>237</v>
      </c>
      <c r="F103" s="4" t="s">
        <v>236</v>
      </c>
      <c r="G103" s="7" t="str">
        <f>_xll.AtlasFormulas.AtlasFunctions.AtlasTable("PROD",DataAreaId,"T.PurchLine","%DeliveryDate","","","","","","","ItemId|InventTransId",$E103,$D103)</f>
        <v>5/22/2017</v>
      </c>
      <c r="H103" s="9">
        <v>30</v>
      </c>
      <c r="I103" s="9">
        <f>_xll.AtlasFormulas.AtlasFunctions.AtlasBalance("PROD",DataAreaId,"T.PurchLine","Sum|PurchPrice|0","","","","","","","ItemId|InventTransId",$E103,$D103)</f>
        <v>6.56</v>
      </c>
      <c r="J103" s="7" t="str">
        <f>_xll.AtlasFormulas.AtlasFunctions.AtlasTable("PROD",DataAreaId,"T.PurchLine","%CurrencyCode","","","","","","","ItemId|InventTransId",$E103,$D103)</f>
        <v>EUR</v>
      </c>
      <c r="K103" s="9">
        <f>_xll.AtlasFormulas.AtlasFunctions.AtlasBalance("PROD",DataAreaId,"T.PurchLine","Sum|LineAmount|0","","","","","","","ItemId|InventTransId",$E103,$D103)</f>
        <v>6888</v>
      </c>
      <c r="L103" s="6">
        <v>42878</v>
      </c>
      <c r="M103" s="6">
        <v>42884</v>
      </c>
    </row>
    <row r="104" spans="1:13" x14ac:dyDescent="0.25">
      <c r="A104" s="4" t="s">
        <v>251</v>
      </c>
      <c r="B104" s="7" t="str">
        <f>_xll.AtlasFormulas.AtlasFunctions.AtlasTable("PROD",DataAreaId,"T.PurchTable","%OrderAccount","","","","","","","PurchId",$A104)</f>
        <v>364-2000168</v>
      </c>
      <c r="C104" s="7" t="str">
        <f>_xll.AtlasFormulas.AtlasFunctions.AtlasTable("PROD",DataAreaId,"T.VendTable","%Name","","","","","","","AccountNum",$B104)</f>
        <v>S&amp;P Clever Reinforcement Company AG</v>
      </c>
      <c r="D104" s="4" t="s">
        <v>393</v>
      </c>
      <c r="E104" s="4" t="s">
        <v>237</v>
      </c>
      <c r="F104" s="4" t="s">
        <v>236</v>
      </c>
      <c r="G104" s="7" t="str">
        <f>_xll.AtlasFormulas.AtlasFunctions.AtlasTable("PROD",DataAreaId,"T.PurchLine","%DeliveryDate","","","","","","","ItemId|InventTransId",$E104,$D104)</f>
        <v>5/22/2017</v>
      </c>
      <c r="H104" s="9">
        <v>30</v>
      </c>
      <c r="I104" s="9">
        <f>_xll.AtlasFormulas.AtlasFunctions.AtlasBalance("PROD",DataAreaId,"T.PurchLine","Sum|PurchPrice|0","","","","","","","ItemId|InventTransId",$E104,$D104)</f>
        <v>6.56</v>
      </c>
      <c r="J104" s="7" t="str">
        <f>_xll.AtlasFormulas.AtlasFunctions.AtlasTable("PROD",DataAreaId,"T.PurchLine","%CurrencyCode","","","","","","","ItemId|InventTransId",$E104,$D104)</f>
        <v>EUR</v>
      </c>
      <c r="K104" s="9">
        <f>_xll.AtlasFormulas.AtlasFunctions.AtlasBalance("PROD",DataAreaId,"T.PurchLine","Sum|LineAmount|0","","","","","","","ItemId|InventTransId",$E104,$D104)</f>
        <v>6888</v>
      </c>
      <c r="L104" s="6">
        <v>42878</v>
      </c>
      <c r="M104" s="6">
        <v>42884</v>
      </c>
    </row>
    <row r="105" spans="1:13" x14ac:dyDescent="0.25">
      <c r="A105" s="4" t="s">
        <v>251</v>
      </c>
      <c r="B105" s="7" t="str">
        <f>_xll.AtlasFormulas.AtlasFunctions.AtlasTable("PROD",DataAreaId,"T.PurchTable","%OrderAccount","","","","","","","PurchId",$A105)</f>
        <v>364-2000168</v>
      </c>
      <c r="C105" s="7" t="str">
        <f>_xll.AtlasFormulas.AtlasFunctions.AtlasTable("PROD",DataAreaId,"T.VendTable","%Name","","","","","","","AccountNum",$B105)</f>
        <v>S&amp;P Clever Reinforcement Company AG</v>
      </c>
      <c r="D105" s="4" t="s">
        <v>393</v>
      </c>
      <c r="E105" s="4" t="s">
        <v>237</v>
      </c>
      <c r="F105" s="4" t="s">
        <v>236</v>
      </c>
      <c r="G105" s="7" t="str">
        <f>_xll.AtlasFormulas.AtlasFunctions.AtlasTable("PROD",DataAreaId,"T.PurchLine","%DeliveryDate","","","","","","","ItemId|InventTransId",$E105,$D105)</f>
        <v>5/22/2017</v>
      </c>
      <c r="H105" s="9">
        <v>30</v>
      </c>
      <c r="I105" s="9">
        <f>_xll.AtlasFormulas.AtlasFunctions.AtlasBalance("PROD",DataAreaId,"T.PurchLine","Sum|PurchPrice|0","","","","","","","ItemId|InventTransId",$E105,$D105)</f>
        <v>6.56</v>
      </c>
      <c r="J105" s="7" t="str">
        <f>_xll.AtlasFormulas.AtlasFunctions.AtlasTable("PROD",DataAreaId,"T.PurchLine","%CurrencyCode","","","","","","","ItemId|InventTransId",$E105,$D105)</f>
        <v>EUR</v>
      </c>
      <c r="K105" s="9">
        <f>_xll.AtlasFormulas.AtlasFunctions.AtlasBalance("PROD",DataAreaId,"T.PurchLine","Sum|LineAmount|0","","","","","","","ItemId|InventTransId",$E105,$D105)</f>
        <v>6888</v>
      </c>
      <c r="L105" s="6">
        <v>42878</v>
      </c>
      <c r="M105" s="6">
        <v>42884</v>
      </c>
    </row>
    <row r="106" spans="1:13" x14ac:dyDescent="0.25">
      <c r="A106" s="4" t="s">
        <v>251</v>
      </c>
      <c r="B106" s="7" t="str">
        <f>_xll.AtlasFormulas.AtlasFunctions.AtlasTable("PROD",DataAreaId,"T.PurchTable","%OrderAccount","","","","","","","PurchId",$A106)</f>
        <v>364-2000168</v>
      </c>
      <c r="C106" s="7" t="str">
        <f>_xll.AtlasFormulas.AtlasFunctions.AtlasTable("PROD",DataAreaId,"T.VendTable","%Name","","","","","","","AccountNum",$B106)</f>
        <v>S&amp;P Clever Reinforcement Company AG</v>
      </c>
      <c r="D106" s="4" t="s">
        <v>393</v>
      </c>
      <c r="E106" s="4" t="s">
        <v>237</v>
      </c>
      <c r="F106" s="4" t="s">
        <v>236</v>
      </c>
      <c r="G106" s="7" t="str">
        <f>_xll.AtlasFormulas.AtlasFunctions.AtlasTable("PROD",DataAreaId,"T.PurchLine","%DeliveryDate","","","","","","","ItemId|InventTransId",$E106,$D106)</f>
        <v>5/22/2017</v>
      </c>
      <c r="H106" s="9">
        <v>30</v>
      </c>
      <c r="I106" s="9">
        <f>_xll.AtlasFormulas.AtlasFunctions.AtlasBalance("PROD",DataAreaId,"T.PurchLine","Sum|PurchPrice|0","","","","","","","ItemId|InventTransId",$E106,$D106)</f>
        <v>6.56</v>
      </c>
      <c r="J106" s="7" t="str">
        <f>_xll.AtlasFormulas.AtlasFunctions.AtlasTable("PROD",DataAreaId,"T.PurchLine","%CurrencyCode","","","","","","","ItemId|InventTransId",$E106,$D106)</f>
        <v>EUR</v>
      </c>
      <c r="K106" s="9">
        <f>_xll.AtlasFormulas.AtlasFunctions.AtlasBalance("PROD",DataAreaId,"T.PurchLine","Sum|LineAmount|0","","","","","","","ItemId|InventTransId",$E106,$D106)</f>
        <v>6888</v>
      </c>
      <c r="L106" s="6">
        <v>42878</v>
      </c>
      <c r="M106" s="6">
        <v>42884</v>
      </c>
    </row>
    <row r="107" spans="1:13" x14ac:dyDescent="0.25">
      <c r="A107" s="4" t="s">
        <v>251</v>
      </c>
      <c r="B107" s="7" t="str">
        <f>_xll.AtlasFormulas.AtlasFunctions.AtlasTable("PROD",DataAreaId,"T.PurchTable","%OrderAccount","","","","","","","PurchId",$A107)</f>
        <v>364-2000168</v>
      </c>
      <c r="C107" s="7" t="str">
        <f>_xll.AtlasFormulas.AtlasFunctions.AtlasTable("PROD",DataAreaId,"T.VendTable","%Name","","","","","","","AccountNum",$B107)</f>
        <v>S&amp;P Clever Reinforcement Company AG</v>
      </c>
      <c r="D107" s="4" t="s">
        <v>393</v>
      </c>
      <c r="E107" s="4" t="s">
        <v>237</v>
      </c>
      <c r="F107" s="4" t="s">
        <v>236</v>
      </c>
      <c r="G107" s="7" t="str">
        <f>_xll.AtlasFormulas.AtlasFunctions.AtlasTable("PROD",DataAreaId,"T.PurchLine","%DeliveryDate","","","","","","","ItemId|InventTransId",$E107,$D107)</f>
        <v>5/22/2017</v>
      </c>
      <c r="H107" s="9">
        <v>30</v>
      </c>
      <c r="I107" s="9">
        <f>_xll.AtlasFormulas.AtlasFunctions.AtlasBalance("PROD",DataAreaId,"T.PurchLine","Sum|PurchPrice|0","","","","","","","ItemId|InventTransId",$E107,$D107)</f>
        <v>6.56</v>
      </c>
      <c r="J107" s="7" t="str">
        <f>_xll.AtlasFormulas.AtlasFunctions.AtlasTable("PROD",DataAreaId,"T.PurchLine","%CurrencyCode","","","","","","","ItemId|InventTransId",$E107,$D107)</f>
        <v>EUR</v>
      </c>
      <c r="K107" s="9">
        <f>_xll.AtlasFormulas.AtlasFunctions.AtlasBalance("PROD",DataAreaId,"T.PurchLine","Sum|LineAmount|0","","","","","","","ItemId|InventTransId",$E107,$D107)</f>
        <v>6888</v>
      </c>
      <c r="L107" s="6">
        <v>42878</v>
      </c>
      <c r="M107" s="6">
        <v>42884</v>
      </c>
    </row>
    <row r="108" spans="1:13" x14ac:dyDescent="0.25">
      <c r="A108" s="4" t="s">
        <v>251</v>
      </c>
      <c r="B108" s="7" t="str">
        <f>_xll.AtlasFormulas.AtlasFunctions.AtlasTable("PROD",DataAreaId,"T.PurchTable","%OrderAccount","","","","","","","PurchId",$A108)</f>
        <v>364-2000168</v>
      </c>
      <c r="C108" s="7" t="str">
        <f>_xll.AtlasFormulas.AtlasFunctions.AtlasTable("PROD",DataAreaId,"T.VendTable","%Name","","","","","","","AccountNum",$B108)</f>
        <v>S&amp;P Clever Reinforcement Company AG</v>
      </c>
      <c r="D108" s="4" t="s">
        <v>393</v>
      </c>
      <c r="E108" s="4" t="s">
        <v>237</v>
      </c>
      <c r="F108" s="4" t="s">
        <v>236</v>
      </c>
      <c r="G108" s="7" t="str">
        <f>_xll.AtlasFormulas.AtlasFunctions.AtlasTable("PROD",DataAreaId,"T.PurchLine","%DeliveryDate","","","","","","","ItemId|InventTransId",$E108,$D108)</f>
        <v>5/22/2017</v>
      </c>
      <c r="H108" s="9">
        <v>30</v>
      </c>
      <c r="I108" s="9">
        <f>_xll.AtlasFormulas.AtlasFunctions.AtlasBalance("PROD",DataAreaId,"T.PurchLine","Sum|PurchPrice|0","","","","","","","ItemId|InventTransId",$E108,$D108)</f>
        <v>6.56</v>
      </c>
      <c r="J108" s="7" t="str">
        <f>_xll.AtlasFormulas.AtlasFunctions.AtlasTable("PROD",DataAreaId,"T.PurchLine","%CurrencyCode","","","","","","","ItemId|InventTransId",$E108,$D108)</f>
        <v>EUR</v>
      </c>
      <c r="K108" s="9">
        <f>_xll.AtlasFormulas.AtlasFunctions.AtlasBalance("PROD",DataAreaId,"T.PurchLine","Sum|LineAmount|0","","","","","","","ItemId|InventTransId",$E108,$D108)</f>
        <v>6888</v>
      </c>
      <c r="L108" s="6">
        <v>42878</v>
      </c>
      <c r="M108" s="6">
        <v>42884</v>
      </c>
    </row>
    <row r="109" spans="1:13" x14ac:dyDescent="0.25">
      <c r="A109" s="4" t="s">
        <v>251</v>
      </c>
      <c r="B109" s="7" t="str">
        <f>_xll.AtlasFormulas.AtlasFunctions.AtlasTable("PROD",DataAreaId,"T.PurchTable","%OrderAccount","","","","","","","PurchId",$A109)</f>
        <v>364-2000168</v>
      </c>
      <c r="C109" s="7" t="str">
        <f>_xll.AtlasFormulas.AtlasFunctions.AtlasTable("PROD",DataAreaId,"T.VendTable","%Name","","","","","","","AccountNum",$B109)</f>
        <v>S&amp;P Clever Reinforcement Company AG</v>
      </c>
      <c r="D109" s="4" t="s">
        <v>393</v>
      </c>
      <c r="E109" s="4" t="s">
        <v>237</v>
      </c>
      <c r="F109" s="4" t="s">
        <v>236</v>
      </c>
      <c r="G109" s="7" t="str">
        <f>_xll.AtlasFormulas.AtlasFunctions.AtlasTable("PROD",DataAreaId,"T.PurchLine","%DeliveryDate","","","","","","","ItemId|InventTransId",$E109,$D109)</f>
        <v>5/22/2017</v>
      </c>
      <c r="H109" s="9">
        <v>30</v>
      </c>
      <c r="I109" s="9">
        <f>_xll.AtlasFormulas.AtlasFunctions.AtlasBalance("PROD",DataAreaId,"T.PurchLine","Sum|PurchPrice|0","","","","","","","ItemId|InventTransId",$E109,$D109)</f>
        <v>6.56</v>
      </c>
      <c r="J109" s="7" t="str">
        <f>_xll.AtlasFormulas.AtlasFunctions.AtlasTable("PROD",DataAreaId,"T.PurchLine","%CurrencyCode","","","","","","","ItemId|InventTransId",$E109,$D109)</f>
        <v>EUR</v>
      </c>
      <c r="K109" s="9">
        <f>_xll.AtlasFormulas.AtlasFunctions.AtlasBalance("PROD",DataAreaId,"T.PurchLine","Sum|LineAmount|0","","","","","","","ItemId|InventTransId",$E109,$D109)</f>
        <v>6888</v>
      </c>
      <c r="L109" s="6">
        <v>42878</v>
      </c>
      <c r="M109" s="6">
        <v>42884</v>
      </c>
    </row>
    <row r="110" spans="1:13" x14ac:dyDescent="0.25">
      <c r="A110" s="4" t="s">
        <v>251</v>
      </c>
      <c r="B110" s="7" t="str">
        <f>_xll.AtlasFormulas.AtlasFunctions.AtlasTable("PROD",DataAreaId,"T.PurchTable","%OrderAccount","","","","","","","PurchId",$A110)</f>
        <v>364-2000168</v>
      </c>
      <c r="C110" s="7" t="str">
        <f>_xll.AtlasFormulas.AtlasFunctions.AtlasTable("PROD",DataAreaId,"T.VendTable","%Name","","","","","","","AccountNum",$B110)</f>
        <v>S&amp;P Clever Reinforcement Company AG</v>
      </c>
      <c r="D110" s="4" t="s">
        <v>393</v>
      </c>
      <c r="E110" s="4" t="s">
        <v>237</v>
      </c>
      <c r="F110" s="4" t="s">
        <v>236</v>
      </c>
      <c r="G110" s="7" t="str">
        <f>_xll.AtlasFormulas.AtlasFunctions.AtlasTable("PROD",DataAreaId,"T.PurchLine","%DeliveryDate","","","","","","","ItemId|InventTransId",$E110,$D110)</f>
        <v>5/22/2017</v>
      </c>
      <c r="H110" s="9">
        <v>30</v>
      </c>
      <c r="I110" s="9">
        <f>_xll.AtlasFormulas.AtlasFunctions.AtlasBalance("PROD",DataAreaId,"T.PurchLine","Sum|PurchPrice|0","","","","","","","ItemId|InventTransId",$E110,$D110)</f>
        <v>6.56</v>
      </c>
      <c r="J110" s="7" t="str">
        <f>_xll.AtlasFormulas.AtlasFunctions.AtlasTable("PROD",DataAreaId,"T.PurchLine","%CurrencyCode","","","","","","","ItemId|InventTransId",$E110,$D110)</f>
        <v>EUR</v>
      </c>
      <c r="K110" s="9">
        <f>_xll.AtlasFormulas.AtlasFunctions.AtlasBalance("PROD",DataAreaId,"T.PurchLine","Sum|LineAmount|0","","","","","","","ItemId|InventTransId",$E110,$D110)</f>
        <v>6888</v>
      </c>
      <c r="L110" s="6">
        <v>42878</v>
      </c>
      <c r="M110" s="6">
        <v>42884</v>
      </c>
    </row>
    <row r="111" spans="1:13" x14ac:dyDescent="0.25">
      <c r="A111" s="4" t="s">
        <v>251</v>
      </c>
      <c r="B111" s="7" t="str">
        <f>_xll.AtlasFormulas.AtlasFunctions.AtlasTable("PROD",DataAreaId,"T.PurchTable","%OrderAccount","","","","","","","PurchId",$A111)</f>
        <v>364-2000168</v>
      </c>
      <c r="C111" s="7" t="str">
        <f>_xll.AtlasFormulas.AtlasFunctions.AtlasTable("PROD",DataAreaId,"T.VendTable","%Name","","","","","","","AccountNum",$B111)</f>
        <v>S&amp;P Clever Reinforcement Company AG</v>
      </c>
      <c r="D111" s="4" t="s">
        <v>393</v>
      </c>
      <c r="E111" s="4" t="s">
        <v>237</v>
      </c>
      <c r="F111" s="4" t="s">
        <v>236</v>
      </c>
      <c r="G111" s="7" t="str">
        <f>_xll.AtlasFormulas.AtlasFunctions.AtlasTable("PROD",DataAreaId,"T.PurchLine","%DeliveryDate","","","","","","","ItemId|InventTransId",$E111,$D111)</f>
        <v>5/22/2017</v>
      </c>
      <c r="H111" s="9">
        <v>30</v>
      </c>
      <c r="I111" s="9">
        <f>_xll.AtlasFormulas.AtlasFunctions.AtlasBalance("PROD",DataAreaId,"T.PurchLine","Sum|PurchPrice|0","","","","","","","ItemId|InventTransId",$E111,$D111)</f>
        <v>6.56</v>
      </c>
      <c r="J111" s="7" t="str">
        <f>_xll.AtlasFormulas.AtlasFunctions.AtlasTable("PROD",DataAreaId,"T.PurchLine","%CurrencyCode","","","","","","","ItemId|InventTransId",$E111,$D111)</f>
        <v>EUR</v>
      </c>
      <c r="K111" s="9">
        <f>_xll.AtlasFormulas.AtlasFunctions.AtlasBalance("PROD",DataAreaId,"T.PurchLine","Sum|LineAmount|0","","","","","","","ItemId|InventTransId",$E111,$D111)</f>
        <v>6888</v>
      </c>
      <c r="L111" s="6">
        <v>42878</v>
      </c>
      <c r="M111" s="6">
        <v>42884</v>
      </c>
    </row>
    <row r="112" spans="1:13" x14ac:dyDescent="0.25">
      <c r="A112" s="4" t="s">
        <v>251</v>
      </c>
      <c r="B112" s="7" t="str">
        <f>_xll.AtlasFormulas.AtlasFunctions.AtlasTable("PROD",DataAreaId,"T.PurchTable","%OrderAccount","","","","","","","PurchId",$A112)</f>
        <v>364-2000168</v>
      </c>
      <c r="C112" s="7" t="str">
        <f>_xll.AtlasFormulas.AtlasFunctions.AtlasTable("PROD",DataAreaId,"T.VendTable","%Name","","","","","","","AccountNum",$B112)</f>
        <v>S&amp;P Clever Reinforcement Company AG</v>
      </c>
      <c r="D112" s="4" t="s">
        <v>393</v>
      </c>
      <c r="E112" s="4" t="s">
        <v>237</v>
      </c>
      <c r="F112" s="4" t="s">
        <v>236</v>
      </c>
      <c r="G112" s="7" t="str">
        <f>_xll.AtlasFormulas.AtlasFunctions.AtlasTable("PROD",DataAreaId,"T.PurchLine","%DeliveryDate","","","","","","","ItemId|InventTransId",$E112,$D112)</f>
        <v>5/22/2017</v>
      </c>
      <c r="H112" s="9">
        <v>30</v>
      </c>
      <c r="I112" s="9">
        <f>_xll.AtlasFormulas.AtlasFunctions.AtlasBalance("PROD",DataAreaId,"T.PurchLine","Sum|PurchPrice|0","","","","","","","ItemId|InventTransId",$E112,$D112)</f>
        <v>6.56</v>
      </c>
      <c r="J112" s="7" t="str">
        <f>_xll.AtlasFormulas.AtlasFunctions.AtlasTable("PROD",DataAreaId,"T.PurchLine","%CurrencyCode","","","","","","","ItemId|InventTransId",$E112,$D112)</f>
        <v>EUR</v>
      </c>
      <c r="K112" s="9">
        <f>_xll.AtlasFormulas.AtlasFunctions.AtlasBalance("PROD",DataAreaId,"T.PurchLine","Sum|LineAmount|0","","","","","","","ItemId|InventTransId",$E112,$D112)</f>
        <v>6888</v>
      </c>
      <c r="L112" s="6">
        <v>42878</v>
      </c>
      <c r="M112" s="6">
        <v>42884</v>
      </c>
    </row>
    <row r="113" spans="1:13" x14ac:dyDescent="0.25">
      <c r="A113" s="4" t="s">
        <v>251</v>
      </c>
      <c r="B113" s="7" t="str">
        <f>_xll.AtlasFormulas.AtlasFunctions.AtlasTable("PROD",DataAreaId,"T.PurchTable","%OrderAccount","","","","","","","PurchId",$A113)</f>
        <v>364-2000168</v>
      </c>
      <c r="C113" s="7" t="str">
        <f>_xll.AtlasFormulas.AtlasFunctions.AtlasTable("PROD",DataAreaId,"T.VendTable","%Name","","","","","","","AccountNum",$B113)</f>
        <v>S&amp;P Clever Reinforcement Company AG</v>
      </c>
      <c r="D113" s="4" t="s">
        <v>393</v>
      </c>
      <c r="E113" s="4" t="s">
        <v>237</v>
      </c>
      <c r="F113" s="4" t="s">
        <v>236</v>
      </c>
      <c r="G113" s="7" t="str">
        <f>_xll.AtlasFormulas.AtlasFunctions.AtlasTable("PROD",DataAreaId,"T.PurchLine","%DeliveryDate","","","","","","","ItemId|InventTransId",$E113,$D113)</f>
        <v>5/22/2017</v>
      </c>
      <c r="H113" s="9">
        <v>30</v>
      </c>
      <c r="I113" s="9">
        <f>_xll.AtlasFormulas.AtlasFunctions.AtlasBalance("PROD",DataAreaId,"T.PurchLine","Sum|PurchPrice|0","","","","","","","ItemId|InventTransId",$E113,$D113)</f>
        <v>6.56</v>
      </c>
      <c r="J113" s="7" t="str">
        <f>_xll.AtlasFormulas.AtlasFunctions.AtlasTable("PROD",DataAreaId,"T.PurchLine","%CurrencyCode","","","","","","","ItemId|InventTransId",$E113,$D113)</f>
        <v>EUR</v>
      </c>
      <c r="K113" s="9">
        <f>_xll.AtlasFormulas.AtlasFunctions.AtlasBalance("PROD",DataAreaId,"T.PurchLine","Sum|LineAmount|0","","","","","","","ItemId|InventTransId",$E113,$D113)</f>
        <v>6888</v>
      </c>
      <c r="L113" s="6">
        <v>42878</v>
      </c>
      <c r="M113" s="6">
        <v>42884</v>
      </c>
    </row>
    <row r="114" spans="1:13" x14ac:dyDescent="0.25">
      <c r="A114" s="4" t="s">
        <v>251</v>
      </c>
      <c r="B114" s="7" t="str">
        <f>_xll.AtlasFormulas.AtlasFunctions.AtlasTable("PROD",DataAreaId,"T.PurchTable","%OrderAccount","","","","","","","PurchId",$A114)</f>
        <v>364-2000168</v>
      </c>
      <c r="C114" s="7" t="str">
        <f>_xll.AtlasFormulas.AtlasFunctions.AtlasTable("PROD",DataAreaId,"T.VendTable","%Name","","","","","","","AccountNum",$B114)</f>
        <v>S&amp;P Clever Reinforcement Company AG</v>
      </c>
      <c r="D114" s="4" t="s">
        <v>393</v>
      </c>
      <c r="E114" s="4" t="s">
        <v>237</v>
      </c>
      <c r="F114" s="4" t="s">
        <v>236</v>
      </c>
      <c r="G114" s="7" t="str">
        <f>_xll.AtlasFormulas.AtlasFunctions.AtlasTable("PROD",DataAreaId,"T.PurchLine","%DeliveryDate","","","","","","","ItemId|InventTransId",$E114,$D114)</f>
        <v>5/22/2017</v>
      </c>
      <c r="H114" s="9">
        <v>30</v>
      </c>
      <c r="I114" s="9">
        <f>_xll.AtlasFormulas.AtlasFunctions.AtlasBalance("PROD",DataAreaId,"T.PurchLine","Sum|PurchPrice|0","","","","","","","ItemId|InventTransId",$E114,$D114)</f>
        <v>6.56</v>
      </c>
      <c r="J114" s="7" t="str">
        <f>_xll.AtlasFormulas.AtlasFunctions.AtlasTable("PROD",DataAreaId,"T.PurchLine","%CurrencyCode","","","","","","","ItemId|InventTransId",$E114,$D114)</f>
        <v>EUR</v>
      </c>
      <c r="K114" s="9">
        <f>_xll.AtlasFormulas.AtlasFunctions.AtlasBalance("PROD",DataAreaId,"T.PurchLine","Sum|LineAmount|0","","","","","","","ItemId|InventTransId",$E114,$D114)</f>
        <v>6888</v>
      </c>
      <c r="L114" s="6">
        <v>42878</v>
      </c>
      <c r="M114" s="6">
        <v>42884</v>
      </c>
    </row>
    <row r="115" spans="1:13" x14ac:dyDescent="0.25">
      <c r="A115" s="4" t="s">
        <v>251</v>
      </c>
      <c r="B115" s="7" t="str">
        <f>_xll.AtlasFormulas.AtlasFunctions.AtlasTable("PROD",DataAreaId,"T.PurchTable","%OrderAccount","","","","","","","PurchId",$A115)</f>
        <v>364-2000168</v>
      </c>
      <c r="C115" s="7" t="str">
        <f>_xll.AtlasFormulas.AtlasFunctions.AtlasTable("PROD",DataAreaId,"T.VendTable","%Name","","","","","","","AccountNum",$B115)</f>
        <v>S&amp;P Clever Reinforcement Company AG</v>
      </c>
      <c r="D115" s="4" t="s">
        <v>393</v>
      </c>
      <c r="E115" s="4" t="s">
        <v>237</v>
      </c>
      <c r="F115" s="4" t="s">
        <v>236</v>
      </c>
      <c r="G115" s="7" t="str">
        <f>_xll.AtlasFormulas.AtlasFunctions.AtlasTable("PROD",DataAreaId,"T.PurchLine","%DeliveryDate","","","","","","","ItemId|InventTransId",$E115,$D115)</f>
        <v>5/22/2017</v>
      </c>
      <c r="H115" s="9">
        <v>30</v>
      </c>
      <c r="I115" s="9">
        <f>_xll.AtlasFormulas.AtlasFunctions.AtlasBalance("PROD",DataAreaId,"T.PurchLine","Sum|PurchPrice|0","","","","","","","ItemId|InventTransId",$E115,$D115)</f>
        <v>6.56</v>
      </c>
      <c r="J115" s="7" t="str">
        <f>_xll.AtlasFormulas.AtlasFunctions.AtlasTable("PROD",DataAreaId,"T.PurchLine","%CurrencyCode","","","","","","","ItemId|InventTransId",$E115,$D115)</f>
        <v>EUR</v>
      </c>
      <c r="K115" s="9">
        <f>_xll.AtlasFormulas.AtlasFunctions.AtlasBalance("PROD",DataAreaId,"T.PurchLine","Sum|LineAmount|0","","","","","","","ItemId|InventTransId",$E115,$D115)</f>
        <v>6888</v>
      </c>
      <c r="L115" s="6">
        <v>42878</v>
      </c>
      <c r="M115" s="6">
        <v>42884</v>
      </c>
    </row>
    <row r="116" spans="1:13" x14ac:dyDescent="0.25">
      <c r="A116" s="4" t="s">
        <v>251</v>
      </c>
      <c r="B116" s="7" t="str">
        <f>_xll.AtlasFormulas.AtlasFunctions.AtlasTable("PROD",DataAreaId,"T.PurchTable","%OrderAccount","","","","","","","PurchId",$A116)</f>
        <v>364-2000168</v>
      </c>
      <c r="C116" s="7" t="str">
        <f>_xll.AtlasFormulas.AtlasFunctions.AtlasTable("PROD",DataAreaId,"T.VendTable","%Name","","","","","","","AccountNum",$B116)</f>
        <v>S&amp;P Clever Reinforcement Company AG</v>
      </c>
      <c r="D116" s="4" t="s">
        <v>393</v>
      </c>
      <c r="E116" s="4" t="s">
        <v>237</v>
      </c>
      <c r="F116" s="4" t="s">
        <v>236</v>
      </c>
      <c r="G116" s="7" t="str">
        <f>_xll.AtlasFormulas.AtlasFunctions.AtlasTable("PROD",DataAreaId,"T.PurchLine","%DeliveryDate","","","","","","","ItemId|InventTransId",$E116,$D116)</f>
        <v>5/22/2017</v>
      </c>
      <c r="H116" s="9">
        <v>30</v>
      </c>
      <c r="I116" s="9">
        <f>_xll.AtlasFormulas.AtlasFunctions.AtlasBalance("PROD",DataAreaId,"T.PurchLine","Sum|PurchPrice|0","","","","","","","ItemId|InventTransId",$E116,$D116)</f>
        <v>6.56</v>
      </c>
      <c r="J116" s="7" t="str">
        <f>_xll.AtlasFormulas.AtlasFunctions.AtlasTable("PROD",DataAreaId,"T.PurchLine","%CurrencyCode","","","","","","","ItemId|InventTransId",$E116,$D116)</f>
        <v>EUR</v>
      </c>
      <c r="K116" s="9">
        <f>_xll.AtlasFormulas.AtlasFunctions.AtlasBalance("PROD",DataAreaId,"T.PurchLine","Sum|LineAmount|0","","","","","","","ItemId|InventTransId",$E116,$D116)</f>
        <v>6888</v>
      </c>
      <c r="L116" s="6">
        <v>42878</v>
      </c>
      <c r="M116" s="6">
        <v>42884</v>
      </c>
    </row>
    <row r="117" spans="1:13" x14ac:dyDescent="0.25">
      <c r="A117" s="4" t="s">
        <v>251</v>
      </c>
      <c r="B117" s="7" t="str">
        <f>_xll.AtlasFormulas.AtlasFunctions.AtlasTable("PROD",DataAreaId,"T.PurchTable","%OrderAccount","","","","","","","PurchId",$A117)</f>
        <v>364-2000168</v>
      </c>
      <c r="C117" s="7" t="str">
        <f>_xll.AtlasFormulas.AtlasFunctions.AtlasTable("PROD",DataAreaId,"T.VendTable","%Name","","","","","","","AccountNum",$B117)</f>
        <v>S&amp;P Clever Reinforcement Company AG</v>
      </c>
      <c r="D117" s="4" t="s">
        <v>393</v>
      </c>
      <c r="E117" s="4" t="s">
        <v>237</v>
      </c>
      <c r="F117" s="4" t="s">
        <v>236</v>
      </c>
      <c r="G117" s="7" t="str">
        <f>_xll.AtlasFormulas.AtlasFunctions.AtlasTable("PROD",DataAreaId,"T.PurchLine","%DeliveryDate","","","","","","","ItemId|InventTransId",$E117,$D117)</f>
        <v>5/22/2017</v>
      </c>
      <c r="H117" s="9">
        <v>30</v>
      </c>
      <c r="I117" s="9">
        <f>_xll.AtlasFormulas.AtlasFunctions.AtlasBalance("PROD",DataAreaId,"T.PurchLine","Sum|PurchPrice|0","","","","","","","ItemId|InventTransId",$E117,$D117)</f>
        <v>6.56</v>
      </c>
      <c r="J117" s="7" t="str">
        <f>_xll.AtlasFormulas.AtlasFunctions.AtlasTable("PROD",DataAreaId,"T.PurchLine","%CurrencyCode","","","","","","","ItemId|InventTransId",$E117,$D117)</f>
        <v>EUR</v>
      </c>
      <c r="K117" s="9">
        <f>_xll.AtlasFormulas.AtlasFunctions.AtlasBalance("PROD",DataAreaId,"T.PurchLine","Sum|LineAmount|0","","","","","","","ItemId|InventTransId",$E117,$D117)</f>
        <v>6888</v>
      </c>
      <c r="L117" s="6">
        <v>42878</v>
      </c>
      <c r="M117" s="6">
        <v>42884</v>
      </c>
    </row>
    <row r="118" spans="1:13" x14ac:dyDescent="0.25">
      <c r="A118" s="4" t="s">
        <v>251</v>
      </c>
      <c r="B118" s="7" t="str">
        <f>_xll.AtlasFormulas.AtlasFunctions.AtlasTable("PROD",DataAreaId,"T.PurchTable","%OrderAccount","","","","","","","PurchId",$A118)</f>
        <v>364-2000168</v>
      </c>
      <c r="C118" s="7" t="str">
        <f>_xll.AtlasFormulas.AtlasFunctions.AtlasTable("PROD",DataAreaId,"T.VendTable","%Name","","","","","","","AccountNum",$B118)</f>
        <v>S&amp;P Clever Reinforcement Company AG</v>
      </c>
      <c r="D118" s="4" t="s">
        <v>393</v>
      </c>
      <c r="E118" s="4" t="s">
        <v>237</v>
      </c>
      <c r="F118" s="4" t="s">
        <v>236</v>
      </c>
      <c r="G118" s="7" t="str">
        <f>_xll.AtlasFormulas.AtlasFunctions.AtlasTable("PROD",DataAreaId,"T.PurchLine","%DeliveryDate","","","","","","","ItemId|InventTransId",$E118,$D118)</f>
        <v>5/22/2017</v>
      </c>
      <c r="H118" s="9">
        <v>30</v>
      </c>
      <c r="I118" s="9">
        <f>_xll.AtlasFormulas.AtlasFunctions.AtlasBalance("PROD",DataAreaId,"T.PurchLine","Sum|PurchPrice|0","","","","","","","ItemId|InventTransId",$E118,$D118)</f>
        <v>6.56</v>
      </c>
      <c r="J118" s="7" t="str">
        <f>_xll.AtlasFormulas.AtlasFunctions.AtlasTable("PROD",DataAreaId,"T.PurchLine","%CurrencyCode","","","","","","","ItemId|InventTransId",$E118,$D118)</f>
        <v>EUR</v>
      </c>
      <c r="K118" s="9">
        <f>_xll.AtlasFormulas.AtlasFunctions.AtlasBalance("PROD",DataAreaId,"T.PurchLine","Sum|LineAmount|0","","","","","","","ItemId|InventTransId",$E118,$D118)</f>
        <v>6888</v>
      </c>
      <c r="L118" s="6">
        <v>42878</v>
      </c>
      <c r="M118" s="6">
        <v>42884</v>
      </c>
    </row>
    <row r="119" spans="1:13" x14ac:dyDescent="0.25">
      <c r="A119" s="4" t="s">
        <v>251</v>
      </c>
      <c r="B119" s="7" t="str">
        <f>_xll.AtlasFormulas.AtlasFunctions.AtlasTable("PROD",DataAreaId,"T.PurchTable","%OrderAccount","","","","","","","PurchId",$A119)</f>
        <v>364-2000168</v>
      </c>
      <c r="C119" s="7" t="str">
        <f>_xll.AtlasFormulas.AtlasFunctions.AtlasTable("PROD",DataAreaId,"T.VendTable","%Name","","","","","","","AccountNum",$B119)</f>
        <v>S&amp;P Clever Reinforcement Company AG</v>
      </c>
      <c r="D119" s="4" t="s">
        <v>393</v>
      </c>
      <c r="E119" s="4" t="s">
        <v>237</v>
      </c>
      <c r="F119" s="4" t="s">
        <v>236</v>
      </c>
      <c r="G119" s="7" t="str">
        <f>_xll.AtlasFormulas.AtlasFunctions.AtlasTable("PROD",DataAreaId,"T.PurchLine","%DeliveryDate","","","","","","","ItemId|InventTransId",$E119,$D119)</f>
        <v>5/22/2017</v>
      </c>
      <c r="H119" s="9">
        <v>30</v>
      </c>
      <c r="I119" s="9">
        <f>_xll.AtlasFormulas.AtlasFunctions.AtlasBalance("PROD",DataAreaId,"T.PurchLine","Sum|PurchPrice|0","","","","","","","ItemId|InventTransId",$E119,$D119)</f>
        <v>6.56</v>
      </c>
      <c r="J119" s="7" t="str">
        <f>_xll.AtlasFormulas.AtlasFunctions.AtlasTable("PROD",DataAreaId,"T.PurchLine","%CurrencyCode","","","","","","","ItemId|InventTransId",$E119,$D119)</f>
        <v>EUR</v>
      </c>
      <c r="K119" s="9">
        <f>_xll.AtlasFormulas.AtlasFunctions.AtlasBalance("PROD",DataAreaId,"T.PurchLine","Sum|LineAmount|0","","","","","","","ItemId|InventTransId",$E119,$D119)</f>
        <v>6888</v>
      </c>
      <c r="L119" s="6">
        <v>42878</v>
      </c>
      <c r="M119" s="6">
        <v>42884</v>
      </c>
    </row>
    <row r="120" spans="1:13" x14ac:dyDescent="0.25">
      <c r="A120" s="4" t="s">
        <v>251</v>
      </c>
      <c r="B120" s="7" t="str">
        <f>_xll.AtlasFormulas.AtlasFunctions.AtlasTable("PROD",DataAreaId,"T.PurchTable","%OrderAccount","","","","","","","PurchId",$A120)</f>
        <v>364-2000168</v>
      </c>
      <c r="C120" s="7" t="str">
        <f>_xll.AtlasFormulas.AtlasFunctions.AtlasTable("PROD",DataAreaId,"T.VendTable","%Name","","","","","","","AccountNum",$B120)</f>
        <v>S&amp;P Clever Reinforcement Company AG</v>
      </c>
      <c r="D120" s="4" t="s">
        <v>393</v>
      </c>
      <c r="E120" s="4" t="s">
        <v>237</v>
      </c>
      <c r="F120" s="4" t="s">
        <v>236</v>
      </c>
      <c r="G120" s="7" t="str">
        <f>_xll.AtlasFormulas.AtlasFunctions.AtlasTable("PROD",DataAreaId,"T.PurchLine","%DeliveryDate","","","","","","","ItemId|InventTransId",$E120,$D120)</f>
        <v>5/22/2017</v>
      </c>
      <c r="H120" s="9">
        <v>30</v>
      </c>
      <c r="I120" s="9">
        <f>_xll.AtlasFormulas.AtlasFunctions.AtlasBalance("PROD",DataAreaId,"T.PurchLine","Sum|PurchPrice|0","","","","","","","ItemId|InventTransId",$E120,$D120)</f>
        <v>6.56</v>
      </c>
      <c r="J120" s="7" t="str">
        <f>_xll.AtlasFormulas.AtlasFunctions.AtlasTable("PROD",DataAreaId,"T.PurchLine","%CurrencyCode","","","","","","","ItemId|InventTransId",$E120,$D120)</f>
        <v>EUR</v>
      </c>
      <c r="K120" s="9">
        <f>_xll.AtlasFormulas.AtlasFunctions.AtlasBalance("PROD",DataAreaId,"T.PurchLine","Sum|LineAmount|0","","","","","","","ItemId|InventTransId",$E120,$D120)</f>
        <v>6888</v>
      </c>
      <c r="L120" s="6">
        <v>42878</v>
      </c>
      <c r="M120" s="6">
        <v>42884</v>
      </c>
    </row>
    <row r="121" spans="1:13" x14ac:dyDescent="0.25">
      <c r="A121" s="4" t="s">
        <v>251</v>
      </c>
      <c r="B121" s="7" t="str">
        <f>_xll.AtlasFormulas.AtlasFunctions.AtlasTable("PROD",DataAreaId,"T.PurchTable","%OrderAccount","","","","","","","PurchId",$A121)</f>
        <v>364-2000168</v>
      </c>
      <c r="C121" s="7" t="str">
        <f>_xll.AtlasFormulas.AtlasFunctions.AtlasTable("PROD",DataAreaId,"T.VendTable","%Name","","","","","","","AccountNum",$B121)</f>
        <v>S&amp;P Clever Reinforcement Company AG</v>
      </c>
      <c r="D121" s="4" t="s">
        <v>393</v>
      </c>
      <c r="E121" s="4" t="s">
        <v>237</v>
      </c>
      <c r="F121" s="4" t="s">
        <v>236</v>
      </c>
      <c r="G121" s="7" t="str">
        <f>_xll.AtlasFormulas.AtlasFunctions.AtlasTable("PROD",DataAreaId,"T.PurchLine","%DeliveryDate","","","","","","","ItemId|InventTransId",$E121,$D121)</f>
        <v>5/22/2017</v>
      </c>
      <c r="H121" s="9">
        <v>30</v>
      </c>
      <c r="I121" s="9">
        <f>_xll.AtlasFormulas.AtlasFunctions.AtlasBalance("PROD",DataAreaId,"T.PurchLine","Sum|PurchPrice|0","","","","","","","ItemId|InventTransId",$E121,$D121)</f>
        <v>6.56</v>
      </c>
      <c r="J121" s="7" t="str">
        <f>_xll.AtlasFormulas.AtlasFunctions.AtlasTable("PROD",DataAreaId,"T.PurchLine","%CurrencyCode","","","","","","","ItemId|InventTransId",$E121,$D121)</f>
        <v>EUR</v>
      </c>
      <c r="K121" s="9">
        <f>_xll.AtlasFormulas.AtlasFunctions.AtlasBalance("PROD",DataAreaId,"T.PurchLine","Sum|LineAmount|0","","","","","","","ItemId|InventTransId",$E121,$D121)</f>
        <v>6888</v>
      </c>
      <c r="L121" s="6">
        <v>42878</v>
      </c>
      <c r="M121" s="6">
        <v>42884</v>
      </c>
    </row>
    <row r="122" spans="1:13" x14ac:dyDescent="0.25">
      <c r="A122" s="4" t="s">
        <v>251</v>
      </c>
      <c r="B122" s="7" t="str">
        <f>_xll.AtlasFormulas.AtlasFunctions.AtlasTable("PROD",DataAreaId,"T.PurchTable","%OrderAccount","","","","","","","PurchId",$A122)</f>
        <v>364-2000168</v>
      </c>
      <c r="C122" s="7" t="str">
        <f>_xll.AtlasFormulas.AtlasFunctions.AtlasTable("PROD",DataAreaId,"T.VendTable","%Name","","","","","","","AccountNum",$B122)</f>
        <v>S&amp;P Clever Reinforcement Company AG</v>
      </c>
      <c r="D122" s="4" t="s">
        <v>393</v>
      </c>
      <c r="E122" s="4" t="s">
        <v>237</v>
      </c>
      <c r="F122" s="4" t="s">
        <v>236</v>
      </c>
      <c r="G122" s="7" t="str">
        <f>_xll.AtlasFormulas.AtlasFunctions.AtlasTable("PROD",DataAreaId,"T.PurchLine","%DeliveryDate","","","","","","","ItemId|InventTransId",$E122,$D122)</f>
        <v>5/22/2017</v>
      </c>
      <c r="H122" s="9">
        <v>30</v>
      </c>
      <c r="I122" s="9">
        <f>_xll.AtlasFormulas.AtlasFunctions.AtlasBalance("PROD",DataAreaId,"T.PurchLine","Sum|PurchPrice|0","","","","","","","ItemId|InventTransId",$E122,$D122)</f>
        <v>6.56</v>
      </c>
      <c r="J122" s="7" t="str">
        <f>_xll.AtlasFormulas.AtlasFunctions.AtlasTable("PROD",DataAreaId,"T.PurchLine","%CurrencyCode","","","","","","","ItemId|InventTransId",$E122,$D122)</f>
        <v>EUR</v>
      </c>
      <c r="K122" s="9">
        <f>_xll.AtlasFormulas.AtlasFunctions.AtlasBalance("PROD",DataAreaId,"T.PurchLine","Sum|LineAmount|0","","","","","","","ItemId|InventTransId",$E122,$D122)</f>
        <v>6888</v>
      </c>
      <c r="L122" s="6">
        <v>42878</v>
      </c>
      <c r="M122" s="6">
        <v>42884</v>
      </c>
    </row>
    <row r="123" spans="1:13" x14ac:dyDescent="0.25">
      <c r="A123" s="4" t="s">
        <v>251</v>
      </c>
      <c r="B123" s="7" t="str">
        <f>_xll.AtlasFormulas.AtlasFunctions.AtlasTable("PROD",DataAreaId,"T.PurchTable","%OrderAccount","","","","","","","PurchId",$A123)</f>
        <v>364-2000168</v>
      </c>
      <c r="C123" s="7" t="str">
        <f>_xll.AtlasFormulas.AtlasFunctions.AtlasTable("PROD",DataAreaId,"T.VendTable","%Name","","","","","","","AccountNum",$B123)</f>
        <v>S&amp;P Clever Reinforcement Company AG</v>
      </c>
      <c r="D123" s="4" t="s">
        <v>393</v>
      </c>
      <c r="E123" s="4" t="s">
        <v>237</v>
      </c>
      <c r="F123" s="4" t="s">
        <v>236</v>
      </c>
      <c r="G123" s="7" t="str">
        <f>_xll.AtlasFormulas.AtlasFunctions.AtlasTable("PROD",DataAreaId,"T.PurchLine","%DeliveryDate","","","","","","","ItemId|InventTransId",$E123,$D123)</f>
        <v>5/22/2017</v>
      </c>
      <c r="H123" s="9">
        <v>30</v>
      </c>
      <c r="I123" s="9">
        <f>_xll.AtlasFormulas.AtlasFunctions.AtlasBalance("PROD",DataAreaId,"T.PurchLine","Sum|PurchPrice|0","","","","","","","ItemId|InventTransId",$E123,$D123)</f>
        <v>6.56</v>
      </c>
      <c r="J123" s="7" t="str">
        <f>_xll.AtlasFormulas.AtlasFunctions.AtlasTable("PROD",DataAreaId,"T.PurchLine","%CurrencyCode","","","","","","","ItemId|InventTransId",$E123,$D123)</f>
        <v>EUR</v>
      </c>
      <c r="K123" s="9">
        <f>_xll.AtlasFormulas.AtlasFunctions.AtlasBalance("PROD",DataAreaId,"T.PurchLine","Sum|LineAmount|0","","","","","","","ItemId|InventTransId",$E123,$D123)</f>
        <v>6888</v>
      </c>
      <c r="L123" s="6">
        <v>42878</v>
      </c>
      <c r="M123" s="6">
        <v>42884</v>
      </c>
    </row>
    <row r="124" spans="1:13" x14ac:dyDescent="0.25">
      <c r="A124" s="4" t="s">
        <v>251</v>
      </c>
      <c r="B124" s="7" t="str">
        <f>_xll.AtlasFormulas.AtlasFunctions.AtlasTable("PROD",DataAreaId,"T.PurchTable","%OrderAccount","","","","","","","PurchId",$A124)</f>
        <v>364-2000168</v>
      </c>
      <c r="C124" s="7" t="str">
        <f>_xll.AtlasFormulas.AtlasFunctions.AtlasTable("PROD",DataAreaId,"T.VendTable","%Name","","","","","","","AccountNum",$B124)</f>
        <v>S&amp;P Clever Reinforcement Company AG</v>
      </c>
      <c r="D124" s="4" t="s">
        <v>393</v>
      </c>
      <c r="E124" s="4" t="s">
        <v>237</v>
      </c>
      <c r="F124" s="4" t="s">
        <v>236</v>
      </c>
      <c r="G124" s="7" t="str">
        <f>_xll.AtlasFormulas.AtlasFunctions.AtlasTable("PROD",DataAreaId,"T.PurchLine","%DeliveryDate","","","","","","","ItemId|InventTransId",$E124,$D124)</f>
        <v>5/22/2017</v>
      </c>
      <c r="H124" s="9">
        <v>30</v>
      </c>
      <c r="I124" s="9">
        <f>_xll.AtlasFormulas.AtlasFunctions.AtlasBalance("PROD",DataAreaId,"T.PurchLine","Sum|PurchPrice|0","","","","","","","ItemId|InventTransId",$E124,$D124)</f>
        <v>6.56</v>
      </c>
      <c r="J124" s="7" t="str">
        <f>_xll.AtlasFormulas.AtlasFunctions.AtlasTable("PROD",DataAreaId,"T.PurchLine","%CurrencyCode","","","","","","","ItemId|InventTransId",$E124,$D124)</f>
        <v>EUR</v>
      </c>
      <c r="K124" s="9">
        <f>_xll.AtlasFormulas.AtlasFunctions.AtlasBalance("PROD",DataAreaId,"T.PurchLine","Sum|LineAmount|0","","","","","","","ItemId|InventTransId",$E124,$D124)</f>
        <v>6888</v>
      </c>
      <c r="L124" s="6">
        <v>42878</v>
      </c>
      <c r="M124" s="6">
        <v>42884</v>
      </c>
    </row>
    <row r="125" spans="1:13" x14ac:dyDescent="0.25">
      <c r="A125" s="4" t="s">
        <v>251</v>
      </c>
      <c r="B125" s="7" t="str">
        <f>_xll.AtlasFormulas.AtlasFunctions.AtlasTable("PROD",DataAreaId,"T.PurchTable","%OrderAccount","","","","","","","PurchId",$A125)</f>
        <v>364-2000168</v>
      </c>
      <c r="C125" s="7" t="str">
        <f>_xll.AtlasFormulas.AtlasFunctions.AtlasTable("PROD",DataAreaId,"T.VendTable","%Name","","","","","","","AccountNum",$B125)</f>
        <v>S&amp;P Clever Reinforcement Company AG</v>
      </c>
      <c r="D125" s="4" t="s">
        <v>393</v>
      </c>
      <c r="E125" s="4" t="s">
        <v>237</v>
      </c>
      <c r="F125" s="4" t="s">
        <v>236</v>
      </c>
      <c r="G125" s="7" t="str">
        <f>_xll.AtlasFormulas.AtlasFunctions.AtlasTable("PROD",DataAreaId,"T.PurchLine","%DeliveryDate","","","","","","","ItemId|InventTransId",$E125,$D125)</f>
        <v>5/22/2017</v>
      </c>
      <c r="H125" s="9">
        <v>30</v>
      </c>
      <c r="I125" s="9">
        <f>_xll.AtlasFormulas.AtlasFunctions.AtlasBalance("PROD",DataAreaId,"T.PurchLine","Sum|PurchPrice|0","","","","","","","ItemId|InventTransId",$E125,$D125)</f>
        <v>6.56</v>
      </c>
      <c r="J125" s="7" t="str">
        <f>_xll.AtlasFormulas.AtlasFunctions.AtlasTable("PROD",DataAreaId,"T.PurchLine","%CurrencyCode","","","","","","","ItemId|InventTransId",$E125,$D125)</f>
        <v>EUR</v>
      </c>
      <c r="K125" s="9">
        <f>_xll.AtlasFormulas.AtlasFunctions.AtlasBalance("PROD",DataAreaId,"T.PurchLine","Sum|LineAmount|0","","","","","","","ItemId|InventTransId",$E125,$D125)</f>
        <v>6888</v>
      </c>
      <c r="L125" s="6">
        <v>42878</v>
      </c>
      <c r="M125" s="6">
        <v>42884</v>
      </c>
    </row>
    <row r="126" spans="1:13" x14ac:dyDescent="0.25">
      <c r="A126" s="4" t="s">
        <v>394</v>
      </c>
      <c r="B126" s="7" t="str">
        <f>_xll.AtlasFormulas.AtlasFunctions.AtlasTable("PROD",DataAreaId,"T.PurchTable","%OrderAccount","","","","","","","PurchId",$A126)</f>
        <v>364-2000168</v>
      </c>
      <c r="C126" s="7" t="str">
        <f>_xll.AtlasFormulas.AtlasFunctions.AtlasTable("PROD",DataAreaId,"T.VendTable","%Name","","","","","","","AccountNum",$B126)</f>
        <v>S&amp;P Clever Reinforcement Company AG</v>
      </c>
      <c r="D126" s="4" t="s">
        <v>395</v>
      </c>
      <c r="E126" s="4" t="s">
        <v>396</v>
      </c>
      <c r="F126" s="4" t="s">
        <v>236</v>
      </c>
      <c r="G126" s="7" t="str">
        <f>_xll.AtlasFormulas.AtlasFunctions.AtlasTable("PROD",DataAreaId,"T.PurchLine","%DeliveryDate","","","","","","","ItemId|InventTransId",$E126,$D126)</f>
        <v>5/29/2017</v>
      </c>
      <c r="H126" s="9">
        <v>60</v>
      </c>
      <c r="I126" s="9">
        <f>_xll.AtlasFormulas.AtlasFunctions.AtlasBalance("PROD",DataAreaId,"T.PurchLine","Sum|PurchPrice|0","","","","","","","ItemId|InventTransId",$E126,$D126)</f>
        <v>6.25</v>
      </c>
      <c r="J126" s="7" t="str">
        <f>_xll.AtlasFormulas.AtlasFunctions.AtlasTable("PROD",DataAreaId,"T.PurchLine","%CurrencyCode","","","","","","","ItemId|InventTransId",$E126,$D126)</f>
        <v>EUR</v>
      </c>
      <c r="K126" s="9">
        <f>_xll.AtlasFormulas.AtlasFunctions.AtlasBalance("PROD",DataAreaId,"T.PurchLine","Sum|LineAmount|0","","","","","","","ItemId|InventTransId",$E126,$D126)</f>
        <v>750</v>
      </c>
      <c r="L126" s="6">
        <v>42887</v>
      </c>
      <c r="M126" s="6">
        <v>42888</v>
      </c>
    </row>
    <row r="127" spans="1:13" x14ac:dyDescent="0.25">
      <c r="A127" s="4" t="s">
        <v>394</v>
      </c>
      <c r="B127" s="7" t="str">
        <f>_xll.AtlasFormulas.AtlasFunctions.AtlasTable("PROD",DataAreaId,"T.PurchTable","%OrderAccount","","","","","","","PurchId",$A127)</f>
        <v>364-2000168</v>
      </c>
      <c r="C127" s="7" t="str">
        <f>_xll.AtlasFormulas.AtlasFunctions.AtlasTable("PROD",DataAreaId,"T.VendTable","%Name","","","","","","","AccountNum",$B127)</f>
        <v>S&amp;P Clever Reinforcement Company AG</v>
      </c>
      <c r="D127" s="4" t="s">
        <v>395</v>
      </c>
      <c r="E127" s="4" t="s">
        <v>396</v>
      </c>
      <c r="F127" s="4" t="s">
        <v>236</v>
      </c>
      <c r="G127" s="7" t="str">
        <f>_xll.AtlasFormulas.AtlasFunctions.AtlasTable("PROD",DataAreaId,"T.PurchLine","%DeliveryDate","","","","","","","ItemId|InventTransId",$E127,$D127)</f>
        <v>5/29/2017</v>
      </c>
      <c r="H127" s="9">
        <v>60</v>
      </c>
      <c r="I127" s="9">
        <f>_xll.AtlasFormulas.AtlasFunctions.AtlasBalance("PROD",DataAreaId,"T.PurchLine","Sum|PurchPrice|0","","","","","","","ItemId|InventTransId",$E127,$D127)</f>
        <v>6.25</v>
      </c>
      <c r="J127" s="7" t="str">
        <f>_xll.AtlasFormulas.AtlasFunctions.AtlasTable("PROD",DataAreaId,"T.PurchLine","%CurrencyCode","","","","","","","ItemId|InventTransId",$E127,$D127)</f>
        <v>EUR</v>
      </c>
      <c r="K127" s="9">
        <f>_xll.AtlasFormulas.AtlasFunctions.AtlasBalance("PROD",DataAreaId,"T.PurchLine","Sum|LineAmount|0","","","","","","","ItemId|InventTransId",$E127,$D127)</f>
        <v>750</v>
      </c>
      <c r="L127" s="6">
        <v>42887</v>
      </c>
      <c r="M127" s="6">
        <v>42888</v>
      </c>
    </row>
    <row r="128" spans="1:13" x14ac:dyDescent="0.25">
      <c r="A128" s="4" t="s">
        <v>52</v>
      </c>
      <c r="B128" s="7" t="str">
        <f>_xll.AtlasFormulas.AtlasFunctions.AtlasTable("PROD",DataAreaId,"T.PurchTable","%OrderAccount","","","","","","","PurchId",$A128)</f>
        <v>364-2000168</v>
      </c>
      <c r="C128" s="7" t="str">
        <f>_xll.AtlasFormulas.AtlasFunctions.AtlasTable("PROD",DataAreaId,"T.VendTable","%Name","","","","","","","AccountNum",$B128)</f>
        <v>S&amp;P Clever Reinforcement Company AG</v>
      </c>
      <c r="D128" s="4" t="s">
        <v>397</v>
      </c>
      <c r="E128" s="4" t="s">
        <v>398</v>
      </c>
      <c r="F128" s="4" t="s">
        <v>399</v>
      </c>
      <c r="G128" s="7" t="str">
        <f>_xll.AtlasFormulas.AtlasFunctions.AtlasTable("PROD",DataAreaId,"T.PurchLine","%DeliveryDate","","","","","","","ItemId|InventTransId",$E128,$D128)</f>
        <v>3/1/2017</v>
      </c>
      <c r="H128" s="9">
        <v>30</v>
      </c>
      <c r="I128" s="9">
        <f>_xll.AtlasFormulas.AtlasFunctions.AtlasBalance("PROD",DataAreaId,"T.PurchLine","Sum|PurchPrice|0","","","","","","","ItemId|InventTransId",$E128,$D128)</f>
        <v>8.01</v>
      </c>
      <c r="J128" s="7" t="str">
        <f>_xll.AtlasFormulas.AtlasFunctions.AtlasTable("PROD",DataAreaId,"T.PurchLine","%CurrencyCode","","","","","","","ItemId|InventTransId",$E128,$D128)</f>
        <v>EUR</v>
      </c>
      <c r="K128" s="9">
        <f>_xll.AtlasFormulas.AtlasFunctions.AtlasBalance("PROD",DataAreaId,"T.PurchLine","Sum|LineAmount|0","","","","","","","ItemId|InventTransId",$E128,$D128)</f>
        <v>720.9</v>
      </c>
      <c r="L128" s="6">
        <v>42800</v>
      </c>
      <c r="M128" s="6">
        <v>42800</v>
      </c>
    </row>
    <row r="129" spans="1:13" x14ac:dyDescent="0.25">
      <c r="A129" s="4" t="s">
        <v>52</v>
      </c>
      <c r="B129" s="7" t="str">
        <f>_xll.AtlasFormulas.AtlasFunctions.AtlasTable("PROD",DataAreaId,"T.PurchTable","%OrderAccount","","","","","","","PurchId",$A129)</f>
        <v>364-2000168</v>
      </c>
      <c r="C129" s="7" t="str">
        <f>_xll.AtlasFormulas.AtlasFunctions.AtlasTable("PROD",DataAreaId,"T.VendTable","%Name","","","","","","","AccountNum",$B129)</f>
        <v>S&amp;P Clever Reinforcement Company AG</v>
      </c>
      <c r="D129" s="4" t="s">
        <v>397</v>
      </c>
      <c r="E129" s="4" t="s">
        <v>398</v>
      </c>
      <c r="F129" s="4" t="s">
        <v>399</v>
      </c>
      <c r="G129" s="7" t="str">
        <f>_xll.AtlasFormulas.AtlasFunctions.AtlasTable("PROD",DataAreaId,"T.PurchLine","%DeliveryDate","","","","","","","ItemId|InventTransId",$E129,$D129)</f>
        <v>3/1/2017</v>
      </c>
      <c r="H129" s="9">
        <v>30</v>
      </c>
      <c r="I129" s="9">
        <f>_xll.AtlasFormulas.AtlasFunctions.AtlasBalance("PROD",DataAreaId,"T.PurchLine","Sum|PurchPrice|0","","","","","","","ItemId|InventTransId",$E129,$D129)</f>
        <v>8.01</v>
      </c>
      <c r="J129" s="7" t="str">
        <f>_xll.AtlasFormulas.AtlasFunctions.AtlasTable("PROD",DataAreaId,"T.PurchLine","%CurrencyCode","","","","","","","ItemId|InventTransId",$E129,$D129)</f>
        <v>EUR</v>
      </c>
      <c r="K129" s="9">
        <f>_xll.AtlasFormulas.AtlasFunctions.AtlasBalance("PROD",DataAreaId,"T.PurchLine","Sum|LineAmount|0","","","","","","","ItemId|InventTransId",$E129,$D129)</f>
        <v>720.9</v>
      </c>
      <c r="L129" s="6">
        <v>42800</v>
      </c>
      <c r="M129" s="6">
        <v>42800</v>
      </c>
    </row>
    <row r="130" spans="1:13" x14ac:dyDescent="0.25">
      <c r="A130" s="4" t="s">
        <v>52</v>
      </c>
      <c r="B130" s="7" t="str">
        <f>_xll.AtlasFormulas.AtlasFunctions.AtlasTable("PROD",DataAreaId,"T.PurchTable","%OrderAccount","","","","","","","PurchId",$A130)</f>
        <v>364-2000168</v>
      </c>
      <c r="C130" s="7" t="str">
        <f>_xll.AtlasFormulas.AtlasFunctions.AtlasTable("PROD",DataAreaId,"T.VendTable","%Name","","","","","","","AccountNum",$B130)</f>
        <v>S&amp;P Clever Reinforcement Company AG</v>
      </c>
      <c r="D130" s="4" t="s">
        <v>397</v>
      </c>
      <c r="E130" s="4" t="s">
        <v>398</v>
      </c>
      <c r="F130" s="4" t="s">
        <v>399</v>
      </c>
      <c r="G130" s="7" t="str">
        <f>_xll.AtlasFormulas.AtlasFunctions.AtlasTable("PROD",DataAreaId,"T.PurchLine","%DeliveryDate","","","","","","","ItemId|InventTransId",$E130,$D130)</f>
        <v>3/1/2017</v>
      </c>
      <c r="H130" s="9">
        <v>30</v>
      </c>
      <c r="I130" s="9">
        <f>_xll.AtlasFormulas.AtlasFunctions.AtlasBalance("PROD",DataAreaId,"T.PurchLine","Sum|PurchPrice|0","","","","","","","ItemId|InventTransId",$E130,$D130)</f>
        <v>8.01</v>
      </c>
      <c r="J130" s="7" t="str">
        <f>_xll.AtlasFormulas.AtlasFunctions.AtlasTable("PROD",DataAreaId,"T.PurchLine","%CurrencyCode","","","","","","","ItemId|InventTransId",$E130,$D130)</f>
        <v>EUR</v>
      </c>
      <c r="K130" s="9">
        <f>_xll.AtlasFormulas.AtlasFunctions.AtlasBalance("PROD",DataAreaId,"T.PurchLine","Sum|LineAmount|0","","","","","","","ItemId|InventTransId",$E130,$D130)</f>
        <v>720.9</v>
      </c>
      <c r="L130" s="6">
        <v>42800</v>
      </c>
      <c r="M130" s="6">
        <v>42800</v>
      </c>
    </row>
    <row r="131" spans="1:13" x14ac:dyDescent="0.25">
      <c r="A131" s="4" t="s">
        <v>192</v>
      </c>
      <c r="B131" s="7" t="str">
        <f>_xll.AtlasFormulas.AtlasFunctions.AtlasTable("PROD",DataAreaId,"T.PurchTable","%OrderAccount","","","","","","","PurchId",$A131)</f>
        <v>364-2000184</v>
      </c>
      <c r="C131" s="7" t="str">
        <f>_xll.AtlasFormulas.AtlasFunctions.AtlasTable("PROD",DataAreaId,"T.VendTable","%Name","","","","","","","AccountNum",$B131)</f>
        <v>Giema Engineering Solution</v>
      </c>
      <c r="D131" s="4" t="s">
        <v>400</v>
      </c>
      <c r="E131" s="4" t="s">
        <v>54</v>
      </c>
      <c r="F131" s="4" t="s">
        <v>53</v>
      </c>
      <c r="G131" s="7" t="str">
        <f>_xll.AtlasFormulas.AtlasFunctions.AtlasTable("PROD",DataAreaId,"T.PurchLine","%DeliveryDate","","","","","","","ItemId|InventTransId",$E131,$D131)</f>
        <v>1/30/2017</v>
      </c>
      <c r="H131" s="9">
        <v>1</v>
      </c>
      <c r="I131" s="9">
        <f>_xll.AtlasFormulas.AtlasFunctions.AtlasBalance("PROD",DataAreaId,"T.PurchLine","Sum|PurchPrice|0","","","","","","","ItemId|InventTransId",$E131,$D131)</f>
        <v>0</v>
      </c>
      <c r="J131" s="7" t="str">
        <f>_xll.AtlasFormulas.AtlasFunctions.AtlasTable("PROD",DataAreaId,"T.PurchLine","%CurrencyCode","","","","","","","ItemId|InventTransId",$E131,$D131)</f>
        <v>EUR</v>
      </c>
      <c r="K131" s="9">
        <f>_xll.AtlasFormulas.AtlasFunctions.AtlasBalance("PROD",DataAreaId,"T.PurchLine","Sum|LineAmount|0","","","","","","","ItemId|InventTransId",$E131,$D131)</f>
        <v>24615.68</v>
      </c>
      <c r="L131" s="6">
        <v>42765</v>
      </c>
      <c r="M131" s="6">
        <v>42765</v>
      </c>
    </row>
    <row r="132" spans="1:13" x14ac:dyDescent="0.25">
      <c r="A132" s="4" t="s">
        <v>68</v>
      </c>
      <c r="B132" s="7" t="str">
        <f>_xll.AtlasFormulas.AtlasFunctions.AtlasTable("PROD",DataAreaId,"T.PurchTable","%OrderAccount","","","","","","","PurchId",$A132)</f>
        <v>364-2000045</v>
      </c>
      <c r="C132" s="7" t="str">
        <f>_xll.AtlasFormulas.AtlasFunctions.AtlasTable("PROD",DataAreaId,"T.VendTable","%Name","","","","","","","AccountNum",$B132)</f>
        <v>Duncker &amp; Munnikhuis B.V.</v>
      </c>
      <c r="D132" s="4" t="s">
        <v>401</v>
      </c>
      <c r="E132" s="4" t="s">
        <v>54</v>
      </c>
      <c r="F132" s="4" t="s">
        <v>53</v>
      </c>
      <c r="G132" s="7" t="str">
        <f>_xll.AtlasFormulas.AtlasFunctions.AtlasTable("PROD",DataAreaId,"T.PurchLine","%DeliveryDate","","","","","","","ItemId|InventTransId",$E132,$D132)</f>
        <v>2/23/2017</v>
      </c>
      <c r="H132" s="9">
        <v>1</v>
      </c>
      <c r="I132" s="9">
        <f>_xll.AtlasFormulas.AtlasFunctions.AtlasBalance("PROD",DataAreaId,"T.PurchLine","Sum|PurchPrice|0","","","","","","","ItemId|InventTransId",$E132,$D132)</f>
        <v>0</v>
      </c>
      <c r="J132" s="7" t="str">
        <f>_xll.AtlasFormulas.AtlasFunctions.AtlasTable("PROD",DataAreaId,"T.PurchLine","%CurrencyCode","","","","","","","ItemId|InventTransId",$E132,$D132)</f>
        <v>EUR</v>
      </c>
      <c r="K132" s="9">
        <f>_xll.AtlasFormulas.AtlasFunctions.AtlasBalance("PROD",DataAreaId,"T.PurchLine","Sum|LineAmount|0","","","","","","","ItemId|InventTransId",$E132,$D132)</f>
        <v>1768</v>
      </c>
      <c r="L132" s="6">
        <v>42794</v>
      </c>
      <c r="M132" s="6">
        <v>42794</v>
      </c>
    </row>
    <row r="133" spans="1:13" x14ac:dyDescent="0.25">
      <c r="A133" s="4" t="s">
        <v>196</v>
      </c>
      <c r="B133" s="7" t="str">
        <f>_xll.AtlasFormulas.AtlasFunctions.AtlasTable("PROD",DataAreaId,"T.PurchTable","%OrderAccount","","","","","","","PurchId",$A133)</f>
        <v>364-2000194</v>
      </c>
      <c r="C133" s="7" t="str">
        <f>_xll.AtlasFormulas.AtlasFunctions.AtlasTable("PROD",DataAreaId,"T.VendTable","%Name","","","","","","","AccountNum",$B133)</f>
        <v>Jungheinrich</v>
      </c>
      <c r="D133" s="4" t="s">
        <v>402</v>
      </c>
      <c r="E133" s="4" t="s">
        <v>54</v>
      </c>
      <c r="F133" s="4" t="s">
        <v>53</v>
      </c>
      <c r="G133" s="7" t="str">
        <f>_xll.AtlasFormulas.AtlasFunctions.AtlasTable("PROD",DataAreaId,"T.PurchLine","%DeliveryDate","","","","","","","ItemId|InventTransId",$E133,$D133)</f>
        <v>3/1/2017</v>
      </c>
      <c r="H133" s="9">
        <v>1</v>
      </c>
      <c r="I133" s="9">
        <f>_xll.AtlasFormulas.AtlasFunctions.AtlasBalance("PROD",DataAreaId,"T.PurchLine","Sum|PurchPrice|0","","","","","","","ItemId|InventTransId",$E133,$D133)</f>
        <v>716.3</v>
      </c>
      <c r="J133" s="7" t="str">
        <f>_xll.AtlasFormulas.AtlasFunctions.AtlasTable("PROD",DataAreaId,"T.PurchLine","%CurrencyCode","","","","","","","ItemId|InventTransId",$E133,$D133)</f>
        <v>EUR</v>
      </c>
      <c r="K133" s="9">
        <f>_xll.AtlasFormulas.AtlasFunctions.AtlasBalance("PROD",DataAreaId,"T.PurchLine","Sum|LineAmount|0","","","","","","","ItemId|InventTransId",$E133,$D133)</f>
        <v>716.3</v>
      </c>
      <c r="L133" s="6">
        <v>42791</v>
      </c>
      <c r="M133" s="6">
        <v>42795</v>
      </c>
    </row>
    <row r="134" spans="1:13" x14ac:dyDescent="0.25">
      <c r="A134" s="4" t="s">
        <v>73</v>
      </c>
      <c r="B134" s="7" t="str">
        <f>_xll.AtlasFormulas.AtlasFunctions.AtlasTable("PROD",DataAreaId,"T.PurchTable","%OrderAccount","","","","","","","PurchId",$A134)</f>
        <v>364-2000178</v>
      </c>
      <c r="C134" s="7" t="str">
        <f>_xll.AtlasFormulas.AtlasFunctions.AtlasTable("PROD",DataAreaId,"T.VendTable","%Name","","","","","","","AccountNum",$B134)</f>
        <v>Debet Card / Ideal</v>
      </c>
      <c r="D134" s="4" t="s">
        <v>403</v>
      </c>
      <c r="E134" s="4" t="s">
        <v>54</v>
      </c>
      <c r="F134" s="4" t="s">
        <v>53</v>
      </c>
      <c r="G134" s="7" t="str">
        <f>_xll.AtlasFormulas.AtlasFunctions.AtlasTable("PROD",DataAreaId,"T.PurchLine","%DeliveryDate","","","","","","","ItemId|InventTransId",$E134,$D134)</f>
        <v>3/16/2017</v>
      </c>
      <c r="H134" s="9">
        <v>1</v>
      </c>
      <c r="I134" s="9">
        <f>_xll.AtlasFormulas.AtlasFunctions.AtlasBalance("PROD",DataAreaId,"T.PurchLine","Sum|PurchPrice|0","","","","","","","ItemId|InventTransId",$E134,$D134)</f>
        <v>0</v>
      </c>
      <c r="J134" s="7" t="str">
        <f>_xll.AtlasFormulas.AtlasFunctions.AtlasTable("PROD",DataAreaId,"T.PurchLine","%CurrencyCode","","","","","","","ItemId|InventTransId",$E134,$D134)</f>
        <v>EUR</v>
      </c>
      <c r="K134" s="9">
        <f>_xll.AtlasFormulas.AtlasFunctions.AtlasBalance("PROD",DataAreaId,"T.PurchLine","Sum|LineAmount|0","","","","","","","ItemId|InventTransId",$E134,$D134)</f>
        <v>861.3</v>
      </c>
      <c r="L134" s="6">
        <v>42810</v>
      </c>
      <c r="M134" s="6">
        <v>42817</v>
      </c>
    </row>
    <row r="135" spans="1:13" x14ac:dyDescent="0.25">
      <c r="A135" s="4" t="s">
        <v>404</v>
      </c>
      <c r="B135" s="7" t="str">
        <f>_xll.AtlasFormulas.AtlasFunctions.AtlasTable("PROD",DataAreaId,"T.PurchTable","%OrderAccount","","","","","","","PurchId",$A135)</f>
        <v>364-2000194</v>
      </c>
      <c r="C135" s="7" t="str">
        <f>_xll.AtlasFormulas.AtlasFunctions.AtlasTable("PROD",DataAreaId,"T.VendTable","%Name","","","","","","","AccountNum",$B135)</f>
        <v>Jungheinrich</v>
      </c>
      <c r="D135" s="4" t="s">
        <v>405</v>
      </c>
      <c r="E135" s="4" t="s">
        <v>54</v>
      </c>
      <c r="F135" s="4" t="s">
        <v>53</v>
      </c>
      <c r="G135" s="7" t="str">
        <f>_xll.AtlasFormulas.AtlasFunctions.AtlasTable("PROD",DataAreaId,"T.PurchLine","%DeliveryDate","","","","","","","ItemId|InventTransId",$E135,$D135)</f>
        <v>5/2/2017</v>
      </c>
      <c r="H135" s="9">
        <v>1</v>
      </c>
      <c r="I135" s="9">
        <f>_xll.AtlasFormulas.AtlasFunctions.AtlasBalance("PROD",DataAreaId,"T.PurchLine","Sum|PurchPrice|0","","","","","","","ItemId|InventTransId",$E135,$D135)</f>
        <v>6500</v>
      </c>
      <c r="J135" s="7" t="str">
        <f>_xll.AtlasFormulas.AtlasFunctions.AtlasTable("PROD",DataAreaId,"T.PurchLine","%CurrencyCode","","","","","","","ItemId|InventTransId",$E135,$D135)</f>
        <v>EUR</v>
      </c>
      <c r="K135" s="9">
        <f>_xll.AtlasFormulas.AtlasFunctions.AtlasBalance("PROD",DataAreaId,"T.PurchLine","Sum|LineAmount|0","","","","","","","ItemId|InventTransId",$E135,$D135)</f>
        <v>6500</v>
      </c>
      <c r="L135" s="6">
        <v>42828</v>
      </c>
      <c r="M135" s="6">
        <v>42828</v>
      </c>
    </row>
    <row r="136" spans="1:13" x14ac:dyDescent="0.25">
      <c r="A136" s="4" t="s">
        <v>406</v>
      </c>
      <c r="B136" s="7" t="str">
        <f>_xll.AtlasFormulas.AtlasFunctions.AtlasTable("PROD",DataAreaId,"T.PurchTable","%OrderAccount","","","","","","","PurchId",$A136)</f>
        <v>364-2000194</v>
      </c>
      <c r="C136" s="7" t="str">
        <f>_xll.AtlasFormulas.AtlasFunctions.AtlasTable("PROD",DataAreaId,"T.VendTable","%Name","","","","","","","AccountNum",$B136)</f>
        <v>Jungheinrich</v>
      </c>
      <c r="D136" s="4" t="s">
        <v>407</v>
      </c>
      <c r="E136" s="4" t="s">
        <v>54</v>
      </c>
      <c r="F136" s="4" t="s">
        <v>53</v>
      </c>
      <c r="G136" s="7" t="str">
        <f>_xll.AtlasFormulas.AtlasFunctions.AtlasTable("PROD",DataAreaId,"T.PurchLine","%DeliveryDate","","","","","","","ItemId|InventTransId",$E136,$D136)</f>
        <v>5/2/2017</v>
      </c>
      <c r="H136" s="9">
        <v>1</v>
      </c>
      <c r="I136" s="9">
        <f>_xll.AtlasFormulas.AtlasFunctions.AtlasBalance("PROD",DataAreaId,"T.PurchLine","Sum|PurchPrice|0","","","","","","","ItemId|InventTransId",$E136,$D136)</f>
        <v>20000</v>
      </c>
      <c r="J136" s="7" t="str">
        <f>_xll.AtlasFormulas.AtlasFunctions.AtlasTable("PROD",DataAreaId,"T.PurchLine","%CurrencyCode","","","","","","","ItemId|InventTransId",$E136,$D136)</f>
        <v>EUR</v>
      </c>
      <c r="K136" s="9">
        <f>_xll.AtlasFormulas.AtlasFunctions.AtlasBalance("PROD",DataAreaId,"T.PurchLine","Sum|LineAmount|0","","","","","","","ItemId|InventTransId",$E136,$D136)</f>
        <v>20000</v>
      </c>
      <c r="L136" s="6">
        <v>42828</v>
      </c>
      <c r="M136" s="6">
        <v>42828</v>
      </c>
    </row>
    <row r="137" spans="1:13" x14ac:dyDescent="0.25">
      <c r="A137" s="4" t="s">
        <v>408</v>
      </c>
      <c r="B137" s="7" t="str">
        <f>_xll.AtlasFormulas.AtlasFunctions.AtlasTable("PROD",DataAreaId,"T.PurchTable","%OrderAccount","","","","","","","PurchId",$A137)</f>
        <v>364-2000045</v>
      </c>
      <c r="C137" s="7" t="str">
        <f>_xll.AtlasFormulas.AtlasFunctions.AtlasTable("PROD",DataAreaId,"T.VendTable","%Name","","","","","","","AccountNum",$B137)</f>
        <v>Duncker &amp; Munnikhuis B.V.</v>
      </c>
      <c r="D137" s="4" t="s">
        <v>409</v>
      </c>
      <c r="E137" s="4" t="s">
        <v>54</v>
      </c>
      <c r="F137" s="4" t="s">
        <v>53</v>
      </c>
      <c r="G137" s="7" t="str">
        <f>_xll.AtlasFormulas.AtlasFunctions.AtlasTable("PROD",DataAreaId,"T.PurchLine","%DeliveryDate","","","","","","","ItemId|InventTransId",$E137,$D137)</f>
        <v>5/2/2017</v>
      </c>
      <c r="H137" s="9">
        <v>1</v>
      </c>
      <c r="I137" s="9">
        <f>_xll.AtlasFormulas.AtlasFunctions.AtlasBalance("PROD",DataAreaId,"T.PurchLine","Sum|PurchPrice|0","","","","","","","ItemId|InventTransId",$E137,$D137)</f>
        <v>928.85</v>
      </c>
      <c r="J137" s="7" t="str">
        <f>_xll.AtlasFormulas.AtlasFunctions.AtlasTable("PROD",DataAreaId,"T.PurchLine","%CurrencyCode","","","","","","","ItemId|InventTransId",$E137,$D137)</f>
        <v>EUR</v>
      </c>
      <c r="K137" s="9">
        <f>_xll.AtlasFormulas.AtlasFunctions.AtlasBalance("PROD",DataAreaId,"T.PurchLine","Sum|LineAmount|0","","","","","","","ItemId|InventTransId",$E137,$D137)</f>
        <v>928.85</v>
      </c>
      <c r="L137" s="6">
        <v>42843</v>
      </c>
      <c r="M137" s="6">
        <v>42843</v>
      </c>
    </row>
    <row r="138" spans="1:13" x14ac:dyDescent="0.25">
      <c r="A138" s="4" t="s">
        <v>410</v>
      </c>
      <c r="B138" s="7" t="str">
        <f>_xll.AtlasFormulas.AtlasFunctions.AtlasTable("PROD",DataAreaId,"T.PurchTable","%OrderAccount","","","","","","","PurchId",$A138)</f>
        <v>364-2000045</v>
      </c>
      <c r="C138" s="7" t="str">
        <f>_xll.AtlasFormulas.AtlasFunctions.AtlasTable("PROD",DataAreaId,"T.VendTable","%Name","","","","","","","AccountNum",$B138)</f>
        <v>Duncker &amp; Munnikhuis B.V.</v>
      </c>
      <c r="D138" s="4" t="s">
        <v>411</v>
      </c>
      <c r="E138" s="4" t="s">
        <v>54</v>
      </c>
      <c r="F138" s="4" t="s">
        <v>53</v>
      </c>
      <c r="G138" s="7" t="str">
        <f>_xll.AtlasFormulas.AtlasFunctions.AtlasTable("PROD",DataAreaId,"T.PurchLine","%DeliveryDate","","","","","","","ItemId|InventTransId",$E138,$D138)</f>
        <v>5/2/2017</v>
      </c>
      <c r="H138" s="9">
        <v>1</v>
      </c>
      <c r="I138" s="9">
        <f>_xll.AtlasFormulas.AtlasFunctions.AtlasBalance("PROD",DataAreaId,"T.PurchLine","Sum|PurchPrice|0","","","","","","","ItemId|InventTransId",$E138,$D138)</f>
        <v>2965.28</v>
      </c>
      <c r="J138" s="7" t="str">
        <f>_xll.AtlasFormulas.AtlasFunctions.AtlasTable("PROD",DataAreaId,"T.PurchLine","%CurrencyCode","","","","","","","ItemId|InventTransId",$E138,$D138)</f>
        <v>EUR</v>
      </c>
      <c r="K138" s="9">
        <f>_xll.AtlasFormulas.AtlasFunctions.AtlasBalance("PROD",DataAreaId,"T.PurchLine","Sum|LineAmount|0","","","","","","","ItemId|InventTransId",$E138,$D138)</f>
        <v>2965.28</v>
      </c>
      <c r="L138" s="6">
        <v>42857</v>
      </c>
      <c r="M138" s="6">
        <v>42849</v>
      </c>
    </row>
    <row r="139" spans="1:13" x14ac:dyDescent="0.25">
      <c r="A139" s="4" t="s">
        <v>412</v>
      </c>
      <c r="B139" s="7" t="str">
        <f>_xll.AtlasFormulas.AtlasFunctions.AtlasTable("PROD",DataAreaId,"T.PurchTable","%OrderAccount","","","","","","","PurchId",$A139)</f>
        <v>364-2000207</v>
      </c>
      <c r="C139" s="7" t="str">
        <f>_xll.AtlasFormulas.AtlasFunctions.AtlasTable("PROD",DataAreaId,"T.VendTable","%Name","","","","","","","AccountNum",$B139)</f>
        <v>Van Limpt Beveiliging</v>
      </c>
      <c r="D139" s="4" t="s">
        <v>413</v>
      </c>
      <c r="E139" s="4" t="s">
        <v>54</v>
      </c>
      <c r="F139" s="4" t="s">
        <v>53</v>
      </c>
      <c r="G139" s="7" t="str">
        <f>_xll.AtlasFormulas.AtlasFunctions.AtlasTable("PROD",DataAreaId,"T.PurchLine","%DeliveryDate","","","","","","","ItemId|InventTransId",$E139,$D139)</f>
        <v>5/15/2017</v>
      </c>
      <c r="H139" s="9">
        <v>1</v>
      </c>
      <c r="I139" s="9">
        <f>_xll.AtlasFormulas.AtlasFunctions.AtlasBalance("PROD",DataAreaId,"T.PurchLine","Sum|PurchPrice|0","","","","","","","ItemId|InventTransId",$E139,$D139)</f>
        <v>11095</v>
      </c>
      <c r="J139" s="7" t="str">
        <f>_xll.AtlasFormulas.AtlasFunctions.AtlasTable("PROD",DataAreaId,"T.PurchLine","%CurrencyCode","","","","","","","ItemId|InventTransId",$E139,$D139)</f>
        <v>EUR</v>
      </c>
      <c r="K139" s="9">
        <f>_xll.AtlasFormulas.AtlasFunctions.AtlasBalance("PROD",DataAreaId,"T.PurchLine","Sum|LineAmount|0","","","","","","","ItemId|InventTransId",$E139,$D139)</f>
        <v>11095</v>
      </c>
      <c r="L139" s="6">
        <v>42856</v>
      </c>
      <c r="M139" s="6">
        <v>42856</v>
      </c>
    </row>
    <row r="140" spans="1:13" x14ac:dyDescent="0.25">
      <c r="A140" s="4" t="s">
        <v>414</v>
      </c>
      <c r="B140" s="7" t="str">
        <f>_xll.AtlasFormulas.AtlasFunctions.AtlasTable("PROD",DataAreaId,"T.PurchTable","%OrderAccount","","","","","","","PurchId",$A140)</f>
        <v>364-2000194</v>
      </c>
      <c r="C140" s="7" t="str">
        <f>_xll.AtlasFormulas.AtlasFunctions.AtlasTable("PROD",DataAreaId,"T.VendTable","%Name","","","","","","","AccountNum",$B140)</f>
        <v>Jungheinrich</v>
      </c>
      <c r="D140" s="4" t="s">
        <v>415</v>
      </c>
      <c r="E140" s="4" t="s">
        <v>54</v>
      </c>
      <c r="F140" s="4" t="s">
        <v>53</v>
      </c>
      <c r="G140" s="7" t="str">
        <f>_xll.AtlasFormulas.AtlasFunctions.AtlasTable("PROD",DataAreaId,"T.PurchLine","%DeliveryDate","","","","","","","ItemId|InventTransId",$E140,$D140)</f>
        <v>6/15/2017</v>
      </c>
      <c r="H140" s="9">
        <v>1</v>
      </c>
      <c r="I140" s="9">
        <f>_xll.AtlasFormulas.AtlasFunctions.AtlasBalance("PROD",DataAreaId,"T.PurchLine","Sum|PurchPrice|0","","","","","","","ItemId|InventTransId",$E140,$D140)</f>
        <v>4395</v>
      </c>
      <c r="J140" s="7" t="str">
        <f>_xll.AtlasFormulas.AtlasFunctions.AtlasTable("PROD",DataAreaId,"T.PurchLine","%CurrencyCode","","","","","","","ItemId|InventTransId",$E140,$D140)</f>
        <v>EUR</v>
      </c>
      <c r="K140" s="9">
        <f>_xll.AtlasFormulas.AtlasFunctions.AtlasBalance("PROD",DataAreaId,"T.PurchLine","Sum|LineAmount|0","","","","","","","ItemId|InventTransId",$E140,$D140)</f>
        <v>4395</v>
      </c>
      <c r="L140" s="6">
        <v>42887</v>
      </c>
      <c r="M140" s="6">
        <v>42901</v>
      </c>
    </row>
    <row r="141" spans="1:13" x14ac:dyDescent="0.25">
      <c r="A141" s="4" t="s">
        <v>416</v>
      </c>
      <c r="B141" s="7" t="str">
        <f>_xll.AtlasFormulas.AtlasFunctions.AtlasTable("PROD",DataAreaId,"T.PurchTable","%OrderAccount","","","","","","","PurchId",$A141)</f>
        <v>364-2000215</v>
      </c>
      <c r="C141" s="7" t="str">
        <f>_xll.AtlasFormulas.AtlasFunctions.AtlasTable("PROD",DataAreaId,"T.VendTable","%Name","","","","","","","AccountNum",$B141)</f>
        <v>Duc Diving</v>
      </c>
      <c r="D141" s="4" t="s">
        <v>417</v>
      </c>
      <c r="E141" s="4" t="s">
        <v>418</v>
      </c>
      <c r="F141" s="4" t="s">
        <v>419</v>
      </c>
      <c r="G141" s="7" t="str">
        <f>_xll.AtlasFormulas.AtlasFunctions.AtlasTable("PROD",DataAreaId,"T.PurchLine","%DeliveryDate","","","","","","","ItemId|InventTransId",$E141,$D141)</f>
        <v>5/17/2017</v>
      </c>
      <c r="H141" s="9">
        <v>2</v>
      </c>
      <c r="I141" s="9">
        <f>_xll.AtlasFormulas.AtlasFunctions.AtlasBalance("PROD",DataAreaId,"T.PurchLine","Sum|PurchPrice|0","","","","","","","ItemId|InventTransId",$E141,$D141)</f>
        <v>270</v>
      </c>
      <c r="J141" s="7" t="str">
        <f>_xll.AtlasFormulas.AtlasFunctions.AtlasTable("PROD",DataAreaId,"T.PurchLine","%CurrencyCode","","","","","","","ItemId|InventTransId",$E141,$D141)</f>
        <v>EUR</v>
      </c>
      <c r="K141" s="9">
        <f>_xll.AtlasFormulas.AtlasFunctions.AtlasBalance("PROD",DataAreaId,"T.PurchLine","Sum|LineAmount|0","","","","","","","ItemId|InventTransId",$E141,$D141)</f>
        <v>540</v>
      </c>
      <c r="L141" s="6">
        <v>42864</v>
      </c>
      <c r="M141" s="6">
        <v>42859</v>
      </c>
    </row>
    <row r="142" spans="1:13" x14ac:dyDescent="0.25">
      <c r="A142" s="4" t="s">
        <v>420</v>
      </c>
      <c r="B142" s="7" t="str">
        <f>_xll.AtlasFormulas.AtlasFunctions.AtlasTable("PROD",DataAreaId,"T.PurchTable","%OrderAccount","","","","","","","PurchId",$A142)</f>
        <v>364-2000214</v>
      </c>
      <c r="C142" s="7" t="str">
        <f>_xll.AtlasFormulas.AtlasFunctions.AtlasTable("PROD",DataAreaId,"T.VendTable","%Name","","","","","","","AccountNum",$B142)</f>
        <v>Bracal</v>
      </c>
      <c r="D142" s="4" t="s">
        <v>421</v>
      </c>
      <c r="E142" s="4" t="s">
        <v>418</v>
      </c>
      <c r="F142" s="4" t="s">
        <v>419</v>
      </c>
      <c r="G142" s="7" t="str">
        <f>_xll.AtlasFormulas.AtlasFunctions.AtlasTable("PROD",DataAreaId,"T.PurchLine","%DeliveryDate","","","","","","","ItemId|InventTransId",$E142,$D142)</f>
        <v>5/11/2017</v>
      </c>
      <c r="H142" s="9">
        <v>1</v>
      </c>
      <c r="I142" s="9">
        <f>_xll.AtlasFormulas.AtlasFunctions.AtlasBalance("PROD",DataAreaId,"T.PurchLine","Sum|PurchPrice|0","","","","","","","ItemId|InventTransId",$E142,$D142)</f>
        <v>290</v>
      </c>
      <c r="J142" s="7" t="str">
        <f>_xll.AtlasFormulas.AtlasFunctions.AtlasTable("PROD",DataAreaId,"T.PurchLine","%CurrencyCode","","","","","","","ItemId|InventTransId",$E142,$D142)</f>
        <v>EUR</v>
      </c>
      <c r="K142" s="9">
        <f>_xll.AtlasFormulas.AtlasFunctions.AtlasBalance("PROD",DataAreaId,"T.PurchLine","Sum|LineAmount|0","","","","","","","ItemId|InventTransId",$E142,$D142)</f>
        <v>290</v>
      </c>
      <c r="L142" s="6">
        <v>42860</v>
      </c>
      <c r="M142" s="6">
        <v>42866</v>
      </c>
    </row>
    <row r="143" spans="1:13" x14ac:dyDescent="0.25">
      <c r="A143" s="4" t="s">
        <v>52</v>
      </c>
      <c r="B143" s="7" t="str">
        <f>_xll.AtlasFormulas.AtlasFunctions.AtlasTable("PROD",DataAreaId,"T.PurchTable","%OrderAccount","","","","","","","PurchId",$A143)</f>
        <v>364-2000168</v>
      </c>
      <c r="C143" s="7" t="str">
        <f>_xll.AtlasFormulas.AtlasFunctions.AtlasTable("PROD",DataAreaId,"T.VendTable","%Name","","","","","","","AccountNum",$B143)</f>
        <v>S&amp;P Clever Reinforcement Company AG</v>
      </c>
      <c r="D143" s="4" t="s">
        <v>422</v>
      </c>
      <c r="E143" s="4" t="s">
        <v>41</v>
      </c>
      <c r="F143" s="4" t="s">
        <v>42</v>
      </c>
      <c r="G143" s="7" t="str">
        <f>_xll.AtlasFormulas.AtlasFunctions.AtlasTable("PROD",DataAreaId,"T.PurchLine","%DeliveryDate","","","","","","","ItemId|InventTransId",$E143,$D143)</f>
        <v>3/1/2017</v>
      </c>
      <c r="H143" s="9">
        <v>7760</v>
      </c>
      <c r="I143" s="9">
        <f>_xll.AtlasFormulas.AtlasFunctions.AtlasBalance("PROD",DataAreaId,"T.PurchLine","Sum|PurchPrice|0","","","","","","","ItemId|InventTransId",$E143,$D143)</f>
        <v>0.6</v>
      </c>
      <c r="J143" s="7" t="str">
        <f>_xll.AtlasFormulas.AtlasFunctions.AtlasTable("PROD",DataAreaId,"T.PurchLine","%CurrencyCode","","","","","","","ItemId|InventTransId",$E143,$D143)</f>
        <v>EUR</v>
      </c>
      <c r="K143" s="9">
        <f>_xll.AtlasFormulas.AtlasFunctions.AtlasBalance("PROD",DataAreaId,"T.PurchLine","Sum|LineAmount|0","","","","","","","ItemId|InventTransId",$E143,$D143)</f>
        <v>4656</v>
      </c>
      <c r="L143" s="6">
        <v>42800</v>
      </c>
      <c r="M143" s="6">
        <v>42800</v>
      </c>
    </row>
    <row r="144" spans="1:13" x14ac:dyDescent="0.25">
      <c r="A144" s="4" t="s">
        <v>325</v>
      </c>
      <c r="B144" s="7" t="str">
        <f>_xll.AtlasFormulas.AtlasFunctions.AtlasTable("PROD",DataAreaId,"T.PurchTable","%OrderAccount","","","","","","","PurchId",$A144)</f>
        <v>364-2000168</v>
      </c>
      <c r="C144" s="7" t="str">
        <f>_xll.AtlasFormulas.AtlasFunctions.AtlasTable("PROD",DataAreaId,"T.VendTable","%Name","","","","","","","AccountNum",$B144)</f>
        <v>S&amp;P Clever Reinforcement Company AG</v>
      </c>
      <c r="D144" s="4" t="s">
        <v>423</v>
      </c>
      <c r="E144" s="4" t="s">
        <v>41</v>
      </c>
      <c r="F144" s="4" t="s">
        <v>42</v>
      </c>
      <c r="G144" s="7" t="str">
        <f>_xll.AtlasFormulas.AtlasFunctions.AtlasTable("PROD",DataAreaId,"T.PurchLine","%DeliveryDate","","","","","","","ItemId|InventTransId",$E144,$D144)</f>
        <v>3/6/2017</v>
      </c>
      <c r="H144" s="9">
        <v>1940</v>
      </c>
      <c r="I144" s="9">
        <f>_xll.AtlasFormulas.AtlasFunctions.AtlasBalance("PROD",DataAreaId,"T.PurchLine","Sum|PurchPrice|0","","","","","","","ItemId|InventTransId",$E144,$D144)</f>
        <v>0.6</v>
      </c>
      <c r="J144" s="7" t="str">
        <f>_xll.AtlasFormulas.AtlasFunctions.AtlasTable("PROD",DataAreaId,"T.PurchLine","%CurrencyCode","","","","","","","ItemId|InventTransId",$E144,$D144)</f>
        <v>EUR</v>
      </c>
      <c r="K144" s="9">
        <f>_xll.AtlasFormulas.AtlasFunctions.AtlasBalance("PROD",DataAreaId,"T.PurchLine","Sum|LineAmount|0","","","","","","","ItemId|InventTransId",$E144,$D144)</f>
        <v>1164</v>
      </c>
      <c r="L144" s="6">
        <v>42802</v>
      </c>
      <c r="M144" s="6">
        <v>42802</v>
      </c>
    </row>
    <row r="145" spans="1:13" x14ac:dyDescent="0.25">
      <c r="A145" s="4" t="s">
        <v>190</v>
      </c>
      <c r="B145" s="7" t="str">
        <f>_xll.AtlasFormulas.AtlasFunctions.AtlasTable("PROD",DataAreaId,"T.PurchTable","%OrderAccount","","","","","","","PurchId",$A145)</f>
        <v>364-2000168</v>
      </c>
      <c r="C145" s="7" t="str">
        <f>_xll.AtlasFormulas.AtlasFunctions.AtlasTable("PROD",DataAreaId,"T.VendTable","%Name","","","","","","","AccountNum",$B145)</f>
        <v>S&amp;P Clever Reinforcement Company AG</v>
      </c>
      <c r="D145" s="4" t="s">
        <v>424</v>
      </c>
      <c r="E145" s="4" t="s">
        <v>41</v>
      </c>
      <c r="F145" s="4" t="s">
        <v>42</v>
      </c>
      <c r="G145" s="7" t="str">
        <f>_xll.AtlasFormulas.AtlasFunctions.AtlasTable("PROD",DataAreaId,"T.PurchLine","%DeliveryDate","","","","","","","ItemId|InventTransId",$E145,$D145)</f>
        <v>3/9/2017</v>
      </c>
      <c r="H145" s="9">
        <v>1940</v>
      </c>
      <c r="I145" s="9">
        <f>_xll.AtlasFormulas.AtlasFunctions.AtlasBalance("PROD",DataAreaId,"T.PurchLine","Sum|PurchPrice|0","","","","","","","ItemId|InventTransId",$E145,$D145)</f>
        <v>0.6</v>
      </c>
      <c r="J145" s="7" t="str">
        <f>_xll.AtlasFormulas.AtlasFunctions.AtlasTable("PROD",DataAreaId,"T.PurchLine","%CurrencyCode","","","","","","","ItemId|InventTransId",$E145,$D145)</f>
        <v>EUR</v>
      </c>
      <c r="K145" s="9">
        <f>_xll.AtlasFormulas.AtlasFunctions.AtlasBalance("PROD",DataAreaId,"T.PurchLine","Sum|LineAmount|0","","","","","","","ItemId|InventTransId",$E145,$D145)</f>
        <v>1164</v>
      </c>
      <c r="L145" s="6">
        <v>42825</v>
      </c>
      <c r="M145" s="6">
        <v>42809</v>
      </c>
    </row>
    <row r="146" spans="1:13" x14ac:dyDescent="0.25">
      <c r="A146" s="4" t="s">
        <v>102</v>
      </c>
      <c r="B146" s="7" t="str">
        <f>_xll.AtlasFormulas.AtlasFunctions.AtlasTable("PROD",DataAreaId,"T.PurchTable","%OrderAccount","","","","","","","PurchId",$A146)</f>
        <v>364-2000168</v>
      </c>
      <c r="C146" s="7" t="str">
        <f>_xll.AtlasFormulas.AtlasFunctions.AtlasTable("PROD",DataAreaId,"T.VendTable","%Name","","","","","","","AccountNum",$B146)</f>
        <v>S&amp;P Clever Reinforcement Company AG</v>
      </c>
      <c r="D146" s="4" t="s">
        <v>425</v>
      </c>
      <c r="E146" s="4" t="s">
        <v>426</v>
      </c>
      <c r="F146" s="4" t="s">
        <v>427</v>
      </c>
      <c r="G146" s="7" t="str">
        <f>_xll.AtlasFormulas.AtlasFunctions.AtlasTable("PROD",DataAreaId,"T.PurchLine","%DeliveryDate","","","","","","","ItemId|InventTransId",$E146,$D146)</f>
        <v>1/24/2017</v>
      </c>
      <c r="H146" s="9">
        <v>7760</v>
      </c>
      <c r="I146" s="9">
        <f>_xll.AtlasFormulas.AtlasFunctions.AtlasBalance("PROD",DataAreaId,"T.PurchLine","Sum|PurchPrice|0","","","","","","","ItemId|InventTransId",$E146,$D146)</f>
        <v>0.59</v>
      </c>
      <c r="J146" s="7" t="str">
        <f>_xll.AtlasFormulas.AtlasFunctions.AtlasTable("PROD",DataAreaId,"T.PurchLine","%CurrencyCode","","","","","","","ItemId|InventTransId",$E146,$D146)</f>
        <v>EUR</v>
      </c>
      <c r="K146" s="9">
        <f>_xll.AtlasFormulas.AtlasFunctions.AtlasBalance("PROD",DataAreaId,"T.PurchLine","Sum|LineAmount|0","","","","","","","ItemId|InventTransId",$E146,$D146)</f>
        <v>4578.3999999999996</v>
      </c>
      <c r="L146" s="6">
        <v>42765</v>
      </c>
      <c r="M146" s="6">
        <v>42759</v>
      </c>
    </row>
    <row r="147" spans="1:13" x14ac:dyDescent="0.25">
      <c r="A147" s="4" t="s">
        <v>134</v>
      </c>
      <c r="B147" s="7" t="str">
        <f>_xll.AtlasFormulas.AtlasFunctions.AtlasTable("PROD",DataAreaId,"T.PurchTable","%OrderAccount","","","","","","","PurchId",$A147)</f>
        <v>364-2000168</v>
      </c>
      <c r="C147" s="7" t="str">
        <f>_xll.AtlasFormulas.AtlasFunctions.AtlasTable("PROD",DataAreaId,"T.VendTable","%Name","","","","","","","AccountNum",$B147)</f>
        <v>S&amp;P Clever Reinforcement Company AG</v>
      </c>
      <c r="D147" s="4" t="s">
        <v>428</v>
      </c>
      <c r="E147" s="4" t="s">
        <v>426</v>
      </c>
      <c r="F147" s="4" t="s">
        <v>427</v>
      </c>
      <c r="G147" s="7" t="str">
        <f>_xll.AtlasFormulas.AtlasFunctions.AtlasTable("PROD",DataAreaId,"T.PurchLine","%DeliveryDate","","","","","","","ItemId|InventTransId",$E147,$D147)</f>
        <v>1/24/2017</v>
      </c>
      <c r="H147" s="9">
        <v>5820</v>
      </c>
      <c r="I147" s="9">
        <f>_xll.AtlasFormulas.AtlasFunctions.AtlasBalance("PROD",DataAreaId,"T.PurchLine","Sum|PurchPrice|0","","","","","","","ItemId|InventTransId",$E147,$D147)</f>
        <v>0.59</v>
      </c>
      <c r="J147" s="7" t="str">
        <f>_xll.AtlasFormulas.AtlasFunctions.AtlasTable("PROD",DataAreaId,"T.PurchLine","%CurrencyCode","","","","","","","ItemId|InventTransId",$E147,$D147)</f>
        <v>EUR</v>
      </c>
      <c r="K147" s="9">
        <f>_xll.AtlasFormulas.AtlasFunctions.AtlasBalance("PROD",DataAreaId,"T.PurchLine","Sum|LineAmount|0","","","","","","","ItemId|InventTransId",$E147,$D147)</f>
        <v>3433.8</v>
      </c>
      <c r="L147" s="6">
        <v>42765</v>
      </c>
      <c r="M147" s="6">
        <v>42760</v>
      </c>
    </row>
    <row r="148" spans="1:13" x14ac:dyDescent="0.25">
      <c r="A148" s="4" t="s">
        <v>115</v>
      </c>
      <c r="B148" s="7" t="str">
        <f>_xll.AtlasFormulas.AtlasFunctions.AtlasTable("PROD",DataAreaId,"T.PurchTable","%OrderAccount","","","","","","","PurchId",$A148)</f>
        <v>364-2000168</v>
      </c>
      <c r="C148" s="7" t="str">
        <f>_xll.AtlasFormulas.AtlasFunctions.AtlasTable("PROD",DataAreaId,"T.VendTable","%Name","","","","","","","AccountNum",$B148)</f>
        <v>S&amp;P Clever Reinforcement Company AG</v>
      </c>
      <c r="D148" s="4" t="s">
        <v>429</v>
      </c>
      <c r="E148" s="4" t="s">
        <v>426</v>
      </c>
      <c r="F148" s="4" t="s">
        <v>427</v>
      </c>
      <c r="G148" s="7" t="str">
        <f>_xll.AtlasFormulas.AtlasFunctions.AtlasTable("PROD",DataAreaId,"T.PurchLine","%DeliveryDate","","","","","","","ItemId|InventTransId",$E148,$D148)</f>
        <v>3/23/2017</v>
      </c>
      <c r="H148" s="9">
        <v>7760</v>
      </c>
      <c r="I148" s="9">
        <f>_xll.AtlasFormulas.AtlasFunctions.AtlasBalance("PROD",DataAreaId,"T.PurchLine","Sum|PurchPrice|0","","","","","","","ItemId|InventTransId",$E148,$D148)</f>
        <v>0</v>
      </c>
      <c r="J148" s="7" t="str">
        <f>_xll.AtlasFormulas.AtlasFunctions.AtlasTable("PROD",DataAreaId,"T.PurchLine","%CurrencyCode","","","","","","","ItemId|InventTransId",$E148,$D148)</f>
        <v>EUR</v>
      </c>
      <c r="K148" s="9">
        <f>_xll.AtlasFormulas.AtlasFunctions.AtlasBalance("PROD",DataAreaId,"T.PurchLine","Sum|LineAmount|0","","","","","","","ItemId|InventTransId",$E148,$D148)</f>
        <v>0</v>
      </c>
      <c r="L148" s="6">
        <v>42817</v>
      </c>
      <c r="M148" s="6">
        <v>42817</v>
      </c>
    </row>
    <row r="149" spans="1:13" x14ac:dyDescent="0.25">
      <c r="A149" s="4" t="s">
        <v>58</v>
      </c>
      <c r="B149" s="7" t="str">
        <f>_xll.AtlasFormulas.AtlasFunctions.AtlasTable("PROD",DataAreaId,"T.PurchTable","%OrderAccount","","","","","","","PurchId",$A149)</f>
        <v>364-2000168</v>
      </c>
      <c r="C149" s="7" t="str">
        <f>_xll.AtlasFormulas.AtlasFunctions.AtlasTable("PROD",DataAreaId,"T.VendTable","%Name","","","","","","","AccountNum",$B149)</f>
        <v>S&amp;P Clever Reinforcement Company AG</v>
      </c>
      <c r="D149" s="4" t="s">
        <v>430</v>
      </c>
      <c r="E149" s="4" t="s">
        <v>426</v>
      </c>
      <c r="F149" s="4" t="s">
        <v>427</v>
      </c>
      <c r="G149" s="7" t="str">
        <f>_xll.AtlasFormulas.AtlasFunctions.AtlasTable("PROD",DataAreaId,"T.PurchLine","%DeliveryDate","","","","","","","ItemId|InventTransId",$E149,$D149)</f>
        <v>3/23/2017</v>
      </c>
      <c r="H149" s="9">
        <v>5820</v>
      </c>
      <c r="I149" s="9">
        <f>_xll.AtlasFormulas.AtlasFunctions.AtlasBalance("PROD",DataAreaId,"T.PurchLine","Sum|PurchPrice|0","","","","","","","ItemId|InventTransId",$E149,$D149)</f>
        <v>0</v>
      </c>
      <c r="J149" s="7" t="str">
        <f>_xll.AtlasFormulas.AtlasFunctions.AtlasTable("PROD",DataAreaId,"T.PurchLine","%CurrencyCode","","","","","","","ItemId|InventTransId",$E149,$D149)</f>
        <v>EUR</v>
      </c>
      <c r="K149" s="9">
        <f>_xll.AtlasFormulas.AtlasFunctions.AtlasBalance("PROD",DataAreaId,"T.PurchLine","Sum|LineAmount|0","","","","","","","ItemId|InventTransId",$E149,$D149)</f>
        <v>0</v>
      </c>
      <c r="L149" s="6">
        <v>42817</v>
      </c>
      <c r="M149" s="6">
        <v>42817</v>
      </c>
    </row>
    <row r="150" spans="1:13" x14ac:dyDescent="0.25">
      <c r="A150" s="4" t="s">
        <v>175</v>
      </c>
      <c r="B150" s="7" t="str">
        <f>_xll.AtlasFormulas.AtlasFunctions.AtlasTable("PROD",DataAreaId,"T.PurchTable","%OrderAccount","","","","","","","PurchId",$A150)</f>
        <v>364-2000168</v>
      </c>
      <c r="C150" s="7" t="str">
        <f>_xll.AtlasFormulas.AtlasFunctions.AtlasTable("PROD",DataAreaId,"T.VendTable","%Name","","","","","","","AccountNum",$B150)</f>
        <v>S&amp;P Clever Reinforcement Company AG</v>
      </c>
      <c r="D150" s="4" t="s">
        <v>431</v>
      </c>
      <c r="E150" s="4" t="s">
        <v>426</v>
      </c>
      <c r="F150" s="4" t="s">
        <v>427</v>
      </c>
      <c r="G150" s="7" t="str">
        <f>_xll.AtlasFormulas.AtlasFunctions.AtlasTable("PROD",DataAreaId,"T.PurchLine","%DeliveryDate","","","","","","","ItemId|InventTransId",$E150,$D150)</f>
        <v>3/23/2017</v>
      </c>
      <c r="H150" s="9">
        <v>-7760</v>
      </c>
      <c r="I150" s="9">
        <f>_xll.AtlasFormulas.AtlasFunctions.AtlasBalance("PROD",DataAreaId,"T.PurchLine","Sum|PurchPrice|0","","","","","","","ItemId|InventTransId",$E150,$D150)</f>
        <v>0</v>
      </c>
      <c r="J150" s="7" t="str">
        <f>_xll.AtlasFormulas.AtlasFunctions.AtlasTable("PROD",DataAreaId,"T.PurchLine","%CurrencyCode","","","","","","","ItemId|InventTransId",$E150,$D150)</f>
        <v>EUR</v>
      </c>
      <c r="K150" s="9">
        <f>_xll.AtlasFormulas.AtlasFunctions.AtlasBalance("PROD",DataAreaId,"T.PurchLine","Sum|LineAmount|0","","","","","","","ItemId|InventTransId",$E150,$D150)</f>
        <v>0</v>
      </c>
      <c r="L150" s="6">
        <v>42817</v>
      </c>
      <c r="M150" s="6">
        <v>42817</v>
      </c>
    </row>
    <row r="151" spans="1:13" x14ac:dyDescent="0.25">
      <c r="A151" s="4" t="s">
        <v>123</v>
      </c>
      <c r="B151" s="7" t="str">
        <f>_xll.AtlasFormulas.AtlasFunctions.AtlasTable("PROD",DataAreaId,"T.PurchTable","%OrderAccount","","","","","","","PurchId",$A151)</f>
        <v>364-2000168</v>
      </c>
      <c r="C151" s="7" t="str">
        <f>_xll.AtlasFormulas.AtlasFunctions.AtlasTable("PROD",DataAreaId,"T.VendTable","%Name","","","","","","","AccountNum",$B151)</f>
        <v>S&amp;P Clever Reinforcement Company AG</v>
      </c>
      <c r="D151" s="4" t="s">
        <v>432</v>
      </c>
      <c r="E151" s="4" t="s">
        <v>426</v>
      </c>
      <c r="F151" s="4" t="s">
        <v>427</v>
      </c>
      <c r="G151" s="7" t="str">
        <f>_xll.AtlasFormulas.AtlasFunctions.AtlasTable("PROD",DataAreaId,"T.PurchLine","%DeliveryDate","","","","","","","ItemId|InventTransId",$E151,$D151)</f>
        <v>3/23/2017</v>
      </c>
      <c r="H151" s="9">
        <v>-5820</v>
      </c>
      <c r="I151" s="9">
        <f>_xll.AtlasFormulas.AtlasFunctions.AtlasBalance("PROD",DataAreaId,"T.PurchLine","Sum|PurchPrice|0","","","","","","","ItemId|InventTransId",$E151,$D151)</f>
        <v>0</v>
      </c>
      <c r="J151" s="7" t="str">
        <f>_xll.AtlasFormulas.AtlasFunctions.AtlasTable("PROD",DataAreaId,"T.PurchLine","%CurrencyCode","","","","","","","ItemId|InventTransId",$E151,$D151)</f>
        <v>EUR</v>
      </c>
      <c r="K151" s="9">
        <f>_xll.AtlasFormulas.AtlasFunctions.AtlasBalance("PROD",DataAreaId,"T.PurchLine","Sum|LineAmount|0","","","","","","","ItemId|InventTransId",$E151,$D151)</f>
        <v>0</v>
      </c>
      <c r="L151" s="6">
        <v>42817</v>
      </c>
      <c r="M151" s="6">
        <v>42817</v>
      </c>
    </row>
    <row r="152" spans="1:13" x14ac:dyDescent="0.25">
      <c r="A152" s="4" t="s">
        <v>127</v>
      </c>
      <c r="B152" s="7" t="str">
        <f>_xll.AtlasFormulas.AtlasFunctions.AtlasTable("PROD",DataAreaId,"T.PurchTable","%OrderAccount","","","","","","","PurchId",$A152)</f>
        <v>364-2000168</v>
      </c>
      <c r="C152" s="7" t="str">
        <f>_xll.AtlasFormulas.AtlasFunctions.AtlasTable("PROD",DataAreaId,"T.VendTable","%Name","","","","","","","AccountNum",$B152)</f>
        <v>S&amp;P Clever Reinforcement Company AG</v>
      </c>
      <c r="D152" s="4" t="s">
        <v>433</v>
      </c>
      <c r="E152" s="4" t="s">
        <v>426</v>
      </c>
      <c r="F152" s="4" t="s">
        <v>427</v>
      </c>
      <c r="G152" s="7" t="str">
        <f>_xll.AtlasFormulas.AtlasFunctions.AtlasTable("PROD",DataAreaId,"T.PurchLine","%DeliveryDate","","","","","","","ItemId|InventTransId",$E152,$D152)</f>
        <v>3/23/2017</v>
      </c>
      <c r="H152" s="9">
        <v>5820</v>
      </c>
      <c r="I152" s="9">
        <f>_xll.AtlasFormulas.AtlasFunctions.AtlasBalance("PROD",DataAreaId,"T.PurchLine","Sum|PurchPrice|0","","","","","","","ItemId|InventTransId",$E152,$D152)</f>
        <v>0.59</v>
      </c>
      <c r="J152" s="7" t="str">
        <f>_xll.AtlasFormulas.AtlasFunctions.AtlasTable("PROD",DataAreaId,"T.PurchLine","%CurrencyCode","","","","","","","ItemId|InventTransId",$E152,$D152)</f>
        <v>EUR</v>
      </c>
      <c r="K152" s="9">
        <f>_xll.AtlasFormulas.AtlasFunctions.AtlasBalance("PROD",DataAreaId,"T.PurchLine","Sum|LineAmount|0","","","","","","","ItemId|InventTransId",$E152,$D152)</f>
        <v>3433.8</v>
      </c>
      <c r="L152" s="6">
        <v>42817</v>
      </c>
      <c r="M152" s="6">
        <v>42817</v>
      </c>
    </row>
    <row r="153" spans="1:13" x14ac:dyDescent="0.25">
      <c r="A153" s="4" t="s">
        <v>250</v>
      </c>
      <c r="B153" s="7" t="str">
        <f>_xll.AtlasFormulas.AtlasFunctions.AtlasTable("PROD",DataAreaId,"T.PurchTable","%OrderAccount","","","","","","","PurchId",$A153)</f>
        <v>364-2000168</v>
      </c>
      <c r="C153" s="7" t="str">
        <f>_xll.AtlasFormulas.AtlasFunctions.AtlasTable("PROD",DataAreaId,"T.VendTable","%Name","","","","","","","AccountNum",$B153)</f>
        <v>S&amp;P Clever Reinforcement Company AG</v>
      </c>
      <c r="D153" s="4" t="s">
        <v>434</v>
      </c>
      <c r="E153" s="4" t="s">
        <v>426</v>
      </c>
      <c r="F153" s="4" t="s">
        <v>427</v>
      </c>
      <c r="G153" s="7" t="str">
        <f>_xll.AtlasFormulas.AtlasFunctions.AtlasTable("PROD",DataAreaId,"T.PurchLine","%DeliveryDate","","","","","","","ItemId|InventTransId",$E153,$D153)</f>
        <v>3/23/2017</v>
      </c>
      <c r="H153" s="9">
        <v>7760</v>
      </c>
      <c r="I153" s="9">
        <f>_xll.AtlasFormulas.AtlasFunctions.AtlasBalance("PROD",DataAreaId,"T.PurchLine","Sum|PurchPrice|0","","","","","","","ItemId|InventTransId",$E153,$D153)</f>
        <v>0.59</v>
      </c>
      <c r="J153" s="7" t="str">
        <f>_xll.AtlasFormulas.AtlasFunctions.AtlasTable("PROD",DataAreaId,"T.PurchLine","%CurrencyCode","","","","","","","ItemId|InventTransId",$E153,$D153)</f>
        <v>EUR</v>
      </c>
      <c r="K153" s="9">
        <f>_xll.AtlasFormulas.AtlasFunctions.AtlasBalance("PROD",DataAreaId,"T.PurchLine","Sum|LineAmount|0","","","","","","","ItemId|InventTransId",$E153,$D153)</f>
        <v>4578.3999999999996</v>
      </c>
      <c r="L153" s="6">
        <v>42817</v>
      </c>
      <c r="M153" s="6">
        <v>42817</v>
      </c>
    </row>
    <row r="154" spans="1:13" x14ac:dyDescent="0.25">
      <c r="A154" s="4" t="s">
        <v>213</v>
      </c>
      <c r="B154" s="7" t="str">
        <f>_xll.AtlasFormulas.AtlasFunctions.AtlasTable("PROD",DataAreaId,"T.PurchTable","%OrderAccount","","","","","","","PurchId",$A154)</f>
        <v>364-2000168</v>
      </c>
      <c r="C154" s="7" t="str">
        <f>_xll.AtlasFormulas.AtlasFunctions.AtlasTable("PROD",DataAreaId,"T.VendTable","%Name","","","","","","","AccountNum",$B154)</f>
        <v>S&amp;P Clever Reinforcement Company AG</v>
      </c>
      <c r="D154" s="4" t="s">
        <v>435</v>
      </c>
      <c r="E154" s="4" t="s">
        <v>426</v>
      </c>
      <c r="F154" s="4" t="s">
        <v>427</v>
      </c>
      <c r="G154" s="7" t="str">
        <f>_xll.AtlasFormulas.AtlasFunctions.AtlasTable("PROD",DataAreaId,"T.PurchLine","%DeliveryDate","","","","","","","ItemId|InventTransId",$E154,$D154)</f>
        <v>3/23/2017</v>
      </c>
      <c r="H154" s="9">
        <v>-5820</v>
      </c>
      <c r="I154" s="9">
        <f>_xll.AtlasFormulas.AtlasFunctions.AtlasBalance("PROD",DataAreaId,"T.PurchLine","Sum|PurchPrice|0","","","","","","","ItemId|InventTransId",$E154,$D154)</f>
        <v>0.59</v>
      </c>
      <c r="J154" s="7" t="str">
        <f>_xll.AtlasFormulas.AtlasFunctions.AtlasTable("PROD",DataAreaId,"T.PurchLine","%CurrencyCode","","","","","","","ItemId|InventTransId",$E154,$D154)</f>
        <v>EUR</v>
      </c>
      <c r="K154" s="9">
        <f>_xll.AtlasFormulas.AtlasFunctions.AtlasBalance("PROD",DataAreaId,"T.PurchLine","Sum|LineAmount|0","","","","","","","ItemId|InventTransId",$E154,$D154)</f>
        <v>-3433.8</v>
      </c>
      <c r="L154" s="6">
        <v>42817</v>
      </c>
      <c r="M154" s="6">
        <v>42817</v>
      </c>
    </row>
    <row r="155" spans="1:13" x14ac:dyDescent="0.25">
      <c r="A155" s="4" t="s">
        <v>109</v>
      </c>
      <c r="B155" s="7" t="str">
        <f>_xll.AtlasFormulas.AtlasFunctions.AtlasTable("PROD",DataAreaId,"T.PurchTable","%OrderAccount","","","","","","","PurchId",$A155)</f>
        <v>364-2000168</v>
      </c>
      <c r="C155" s="7" t="str">
        <f>_xll.AtlasFormulas.AtlasFunctions.AtlasTable("PROD",DataAreaId,"T.VendTable","%Name","","","","","","","AccountNum",$B155)</f>
        <v>S&amp;P Clever Reinforcement Company AG</v>
      </c>
      <c r="D155" s="4" t="s">
        <v>436</v>
      </c>
      <c r="E155" s="4" t="s">
        <v>426</v>
      </c>
      <c r="F155" s="4" t="s">
        <v>427</v>
      </c>
      <c r="G155" s="7" t="str">
        <f>_xll.AtlasFormulas.AtlasFunctions.AtlasTable("PROD",DataAreaId,"T.PurchLine","%DeliveryDate","","","","","","","ItemId|InventTransId",$E155,$D155)</f>
        <v>3/23/2017</v>
      </c>
      <c r="H155" s="9">
        <v>-7760</v>
      </c>
      <c r="I155" s="9">
        <f>_xll.AtlasFormulas.AtlasFunctions.AtlasBalance("PROD",DataAreaId,"T.PurchLine","Sum|PurchPrice|0","","","","","","","ItemId|InventTransId",$E155,$D155)</f>
        <v>0.59</v>
      </c>
      <c r="J155" s="7" t="str">
        <f>_xll.AtlasFormulas.AtlasFunctions.AtlasTable("PROD",DataAreaId,"T.PurchLine","%CurrencyCode","","","","","","","ItemId|InventTransId",$E155,$D155)</f>
        <v>EUR</v>
      </c>
      <c r="K155" s="9">
        <f>_xll.AtlasFormulas.AtlasFunctions.AtlasBalance("PROD",DataAreaId,"T.PurchLine","Sum|LineAmount|0","","","","","","","ItemId|InventTransId",$E155,$D155)</f>
        <v>-4578.3999999999996</v>
      </c>
      <c r="L155" s="6">
        <v>42817</v>
      </c>
      <c r="M155" s="6">
        <v>42817</v>
      </c>
    </row>
    <row r="156" spans="1:13" x14ac:dyDescent="0.25">
      <c r="A156" s="4" t="s">
        <v>78</v>
      </c>
      <c r="B156" s="7" t="str">
        <f>_xll.AtlasFormulas.AtlasFunctions.AtlasTable("PROD",DataAreaId,"T.PurchTable","%OrderAccount","","","","","","","PurchId",$A156)</f>
        <v>364-2000168</v>
      </c>
      <c r="C156" s="7" t="str">
        <f>_xll.AtlasFormulas.AtlasFunctions.AtlasTable("PROD",DataAreaId,"T.VendTable","%Name","","","","","","","AccountNum",$B156)</f>
        <v>S&amp;P Clever Reinforcement Company AG</v>
      </c>
      <c r="D156" s="4" t="s">
        <v>437</v>
      </c>
      <c r="E156" s="4" t="s">
        <v>438</v>
      </c>
      <c r="F156" s="4" t="s">
        <v>439</v>
      </c>
      <c r="G156" s="7" t="str">
        <f>_xll.AtlasFormulas.AtlasFunctions.AtlasTable("PROD",DataAreaId,"T.PurchLine","%DeliveryDate","","","","","","","ItemId|InventTransId",$E156,$D156)</f>
        <v>3/6/2017</v>
      </c>
      <c r="H156" s="9">
        <v>18915</v>
      </c>
      <c r="I156" s="9">
        <f>_xll.AtlasFormulas.AtlasFunctions.AtlasBalance("PROD",DataAreaId,"T.PurchLine","Sum|PurchPrice|0","","","","","","","ItemId|InventTransId",$E156,$D156)</f>
        <v>0.74</v>
      </c>
      <c r="J156" s="7" t="str">
        <f>_xll.AtlasFormulas.AtlasFunctions.AtlasTable("PROD",DataAreaId,"T.PurchLine","%CurrencyCode","","","","","","","ItemId|InventTransId",$E156,$D156)</f>
        <v>EUR</v>
      </c>
      <c r="K156" s="9">
        <f>_xll.AtlasFormulas.AtlasFunctions.AtlasBalance("PROD",DataAreaId,"T.PurchLine","Sum|LineAmount|0","","","","","","","ItemId|InventTransId",$E156,$D156)</f>
        <v>13997.1</v>
      </c>
      <c r="L156" s="6">
        <v>42800</v>
      </c>
      <c r="M156" s="6">
        <v>42802</v>
      </c>
    </row>
    <row r="157" spans="1:13" x14ac:dyDescent="0.25">
      <c r="A157" s="4" t="s">
        <v>227</v>
      </c>
      <c r="B157" s="7" t="str">
        <f>_xll.AtlasFormulas.AtlasFunctions.AtlasTable("PROD",DataAreaId,"T.PurchTable","%OrderAccount","","","","","","","PurchId",$A157)</f>
        <v>364-2000168</v>
      </c>
      <c r="C157" s="7" t="str">
        <f>_xll.AtlasFormulas.AtlasFunctions.AtlasTable("PROD",DataAreaId,"T.VendTable","%Name","","","","","","","AccountNum",$B157)</f>
        <v>S&amp;P Clever Reinforcement Company AG</v>
      </c>
      <c r="D157" s="4" t="s">
        <v>440</v>
      </c>
      <c r="E157" s="4" t="s">
        <v>438</v>
      </c>
      <c r="F157" s="4" t="s">
        <v>439</v>
      </c>
      <c r="G157" s="7" t="str">
        <f>_xll.AtlasFormulas.AtlasFunctions.AtlasTable("PROD",DataAreaId,"T.PurchLine","%DeliveryDate","","","","","","","ItemId|InventTransId",$E157,$D157)</f>
        <v>3/1/2017</v>
      </c>
      <c r="H157" s="9">
        <v>18915</v>
      </c>
      <c r="I157" s="9">
        <f>_xll.AtlasFormulas.AtlasFunctions.AtlasBalance("PROD",DataAreaId,"T.PurchLine","Sum|PurchPrice|0","","","","","","","ItemId|InventTransId",$E157,$D157)</f>
        <v>0.74</v>
      </c>
      <c r="J157" s="7" t="str">
        <f>_xll.AtlasFormulas.AtlasFunctions.AtlasTable("PROD",DataAreaId,"T.PurchLine","%CurrencyCode","","","","","","","ItemId|InventTransId",$E157,$D157)</f>
        <v>EUR</v>
      </c>
      <c r="K157" s="9">
        <f>_xll.AtlasFormulas.AtlasFunctions.AtlasBalance("PROD",DataAreaId,"T.PurchLine","Sum|LineAmount|0","","","","","","","ItemId|InventTransId",$E157,$D157)</f>
        <v>13997.1</v>
      </c>
      <c r="L157" s="6">
        <v>42802</v>
      </c>
      <c r="M157" s="6">
        <v>42803</v>
      </c>
    </row>
    <row r="158" spans="1:13" x14ac:dyDescent="0.25">
      <c r="A158" s="4" t="s">
        <v>113</v>
      </c>
      <c r="B158" s="7" t="str">
        <f>_xll.AtlasFormulas.AtlasFunctions.AtlasTable("PROD",DataAreaId,"T.PurchTable","%OrderAccount","","","","","","","PurchId",$A158)</f>
        <v>364-2000168</v>
      </c>
      <c r="C158" s="7" t="str">
        <f>_xll.AtlasFormulas.AtlasFunctions.AtlasTable("PROD",DataAreaId,"T.VendTable","%Name","","","","","","","AccountNum",$B158)</f>
        <v>S&amp;P Clever Reinforcement Company AG</v>
      </c>
      <c r="D158" s="4" t="s">
        <v>441</v>
      </c>
      <c r="E158" s="4" t="s">
        <v>438</v>
      </c>
      <c r="F158" s="4" t="s">
        <v>439</v>
      </c>
      <c r="G158" s="7" t="str">
        <f>_xll.AtlasFormulas.AtlasFunctions.AtlasTable("PROD",DataAreaId,"T.PurchLine","%DeliveryDate","","","","","","","ItemId|InventTransId",$E158,$D158)</f>
        <v>3/23/2017</v>
      </c>
      <c r="H158" s="9">
        <v>-18915</v>
      </c>
      <c r="I158" s="9">
        <f>_xll.AtlasFormulas.AtlasFunctions.AtlasBalance("PROD",DataAreaId,"T.PurchLine","Sum|PurchPrice|0","","","","","","","ItemId|InventTransId",$E158,$D158)</f>
        <v>0.74</v>
      </c>
      <c r="J158" s="7" t="str">
        <f>_xll.AtlasFormulas.AtlasFunctions.AtlasTable("PROD",DataAreaId,"T.PurchLine","%CurrencyCode","","","","","","","ItemId|InventTransId",$E158,$D158)</f>
        <v>EUR</v>
      </c>
      <c r="K158" s="9">
        <f>_xll.AtlasFormulas.AtlasFunctions.AtlasBalance("PROD",DataAreaId,"T.PurchLine","Sum|LineAmount|0","","","","","","","ItemId|InventTransId",$E158,$D158)</f>
        <v>-13997.1</v>
      </c>
      <c r="L158" s="6">
        <v>42817</v>
      </c>
      <c r="M158" s="6">
        <v>42817</v>
      </c>
    </row>
    <row r="159" spans="1:13" x14ac:dyDescent="0.25">
      <c r="A159" s="4" t="s">
        <v>119</v>
      </c>
      <c r="B159" s="7" t="str">
        <f>_xll.AtlasFormulas.AtlasFunctions.AtlasTable("PROD",DataAreaId,"T.PurchTable","%OrderAccount","","","","","","","PurchId",$A159)</f>
        <v>364-2000168</v>
      </c>
      <c r="C159" s="7" t="str">
        <f>_xll.AtlasFormulas.AtlasFunctions.AtlasTable("PROD",DataAreaId,"T.VendTable","%Name","","","","","","","AccountNum",$B159)</f>
        <v>S&amp;P Clever Reinforcement Company AG</v>
      </c>
      <c r="D159" s="4" t="s">
        <v>442</v>
      </c>
      <c r="E159" s="4" t="s">
        <v>438</v>
      </c>
      <c r="F159" s="4" t="s">
        <v>439</v>
      </c>
      <c r="G159" s="7" t="str">
        <f>_xll.AtlasFormulas.AtlasFunctions.AtlasTable("PROD",DataAreaId,"T.PurchLine","%DeliveryDate","","","","","","","ItemId|InventTransId",$E159,$D159)</f>
        <v>3/23/2017</v>
      </c>
      <c r="H159" s="9">
        <v>18915</v>
      </c>
      <c r="I159" s="9">
        <f>_xll.AtlasFormulas.AtlasFunctions.AtlasBalance("PROD",DataAreaId,"T.PurchLine","Sum|PurchPrice|0","","","","","","","ItemId|InventTransId",$E159,$D159)</f>
        <v>0.74</v>
      </c>
      <c r="J159" s="7" t="str">
        <f>_xll.AtlasFormulas.AtlasFunctions.AtlasTable("PROD",DataAreaId,"T.PurchLine","%CurrencyCode","","","","","","","ItemId|InventTransId",$E159,$D159)</f>
        <v>EUR</v>
      </c>
      <c r="K159" s="9">
        <f>_xll.AtlasFormulas.AtlasFunctions.AtlasBalance("PROD",DataAreaId,"T.PurchLine","Sum|LineAmount|0","","","","","","","ItemId|InventTransId",$E159,$D159)</f>
        <v>13997.1</v>
      </c>
      <c r="L159" s="6">
        <v>42817</v>
      </c>
      <c r="M159" s="6">
        <v>42817</v>
      </c>
    </row>
    <row r="160" spans="1:13" x14ac:dyDescent="0.25">
      <c r="A160" s="4" t="s">
        <v>52</v>
      </c>
      <c r="B160" s="7" t="str">
        <f>_xll.AtlasFormulas.AtlasFunctions.AtlasTable("PROD",DataAreaId,"T.PurchTable","%OrderAccount","","","","","","","PurchId",$A160)</f>
        <v>364-2000168</v>
      </c>
      <c r="C160" s="7" t="str">
        <f>_xll.AtlasFormulas.AtlasFunctions.AtlasTable("PROD",DataAreaId,"T.VendTable","%Name","","","","","","","AccountNum",$B160)</f>
        <v>S&amp;P Clever Reinforcement Company AG</v>
      </c>
      <c r="D160" s="4" t="s">
        <v>443</v>
      </c>
      <c r="E160" s="4" t="s">
        <v>444</v>
      </c>
      <c r="F160" s="4" t="s">
        <v>42</v>
      </c>
      <c r="G160" s="7" t="str">
        <f>_xll.AtlasFormulas.AtlasFunctions.AtlasTable("PROD",DataAreaId,"T.PurchLine","%DeliveryDate","","","","","","","ItemId|InventTransId",$E160,$D160)</f>
        <v>3/1/2017</v>
      </c>
      <c r="H160" s="9">
        <v>1500</v>
      </c>
      <c r="I160" s="9">
        <f>_xll.AtlasFormulas.AtlasFunctions.AtlasBalance("PROD",DataAreaId,"T.PurchLine","Sum|PurchPrice|0","","","","","","","ItemId|InventTransId",$E160,$D160)</f>
        <v>0.63</v>
      </c>
      <c r="J160" s="7" t="str">
        <f>_xll.AtlasFormulas.AtlasFunctions.AtlasTable("PROD",DataAreaId,"T.PurchLine","%CurrencyCode","","","","","","","ItemId|InventTransId",$E160,$D160)</f>
        <v>EUR</v>
      </c>
      <c r="K160" s="9">
        <f>_xll.AtlasFormulas.AtlasFunctions.AtlasBalance("PROD",DataAreaId,"T.PurchLine","Sum|LineAmount|0","","","","","","","ItemId|InventTransId",$E160,$D160)</f>
        <v>945</v>
      </c>
      <c r="L160" s="6">
        <v>42800</v>
      </c>
      <c r="M160" s="6">
        <v>42800</v>
      </c>
    </row>
    <row r="161" spans="1:13" x14ac:dyDescent="0.25">
      <c r="A161" s="4" t="s">
        <v>190</v>
      </c>
      <c r="B161" s="7" t="str">
        <f>_xll.AtlasFormulas.AtlasFunctions.AtlasTable("PROD",DataAreaId,"T.PurchTable","%OrderAccount","","","","","","","PurchId",$A161)</f>
        <v>364-2000168</v>
      </c>
      <c r="C161" s="7" t="str">
        <f>_xll.AtlasFormulas.AtlasFunctions.AtlasTable("PROD",DataAreaId,"T.VendTable","%Name","","","","","","","AccountNum",$B161)</f>
        <v>S&amp;P Clever Reinforcement Company AG</v>
      </c>
      <c r="D161" s="4" t="s">
        <v>445</v>
      </c>
      <c r="E161" s="4" t="s">
        <v>444</v>
      </c>
      <c r="F161" s="4" t="s">
        <v>42</v>
      </c>
      <c r="G161" s="7" t="str">
        <f>_xll.AtlasFormulas.AtlasFunctions.AtlasTable("PROD",DataAreaId,"T.PurchLine","%DeliveryDate","","","","","","","ItemId|InventTransId",$E161,$D161)</f>
        <v>3/9/2017</v>
      </c>
      <c r="H161" s="9">
        <v>7500</v>
      </c>
      <c r="I161" s="9">
        <f>_xll.AtlasFormulas.AtlasFunctions.AtlasBalance("PROD",DataAreaId,"T.PurchLine","Sum|PurchPrice|0","","","","","","","ItemId|InventTransId",$E161,$D161)</f>
        <v>0.63</v>
      </c>
      <c r="J161" s="7" t="str">
        <f>_xll.AtlasFormulas.AtlasFunctions.AtlasTable("PROD",DataAreaId,"T.PurchLine","%CurrencyCode","","","","","","","ItemId|InventTransId",$E161,$D161)</f>
        <v>EUR</v>
      </c>
      <c r="K161" s="9">
        <f>_xll.AtlasFormulas.AtlasFunctions.AtlasBalance("PROD",DataAreaId,"T.PurchLine","Sum|LineAmount|0","","","","","","","ItemId|InventTransId",$E161,$D161)</f>
        <v>4725</v>
      </c>
      <c r="L161" s="6">
        <v>42825</v>
      </c>
      <c r="M161" s="6">
        <v>42809</v>
      </c>
    </row>
    <row r="162" spans="1:13" x14ac:dyDescent="0.25">
      <c r="A162" s="4" t="s">
        <v>76</v>
      </c>
      <c r="B162" s="7" t="str">
        <f>_xll.AtlasFormulas.AtlasFunctions.AtlasTable("PROD",DataAreaId,"T.PurchTable","%OrderAccount","","","","","","","PurchId",$A162)</f>
        <v>364-2000168</v>
      </c>
      <c r="C162" s="7" t="str">
        <f>_xll.AtlasFormulas.AtlasFunctions.AtlasTable("PROD",DataAreaId,"T.VendTable","%Name","","","","","","","AccountNum",$B162)</f>
        <v>S&amp;P Clever Reinforcement Company AG</v>
      </c>
      <c r="D162" s="4" t="s">
        <v>446</v>
      </c>
      <c r="E162" s="4" t="s">
        <v>447</v>
      </c>
      <c r="F162" s="4" t="s">
        <v>427</v>
      </c>
      <c r="G162" s="7" t="str">
        <f>_xll.AtlasFormulas.AtlasFunctions.AtlasTable("PROD",DataAreaId,"T.PurchLine","%DeliveryDate","","","","","","","ItemId|InventTransId",$E162,$D162)</f>
        <v>1/19/2017</v>
      </c>
      <c r="H162" s="9">
        <v>6000</v>
      </c>
      <c r="I162" s="9">
        <f>_xll.AtlasFormulas.AtlasFunctions.AtlasBalance("PROD",DataAreaId,"T.PurchLine","Sum|PurchPrice|0","","","","","","","ItemId|InventTransId",$E162,$D162)</f>
        <v>0.61</v>
      </c>
      <c r="J162" s="7" t="str">
        <f>_xll.AtlasFormulas.AtlasFunctions.AtlasTable("PROD",DataAreaId,"T.PurchLine","%CurrencyCode","","","","","","","ItemId|InventTransId",$E162,$D162)</f>
        <v>EUR</v>
      </c>
      <c r="K162" s="9">
        <f>_xll.AtlasFormulas.AtlasFunctions.AtlasBalance("PROD",DataAreaId,"T.PurchLine","Sum|LineAmount|0","","","","","","","ItemId|InventTransId",$E162,$D162)</f>
        <v>3660</v>
      </c>
      <c r="L162" s="6">
        <v>42766</v>
      </c>
      <c r="M162" s="6">
        <v>42754</v>
      </c>
    </row>
    <row r="163" spans="1:13" x14ac:dyDescent="0.25">
      <c r="A163" s="4" t="s">
        <v>190</v>
      </c>
      <c r="B163" s="7" t="str">
        <f>_xll.AtlasFormulas.AtlasFunctions.AtlasTable("PROD",DataAreaId,"T.PurchTable","%OrderAccount","","","","","","","PurchId",$A163)</f>
        <v>364-2000168</v>
      </c>
      <c r="C163" s="7" t="str">
        <f>_xll.AtlasFormulas.AtlasFunctions.AtlasTable("PROD",DataAreaId,"T.VendTable","%Name","","","","","","","AccountNum",$B163)</f>
        <v>S&amp;P Clever Reinforcement Company AG</v>
      </c>
      <c r="D163" s="4" t="s">
        <v>448</v>
      </c>
      <c r="E163" s="4" t="s">
        <v>447</v>
      </c>
      <c r="F163" s="4" t="s">
        <v>427</v>
      </c>
      <c r="G163" s="7" t="str">
        <f>_xll.AtlasFormulas.AtlasFunctions.AtlasTable("PROD",DataAreaId,"T.PurchLine","%DeliveryDate","","","","","","","ItemId|InventTransId",$E163,$D163)</f>
        <v>3/9/2017</v>
      </c>
      <c r="H163" s="9">
        <v>4500</v>
      </c>
      <c r="I163" s="9">
        <f>_xll.AtlasFormulas.AtlasFunctions.AtlasBalance("PROD",DataAreaId,"T.PurchLine","Sum|PurchPrice|0","","","","","","","ItemId|InventTransId",$E163,$D163)</f>
        <v>0.64</v>
      </c>
      <c r="J163" s="7" t="str">
        <f>_xll.AtlasFormulas.AtlasFunctions.AtlasTable("PROD",DataAreaId,"T.PurchLine","%CurrencyCode","","","","","","","ItemId|InventTransId",$E163,$D163)</f>
        <v>EUR</v>
      </c>
      <c r="K163" s="9">
        <f>_xll.AtlasFormulas.AtlasFunctions.AtlasBalance("PROD",DataAreaId,"T.PurchLine","Sum|LineAmount|0","","","","","","","ItemId|InventTransId",$E163,$D163)</f>
        <v>2880</v>
      </c>
      <c r="L163" s="6">
        <v>42825</v>
      </c>
      <c r="M163" s="6">
        <v>42809</v>
      </c>
    </row>
    <row r="164" spans="1:13" x14ac:dyDescent="0.25">
      <c r="A164" s="4" t="s">
        <v>187</v>
      </c>
      <c r="B164" s="7" t="str">
        <f>_xll.AtlasFormulas.AtlasFunctions.AtlasTable("PROD",DataAreaId,"T.PurchTable","%OrderAccount","","","","","","","PurchId",$A164)</f>
        <v>364-2000168</v>
      </c>
      <c r="C164" s="7" t="str">
        <f>_xll.AtlasFormulas.AtlasFunctions.AtlasTable("PROD",DataAreaId,"T.VendTable","%Name","","","","","","","AccountNum",$B164)</f>
        <v>S&amp;P Clever Reinforcement Company AG</v>
      </c>
      <c r="D164" s="4" t="s">
        <v>449</v>
      </c>
      <c r="E164" s="4" t="s">
        <v>447</v>
      </c>
      <c r="F164" s="4" t="s">
        <v>427</v>
      </c>
      <c r="G164" s="7" t="str">
        <f>_xll.AtlasFormulas.AtlasFunctions.AtlasTable("PROD",DataAreaId,"T.PurchLine","%DeliveryDate","","","","","","","ItemId|InventTransId",$E164,$D164)</f>
        <v>3/23/2017</v>
      </c>
      <c r="H164" s="9">
        <v>-6000</v>
      </c>
      <c r="I164" s="9">
        <f>_xll.AtlasFormulas.AtlasFunctions.AtlasBalance("PROD",DataAreaId,"T.PurchLine","Sum|PurchPrice|0","","","","","","","ItemId|InventTransId",$E164,$D164)</f>
        <v>0.61</v>
      </c>
      <c r="J164" s="7" t="str">
        <f>_xll.AtlasFormulas.AtlasFunctions.AtlasTable("PROD",DataAreaId,"T.PurchLine","%CurrencyCode","","","","","","","ItemId|InventTransId",$E164,$D164)</f>
        <v>EUR</v>
      </c>
      <c r="K164" s="9">
        <f>_xll.AtlasFormulas.AtlasFunctions.AtlasBalance("PROD",DataAreaId,"T.PurchLine","Sum|LineAmount|0","","","","","","","ItemId|InventTransId",$E164,$D164)</f>
        <v>-3660</v>
      </c>
      <c r="L164" s="6">
        <v>42817</v>
      </c>
      <c r="M164" s="6">
        <v>42817</v>
      </c>
    </row>
    <row r="165" spans="1:13" x14ac:dyDescent="0.25">
      <c r="A165" s="4" t="s">
        <v>225</v>
      </c>
      <c r="B165" s="7" t="str">
        <f>_xll.AtlasFormulas.AtlasFunctions.AtlasTable("PROD",DataAreaId,"T.PurchTable","%OrderAccount","","","","","","","PurchId",$A165)</f>
        <v>364-2000168</v>
      </c>
      <c r="C165" s="7" t="str">
        <f>_xll.AtlasFormulas.AtlasFunctions.AtlasTable("PROD",DataAreaId,"T.VendTable","%Name","","","","","","","AccountNum",$B165)</f>
        <v>S&amp;P Clever Reinforcement Company AG</v>
      </c>
      <c r="D165" s="4" t="s">
        <v>450</v>
      </c>
      <c r="E165" s="4" t="s">
        <v>447</v>
      </c>
      <c r="F165" s="4" t="s">
        <v>427</v>
      </c>
      <c r="G165" s="7" t="str">
        <f>_xll.AtlasFormulas.AtlasFunctions.AtlasTable("PROD",DataAreaId,"T.PurchLine","%DeliveryDate","","","","","","","ItemId|InventTransId",$E165,$D165)</f>
        <v>3/23/2017</v>
      </c>
      <c r="H165" s="9">
        <v>6000</v>
      </c>
      <c r="I165" s="9">
        <f>_xll.AtlasFormulas.AtlasFunctions.AtlasBalance("PROD",DataAreaId,"T.PurchLine","Sum|PurchPrice|0","","","","","","","ItemId|InventTransId",$E165,$D165)</f>
        <v>0</v>
      </c>
      <c r="J165" s="7" t="str">
        <f>_xll.AtlasFormulas.AtlasFunctions.AtlasTable("PROD",DataAreaId,"T.PurchLine","%CurrencyCode","","","","","","","ItemId|InventTransId",$E165,$D165)</f>
        <v>EUR</v>
      </c>
      <c r="K165" s="9">
        <f>_xll.AtlasFormulas.AtlasFunctions.AtlasBalance("PROD",DataAreaId,"T.PurchLine","Sum|LineAmount|0","","","","","","","ItemId|InventTransId",$E165,$D165)</f>
        <v>0</v>
      </c>
      <c r="L165" s="6">
        <v>42817</v>
      </c>
      <c r="M165" s="6">
        <v>42817</v>
      </c>
    </row>
    <row r="166" spans="1:13" x14ac:dyDescent="0.25">
      <c r="A166" s="4" t="s">
        <v>177</v>
      </c>
      <c r="B166" s="7" t="str">
        <f>_xll.AtlasFormulas.AtlasFunctions.AtlasTable("PROD",DataAreaId,"T.PurchTable","%OrderAccount","","","","","","","PurchId",$A166)</f>
        <v>364-2000168</v>
      </c>
      <c r="C166" s="7" t="str">
        <f>_xll.AtlasFormulas.AtlasFunctions.AtlasTable("PROD",DataAreaId,"T.VendTable","%Name","","","","","","","AccountNum",$B166)</f>
        <v>S&amp;P Clever Reinforcement Company AG</v>
      </c>
      <c r="D166" s="4" t="s">
        <v>451</v>
      </c>
      <c r="E166" s="4" t="s">
        <v>447</v>
      </c>
      <c r="F166" s="4" t="s">
        <v>427</v>
      </c>
      <c r="G166" s="7" t="str">
        <f>_xll.AtlasFormulas.AtlasFunctions.AtlasTable("PROD",DataAreaId,"T.PurchLine","%DeliveryDate","","","","","","","ItemId|InventTransId",$E166,$D166)</f>
        <v>3/23/2017</v>
      </c>
      <c r="H166" s="9">
        <v>-6000</v>
      </c>
      <c r="I166" s="9">
        <f>_xll.AtlasFormulas.AtlasFunctions.AtlasBalance("PROD",DataAreaId,"T.PurchLine","Sum|PurchPrice|0","","","","","","","ItemId|InventTransId",$E166,$D166)</f>
        <v>0</v>
      </c>
      <c r="J166" s="7" t="str">
        <f>_xll.AtlasFormulas.AtlasFunctions.AtlasTable("PROD",DataAreaId,"T.PurchLine","%CurrencyCode","","","","","","","ItemId|InventTransId",$E166,$D166)</f>
        <v>EUR</v>
      </c>
      <c r="K166" s="9">
        <f>_xll.AtlasFormulas.AtlasFunctions.AtlasBalance("PROD",DataAreaId,"T.PurchLine","Sum|LineAmount|0","","","","","","","ItemId|InventTransId",$E166,$D166)</f>
        <v>0</v>
      </c>
      <c r="L166" s="6">
        <v>42817</v>
      </c>
      <c r="M166" s="6">
        <v>42817</v>
      </c>
    </row>
    <row r="167" spans="1:13" x14ac:dyDescent="0.25">
      <c r="A167" s="4" t="s">
        <v>244</v>
      </c>
      <c r="B167" s="7" t="str">
        <f>_xll.AtlasFormulas.AtlasFunctions.AtlasTable("PROD",DataAreaId,"T.PurchTable","%OrderAccount","","","","","","","PurchId",$A167)</f>
        <v>364-2000168</v>
      </c>
      <c r="C167" s="7" t="str">
        <f>_xll.AtlasFormulas.AtlasFunctions.AtlasTable("PROD",DataAreaId,"T.VendTable","%Name","","","","","","","AccountNum",$B167)</f>
        <v>S&amp;P Clever Reinforcement Company AG</v>
      </c>
      <c r="D167" s="4" t="s">
        <v>452</v>
      </c>
      <c r="E167" s="4" t="s">
        <v>447</v>
      </c>
      <c r="F167" s="4" t="s">
        <v>427</v>
      </c>
      <c r="G167" s="7" t="str">
        <f>_xll.AtlasFormulas.AtlasFunctions.AtlasTable("PROD",DataAreaId,"T.PurchLine","%DeliveryDate","","","","","","","ItemId|InventTransId",$E167,$D167)</f>
        <v>3/23/2017</v>
      </c>
      <c r="H167" s="9">
        <v>6000</v>
      </c>
      <c r="I167" s="9">
        <f>_xll.AtlasFormulas.AtlasFunctions.AtlasBalance("PROD",DataAreaId,"T.PurchLine","Sum|PurchPrice|0","","","","","","","ItemId|InventTransId",$E167,$D167)</f>
        <v>0.61</v>
      </c>
      <c r="J167" s="7" t="str">
        <f>_xll.AtlasFormulas.AtlasFunctions.AtlasTable("PROD",DataAreaId,"T.PurchLine","%CurrencyCode","","","","","","","ItemId|InventTransId",$E167,$D167)</f>
        <v>EUR</v>
      </c>
      <c r="K167" s="9">
        <f>_xll.AtlasFormulas.AtlasFunctions.AtlasBalance("PROD",DataAreaId,"T.PurchLine","Sum|LineAmount|0","","","","","","","ItemId|InventTransId",$E167,$D167)</f>
        <v>3660</v>
      </c>
      <c r="L167" s="6">
        <v>42817</v>
      </c>
      <c r="M167" s="6">
        <v>42817</v>
      </c>
    </row>
    <row r="168" spans="1:13" x14ac:dyDescent="0.25">
      <c r="A168" s="4" t="s">
        <v>453</v>
      </c>
      <c r="B168" s="7" t="str">
        <f>_xll.AtlasFormulas.AtlasFunctions.AtlasTable("PROD",DataAreaId,"T.PurchTable","%OrderAccount","","","","","","","PurchId",$A168)</f>
        <v>364-2000168</v>
      </c>
      <c r="C168" s="7" t="str">
        <f>_xll.AtlasFormulas.AtlasFunctions.AtlasTable("PROD",DataAreaId,"T.VendTable","%Name","","","","","","","AccountNum",$B168)</f>
        <v>S&amp;P Clever Reinforcement Company AG</v>
      </c>
      <c r="D168" s="4" t="s">
        <v>454</v>
      </c>
      <c r="E168" s="4" t="s">
        <v>455</v>
      </c>
      <c r="F168" s="4" t="s">
        <v>439</v>
      </c>
      <c r="G168" s="7" t="str">
        <f>_xll.AtlasFormulas.AtlasFunctions.AtlasTable("PROD",DataAreaId,"T.PurchLine","%DeliveryDate","","","","","","","ItemId|InventTransId",$E168,$D168)</f>
        <v>5/15/2017</v>
      </c>
      <c r="H168" s="9">
        <v>675</v>
      </c>
      <c r="I168" s="9">
        <f>_xll.AtlasFormulas.AtlasFunctions.AtlasBalance("PROD",DataAreaId,"T.PurchLine","Sum|PurchPrice|0","","","","","","","ItemId|InventTransId",$E168,$D168)</f>
        <v>0.74</v>
      </c>
      <c r="J168" s="7" t="str">
        <f>_xll.AtlasFormulas.AtlasFunctions.AtlasTable("PROD",DataAreaId,"T.PurchLine","%CurrencyCode","","","","","","","ItemId|InventTransId",$E168,$D168)</f>
        <v>EUR</v>
      </c>
      <c r="K168" s="9">
        <f>_xll.AtlasFormulas.AtlasFunctions.AtlasBalance("PROD",DataAreaId,"T.PurchLine","Sum|LineAmount|0","","","","","","","ItemId|InventTransId",$E168,$D168)</f>
        <v>499.5</v>
      </c>
      <c r="L168" s="6">
        <v>42870</v>
      </c>
      <c r="M168" s="6">
        <v>42872</v>
      </c>
    </row>
    <row r="169" spans="1:13" x14ac:dyDescent="0.25">
      <c r="A169" s="4" t="s">
        <v>456</v>
      </c>
      <c r="B169" s="7" t="str">
        <f>_xll.AtlasFormulas.AtlasFunctions.AtlasTable("PROD",DataAreaId,"T.PurchTable","%OrderAccount","","","","","","","PurchId",$A169)</f>
        <v>364-2000168</v>
      </c>
      <c r="C169" s="7" t="str">
        <f>_xll.AtlasFormulas.AtlasFunctions.AtlasTable("PROD",DataAreaId,"T.VendTable","%Name","","","","","","","AccountNum",$B169)</f>
        <v>S&amp;P Clever Reinforcement Company AG</v>
      </c>
      <c r="D169" s="4" t="s">
        <v>457</v>
      </c>
      <c r="E169" s="4" t="s">
        <v>455</v>
      </c>
      <c r="F169" s="4" t="s">
        <v>439</v>
      </c>
      <c r="G169" s="7" t="str">
        <f>_xll.AtlasFormulas.AtlasFunctions.AtlasTable("PROD",DataAreaId,"T.PurchLine","%DeliveryDate","","","","","","","ItemId|InventTransId",$E169,$D169)</f>
        <v>4/12/2017</v>
      </c>
      <c r="H169" s="9">
        <v>14625</v>
      </c>
      <c r="I169" s="9">
        <f>_xll.AtlasFormulas.AtlasFunctions.AtlasBalance("PROD",DataAreaId,"T.PurchLine","Sum|PurchPrice|0","","","","","","","ItemId|InventTransId",$E169,$D169)</f>
        <v>0.74</v>
      </c>
      <c r="J169" s="7" t="str">
        <f>_xll.AtlasFormulas.AtlasFunctions.AtlasTable("PROD",DataAreaId,"T.PurchLine","%CurrencyCode","","","","","","","ItemId|InventTransId",$E169,$D169)</f>
        <v>EUR</v>
      </c>
      <c r="K169" s="9">
        <f>_xll.AtlasFormulas.AtlasFunctions.AtlasBalance("PROD",DataAreaId,"T.PurchLine","Sum|LineAmount|0","","","","","","","ItemId|InventTransId",$E169,$D169)</f>
        <v>10822.5</v>
      </c>
      <c r="L169" s="6">
        <v>42870</v>
      </c>
      <c r="M169" s="6">
        <v>42872</v>
      </c>
    </row>
    <row r="170" spans="1:13" x14ac:dyDescent="0.25">
      <c r="A170" s="4" t="s">
        <v>136</v>
      </c>
      <c r="B170" s="7" t="str">
        <f>_xll.AtlasFormulas.AtlasFunctions.AtlasTable("PROD",DataAreaId,"T.PurchTable","%OrderAccount","","","","","","","PurchId",$A170)</f>
        <v>364-2000168</v>
      </c>
      <c r="C170" s="7" t="str">
        <f>_xll.AtlasFormulas.AtlasFunctions.AtlasTable("PROD",DataAreaId,"T.VendTable","%Name","","","","","","","AccountNum",$B170)</f>
        <v>S&amp;P Clever Reinforcement Company AG</v>
      </c>
      <c r="D170" s="4" t="s">
        <v>458</v>
      </c>
      <c r="E170" s="4" t="s">
        <v>64</v>
      </c>
      <c r="F170" s="4" t="s">
        <v>42</v>
      </c>
      <c r="G170" s="7" t="str">
        <f>_xll.AtlasFormulas.AtlasFunctions.AtlasTable("PROD",DataAreaId,"T.PurchLine","%DeliveryDate","","","","","","","ItemId|InventTransId",$E170,$D170)</f>
        <v>1/24/2017</v>
      </c>
      <c r="H170" s="9">
        <v>25350</v>
      </c>
      <c r="I170" s="9">
        <f>_xll.AtlasFormulas.AtlasFunctions.AtlasBalance("PROD",DataAreaId,"T.PurchLine","Sum|PurchPrice|0","","","","","","","ItemId|InventTransId",$E170,$D170)</f>
        <v>0.57999999999999996</v>
      </c>
      <c r="J170" s="7" t="str">
        <f>_xll.AtlasFormulas.AtlasFunctions.AtlasTable("PROD",DataAreaId,"T.PurchLine","%CurrencyCode","","","","","","","ItemId|InventTransId",$E170,$D170)</f>
        <v>EUR</v>
      </c>
      <c r="K170" s="9">
        <f>_xll.AtlasFormulas.AtlasFunctions.AtlasBalance("PROD",DataAreaId,"T.PurchLine","Sum|LineAmount|0","","","","","","","ItemId|InventTransId",$E170,$D170)</f>
        <v>14703</v>
      </c>
      <c r="L170" s="6">
        <v>42765</v>
      </c>
      <c r="M170" s="6">
        <v>42759</v>
      </c>
    </row>
    <row r="171" spans="1:13" x14ac:dyDescent="0.25">
      <c r="A171" s="4" t="s">
        <v>185</v>
      </c>
      <c r="B171" s="7" t="str">
        <f>_xll.AtlasFormulas.AtlasFunctions.AtlasTable("PROD",DataAreaId,"T.PurchTable","%OrderAccount","","","","","","","PurchId",$A171)</f>
        <v>364-2000168</v>
      </c>
      <c r="C171" s="7" t="str">
        <f>_xll.AtlasFormulas.AtlasFunctions.AtlasTable("PROD",DataAreaId,"T.VendTable","%Name","","","","","","","AccountNum",$B171)</f>
        <v>S&amp;P Clever Reinforcement Company AG</v>
      </c>
      <c r="D171" s="4" t="s">
        <v>459</v>
      </c>
      <c r="E171" s="4" t="s">
        <v>64</v>
      </c>
      <c r="F171" s="4" t="s">
        <v>42</v>
      </c>
      <c r="G171" s="7" t="str">
        <f>_xll.AtlasFormulas.AtlasFunctions.AtlasTable("PROD",DataAreaId,"T.PurchLine","%DeliveryDate","","","","","","","ItemId|InventTransId",$E171,$D171)</f>
        <v>3/23/2017</v>
      </c>
      <c r="H171" s="9">
        <v>-25350</v>
      </c>
      <c r="I171" s="9">
        <f>_xll.AtlasFormulas.AtlasFunctions.AtlasBalance("PROD",DataAreaId,"T.PurchLine","Sum|PurchPrice|0","","","","","","","ItemId|InventTransId",$E171,$D171)</f>
        <v>0.57999999999999996</v>
      </c>
      <c r="J171" s="7" t="str">
        <f>_xll.AtlasFormulas.AtlasFunctions.AtlasTable("PROD",DataAreaId,"T.PurchLine","%CurrencyCode","","","","","","","ItemId|InventTransId",$E171,$D171)</f>
        <v>EUR</v>
      </c>
      <c r="K171" s="9">
        <f>_xll.AtlasFormulas.AtlasFunctions.AtlasBalance("PROD",DataAreaId,"T.PurchLine","Sum|LineAmount|0","","","","","","","ItemId|InventTransId",$E171,$D171)</f>
        <v>-14703</v>
      </c>
      <c r="L171" s="6">
        <v>42817</v>
      </c>
      <c r="M171" s="6">
        <v>42817</v>
      </c>
    </row>
    <row r="172" spans="1:13" x14ac:dyDescent="0.25">
      <c r="A172" s="4" t="s">
        <v>62</v>
      </c>
      <c r="B172" s="7" t="str">
        <f>_xll.AtlasFormulas.AtlasFunctions.AtlasTable("PROD",DataAreaId,"T.PurchTable","%OrderAccount","","","","","","","PurchId",$A172)</f>
        <v>364-2000168</v>
      </c>
      <c r="C172" s="7" t="str">
        <f>_xll.AtlasFormulas.AtlasFunctions.AtlasTable("PROD",DataAreaId,"T.VendTable","%Name","","","","","","","AccountNum",$B172)</f>
        <v>S&amp;P Clever Reinforcement Company AG</v>
      </c>
      <c r="D172" s="4" t="s">
        <v>460</v>
      </c>
      <c r="E172" s="4" t="s">
        <v>64</v>
      </c>
      <c r="F172" s="4" t="s">
        <v>42</v>
      </c>
      <c r="G172" s="7" t="str">
        <f>_xll.AtlasFormulas.AtlasFunctions.AtlasTable("PROD",DataAreaId,"T.PurchLine","%DeliveryDate","","","","","","","ItemId|InventTransId",$E172,$D172)</f>
        <v>3/23/2017</v>
      </c>
      <c r="H172" s="9">
        <v>25350</v>
      </c>
      <c r="I172" s="9">
        <f>_xll.AtlasFormulas.AtlasFunctions.AtlasBalance("PROD",DataAreaId,"T.PurchLine","Sum|PurchPrice|0","","","","","","","ItemId|InventTransId",$E172,$D172)</f>
        <v>0.57999999999999996</v>
      </c>
      <c r="J172" s="7" t="str">
        <f>_xll.AtlasFormulas.AtlasFunctions.AtlasTable("PROD",DataAreaId,"T.PurchLine","%CurrencyCode","","","","","","","ItemId|InventTransId",$E172,$D172)</f>
        <v>EUR</v>
      </c>
      <c r="K172" s="9">
        <f>_xll.AtlasFormulas.AtlasFunctions.AtlasBalance("PROD",DataAreaId,"T.PurchLine","Sum|LineAmount|0","","","","","","","ItemId|InventTransId",$E172,$D172)</f>
        <v>14703</v>
      </c>
      <c r="L172" s="6">
        <v>42817</v>
      </c>
      <c r="M172" s="6">
        <v>42817</v>
      </c>
    </row>
    <row r="173" spans="1:13" x14ac:dyDescent="0.25">
      <c r="A173" s="4" t="s">
        <v>173</v>
      </c>
      <c r="B173" s="7" t="str">
        <f>_xll.AtlasFormulas.AtlasFunctions.AtlasTable("PROD",DataAreaId,"T.PurchTable","%OrderAccount","","","","","","","PurchId",$A173)</f>
        <v>364-2000168</v>
      </c>
      <c r="C173" s="7" t="str">
        <f>_xll.AtlasFormulas.AtlasFunctions.AtlasTable("PROD",DataAreaId,"T.VendTable","%Name","","","","","","","AccountNum",$B173)</f>
        <v>S&amp;P Clever Reinforcement Company AG</v>
      </c>
      <c r="D173" s="4" t="s">
        <v>461</v>
      </c>
      <c r="E173" s="4" t="s">
        <v>64</v>
      </c>
      <c r="F173" s="4" t="s">
        <v>42</v>
      </c>
      <c r="G173" s="7" t="str">
        <f>_xll.AtlasFormulas.AtlasFunctions.AtlasTable("PROD",DataAreaId,"T.PurchLine","%DeliveryDate","","","","","","","ItemId|InventTransId",$E173,$D173)</f>
        <v>3/23/2017</v>
      </c>
      <c r="H173" s="9">
        <v>-25350</v>
      </c>
      <c r="I173" s="9">
        <f>_xll.AtlasFormulas.AtlasFunctions.AtlasBalance("PROD",DataAreaId,"T.PurchLine","Sum|PurchPrice|0","","","","","","","ItemId|InventTransId",$E173,$D173)</f>
        <v>0.59348000000000001</v>
      </c>
      <c r="J173" s="7" t="str">
        <f>_xll.AtlasFormulas.AtlasFunctions.AtlasTable("PROD",DataAreaId,"T.PurchLine","%CurrencyCode","","","","","","","ItemId|InventTransId",$E173,$D173)</f>
        <v>EUR</v>
      </c>
      <c r="K173" s="9">
        <f>_xll.AtlasFormulas.AtlasFunctions.AtlasBalance("PROD",DataAreaId,"T.PurchLine","Sum|LineAmount|0","","","","","","","ItemId|InventTransId",$E173,$D173)</f>
        <v>-15044.72</v>
      </c>
      <c r="L173" s="6">
        <v>42817</v>
      </c>
      <c r="M173" s="6">
        <v>42817</v>
      </c>
    </row>
    <row r="174" spans="1:13" x14ac:dyDescent="0.25">
      <c r="A174" s="4" t="s">
        <v>201</v>
      </c>
      <c r="B174" s="7" t="str">
        <f>_xll.AtlasFormulas.AtlasFunctions.AtlasTable("PROD",DataAreaId,"T.PurchTable","%OrderAccount","","","","","","","PurchId",$A174)</f>
        <v>364-2000168</v>
      </c>
      <c r="C174" s="7" t="str">
        <f>_xll.AtlasFormulas.AtlasFunctions.AtlasTable("PROD",DataAreaId,"T.VendTable","%Name","","","","","","","AccountNum",$B174)</f>
        <v>S&amp;P Clever Reinforcement Company AG</v>
      </c>
      <c r="D174" s="4" t="s">
        <v>462</v>
      </c>
      <c r="E174" s="4" t="s">
        <v>64</v>
      </c>
      <c r="F174" s="4" t="s">
        <v>42</v>
      </c>
      <c r="G174" s="7" t="str">
        <f>_xll.AtlasFormulas.AtlasFunctions.AtlasTable("PROD",DataAreaId,"T.PurchLine","%DeliveryDate","","","","","","","ItemId|InventTransId",$E174,$D174)</f>
        <v>3/23/2017</v>
      </c>
      <c r="H174" s="9">
        <v>25350</v>
      </c>
      <c r="I174" s="9">
        <f>_xll.AtlasFormulas.AtlasFunctions.AtlasBalance("PROD",DataAreaId,"T.PurchLine","Sum|PurchPrice|0","","","","","","","ItemId|InventTransId",$E174,$D174)</f>
        <v>0.59348000000000001</v>
      </c>
      <c r="J174" s="7" t="str">
        <f>_xll.AtlasFormulas.AtlasFunctions.AtlasTable("PROD",DataAreaId,"T.PurchLine","%CurrencyCode","","","","","","","ItemId|InventTransId",$E174,$D174)</f>
        <v>EUR</v>
      </c>
      <c r="K174" s="9">
        <f>_xll.AtlasFormulas.AtlasFunctions.AtlasBalance("PROD",DataAreaId,"T.PurchLine","Sum|LineAmount|0","","","","","","","ItemId|InventTransId",$E174,$D174)</f>
        <v>15044.72</v>
      </c>
      <c r="L174" s="6">
        <v>42817</v>
      </c>
      <c r="M174" s="6">
        <v>42817</v>
      </c>
    </row>
    <row r="175" spans="1:13" x14ac:dyDescent="0.25">
      <c r="A175" s="4" t="s">
        <v>463</v>
      </c>
      <c r="B175" s="7" t="str">
        <f>_xll.AtlasFormulas.AtlasFunctions.AtlasTable("PROD",DataAreaId,"T.PurchTable","%OrderAccount","","","","","","","PurchId",$A175)</f>
        <v>364-2000168</v>
      </c>
      <c r="C175" s="7" t="str">
        <f>_xll.AtlasFormulas.AtlasFunctions.AtlasTable("PROD",DataAreaId,"T.VendTable","%Name","","","","","","","AccountNum",$B175)</f>
        <v>S&amp;P Clever Reinforcement Company AG</v>
      </c>
      <c r="D175" s="4" t="s">
        <v>464</v>
      </c>
      <c r="E175" s="4" t="s">
        <v>64</v>
      </c>
      <c r="F175" s="4" t="s">
        <v>42</v>
      </c>
      <c r="G175" s="7" t="str">
        <f>_xll.AtlasFormulas.AtlasFunctions.AtlasTable("PROD",DataAreaId,"T.PurchLine","%DeliveryDate","","","","","","","ItemId|InventTransId",$E175,$D175)</f>
        <v>5/23/2017</v>
      </c>
      <c r="H175" s="9">
        <v>25350</v>
      </c>
      <c r="I175" s="9">
        <f>_xll.AtlasFormulas.AtlasFunctions.AtlasBalance("PROD",DataAreaId,"T.PurchLine","Sum|PurchPrice|0","","","","","","","ItemId|InventTransId",$E175,$D175)</f>
        <v>0.6</v>
      </c>
      <c r="J175" s="7" t="str">
        <f>_xll.AtlasFormulas.AtlasFunctions.AtlasTable("PROD",DataAreaId,"T.PurchLine","%CurrencyCode","","","","","","","ItemId|InventTransId",$E175,$D175)</f>
        <v>EUR</v>
      </c>
      <c r="K175" s="9">
        <f>_xll.AtlasFormulas.AtlasFunctions.AtlasBalance("PROD",DataAreaId,"T.PurchLine","Sum|LineAmount|0","","","","","","","ItemId|InventTransId",$E175,$D175)</f>
        <v>15210</v>
      </c>
      <c r="L175" s="6">
        <v>42886</v>
      </c>
      <c r="M175" s="6">
        <v>42886</v>
      </c>
    </row>
    <row r="176" spans="1:13" x14ac:dyDescent="0.25">
      <c r="A176" s="4" t="s">
        <v>323</v>
      </c>
      <c r="B176" s="7" t="str">
        <f>_xll.AtlasFormulas.AtlasFunctions.AtlasTable("PROD",DataAreaId,"T.PurchTable","%OrderAccount","","","","","","","PurchId",$A176)</f>
        <v>364-2000168</v>
      </c>
      <c r="C176" s="7" t="str">
        <f>_xll.AtlasFormulas.AtlasFunctions.AtlasTable("PROD",DataAreaId,"T.VendTable","%Name","","","","","","","AccountNum",$B176)</f>
        <v>S&amp;P Clever Reinforcement Company AG</v>
      </c>
      <c r="D176" s="4" t="s">
        <v>465</v>
      </c>
      <c r="E176" s="4" t="s">
        <v>466</v>
      </c>
      <c r="F176" s="4" t="s">
        <v>427</v>
      </c>
      <c r="G176" s="7" t="str">
        <f>_xll.AtlasFormulas.AtlasFunctions.AtlasTable("PROD",DataAreaId,"T.PurchLine","%DeliveryDate","","","","","","","ItemId|InventTransId",$E176,$D176)</f>
        <v>6/9/2017</v>
      </c>
      <c r="H176" s="9">
        <v>19500</v>
      </c>
      <c r="I176" s="9">
        <f>_xll.AtlasFormulas.AtlasFunctions.AtlasBalance("PROD",DataAreaId,"T.PurchLine","Sum|PurchPrice|0","","","","","","","ItemId|InventTransId",$E176,$D176)</f>
        <v>0</v>
      </c>
      <c r="J176" s="7" t="str">
        <f>_xll.AtlasFormulas.AtlasFunctions.AtlasTable("PROD",DataAreaId,"T.PurchLine","%CurrencyCode","","","","","","","ItemId|InventTransId",$E176,$D176)</f>
        <v>EUR</v>
      </c>
      <c r="K176" s="9">
        <f>_xll.AtlasFormulas.AtlasFunctions.AtlasBalance("PROD",DataAreaId,"T.PurchLine","Sum|LineAmount|0","","","","","","","ItemId|InventTransId",$E176,$D176)</f>
        <v>0</v>
      </c>
      <c r="L176" s="6"/>
      <c r="M176" s="6"/>
    </row>
    <row r="177" spans="1:13" x14ac:dyDescent="0.25">
      <c r="A177" s="4" t="s">
        <v>76</v>
      </c>
      <c r="B177" s="7" t="str">
        <f>_xll.AtlasFormulas.AtlasFunctions.AtlasTable("PROD",DataAreaId,"T.PurchTable","%OrderAccount","","","","","","","PurchId",$A177)</f>
        <v>364-2000168</v>
      </c>
      <c r="C177" s="7" t="str">
        <f>_xll.AtlasFormulas.AtlasFunctions.AtlasTable("PROD",DataAreaId,"T.VendTable","%Name","","","","","","","AccountNum",$B177)</f>
        <v>S&amp;P Clever Reinforcement Company AG</v>
      </c>
      <c r="D177" s="4" t="s">
        <v>467</v>
      </c>
      <c r="E177" s="4" t="s">
        <v>466</v>
      </c>
      <c r="F177" s="4" t="s">
        <v>427</v>
      </c>
      <c r="G177" s="7" t="str">
        <f>_xll.AtlasFormulas.AtlasFunctions.AtlasTable("PROD",DataAreaId,"T.PurchLine","%DeliveryDate","","","","","","","ItemId|InventTransId",$E177,$D177)</f>
        <v>1/19/2017</v>
      </c>
      <c r="H177" s="9">
        <v>13650</v>
      </c>
      <c r="I177" s="9">
        <f>_xll.AtlasFormulas.AtlasFunctions.AtlasBalance("PROD",DataAreaId,"T.PurchLine","Sum|PurchPrice|0","","","","","","","ItemId|InventTransId",$E177,$D177)</f>
        <v>0.59</v>
      </c>
      <c r="J177" s="7" t="str">
        <f>_xll.AtlasFormulas.AtlasFunctions.AtlasTable("PROD",DataAreaId,"T.PurchLine","%CurrencyCode","","","","","","","ItemId|InventTransId",$E177,$D177)</f>
        <v>EUR</v>
      </c>
      <c r="K177" s="9">
        <f>_xll.AtlasFormulas.AtlasFunctions.AtlasBalance("PROD",DataAreaId,"T.PurchLine","Sum|LineAmount|0","","","","","","","ItemId|InventTransId",$E177,$D177)</f>
        <v>8053.5</v>
      </c>
      <c r="L177" s="6">
        <v>42766</v>
      </c>
      <c r="M177" s="6">
        <v>42754</v>
      </c>
    </row>
    <row r="178" spans="1:13" x14ac:dyDescent="0.25">
      <c r="A178" s="4" t="s">
        <v>134</v>
      </c>
      <c r="B178" s="7" t="str">
        <f>_xll.AtlasFormulas.AtlasFunctions.AtlasTable("PROD",DataAreaId,"T.PurchTable","%OrderAccount","","","","","","","PurchId",$A178)</f>
        <v>364-2000168</v>
      </c>
      <c r="C178" s="7" t="str">
        <f>_xll.AtlasFormulas.AtlasFunctions.AtlasTable("PROD",DataAreaId,"T.VendTable","%Name","","","","","","","AccountNum",$B178)</f>
        <v>S&amp;P Clever Reinforcement Company AG</v>
      </c>
      <c r="D178" s="4" t="s">
        <v>468</v>
      </c>
      <c r="E178" s="4" t="s">
        <v>466</v>
      </c>
      <c r="F178" s="4" t="s">
        <v>427</v>
      </c>
      <c r="G178" s="7" t="str">
        <f>_xll.AtlasFormulas.AtlasFunctions.AtlasTable("PROD",DataAreaId,"T.PurchLine","%DeliveryDate","","","","","","","ItemId|InventTransId",$E178,$D178)</f>
        <v>1/24/2017</v>
      </c>
      <c r="H178" s="9">
        <v>1950</v>
      </c>
      <c r="I178" s="9">
        <f>_xll.AtlasFormulas.AtlasFunctions.AtlasBalance("PROD",DataAreaId,"T.PurchLine","Sum|PurchPrice|0","","","","","","","ItemId|InventTransId",$E178,$D178)</f>
        <v>0.59</v>
      </c>
      <c r="J178" s="7" t="str">
        <f>_xll.AtlasFormulas.AtlasFunctions.AtlasTable("PROD",DataAreaId,"T.PurchLine","%CurrencyCode","","","","","","","ItemId|InventTransId",$E178,$D178)</f>
        <v>EUR</v>
      </c>
      <c r="K178" s="9">
        <f>_xll.AtlasFormulas.AtlasFunctions.AtlasBalance("PROD",DataAreaId,"T.PurchLine","Sum|LineAmount|0","","","","","","","ItemId|InventTransId",$E178,$D178)</f>
        <v>1150.5</v>
      </c>
      <c r="L178" s="6">
        <v>42765</v>
      </c>
      <c r="M178" s="6">
        <v>42760</v>
      </c>
    </row>
    <row r="179" spans="1:13" x14ac:dyDescent="0.25">
      <c r="A179" s="4" t="s">
        <v>169</v>
      </c>
      <c r="B179" s="7" t="str">
        <f>_xll.AtlasFormulas.AtlasFunctions.AtlasTable("PROD",DataAreaId,"T.PurchTable","%OrderAccount","","","","","","","PurchId",$A179)</f>
        <v>364-2000168</v>
      </c>
      <c r="C179" s="7" t="str">
        <f>_xll.AtlasFormulas.AtlasFunctions.AtlasTable("PROD",DataAreaId,"T.VendTable","%Name","","","","","","","AccountNum",$B179)</f>
        <v>S&amp;P Clever Reinforcement Company AG</v>
      </c>
      <c r="D179" s="4" t="s">
        <v>469</v>
      </c>
      <c r="E179" s="4" t="s">
        <v>466</v>
      </c>
      <c r="F179" s="4" t="s">
        <v>427</v>
      </c>
      <c r="G179" s="7" t="str">
        <f>_xll.AtlasFormulas.AtlasFunctions.AtlasTable("PROD",DataAreaId,"T.PurchLine","%DeliveryDate","","","","","","","ItemId|InventTransId",$E179,$D179)</f>
        <v>1/30/2017</v>
      </c>
      <c r="H179" s="9">
        <v>9750</v>
      </c>
      <c r="I179" s="9">
        <f>_xll.AtlasFormulas.AtlasFunctions.AtlasBalance("PROD",DataAreaId,"T.PurchLine","Sum|PurchPrice|0","","","","","","","ItemId|InventTransId",$E179,$D179)</f>
        <v>0.59</v>
      </c>
      <c r="J179" s="7" t="str">
        <f>_xll.AtlasFormulas.AtlasFunctions.AtlasTable("PROD",DataAreaId,"T.PurchLine","%CurrencyCode","","","","","","","ItemId|InventTransId",$E179,$D179)</f>
        <v>EUR</v>
      </c>
      <c r="K179" s="9">
        <f>_xll.AtlasFormulas.AtlasFunctions.AtlasBalance("PROD",DataAreaId,"T.PurchLine","Sum|LineAmount|0","","","","","","","ItemId|InventTransId",$E179,$D179)</f>
        <v>5752.5</v>
      </c>
      <c r="L179" s="6">
        <v>42774</v>
      </c>
      <c r="M179" s="6">
        <v>42767</v>
      </c>
    </row>
    <row r="180" spans="1:13" x14ac:dyDescent="0.25">
      <c r="A180" s="4" t="s">
        <v>58</v>
      </c>
      <c r="B180" s="7" t="str">
        <f>_xll.AtlasFormulas.AtlasFunctions.AtlasTable("PROD",DataAreaId,"T.PurchTable","%OrderAccount","","","","","","","PurchId",$A180)</f>
        <v>364-2000168</v>
      </c>
      <c r="C180" s="7" t="str">
        <f>_xll.AtlasFormulas.AtlasFunctions.AtlasTable("PROD",DataAreaId,"T.VendTable","%Name","","","","","","","AccountNum",$B180)</f>
        <v>S&amp;P Clever Reinforcement Company AG</v>
      </c>
      <c r="D180" s="4" t="s">
        <v>470</v>
      </c>
      <c r="E180" s="4" t="s">
        <v>466</v>
      </c>
      <c r="F180" s="4" t="s">
        <v>427</v>
      </c>
      <c r="G180" s="7" t="str">
        <f>_xll.AtlasFormulas.AtlasFunctions.AtlasTable("PROD",DataAreaId,"T.PurchLine","%DeliveryDate","","","","","","","ItemId|InventTransId",$E180,$D180)</f>
        <v>3/23/2017</v>
      </c>
      <c r="H180" s="9">
        <v>1950</v>
      </c>
      <c r="I180" s="9">
        <f>_xll.AtlasFormulas.AtlasFunctions.AtlasBalance("PROD",DataAreaId,"T.PurchLine","Sum|PurchPrice|0","","","","","","","ItemId|InventTransId",$E180,$D180)</f>
        <v>0</v>
      </c>
      <c r="J180" s="7" t="str">
        <f>_xll.AtlasFormulas.AtlasFunctions.AtlasTable("PROD",DataAreaId,"T.PurchLine","%CurrencyCode","","","","","","","ItemId|InventTransId",$E180,$D180)</f>
        <v>EUR</v>
      </c>
      <c r="K180" s="9">
        <f>_xll.AtlasFormulas.AtlasFunctions.AtlasBalance("PROD",DataAreaId,"T.PurchLine","Sum|LineAmount|0","","","","","","","ItemId|InventTransId",$E180,$D180)</f>
        <v>0</v>
      </c>
      <c r="L180" s="6">
        <v>42817</v>
      </c>
      <c r="M180" s="6">
        <v>42817</v>
      </c>
    </row>
    <row r="181" spans="1:13" x14ac:dyDescent="0.25">
      <c r="A181" s="4" t="s">
        <v>179</v>
      </c>
      <c r="B181" s="7" t="str">
        <f>_xll.AtlasFormulas.AtlasFunctions.AtlasTable("PROD",DataAreaId,"T.PurchTable","%OrderAccount","","","","","","","PurchId",$A181)</f>
        <v>364-2000168</v>
      </c>
      <c r="C181" s="7" t="str">
        <f>_xll.AtlasFormulas.AtlasFunctions.AtlasTable("PROD",DataAreaId,"T.VendTable","%Name","","","","","","","AccountNum",$B181)</f>
        <v>S&amp;P Clever Reinforcement Company AG</v>
      </c>
      <c r="D181" s="4" t="s">
        <v>471</v>
      </c>
      <c r="E181" s="4" t="s">
        <v>466</v>
      </c>
      <c r="F181" s="4" t="s">
        <v>427</v>
      </c>
      <c r="G181" s="7" t="str">
        <f>_xll.AtlasFormulas.AtlasFunctions.AtlasTable("PROD",DataAreaId,"T.PurchLine","%DeliveryDate","","","","","","","ItemId|InventTransId",$E181,$D181)</f>
        <v>3/23/2017</v>
      </c>
      <c r="H181" s="9">
        <v>9750</v>
      </c>
      <c r="I181" s="9">
        <f>_xll.AtlasFormulas.AtlasFunctions.AtlasBalance("PROD",DataAreaId,"T.PurchLine","Sum|PurchPrice|0","","","","","","","ItemId|InventTransId",$E181,$D181)</f>
        <v>0</v>
      </c>
      <c r="J181" s="7" t="str">
        <f>_xll.AtlasFormulas.AtlasFunctions.AtlasTable("PROD",DataAreaId,"T.PurchLine","%CurrencyCode","","","","","","","ItemId|InventTransId",$E181,$D181)</f>
        <v>EUR</v>
      </c>
      <c r="K181" s="9">
        <f>_xll.AtlasFormulas.AtlasFunctions.AtlasBalance("PROD",DataAreaId,"T.PurchLine","Sum|LineAmount|0","","","","","","","ItemId|InventTransId",$E181,$D181)</f>
        <v>0</v>
      </c>
      <c r="L181" s="6">
        <v>42817</v>
      </c>
      <c r="M181" s="6">
        <v>42817</v>
      </c>
    </row>
    <row r="182" spans="1:13" x14ac:dyDescent="0.25">
      <c r="A182" s="4" t="s">
        <v>225</v>
      </c>
      <c r="B182" s="7" t="str">
        <f>_xll.AtlasFormulas.AtlasFunctions.AtlasTable("PROD",DataAreaId,"T.PurchTable","%OrderAccount","","","","","","","PurchId",$A182)</f>
        <v>364-2000168</v>
      </c>
      <c r="C182" s="7" t="str">
        <f>_xll.AtlasFormulas.AtlasFunctions.AtlasTable("PROD",DataAreaId,"T.VendTable","%Name","","","","","","","AccountNum",$B182)</f>
        <v>S&amp;P Clever Reinforcement Company AG</v>
      </c>
      <c r="D182" s="4" t="s">
        <v>472</v>
      </c>
      <c r="E182" s="4" t="s">
        <v>466</v>
      </c>
      <c r="F182" s="4" t="s">
        <v>427</v>
      </c>
      <c r="G182" s="7" t="str">
        <f>_xll.AtlasFormulas.AtlasFunctions.AtlasTable("PROD",DataAreaId,"T.PurchLine","%DeliveryDate","","","","","","","ItemId|InventTransId",$E182,$D182)</f>
        <v>3/23/2017</v>
      </c>
      <c r="H182" s="9">
        <v>13650</v>
      </c>
      <c r="I182" s="9">
        <f>_xll.AtlasFormulas.AtlasFunctions.AtlasBalance("PROD",DataAreaId,"T.PurchLine","Sum|PurchPrice|0","","","","","","","ItemId|InventTransId",$E182,$D182)</f>
        <v>0</v>
      </c>
      <c r="J182" s="7" t="str">
        <f>_xll.AtlasFormulas.AtlasFunctions.AtlasTable("PROD",DataAreaId,"T.PurchLine","%CurrencyCode","","","","","","","ItemId|InventTransId",$E182,$D182)</f>
        <v>EUR</v>
      </c>
      <c r="K182" s="9">
        <f>_xll.AtlasFormulas.AtlasFunctions.AtlasBalance("PROD",DataAreaId,"T.PurchLine","Sum|LineAmount|0","","","","","","","ItemId|InventTransId",$E182,$D182)</f>
        <v>0</v>
      </c>
      <c r="L182" s="6">
        <v>42817</v>
      </c>
      <c r="M182" s="6">
        <v>42817</v>
      </c>
    </row>
    <row r="183" spans="1:13" x14ac:dyDescent="0.25">
      <c r="A183" s="4" t="s">
        <v>123</v>
      </c>
      <c r="B183" s="7" t="str">
        <f>_xll.AtlasFormulas.AtlasFunctions.AtlasTable("PROD",DataAreaId,"T.PurchTable","%OrderAccount","","","","","","","PurchId",$A183)</f>
        <v>364-2000168</v>
      </c>
      <c r="C183" s="7" t="str">
        <f>_xll.AtlasFormulas.AtlasFunctions.AtlasTable("PROD",DataAreaId,"T.VendTable","%Name","","","","","","","AccountNum",$B183)</f>
        <v>S&amp;P Clever Reinforcement Company AG</v>
      </c>
      <c r="D183" s="4" t="s">
        <v>473</v>
      </c>
      <c r="E183" s="4" t="s">
        <v>466</v>
      </c>
      <c r="F183" s="4" t="s">
        <v>427</v>
      </c>
      <c r="G183" s="7" t="str">
        <f>_xll.AtlasFormulas.AtlasFunctions.AtlasTable("PROD",DataAreaId,"T.PurchLine","%DeliveryDate","","","","","","","ItemId|InventTransId",$E183,$D183)</f>
        <v>3/23/2017</v>
      </c>
      <c r="H183" s="9">
        <v>-1950</v>
      </c>
      <c r="I183" s="9">
        <f>_xll.AtlasFormulas.AtlasFunctions.AtlasBalance("PROD",DataAreaId,"T.PurchLine","Sum|PurchPrice|0","","","","","","","ItemId|InventTransId",$E183,$D183)</f>
        <v>0</v>
      </c>
      <c r="J183" s="7" t="str">
        <f>_xll.AtlasFormulas.AtlasFunctions.AtlasTable("PROD",DataAreaId,"T.PurchLine","%CurrencyCode","","","","","","","ItemId|InventTransId",$E183,$D183)</f>
        <v>EUR</v>
      </c>
      <c r="K183" s="9">
        <f>_xll.AtlasFormulas.AtlasFunctions.AtlasBalance("PROD",DataAreaId,"T.PurchLine","Sum|LineAmount|0","","","","","","","ItemId|InventTransId",$E183,$D183)</f>
        <v>0</v>
      </c>
      <c r="L183" s="6">
        <v>42817</v>
      </c>
      <c r="M183" s="6">
        <v>42817</v>
      </c>
    </row>
    <row r="184" spans="1:13" x14ac:dyDescent="0.25">
      <c r="A184" s="4" t="s">
        <v>127</v>
      </c>
      <c r="B184" s="7" t="str">
        <f>_xll.AtlasFormulas.AtlasFunctions.AtlasTable("PROD",DataAreaId,"T.PurchTable","%OrderAccount","","","","","","","PurchId",$A184)</f>
        <v>364-2000168</v>
      </c>
      <c r="C184" s="7" t="str">
        <f>_xll.AtlasFormulas.AtlasFunctions.AtlasTable("PROD",DataAreaId,"T.VendTable","%Name","","","","","","","AccountNum",$B184)</f>
        <v>S&amp;P Clever Reinforcement Company AG</v>
      </c>
      <c r="D184" s="4" t="s">
        <v>474</v>
      </c>
      <c r="E184" s="4" t="s">
        <v>466</v>
      </c>
      <c r="F184" s="4" t="s">
        <v>427</v>
      </c>
      <c r="G184" s="7" t="str">
        <f>_xll.AtlasFormulas.AtlasFunctions.AtlasTable("PROD",DataAreaId,"T.PurchLine","%DeliveryDate","","","","","","","ItemId|InventTransId",$E184,$D184)</f>
        <v>3/23/2017</v>
      </c>
      <c r="H184" s="9">
        <v>1950</v>
      </c>
      <c r="I184" s="9">
        <f>_xll.AtlasFormulas.AtlasFunctions.AtlasBalance("PROD",DataAreaId,"T.PurchLine","Sum|PurchPrice|0","","","","","","","ItemId|InventTransId",$E184,$D184)</f>
        <v>0.59</v>
      </c>
      <c r="J184" s="7" t="str">
        <f>_xll.AtlasFormulas.AtlasFunctions.AtlasTable("PROD",DataAreaId,"T.PurchLine","%CurrencyCode","","","","","","","ItemId|InventTransId",$E184,$D184)</f>
        <v>EUR</v>
      </c>
      <c r="K184" s="9">
        <f>_xll.AtlasFormulas.AtlasFunctions.AtlasBalance("PROD",DataAreaId,"T.PurchLine","Sum|LineAmount|0","","","","","","","ItemId|InventTransId",$E184,$D184)</f>
        <v>1150.5</v>
      </c>
      <c r="L184" s="6">
        <v>42817</v>
      </c>
      <c r="M184" s="6">
        <v>42817</v>
      </c>
    </row>
    <row r="185" spans="1:13" x14ac:dyDescent="0.25">
      <c r="A185" s="4" t="s">
        <v>177</v>
      </c>
      <c r="B185" s="7" t="str">
        <f>_xll.AtlasFormulas.AtlasFunctions.AtlasTable("PROD",DataAreaId,"T.PurchTable","%OrderAccount","","","","","","","PurchId",$A185)</f>
        <v>364-2000168</v>
      </c>
      <c r="C185" s="7" t="str">
        <f>_xll.AtlasFormulas.AtlasFunctions.AtlasTable("PROD",DataAreaId,"T.VendTable","%Name","","","","","","","AccountNum",$B185)</f>
        <v>S&amp;P Clever Reinforcement Company AG</v>
      </c>
      <c r="D185" s="4" t="s">
        <v>475</v>
      </c>
      <c r="E185" s="4" t="s">
        <v>466</v>
      </c>
      <c r="F185" s="4" t="s">
        <v>427</v>
      </c>
      <c r="G185" s="7" t="str">
        <f>_xll.AtlasFormulas.AtlasFunctions.AtlasTable("PROD",DataAreaId,"T.PurchLine","%DeliveryDate","","","","","","","ItemId|InventTransId",$E185,$D185)</f>
        <v>3/23/2017</v>
      </c>
      <c r="H185" s="9">
        <v>-13650</v>
      </c>
      <c r="I185" s="9">
        <f>_xll.AtlasFormulas.AtlasFunctions.AtlasBalance("PROD",DataAreaId,"T.PurchLine","Sum|PurchPrice|0","","","","","","","ItemId|InventTransId",$E185,$D185)</f>
        <v>0</v>
      </c>
      <c r="J185" s="7" t="str">
        <f>_xll.AtlasFormulas.AtlasFunctions.AtlasTable("PROD",DataAreaId,"T.PurchLine","%CurrencyCode","","","","","","","ItemId|InventTransId",$E185,$D185)</f>
        <v>EUR</v>
      </c>
      <c r="K185" s="9">
        <f>_xll.AtlasFormulas.AtlasFunctions.AtlasBalance("PROD",DataAreaId,"T.PurchLine","Sum|LineAmount|0","","","","","","","ItemId|InventTransId",$E185,$D185)</f>
        <v>0</v>
      </c>
      <c r="L185" s="6">
        <v>42817</v>
      </c>
      <c r="M185" s="6">
        <v>42817</v>
      </c>
    </row>
    <row r="186" spans="1:13" x14ac:dyDescent="0.25">
      <c r="A186" s="4" t="s">
        <v>125</v>
      </c>
      <c r="B186" s="7" t="str">
        <f>_xll.AtlasFormulas.AtlasFunctions.AtlasTable("PROD",DataAreaId,"T.PurchTable","%OrderAccount","","","","","","","PurchId",$A186)</f>
        <v>364-2000168</v>
      </c>
      <c r="C186" s="7" t="str">
        <f>_xll.AtlasFormulas.AtlasFunctions.AtlasTable("PROD",DataAreaId,"T.VendTable","%Name","","","","","","","AccountNum",$B186)</f>
        <v>S&amp;P Clever Reinforcement Company AG</v>
      </c>
      <c r="D186" s="4" t="s">
        <v>476</v>
      </c>
      <c r="E186" s="4" t="s">
        <v>466</v>
      </c>
      <c r="F186" s="4" t="s">
        <v>427</v>
      </c>
      <c r="G186" s="7" t="str">
        <f>_xll.AtlasFormulas.AtlasFunctions.AtlasTable("PROD",DataAreaId,"T.PurchLine","%DeliveryDate","","","","","","","ItemId|InventTransId",$E186,$D186)</f>
        <v>3/23/2017</v>
      </c>
      <c r="H186" s="9">
        <v>-9750</v>
      </c>
      <c r="I186" s="9">
        <f>_xll.AtlasFormulas.AtlasFunctions.AtlasBalance("PROD",DataAreaId,"T.PurchLine","Sum|PurchPrice|0","","","","","","","ItemId|InventTransId",$E186,$D186)</f>
        <v>0</v>
      </c>
      <c r="J186" s="7" t="str">
        <f>_xll.AtlasFormulas.AtlasFunctions.AtlasTable("PROD",DataAreaId,"T.PurchLine","%CurrencyCode","","","","","","","ItemId|InventTransId",$E186,$D186)</f>
        <v>EUR</v>
      </c>
      <c r="K186" s="9">
        <f>_xll.AtlasFormulas.AtlasFunctions.AtlasBalance("PROD",DataAreaId,"T.PurchLine","Sum|LineAmount|0","","","","","","","ItemId|InventTransId",$E186,$D186)</f>
        <v>0</v>
      </c>
      <c r="L186" s="6">
        <v>42817</v>
      </c>
      <c r="M186" s="6">
        <v>42817</v>
      </c>
    </row>
    <row r="187" spans="1:13" x14ac:dyDescent="0.25">
      <c r="A187" s="4" t="s">
        <v>244</v>
      </c>
      <c r="B187" s="7" t="str">
        <f>_xll.AtlasFormulas.AtlasFunctions.AtlasTable("PROD",DataAreaId,"T.PurchTable","%OrderAccount","","","","","","","PurchId",$A187)</f>
        <v>364-2000168</v>
      </c>
      <c r="C187" s="7" t="str">
        <f>_xll.AtlasFormulas.AtlasFunctions.AtlasTable("PROD",DataAreaId,"T.VendTable","%Name","","","","","","","AccountNum",$B187)</f>
        <v>S&amp;P Clever Reinforcement Company AG</v>
      </c>
      <c r="D187" s="4" t="s">
        <v>477</v>
      </c>
      <c r="E187" s="4" t="s">
        <v>466</v>
      </c>
      <c r="F187" s="4" t="s">
        <v>427</v>
      </c>
      <c r="G187" s="7" t="str">
        <f>_xll.AtlasFormulas.AtlasFunctions.AtlasTable("PROD",DataAreaId,"T.PurchLine","%DeliveryDate","","","","","","","ItemId|InventTransId",$E187,$D187)</f>
        <v>3/23/2017</v>
      </c>
      <c r="H187" s="9">
        <v>13650</v>
      </c>
      <c r="I187" s="9">
        <f>_xll.AtlasFormulas.AtlasFunctions.AtlasBalance("PROD",DataAreaId,"T.PurchLine","Sum|PurchPrice|0","","","","","","","ItemId|InventTransId",$E187,$D187)</f>
        <v>0.59</v>
      </c>
      <c r="J187" s="7" t="str">
        <f>_xll.AtlasFormulas.AtlasFunctions.AtlasTable("PROD",DataAreaId,"T.PurchLine","%CurrencyCode","","","","","","","ItemId|InventTransId",$E187,$D187)</f>
        <v>EUR</v>
      </c>
      <c r="K187" s="9">
        <f>_xll.AtlasFormulas.AtlasFunctions.AtlasBalance("PROD",DataAreaId,"T.PurchLine","Sum|LineAmount|0","","","","","","","ItemId|InventTransId",$E187,$D187)</f>
        <v>8053.5</v>
      </c>
      <c r="L187" s="6">
        <v>42817</v>
      </c>
      <c r="M187" s="6">
        <v>42817</v>
      </c>
    </row>
    <row r="188" spans="1:13" x14ac:dyDescent="0.25">
      <c r="A188" s="4" t="s">
        <v>247</v>
      </c>
      <c r="B188" s="7" t="str">
        <f>_xll.AtlasFormulas.AtlasFunctions.AtlasTable("PROD",DataAreaId,"T.PurchTable","%OrderAccount","","","","","","","PurchId",$A188)</f>
        <v>364-2000168</v>
      </c>
      <c r="C188" s="7" t="str">
        <f>_xll.AtlasFormulas.AtlasFunctions.AtlasTable("PROD",DataAreaId,"T.VendTable","%Name","","","","","","","AccountNum",$B188)</f>
        <v>S&amp;P Clever Reinforcement Company AG</v>
      </c>
      <c r="D188" s="4" t="s">
        <v>478</v>
      </c>
      <c r="E188" s="4" t="s">
        <v>466</v>
      </c>
      <c r="F188" s="4" t="s">
        <v>427</v>
      </c>
      <c r="G188" s="7" t="str">
        <f>_xll.AtlasFormulas.AtlasFunctions.AtlasTable("PROD",DataAreaId,"T.PurchLine","%DeliveryDate","","","","","","","ItemId|InventTransId",$E188,$D188)</f>
        <v>3/23/2017</v>
      </c>
      <c r="H188" s="9">
        <v>9750</v>
      </c>
      <c r="I188" s="9">
        <f>_xll.AtlasFormulas.AtlasFunctions.AtlasBalance("PROD",DataAreaId,"T.PurchLine","Sum|PurchPrice|0","","","","","","","ItemId|InventTransId",$E188,$D188)</f>
        <v>0.59</v>
      </c>
      <c r="J188" s="7" t="str">
        <f>_xll.AtlasFormulas.AtlasFunctions.AtlasTable("PROD",DataAreaId,"T.PurchLine","%CurrencyCode","","","","","","","ItemId|InventTransId",$E188,$D188)</f>
        <v>EUR</v>
      </c>
      <c r="K188" s="9">
        <f>_xll.AtlasFormulas.AtlasFunctions.AtlasBalance("PROD",DataAreaId,"T.PurchLine","Sum|LineAmount|0","","","","","","","ItemId|InventTransId",$E188,$D188)</f>
        <v>5752.5</v>
      </c>
      <c r="L188" s="6">
        <v>42817</v>
      </c>
      <c r="M188" s="6">
        <v>42817</v>
      </c>
    </row>
    <row r="189" spans="1:13" x14ac:dyDescent="0.25">
      <c r="A189" s="4" t="s">
        <v>187</v>
      </c>
      <c r="B189" s="7" t="str">
        <f>_xll.AtlasFormulas.AtlasFunctions.AtlasTable("PROD",DataAreaId,"T.PurchTable","%OrderAccount","","","","","","","PurchId",$A189)</f>
        <v>364-2000168</v>
      </c>
      <c r="C189" s="7" t="str">
        <f>_xll.AtlasFormulas.AtlasFunctions.AtlasTable("PROD",DataAreaId,"T.VendTable","%Name","","","","","","","AccountNum",$B189)</f>
        <v>S&amp;P Clever Reinforcement Company AG</v>
      </c>
      <c r="D189" s="4" t="s">
        <v>479</v>
      </c>
      <c r="E189" s="4" t="s">
        <v>466</v>
      </c>
      <c r="F189" s="4" t="s">
        <v>427</v>
      </c>
      <c r="G189" s="7" t="str">
        <f>_xll.AtlasFormulas.AtlasFunctions.AtlasTable("PROD",DataAreaId,"T.PurchLine","%DeliveryDate","","","","","","","ItemId|InventTransId",$E189,$D189)</f>
        <v>3/23/2017</v>
      </c>
      <c r="H189" s="9">
        <v>-13650</v>
      </c>
      <c r="I189" s="9">
        <f>_xll.AtlasFormulas.AtlasFunctions.AtlasBalance("PROD",DataAreaId,"T.PurchLine","Sum|PurchPrice|0","","","","","","","ItemId|InventTransId",$E189,$D189)</f>
        <v>0.59</v>
      </c>
      <c r="J189" s="7" t="str">
        <f>_xll.AtlasFormulas.AtlasFunctions.AtlasTable("PROD",DataAreaId,"T.PurchLine","%CurrencyCode","","","","","","","ItemId|InventTransId",$E189,$D189)</f>
        <v>EUR</v>
      </c>
      <c r="K189" s="9">
        <f>_xll.AtlasFormulas.AtlasFunctions.AtlasBalance("PROD",DataAreaId,"T.PurchLine","Sum|LineAmount|0","","","","","","","ItemId|InventTransId",$E189,$D189)</f>
        <v>-8053.5</v>
      </c>
      <c r="L189" s="6">
        <v>42817</v>
      </c>
      <c r="M189" s="6">
        <v>42817</v>
      </c>
    </row>
    <row r="190" spans="1:13" x14ac:dyDescent="0.25">
      <c r="A190" s="4" t="s">
        <v>183</v>
      </c>
      <c r="B190" s="7" t="str">
        <f>_xll.AtlasFormulas.AtlasFunctions.AtlasTable("PROD",DataAreaId,"T.PurchTable","%OrderAccount","","","","","","","PurchId",$A190)</f>
        <v>364-2000168</v>
      </c>
      <c r="C190" s="7" t="str">
        <f>_xll.AtlasFormulas.AtlasFunctions.AtlasTable("PROD",DataAreaId,"T.VendTable","%Name","","","","","","","AccountNum",$B190)</f>
        <v>S&amp;P Clever Reinforcement Company AG</v>
      </c>
      <c r="D190" s="4" t="s">
        <v>480</v>
      </c>
      <c r="E190" s="4" t="s">
        <v>466</v>
      </c>
      <c r="F190" s="4" t="s">
        <v>427</v>
      </c>
      <c r="G190" s="7" t="str">
        <f>_xll.AtlasFormulas.AtlasFunctions.AtlasTable("PROD",DataAreaId,"T.PurchLine","%DeliveryDate","","","","","","","ItemId|InventTransId",$E190,$D190)</f>
        <v>3/23/2017</v>
      </c>
      <c r="H190" s="9">
        <v>-9750</v>
      </c>
      <c r="I190" s="9">
        <f>_xll.AtlasFormulas.AtlasFunctions.AtlasBalance("PROD",DataAreaId,"T.PurchLine","Sum|PurchPrice|0","","","","","","","ItemId|InventTransId",$E190,$D190)</f>
        <v>0.59</v>
      </c>
      <c r="J190" s="7" t="str">
        <f>_xll.AtlasFormulas.AtlasFunctions.AtlasTable("PROD",DataAreaId,"T.PurchLine","%CurrencyCode","","","","","","","ItemId|InventTransId",$E190,$D190)</f>
        <v>EUR</v>
      </c>
      <c r="K190" s="9">
        <f>_xll.AtlasFormulas.AtlasFunctions.AtlasBalance("PROD",DataAreaId,"T.PurchLine","Sum|LineAmount|0","","","","","","","ItemId|InventTransId",$E190,$D190)</f>
        <v>-5752.5</v>
      </c>
      <c r="L190" s="6">
        <v>42817</v>
      </c>
      <c r="M190" s="6">
        <v>42817</v>
      </c>
    </row>
    <row r="191" spans="1:13" x14ac:dyDescent="0.25">
      <c r="A191" s="4" t="s">
        <v>213</v>
      </c>
      <c r="B191" s="7" t="str">
        <f>_xll.AtlasFormulas.AtlasFunctions.AtlasTable("PROD",DataAreaId,"T.PurchTable","%OrderAccount","","","","","","","PurchId",$A191)</f>
        <v>364-2000168</v>
      </c>
      <c r="C191" s="7" t="str">
        <f>_xll.AtlasFormulas.AtlasFunctions.AtlasTable("PROD",DataAreaId,"T.VendTable","%Name","","","","","","","AccountNum",$B191)</f>
        <v>S&amp;P Clever Reinforcement Company AG</v>
      </c>
      <c r="D191" s="4" t="s">
        <v>481</v>
      </c>
      <c r="E191" s="4" t="s">
        <v>466</v>
      </c>
      <c r="F191" s="4" t="s">
        <v>427</v>
      </c>
      <c r="G191" s="7" t="str">
        <f>_xll.AtlasFormulas.AtlasFunctions.AtlasTable("PROD",DataAreaId,"T.PurchLine","%DeliveryDate","","","","","","","ItemId|InventTransId",$E191,$D191)</f>
        <v>3/23/2017</v>
      </c>
      <c r="H191" s="9">
        <v>-1950</v>
      </c>
      <c r="I191" s="9">
        <f>_xll.AtlasFormulas.AtlasFunctions.AtlasBalance("PROD",DataAreaId,"T.PurchLine","Sum|PurchPrice|0","","","","","","","ItemId|InventTransId",$E191,$D191)</f>
        <v>0.59</v>
      </c>
      <c r="J191" s="7" t="str">
        <f>_xll.AtlasFormulas.AtlasFunctions.AtlasTable("PROD",DataAreaId,"T.PurchLine","%CurrencyCode","","","","","","","ItemId|InventTransId",$E191,$D191)</f>
        <v>EUR</v>
      </c>
      <c r="K191" s="9">
        <f>_xll.AtlasFormulas.AtlasFunctions.AtlasBalance("PROD",DataAreaId,"T.PurchLine","Sum|LineAmount|0","","","","","","","ItemId|InventTransId",$E191,$D191)</f>
        <v>-1150.5</v>
      </c>
      <c r="L191" s="6">
        <v>42817</v>
      </c>
      <c r="M191" s="6">
        <v>42817</v>
      </c>
    </row>
    <row r="192" spans="1:13" x14ac:dyDescent="0.25">
      <c r="A192" s="4" t="s">
        <v>482</v>
      </c>
      <c r="B192" s="7" t="str">
        <f>_xll.AtlasFormulas.AtlasFunctions.AtlasTable("PROD",DataAreaId,"T.PurchTable","%OrderAccount","","","","","","","PurchId",$A192)</f>
        <v>364-2000168</v>
      </c>
      <c r="C192" s="7" t="str">
        <f>_xll.AtlasFormulas.AtlasFunctions.AtlasTable("PROD",DataAreaId,"T.VendTable","%Name","","","","","","","AccountNum",$B192)</f>
        <v>S&amp;P Clever Reinforcement Company AG</v>
      </c>
      <c r="D192" s="4" t="s">
        <v>483</v>
      </c>
      <c r="E192" s="4" t="s">
        <v>484</v>
      </c>
      <c r="F192" s="4" t="s">
        <v>485</v>
      </c>
      <c r="G192" s="7" t="str">
        <f>_xll.AtlasFormulas.AtlasFunctions.AtlasTable("PROD",DataAreaId,"T.PurchLine","%DeliveryDate","","","","","","","ItemId|InventTransId",$E192,$D192)</f>
        <v>6/12/2017</v>
      </c>
      <c r="H192" s="9">
        <v>15210</v>
      </c>
      <c r="I192" s="9">
        <f>_xll.AtlasFormulas.AtlasFunctions.AtlasBalance("PROD",DataAreaId,"T.PurchLine","Sum|PurchPrice|0","","","","","","","ItemId|InventTransId",$E192,$D192)</f>
        <v>0</v>
      </c>
      <c r="J192" s="7" t="str">
        <f>_xll.AtlasFormulas.AtlasFunctions.AtlasTable("PROD",DataAreaId,"T.PurchLine","%CurrencyCode","","","","","","","ItemId|InventTransId",$E192,$D192)</f>
        <v>EUR</v>
      </c>
      <c r="K192" s="9">
        <f>_xll.AtlasFormulas.AtlasFunctions.AtlasBalance("PROD",DataAreaId,"T.PurchLine","Sum|LineAmount|0","","","","","","","ItemId|InventTransId",$E192,$D192)</f>
        <v>0</v>
      </c>
      <c r="L192" s="6"/>
      <c r="M192" s="6"/>
    </row>
    <row r="193" spans="1:13" x14ac:dyDescent="0.25">
      <c r="A193" s="4" t="s">
        <v>486</v>
      </c>
      <c r="B193" s="7" t="str">
        <f>_xll.AtlasFormulas.AtlasFunctions.AtlasTable("PROD",DataAreaId,"T.PurchTable","%OrderAccount","","","","","","","PurchId",$A193)</f>
        <v>364-2000168</v>
      </c>
      <c r="C193" s="7" t="str">
        <f>_xll.AtlasFormulas.AtlasFunctions.AtlasTable("PROD",DataAreaId,"T.VendTable","%Name","","","","","","","AccountNum",$B193)</f>
        <v>S&amp;P Clever Reinforcement Company AG</v>
      </c>
      <c r="D193" s="4" t="s">
        <v>487</v>
      </c>
      <c r="E193" s="4" t="s">
        <v>199</v>
      </c>
      <c r="F193" s="4" t="s">
        <v>198</v>
      </c>
      <c r="G193" s="7" t="str">
        <f>_xll.AtlasFormulas.AtlasFunctions.AtlasTable("PROD",DataAreaId,"T.PurchLine","%DeliveryDate","","","","","","","ItemId|InventTransId",$E193,$D193)</f>
        <v>5/4/2017</v>
      </c>
      <c r="H193" s="9">
        <v>100</v>
      </c>
      <c r="I193" s="9">
        <f>_xll.AtlasFormulas.AtlasFunctions.AtlasBalance("PROD",DataAreaId,"T.PurchLine","Sum|PurchPrice|0","","","","","","","ItemId|InventTransId",$E193,$D193)</f>
        <v>2.12</v>
      </c>
      <c r="J193" s="7" t="str">
        <f>_xll.AtlasFormulas.AtlasFunctions.AtlasTable("PROD",DataAreaId,"T.PurchLine","%CurrencyCode","","","","","","","ItemId|InventTransId",$E193,$D193)</f>
        <v>EUR</v>
      </c>
      <c r="K193" s="9">
        <f>_xll.AtlasFormulas.AtlasFunctions.AtlasBalance("PROD",DataAreaId,"T.PurchLine","Sum|LineAmount|0","","","","","","","ItemId|InventTransId",$E193,$D193)</f>
        <v>2120</v>
      </c>
      <c r="L193" s="6">
        <v>42860</v>
      </c>
      <c r="M193" s="6">
        <v>42870</v>
      </c>
    </row>
    <row r="194" spans="1:13" x14ac:dyDescent="0.25">
      <c r="A194" s="4" t="s">
        <v>486</v>
      </c>
      <c r="B194" s="7" t="str">
        <f>_xll.AtlasFormulas.AtlasFunctions.AtlasTable("PROD",DataAreaId,"T.PurchTable","%OrderAccount","","","","","","","PurchId",$A194)</f>
        <v>364-2000168</v>
      </c>
      <c r="C194" s="7" t="str">
        <f>_xll.AtlasFormulas.AtlasFunctions.AtlasTable("PROD",DataAreaId,"T.VendTable","%Name","","","","","","","AccountNum",$B194)</f>
        <v>S&amp;P Clever Reinforcement Company AG</v>
      </c>
      <c r="D194" s="4" t="s">
        <v>487</v>
      </c>
      <c r="E194" s="4" t="s">
        <v>199</v>
      </c>
      <c r="F194" s="4" t="s">
        <v>198</v>
      </c>
      <c r="G194" s="7" t="str">
        <f>_xll.AtlasFormulas.AtlasFunctions.AtlasTable("PROD",DataAreaId,"T.PurchLine","%DeliveryDate","","","","","","","ItemId|InventTransId",$E194,$D194)</f>
        <v>5/4/2017</v>
      </c>
      <c r="H194" s="9">
        <v>100</v>
      </c>
      <c r="I194" s="9">
        <f>_xll.AtlasFormulas.AtlasFunctions.AtlasBalance("PROD",DataAreaId,"T.PurchLine","Sum|PurchPrice|0","","","","","","","ItemId|InventTransId",$E194,$D194)</f>
        <v>2.12</v>
      </c>
      <c r="J194" s="7" t="str">
        <f>_xll.AtlasFormulas.AtlasFunctions.AtlasTable("PROD",DataAreaId,"T.PurchLine","%CurrencyCode","","","","","","","ItemId|InventTransId",$E194,$D194)</f>
        <v>EUR</v>
      </c>
      <c r="K194" s="9">
        <f>_xll.AtlasFormulas.AtlasFunctions.AtlasBalance("PROD",DataAreaId,"T.PurchLine","Sum|LineAmount|0","","","","","","","ItemId|InventTransId",$E194,$D194)</f>
        <v>2120</v>
      </c>
      <c r="L194" s="6">
        <v>42860</v>
      </c>
      <c r="M194" s="6">
        <v>42870</v>
      </c>
    </row>
    <row r="195" spans="1:13" x14ac:dyDescent="0.25">
      <c r="A195" s="4" t="s">
        <v>486</v>
      </c>
      <c r="B195" s="7" t="str">
        <f>_xll.AtlasFormulas.AtlasFunctions.AtlasTable("PROD",DataAreaId,"T.PurchTable","%OrderAccount","","","","","","","PurchId",$A195)</f>
        <v>364-2000168</v>
      </c>
      <c r="C195" s="7" t="str">
        <f>_xll.AtlasFormulas.AtlasFunctions.AtlasTable("PROD",DataAreaId,"T.VendTable","%Name","","","","","","","AccountNum",$B195)</f>
        <v>S&amp;P Clever Reinforcement Company AG</v>
      </c>
      <c r="D195" s="4" t="s">
        <v>487</v>
      </c>
      <c r="E195" s="4" t="s">
        <v>199</v>
      </c>
      <c r="F195" s="4" t="s">
        <v>198</v>
      </c>
      <c r="G195" s="7" t="str">
        <f>_xll.AtlasFormulas.AtlasFunctions.AtlasTable("PROD",DataAreaId,"T.PurchLine","%DeliveryDate","","","","","","","ItemId|InventTransId",$E195,$D195)</f>
        <v>5/4/2017</v>
      </c>
      <c r="H195" s="9">
        <v>100</v>
      </c>
      <c r="I195" s="9">
        <f>_xll.AtlasFormulas.AtlasFunctions.AtlasBalance("PROD",DataAreaId,"T.PurchLine","Sum|PurchPrice|0","","","","","","","ItemId|InventTransId",$E195,$D195)</f>
        <v>2.12</v>
      </c>
      <c r="J195" s="7" t="str">
        <f>_xll.AtlasFormulas.AtlasFunctions.AtlasTable("PROD",DataAreaId,"T.PurchLine","%CurrencyCode","","","","","","","ItemId|InventTransId",$E195,$D195)</f>
        <v>EUR</v>
      </c>
      <c r="K195" s="9">
        <f>_xll.AtlasFormulas.AtlasFunctions.AtlasBalance("PROD",DataAreaId,"T.PurchLine","Sum|LineAmount|0","","","","","","","ItemId|InventTransId",$E195,$D195)</f>
        <v>2120</v>
      </c>
      <c r="L195" s="6">
        <v>42860</v>
      </c>
      <c r="M195" s="6">
        <v>42870</v>
      </c>
    </row>
    <row r="196" spans="1:13" x14ac:dyDescent="0.25">
      <c r="A196" s="4" t="s">
        <v>486</v>
      </c>
      <c r="B196" s="7" t="str">
        <f>_xll.AtlasFormulas.AtlasFunctions.AtlasTable("PROD",DataAreaId,"T.PurchTable","%OrderAccount","","","","","","","PurchId",$A196)</f>
        <v>364-2000168</v>
      </c>
      <c r="C196" s="7" t="str">
        <f>_xll.AtlasFormulas.AtlasFunctions.AtlasTable("PROD",DataAreaId,"T.VendTable","%Name","","","","","","","AccountNum",$B196)</f>
        <v>S&amp;P Clever Reinforcement Company AG</v>
      </c>
      <c r="D196" s="4" t="s">
        <v>487</v>
      </c>
      <c r="E196" s="4" t="s">
        <v>199</v>
      </c>
      <c r="F196" s="4" t="s">
        <v>198</v>
      </c>
      <c r="G196" s="7" t="str">
        <f>_xll.AtlasFormulas.AtlasFunctions.AtlasTable("PROD",DataAreaId,"T.PurchLine","%DeliveryDate","","","","","","","ItemId|InventTransId",$E196,$D196)</f>
        <v>5/4/2017</v>
      </c>
      <c r="H196" s="9">
        <v>100</v>
      </c>
      <c r="I196" s="9">
        <f>_xll.AtlasFormulas.AtlasFunctions.AtlasBalance("PROD",DataAreaId,"T.PurchLine","Sum|PurchPrice|0","","","","","","","ItemId|InventTransId",$E196,$D196)</f>
        <v>2.12</v>
      </c>
      <c r="J196" s="7" t="str">
        <f>_xll.AtlasFormulas.AtlasFunctions.AtlasTable("PROD",DataAreaId,"T.PurchLine","%CurrencyCode","","","","","","","ItemId|InventTransId",$E196,$D196)</f>
        <v>EUR</v>
      </c>
      <c r="K196" s="9">
        <f>_xll.AtlasFormulas.AtlasFunctions.AtlasBalance("PROD",DataAreaId,"T.PurchLine","Sum|LineAmount|0","","","","","","","ItemId|InventTransId",$E196,$D196)</f>
        <v>2120</v>
      </c>
      <c r="L196" s="6">
        <v>42860</v>
      </c>
      <c r="M196" s="6">
        <v>42870</v>
      </c>
    </row>
    <row r="197" spans="1:13" x14ac:dyDescent="0.25">
      <c r="A197" s="4" t="s">
        <v>486</v>
      </c>
      <c r="B197" s="7" t="str">
        <f>_xll.AtlasFormulas.AtlasFunctions.AtlasTable("PROD",DataAreaId,"T.PurchTable","%OrderAccount","","","","","","","PurchId",$A197)</f>
        <v>364-2000168</v>
      </c>
      <c r="C197" s="7" t="str">
        <f>_xll.AtlasFormulas.AtlasFunctions.AtlasTable("PROD",DataAreaId,"T.VendTable","%Name","","","","","","","AccountNum",$B197)</f>
        <v>S&amp;P Clever Reinforcement Company AG</v>
      </c>
      <c r="D197" s="4" t="s">
        <v>487</v>
      </c>
      <c r="E197" s="4" t="s">
        <v>199</v>
      </c>
      <c r="F197" s="4" t="s">
        <v>198</v>
      </c>
      <c r="G197" s="7" t="str">
        <f>_xll.AtlasFormulas.AtlasFunctions.AtlasTable("PROD",DataAreaId,"T.PurchLine","%DeliveryDate","","","","","","","ItemId|InventTransId",$E197,$D197)</f>
        <v>5/4/2017</v>
      </c>
      <c r="H197" s="9">
        <v>100</v>
      </c>
      <c r="I197" s="9">
        <f>_xll.AtlasFormulas.AtlasFunctions.AtlasBalance("PROD",DataAreaId,"T.PurchLine","Sum|PurchPrice|0","","","","","","","ItemId|InventTransId",$E197,$D197)</f>
        <v>2.12</v>
      </c>
      <c r="J197" s="7" t="str">
        <f>_xll.AtlasFormulas.AtlasFunctions.AtlasTable("PROD",DataAreaId,"T.PurchLine","%CurrencyCode","","","","","","","ItemId|InventTransId",$E197,$D197)</f>
        <v>EUR</v>
      </c>
      <c r="K197" s="9">
        <f>_xll.AtlasFormulas.AtlasFunctions.AtlasBalance("PROD",DataAreaId,"T.PurchLine","Sum|LineAmount|0","","","","","","","ItemId|InventTransId",$E197,$D197)</f>
        <v>2120</v>
      </c>
      <c r="L197" s="6">
        <v>42860</v>
      </c>
      <c r="M197" s="6">
        <v>42870</v>
      </c>
    </row>
    <row r="198" spans="1:13" x14ac:dyDescent="0.25">
      <c r="A198" s="4" t="s">
        <v>486</v>
      </c>
      <c r="B198" s="7" t="str">
        <f>_xll.AtlasFormulas.AtlasFunctions.AtlasTable("PROD",DataAreaId,"T.PurchTable","%OrderAccount","","","","","","","PurchId",$A198)</f>
        <v>364-2000168</v>
      </c>
      <c r="C198" s="7" t="str">
        <f>_xll.AtlasFormulas.AtlasFunctions.AtlasTable("PROD",DataAreaId,"T.VendTable","%Name","","","","","","","AccountNum",$B198)</f>
        <v>S&amp;P Clever Reinforcement Company AG</v>
      </c>
      <c r="D198" s="4" t="s">
        <v>487</v>
      </c>
      <c r="E198" s="4" t="s">
        <v>199</v>
      </c>
      <c r="F198" s="4" t="s">
        <v>198</v>
      </c>
      <c r="G198" s="7" t="str">
        <f>_xll.AtlasFormulas.AtlasFunctions.AtlasTable("PROD",DataAreaId,"T.PurchLine","%DeliveryDate","","","","","","","ItemId|InventTransId",$E198,$D198)</f>
        <v>5/4/2017</v>
      </c>
      <c r="H198" s="9">
        <v>100</v>
      </c>
      <c r="I198" s="9">
        <f>_xll.AtlasFormulas.AtlasFunctions.AtlasBalance("PROD",DataAreaId,"T.PurchLine","Sum|PurchPrice|0","","","","","","","ItemId|InventTransId",$E198,$D198)</f>
        <v>2.12</v>
      </c>
      <c r="J198" s="7" t="str">
        <f>_xll.AtlasFormulas.AtlasFunctions.AtlasTable("PROD",DataAreaId,"T.PurchLine","%CurrencyCode","","","","","","","ItemId|InventTransId",$E198,$D198)</f>
        <v>EUR</v>
      </c>
      <c r="K198" s="9">
        <f>_xll.AtlasFormulas.AtlasFunctions.AtlasBalance("PROD",DataAreaId,"T.PurchLine","Sum|LineAmount|0","","","","","","","ItemId|InventTransId",$E198,$D198)</f>
        <v>2120</v>
      </c>
      <c r="L198" s="6">
        <v>42860</v>
      </c>
      <c r="M198" s="6">
        <v>42870</v>
      </c>
    </row>
    <row r="199" spans="1:13" x14ac:dyDescent="0.25">
      <c r="A199" s="4" t="s">
        <v>486</v>
      </c>
      <c r="B199" s="7" t="str">
        <f>_xll.AtlasFormulas.AtlasFunctions.AtlasTable("PROD",DataAreaId,"T.PurchTable","%OrderAccount","","","","","","","PurchId",$A199)</f>
        <v>364-2000168</v>
      </c>
      <c r="C199" s="7" t="str">
        <f>_xll.AtlasFormulas.AtlasFunctions.AtlasTable("PROD",DataAreaId,"T.VendTable","%Name","","","","","","","AccountNum",$B199)</f>
        <v>S&amp;P Clever Reinforcement Company AG</v>
      </c>
      <c r="D199" s="4" t="s">
        <v>487</v>
      </c>
      <c r="E199" s="4" t="s">
        <v>199</v>
      </c>
      <c r="F199" s="4" t="s">
        <v>198</v>
      </c>
      <c r="G199" s="7" t="str">
        <f>_xll.AtlasFormulas.AtlasFunctions.AtlasTable("PROD",DataAreaId,"T.PurchLine","%DeliveryDate","","","","","","","ItemId|InventTransId",$E199,$D199)</f>
        <v>5/4/2017</v>
      </c>
      <c r="H199" s="9">
        <v>100</v>
      </c>
      <c r="I199" s="9">
        <f>_xll.AtlasFormulas.AtlasFunctions.AtlasBalance("PROD",DataAreaId,"T.PurchLine","Sum|PurchPrice|0","","","","","","","ItemId|InventTransId",$E199,$D199)</f>
        <v>2.12</v>
      </c>
      <c r="J199" s="7" t="str">
        <f>_xll.AtlasFormulas.AtlasFunctions.AtlasTable("PROD",DataAreaId,"T.PurchLine","%CurrencyCode","","","","","","","ItemId|InventTransId",$E199,$D199)</f>
        <v>EUR</v>
      </c>
      <c r="K199" s="9">
        <f>_xll.AtlasFormulas.AtlasFunctions.AtlasBalance("PROD",DataAreaId,"T.PurchLine","Sum|LineAmount|0","","","","","","","ItemId|InventTransId",$E199,$D199)</f>
        <v>2120</v>
      </c>
      <c r="L199" s="6">
        <v>42860</v>
      </c>
      <c r="M199" s="6">
        <v>42870</v>
      </c>
    </row>
    <row r="200" spans="1:13" x14ac:dyDescent="0.25">
      <c r="A200" s="4" t="s">
        <v>486</v>
      </c>
      <c r="B200" s="7" t="str">
        <f>_xll.AtlasFormulas.AtlasFunctions.AtlasTable("PROD",DataAreaId,"T.PurchTable","%OrderAccount","","","","","","","PurchId",$A200)</f>
        <v>364-2000168</v>
      </c>
      <c r="C200" s="7" t="str">
        <f>_xll.AtlasFormulas.AtlasFunctions.AtlasTable("PROD",DataAreaId,"T.VendTable","%Name","","","","","","","AccountNum",$B200)</f>
        <v>S&amp;P Clever Reinforcement Company AG</v>
      </c>
      <c r="D200" s="4" t="s">
        <v>487</v>
      </c>
      <c r="E200" s="4" t="s">
        <v>199</v>
      </c>
      <c r="F200" s="4" t="s">
        <v>198</v>
      </c>
      <c r="G200" s="7" t="str">
        <f>_xll.AtlasFormulas.AtlasFunctions.AtlasTable("PROD",DataAreaId,"T.PurchLine","%DeliveryDate","","","","","","","ItemId|InventTransId",$E200,$D200)</f>
        <v>5/4/2017</v>
      </c>
      <c r="H200" s="9">
        <v>100</v>
      </c>
      <c r="I200" s="9">
        <f>_xll.AtlasFormulas.AtlasFunctions.AtlasBalance("PROD",DataAreaId,"T.PurchLine","Sum|PurchPrice|0","","","","","","","ItemId|InventTransId",$E200,$D200)</f>
        <v>2.12</v>
      </c>
      <c r="J200" s="7" t="str">
        <f>_xll.AtlasFormulas.AtlasFunctions.AtlasTable("PROD",DataAreaId,"T.PurchLine","%CurrencyCode","","","","","","","ItemId|InventTransId",$E200,$D200)</f>
        <v>EUR</v>
      </c>
      <c r="K200" s="9">
        <f>_xll.AtlasFormulas.AtlasFunctions.AtlasBalance("PROD",DataAreaId,"T.PurchLine","Sum|LineAmount|0","","","","","","","ItemId|InventTransId",$E200,$D200)</f>
        <v>2120</v>
      </c>
      <c r="L200" s="6">
        <v>42860</v>
      </c>
      <c r="M200" s="6">
        <v>42870</v>
      </c>
    </row>
    <row r="201" spans="1:13" x14ac:dyDescent="0.25">
      <c r="A201" s="4" t="s">
        <v>486</v>
      </c>
      <c r="B201" s="7" t="str">
        <f>_xll.AtlasFormulas.AtlasFunctions.AtlasTable("PROD",DataAreaId,"T.PurchTable","%OrderAccount","","","","","","","PurchId",$A201)</f>
        <v>364-2000168</v>
      </c>
      <c r="C201" s="7" t="str">
        <f>_xll.AtlasFormulas.AtlasFunctions.AtlasTable("PROD",DataAreaId,"T.VendTable","%Name","","","","","","","AccountNum",$B201)</f>
        <v>S&amp;P Clever Reinforcement Company AG</v>
      </c>
      <c r="D201" s="4" t="s">
        <v>487</v>
      </c>
      <c r="E201" s="4" t="s">
        <v>199</v>
      </c>
      <c r="F201" s="4" t="s">
        <v>198</v>
      </c>
      <c r="G201" s="7" t="str">
        <f>_xll.AtlasFormulas.AtlasFunctions.AtlasTable("PROD",DataAreaId,"T.PurchLine","%DeliveryDate","","","","","","","ItemId|InventTransId",$E201,$D201)</f>
        <v>5/4/2017</v>
      </c>
      <c r="H201" s="9">
        <v>100</v>
      </c>
      <c r="I201" s="9">
        <f>_xll.AtlasFormulas.AtlasFunctions.AtlasBalance("PROD",DataAreaId,"T.PurchLine","Sum|PurchPrice|0","","","","","","","ItemId|InventTransId",$E201,$D201)</f>
        <v>2.12</v>
      </c>
      <c r="J201" s="7" t="str">
        <f>_xll.AtlasFormulas.AtlasFunctions.AtlasTable("PROD",DataAreaId,"T.PurchLine","%CurrencyCode","","","","","","","ItemId|InventTransId",$E201,$D201)</f>
        <v>EUR</v>
      </c>
      <c r="K201" s="9">
        <f>_xll.AtlasFormulas.AtlasFunctions.AtlasBalance("PROD",DataAreaId,"T.PurchLine","Sum|LineAmount|0","","","","","","","ItemId|InventTransId",$E201,$D201)</f>
        <v>2120</v>
      </c>
      <c r="L201" s="6">
        <v>42860</v>
      </c>
      <c r="M201" s="6">
        <v>42870</v>
      </c>
    </row>
    <row r="202" spans="1:13" x14ac:dyDescent="0.25">
      <c r="A202" s="4" t="s">
        <v>486</v>
      </c>
      <c r="B202" s="7" t="str">
        <f>_xll.AtlasFormulas.AtlasFunctions.AtlasTable("PROD",DataAreaId,"T.PurchTable","%OrderAccount","","","","","","","PurchId",$A202)</f>
        <v>364-2000168</v>
      </c>
      <c r="C202" s="7" t="str">
        <f>_xll.AtlasFormulas.AtlasFunctions.AtlasTable("PROD",DataAreaId,"T.VendTable","%Name","","","","","","","AccountNum",$B202)</f>
        <v>S&amp;P Clever Reinforcement Company AG</v>
      </c>
      <c r="D202" s="4" t="s">
        <v>487</v>
      </c>
      <c r="E202" s="4" t="s">
        <v>199</v>
      </c>
      <c r="F202" s="4" t="s">
        <v>198</v>
      </c>
      <c r="G202" s="7" t="str">
        <f>_xll.AtlasFormulas.AtlasFunctions.AtlasTable("PROD",DataAreaId,"T.PurchLine","%DeliveryDate","","","","","","","ItemId|InventTransId",$E202,$D202)</f>
        <v>5/4/2017</v>
      </c>
      <c r="H202" s="9">
        <v>100</v>
      </c>
      <c r="I202" s="9">
        <f>_xll.AtlasFormulas.AtlasFunctions.AtlasBalance("PROD",DataAreaId,"T.PurchLine","Sum|PurchPrice|0","","","","","","","ItemId|InventTransId",$E202,$D202)</f>
        <v>2.12</v>
      </c>
      <c r="J202" s="7" t="str">
        <f>_xll.AtlasFormulas.AtlasFunctions.AtlasTable("PROD",DataAreaId,"T.PurchLine","%CurrencyCode","","","","","","","ItemId|InventTransId",$E202,$D202)</f>
        <v>EUR</v>
      </c>
      <c r="K202" s="9">
        <f>_xll.AtlasFormulas.AtlasFunctions.AtlasBalance("PROD",DataAreaId,"T.PurchLine","Sum|LineAmount|0","","","","","","","ItemId|InventTransId",$E202,$D202)</f>
        <v>2120</v>
      </c>
      <c r="L202" s="6">
        <v>42860</v>
      </c>
      <c r="M202" s="6">
        <v>42870</v>
      </c>
    </row>
    <row r="203" spans="1:13" x14ac:dyDescent="0.25">
      <c r="A203" s="4" t="s">
        <v>486</v>
      </c>
      <c r="B203" s="7" t="str">
        <f>_xll.AtlasFormulas.AtlasFunctions.AtlasTable("PROD",DataAreaId,"T.PurchTable","%OrderAccount","","","","","","","PurchId",$A203)</f>
        <v>364-2000168</v>
      </c>
      <c r="C203" s="7" t="str">
        <f>_xll.AtlasFormulas.AtlasFunctions.AtlasTable("PROD",DataAreaId,"T.VendTable","%Name","","","","","","","AccountNum",$B203)</f>
        <v>S&amp;P Clever Reinforcement Company AG</v>
      </c>
      <c r="D203" s="4" t="s">
        <v>488</v>
      </c>
      <c r="E203" s="4" t="s">
        <v>489</v>
      </c>
      <c r="F203" s="4" t="s">
        <v>490</v>
      </c>
      <c r="G203" s="7" t="str">
        <f>_xll.AtlasFormulas.AtlasFunctions.AtlasTable("PROD",DataAreaId,"T.PurchLine","%DeliveryDate","","","","","","","ItemId|InventTransId",$E203,$D203)</f>
        <v>5/4/2017</v>
      </c>
      <c r="H203" s="9">
        <v>100</v>
      </c>
      <c r="I203" s="9">
        <f>_xll.AtlasFormulas.AtlasFunctions.AtlasBalance("PROD",DataAreaId,"T.PurchLine","Sum|PurchPrice|0","","","","","","","ItemId|InventTransId",$E203,$D203)</f>
        <v>3.1711900000000002</v>
      </c>
      <c r="J203" s="7" t="str">
        <f>_xll.AtlasFormulas.AtlasFunctions.AtlasTable("PROD",DataAreaId,"T.PurchLine","%CurrencyCode","","","","","","","ItemId|InventTransId",$E203,$D203)</f>
        <v>EUR</v>
      </c>
      <c r="K203" s="9">
        <f>_xll.AtlasFormulas.AtlasFunctions.AtlasBalance("PROD",DataAreaId,"T.PurchLine","Sum|LineAmount|0","","","","","","","ItemId|InventTransId",$E203,$D203)</f>
        <v>1268.48</v>
      </c>
      <c r="L203" s="6">
        <v>42860</v>
      </c>
      <c r="M203" s="6">
        <v>42870</v>
      </c>
    </row>
    <row r="204" spans="1:13" x14ac:dyDescent="0.25">
      <c r="A204" s="4" t="s">
        <v>486</v>
      </c>
      <c r="B204" s="7" t="str">
        <f>_xll.AtlasFormulas.AtlasFunctions.AtlasTable("PROD",DataAreaId,"T.PurchTable","%OrderAccount","","","","","","","PurchId",$A204)</f>
        <v>364-2000168</v>
      </c>
      <c r="C204" s="7" t="str">
        <f>_xll.AtlasFormulas.AtlasFunctions.AtlasTable("PROD",DataAreaId,"T.VendTable","%Name","","","","","","","AccountNum",$B204)</f>
        <v>S&amp;P Clever Reinforcement Company AG</v>
      </c>
      <c r="D204" s="4" t="s">
        <v>488</v>
      </c>
      <c r="E204" s="4" t="s">
        <v>489</v>
      </c>
      <c r="F204" s="4" t="s">
        <v>490</v>
      </c>
      <c r="G204" s="7" t="str">
        <f>_xll.AtlasFormulas.AtlasFunctions.AtlasTable("PROD",DataAreaId,"T.PurchLine","%DeliveryDate","","","","","","","ItemId|InventTransId",$E204,$D204)</f>
        <v>5/4/2017</v>
      </c>
      <c r="H204" s="9">
        <v>100</v>
      </c>
      <c r="I204" s="9">
        <f>_xll.AtlasFormulas.AtlasFunctions.AtlasBalance("PROD",DataAreaId,"T.PurchLine","Sum|PurchPrice|0","","","","","","","ItemId|InventTransId",$E204,$D204)</f>
        <v>3.1711900000000002</v>
      </c>
      <c r="J204" s="7" t="str">
        <f>_xll.AtlasFormulas.AtlasFunctions.AtlasTable("PROD",DataAreaId,"T.PurchLine","%CurrencyCode","","","","","","","ItemId|InventTransId",$E204,$D204)</f>
        <v>EUR</v>
      </c>
      <c r="K204" s="9">
        <f>_xll.AtlasFormulas.AtlasFunctions.AtlasBalance("PROD",DataAreaId,"T.PurchLine","Sum|LineAmount|0","","","","","","","ItemId|InventTransId",$E204,$D204)</f>
        <v>1268.48</v>
      </c>
      <c r="L204" s="6">
        <v>42860</v>
      </c>
      <c r="M204" s="6">
        <v>42870</v>
      </c>
    </row>
    <row r="205" spans="1:13" x14ac:dyDescent="0.25">
      <c r="A205" s="4" t="s">
        <v>486</v>
      </c>
      <c r="B205" s="7" t="str">
        <f>_xll.AtlasFormulas.AtlasFunctions.AtlasTable("PROD",DataAreaId,"T.PurchTable","%OrderAccount","","","","","","","PurchId",$A205)</f>
        <v>364-2000168</v>
      </c>
      <c r="C205" s="7" t="str">
        <f>_xll.AtlasFormulas.AtlasFunctions.AtlasTable("PROD",DataAreaId,"T.VendTable","%Name","","","","","","","AccountNum",$B205)</f>
        <v>S&amp;P Clever Reinforcement Company AG</v>
      </c>
      <c r="D205" s="4" t="s">
        <v>488</v>
      </c>
      <c r="E205" s="4" t="s">
        <v>489</v>
      </c>
      <c r="F205" s="4" t="s">
        <v>490</v>
      </c>
      <c r="G205" s="7" t="str">
        <f>_xll.AtlasFormulas.AtlasFunctions.AtlasTable("PROD",DataAreaId,"T.PurchLine","%DeliveryDate","","","","","","","ItemId|InventTransId",$E205,$D205)</f>
        <v>5/4/2017</v>
      </c>
      <c r="H205" s="9">
        <v>100</v>
      </c>
      <c r="I205" s="9">
        <f>_xll.AtlasFormulas.AtlasFunctions.AtlasBalance("PROD",DataAreaId,"T.PurchLine","Sum|PurchPrice|0","","","","","","","ItemId|InventTransId",$E205,$D205)</f>
        <v>3.1711900000000002</v>
      </c>
      <c r="J205" s="7" t="str">
        <f>_xll.AtlasFormulas.AtlasFunctions.AtlasTable("PROD",DataAreaId,"T.PurchLine","%CurrencyCode","","","","","","","ItemId|InventTransId",$E205,$D205)</f>
        <v>EUR</v>
      </c>
      <c r="K205" s="9">
        <f>_xll.AtlasFormulas.AtlasFunctions.AtlasBalance("PROD",DataAreaId,"T.PurchLine","Sum|LineAmount|0","","","","","","","ItemId|InventTransId",$E205,$D205)</f>
        <v>1268.48</v>
      </c>
      <c r="L205" s="6">
        <v>42860</v>
      </c>
      <c r="M205" s="6">
        <v>42870</v>
      </c>
    </row>
    <row r="206" spans="1:13" x14ac:dyDescent="0.25">
      <c r="A206" s="4" t="s">
        <v>486</v>
      </c>
      <c r="B206" s="7" t="str">
        <f>_xll.AtlasFormulas.AtlasFunctions.AtlasTable("PROD",DataAreaId,"T.PurchTable","%OrderAccount","","","","","","","PurchId",$A206)</f>
        <v>364-2000168</v>
      </c>
      <c r="C206" s="7" t="str">
        <f>_xll.AtlasFormulas.AtlasFunctions.AtlasTable("PROD",DataAreaId,"T.VendTable","%Name","","","","","","","AccountNum",$B206)</f>
        <v>S&amp;P Clever Reinforcement Company AG</v>
      </c>
      <c r="D206" s="4" t="s">
        <v>488</v>
      </c>
      <c r="E206" s="4" t="s">
        <v>489</v>
      </c>
      <c r="F206" s="4" t="s">
        <v>490</v>
      </c>
      <c r="G206" s="7" t="str">
        <f>_xll.AtlasFormulas.AtlasFunctions.AtlasTable("PROD",DataAreaId,"T.PurchLine","%DeliveryDate","","","","","","","ItemId|InventTransId",$E206,$D206)</f>
        <v>5/4/2017</v>
      </c>
      <c r="H206" s="9">
        <v>100</v>
      </c>
      <c r="I206" s="9">
        <f>_xll.AtlasFormulas.AtlasFunctions.AtlasBalance("PROD",DataAreaId,"T.PurchLine","Sum|PurchPrice|0","","","","","","","ItemId|InventTransId",$E206,$D206)</f>
        <v>3.1711900000000002</v>
      </c>
      <c r="J206" s="7" t="str">
        <f>_xll.AtlasFormulas.AtlasFunctions.AtlasTable("PROD",DataAreaId,"T.PurchLine","%CurrencyCode","","","","","","","ItemId|InventTransId",$E206,$D206)</f>
        <v>EUR</v>
      </c>
      <c r="K206" s="9">
        <f>_xll.AtlasFormulas.AtlasFunctions.AtlasBalance("PROD",DataAreaId,"T.PurchLine","Sum|LineAmount|0","","","","","","","ItemId|InventTransId",$E206,$D206)</f>
        <v>1268.48</v>
      </c>
      <c r="L206" s="6">
        <v>42860</v>
      </c>
      <c r="M206" s="6">
        <v>42870</v>
      </c>
    </row>
    <row r="207" spans="1:13" x14ac:dyDescent="0.25">
      <c r="A207" s="4" t="s">
        <v>486</v>
      </c>
      <c r="B207" s="7" t="str">
        <f>_xll.AtlasFormulas.AtlasFunctions.AtlasTable("PROD",DataAreaId,"T.PurchTable","%OrderAccount","","","","","","","PurchId",$A207)</f>
        <v>364-2000168</v>
      </c>
      <c r="C207" s="7" t="str">
        <f>_xll.AtlasFormulas.AtlasFunctions.AtlasTable("PROD",DataAreaId,"T.VendTable","%Name","","","","","","","AccountNum",$B207)</f>
        <v>S&amp;P Clever Reinforcement Company AG</v>
      </c>
      <c r="D207" s="4" t="s">
        <v>491</v>
      </c>
      <c r="E207" s="4" t="s">
        <v>492</v>
      </c>
      <c r="F207" s="4" t="s">
        <v>493</v>
      </c>
      <c r="G207" s="7" t="str">
        <f>_xll.AtlasFormulas.AtlasFunctions.AtlasTable("PROD",DataAreaId,"T.PurchLine","%DeliveryDate","","","","","","","ItemId|InventTransId",$E207,$D207)</f>
        <v>5/4/2017</v>
      </c>
      <c r="H207" s="9">
        <v>150</v>
      </c>
      <c r="I207" s="9">
        <f>_xll.AtlasFormulas.AtlasFunctions.AtlasBalance("PROD",DataAreaId,"T.PurchLine","Sum|PurchPrice|0","","","","","","","ItemId|InventTransId",$E207,$D207)</f>
        <v>4.1240199999999998</v>
      </c>
      <c r="J207" s="7" t="str">
        <f>_xll.AtlasFormulas.AtlasFunctions.AtlasTable("PROD",DataAreaId,"T.PurchLine","%CurrencyCode","","","","","","","ItemId|InventTransId",$E207,$D207)</f>
        <v>EUR</v>
      </c>
      <c r="K207" s="9">
        <f>_xll.AtlasFormulas.AtlasFunctions.AtlasBalance("PROD",DataAreaId,"T.PurchLine","Sum|LineAmount|0","","","","","","","ItemId|InventTransId",$E207,$D207)</f>
        <v>4124.0200000000004</v>
      </c>
      <c r="L207" s="6">
        <v>42860</v>
      </c>
      <c r="M207" s="6">
        <v>42870</v>
      </c>
    </row>
    <row r="208" spans="1:13" x14ac:dyDescent="0.25">
      <c r="A208" s="4" t="s">
        <v>486</v>
      </c>
      <c r="B208" s="7" t="str">
        <f>_xll.AtlasFormulas.AtlasFunctions.AtlasTable("PROD",DataAreaId,"T.PurchTable","%OrderAccount","","","","","","","PurchId",$A208)</f>
        <v>364-2000168</v>
      </c>
      <c r="C208" s="7" t="str">
        <f>_xll.AtlasFormulas.AtlasFunctions.AtlasTable("PROD",DataAreaId,"T.VendTable","%Name","","","","","","","AccountNum",$B208)</f>
        <v>S&amp;P Clever Reinforcement Company AG</v>
      </c>
      <c r="D208" s="4" t="s">
        <v>491</v>
      </c>
      <c r="E208" s="4" t="s">
        <v>492</v>
      </c>
      <c r="F208" s="4" t="s">
        <v>493</v>
      </c>
      <c r="G208" s="7" t="str">
        <f>_xll.AtlasFormulas.AtlasFunctions.AtlasTable("PROD",DataAreaId,"T.PurchLine","%DeliveryDate","","","","","","","ItemId|InventTransId",$E208,$D208)</f>
        <v>5/4/2017</v>
      </c>
      <c r="H208" s="9">
        <v>150</v>
      </c>
      <c r="I208" s="9">
        <f>_xll.AtlasFormulas.AtlasFunctions.AtlasBalance("PROD",DataAreaId,"T.PurchLine","Sum|PurchPrice|0","","","","","","","ItemId|InventTransId",$E208,$D208)</f>
        <v>4.1240199999999998</v>
      </c>
      <c r="J208" s="7" t="str">
        <f>_xll.AtlasFormulas.AtlasFunctions.AtlasTable("PROD",DataAreaId,"T.PurchLine","%CurrencyCode","","","","","","","ItemId|InventTransId",$E208,$D208)</f>
        <v>EUR</v>
      </c>
      <c r="K208" s="9">
        <f>_xll.AtlasFormulas.AtlasFunctions.AtlasBalance("PROD",DataAreaId,"T.PurchLine","Sum|LineAmount|0","","","","","","","ItemId|InventTransId",$E208,$D208)</f>
        <v>4124.0200000000004</v>
      </c>
      <c r="L208" s="6">
        <v>42860</v>
      </c>
      <c r="M208" s="6">
        <v>42870</v>
      </c>
    </row>
    <row r="209" spans="1:13" x14ac:dyDescent="0.25">
      <c r="A209" s="4" t="s">
        <v>486</v>
      </c>
      <c r="B209" s="7" t="str">
        <f>_xll.AtlasFormulas.AtlasFunctions.AtlasTable("PROD",DataAreaId,"T.PurchTable","%OrderAccount","","","","","","","PurchId",$A209)</f>
        <v>364-2000168</v>
      </c>
      <c r="C209" s="7" t="str">
        <f>_xll.AtlasFormulas.AtlasFunctions.AtlasTable("PROD",DataAreaId,"T.VendTable","%Name","","","","","","","AccountNum",$B209)</f>
        <v>S&amp;P Clever Reinforcement Company AG</v>
      </c>
      <c r="D209" s="4" t="s">
        <v>491</v>
      </c>
      <c r="E209" s="4" t="s">
        <v>492</v>
      </c>
      <c r="F209" s="4" t="s">
        <v>493</v>
      </c>
      <c r="G209" s="7" t="str">
        <f>_xll.AtlasFormulas.AtlasFunctions.AtlasTable("PROD",DataAreaId,"T.PurchLine","%DeliveryDate","","","","","","","ItemId|InventTransId",$E209,$D209)</f>
        <v>5/4/2017</v>
      </c>
      <c r="H209" s="9">
        <v>150</v>
      </c>
      <c r="I209" s="9">
        <f>_xll.AtlasFormulas.AtlasFunctions.AtlasBalance("PROD",DataAreaId,"T.PurchLine","Sum|PurchPrice|0","","","","","","","ItemId|InventTransId",$E209,$D209)</f>
        <v>4.1240199999999998</v>
      </c>
      <c r="J209" s="7" t="str">
        <f>_xll.AtlasFormulas.AtlasFunctions.AtlasTable("PROD",DataAreaId,"T.PurchLine","%CurrencyCode","","","","","","","ItemId|InventTransId",$E209,$D209)</f>
        <v>EUR</v>
      </c>
      <c r="K209" s="9">
        <f>_xll.AtlasFormulas.AtlasFunctions.AtlasBalance("PROD",DataAreaId,"T.PurchLine","Sum|LineAmount|0","","","","","","","ItemId|InventTransId",$E209,$D209)</f>
        <v>4124.0200000000004</v>
      </c>
      <c r="L209" s="6">
        <v>42860</v>
      </c>
      <c r="M209" s="6">
        <v>42870</v>
      </c>
    </row>
    <row r="210" spans="1:13" x14ac:dyDescent="0.25">
      <c r="A210" s="4" t="s">
        <v>486</v>
      </c>
      <c r="B210" s="7" t="str">
        <f>_xll.AtlasFormulas.AtlasFunctions.AtlasTable("PROD",DataAreaId,"T.PurchTable","%OrderAccount","","","","","","","PurchId",$A210)</f>
        <v>364-2000168</v>
      </c>
      <c r="C210" s="7" t="str">
        <f>_xll.AtlasFormulas.AtlasFunctions.AtlasTable("PROD",DataAreaId,"T.VendTable","%Name","","","","","","","AccountNum",$B210)</f>
        <v>S&amp;P Clever Reinforcement Company AG</v>
      </c>
      <c r="D210" s="4" t="s">
        <v>491</v>
      </c>
      <c r="E210" s="4" t="s">
        <v>492</v>
      </c>
      <c r="F210" s="4" t="s">
        <v>493</v>
      </c>
      <c r="G210" s="7" t="str">
        <f>_xll.AtlasFormulas.AtlasFunctions.AtlasTable("PROD",DataAreaId,"T.PurchLine","%DeliveryDate","","","","","","","ItemId|InventTransId",$E210,$D210)</f>
        <v>5/4/2017</v>
      </c>
      <c r="H210" s="9">
        <v>150</v>
      </c>
      <c r="I210" s="9">
        <f>_xll.AtlasFormulas.AtlasFunctions.AtlasBalance("PROD",DataAreaId,"T.PurchLine","Sum|PurchPrice|0","","","","","","","ItemId|InventTransId",$E210,$D210)</f>
        <v>4.1240199999999998</v>
      </c>
      <c r="J210" s="7" t="str">
        <f>_xll.AtlasFormulas.AtlasFunctions.AtlasTable("PROD",DataAreaId,"T.PurchLine","%CurrencyCode","","","","","","","ItemId|InventTransId",$E210,$D210)</f>
        <v>EUR</v>
      </c>
      <c r="K210" s="9">
        <f>_xll.AtlasFormulas.AtlasFunctions.AtlasBalance("PROD",DataAreaId,"T.PurchLine","Sum|LineAmount|0","","","","","","","ItemId|InventTransId",$E210,$D210)</f>
        <v>4124.0200000000004</v>
      </c>
      <c r="L210" s="6">
        <v>42860</v>
      </c>
      <c r="M210" s="6">
        <v>42870</v>
      </c>
    </row>
    <row r="211" spans="1:13" x14ac:dyDescent="0.25">
      <c r="A211" s="4" t="s">
        <v>486</v>
      </c>
      <c r="B211" s="7" t="str">
        <f>_xll.AtlasFormulas.AtlasFunctions.AtlasTable("PROD",DataAreaId,"T.PurchTable","%OrderAccount","","","","","","","PurchId",$A211)</f>
        <v>364-2000168</v>
      </c>
      <c r="C211" s="7" t="str">
        <f>_xll.AtlasFormulas.AtlasFunctions.AtlasTable("PROD",DataAreaId,"T.VendTable","%Name","","","","","","","AccountNum",$B211)</f>
        <v>S&amp;P Clever Reinforcement Company AG</v>
      </c>
      <c r="D211" s="4" t="s">
        <v>491</v>
      </c>
      <c r="E211" s="4" t="s">
        <v>492</v>
      </c>
      <c r="F211" s="4" t="s">
        <v>493</v>
      </c>
      <c r="G211" s="7" t="str">
        <f>_xll.AtlasFormulas.AtlasFunctions.AtlasTable("PROD",DataAreaId,"T.PurchLine","%DeliveryDate","","","","","","","ItemId|InventTransId",$E211,$D211)</f>
        <v>5/4/2017</v>
      </c>
      <c r="H211" s="9">
        <v>150</v>
      </c>
      <c r="I211" s="9">
        <f>_xll.AtlasFormulas.AtlasFunctions.AtlasBalance("PROD",DataAreaId,"T.PurchLine","Sum|PurchPrice|0","","","","","","","ItemId|InventTransId",$E211,$D211)</f>
        <v>4.1240199999999998</v>
      </c>
      <c r="J211" s="7" t="str">
        <f>_xll.AtlasFormulas.AtlasFunctions.AtlasTable("PROD",DataAreaId,"T.PurchLine","%CurrencyCode","","","","","","","ItemId|InventTransId",$E211,$D211)</f>
        <v>EUR</v>
      </c>
      <c r="K211" s="9">
        <f>_xll.AtlasFormulas.AtlasFunctions.AtlasBalance("PROD",DataAreaId,"T.PurchLine","Sum|LineAmount|0","","","","","","","ItemId|InventTransId",$E211,$D211)</f>
        <v>4124.0200000000004</v>
      </c>
      <c r="L211" s="6">
        <v>42860</v>
      </c>
      <c r="M211" s="6">
        <v>42870</v>
      </c>
    </row>
    <row r="212" spans="1:13" x14ac:dyDescent="0.25">
      <c r="A212" s="4" t="s">
        <v>486</v>
      </c>
      <c r="B212" s="7" t="str">
        <f>_xll.AtlasFormulas.AtlasFunctions.AtlasTable("PROD",DataAreaId,"T.PurchTable","%OrderAccount","","","","","","","PurchId",$A212)</f>
        <v>364-2000168</v>
      </c>
      <c r="C212" s="7" t="str">
        <f>_xll.AtlasFormulas.AtlasFunctions.AtlasTable("PROD",DataAreaId,"T.VendTable","%Name","","","","","","","AccountNum",$B212)</f>
        <v>S&amp;P Clever Reinforcement Company AG</v>
      </c>
      <c r="D212" s="4" t="s">
        <v>491</v>
      </c>
      <c r="E212" s="4" t="s">
        <v>492</v>
      </c>
      <c r="F212" s="4" t="s">
        <v>493</v>
      </c>
      <c r="G212" s="7" t="str">
        <f>_xll.AtlasFormulas.AtlasFunctions.AtlasTable("PROD",DataAreaId,"T.PurchLine","%DeliveryDate","","","","","","","ItemId|InventTransId",$E212,$D212)</f>
        <v>5/4/2017</v>
      </c>
      <c r="H212" s="9">
        <v>150</v>
      </c>
      <c r="I212" s="9">
        <f>_xll.AtlasFormulas.AtlasFunctions.AtlasBalance("PROD",DataAreaId,"T.PurchLine","Sum|PurchPrice|0","","","","","","","ItemId|InventTransId",$E212,$D212)</f>
        <v>4.1240199999999998</v>
      </c>
      <c r="J212" s="7" t="str">
        <f>_xll.AtlasFormulas.AtlasFunctions.AtlasTable("PROD",DataAreaId,"T.PurchLine","%CurrencyCode","","","","","","","ItemId|InventTransId",$E212,$D212)</f>
        <v>EUR</v>
      </c>
      <c r="K212" s="9">
        <f>_xll.AtlasFormulas.AtlasFunctions.AtlasBalance("PROD",DataAreaId,"T.PurchLine","Sum|LineAmount|0","","","","","","","ItemId|InventTransId",$E212,$D212)</f>
        <v>4124.0200000000004</v>
      </c>
      <c r="L212" s="6">
        <v>42860</v>
      </c>
      <c r="M212" s="6">
        <v>42870</v>
      </c>
    </row>
    <row r="213" spans="1:13" x14ac:dyDescent="0.25">
      <c r="A213" s="4" t="s">
        <v>486</v>
      </c>
      <c r="B213" s="7" t="str">
        <f>_xll.AtlasFormulas.AtlasFunctions.AtlasTable("PROD",DataAreaId,"T.PurchTable","%OrderAccount","","","","","","","PurchId",$A213)</f>
        <v>364-2000168</v>
      </c>
      <c r="C213" s="7" t="str">
        <f>_xll.AtlasFormulas.AtlasFunctions.AtlasTable("PROD",DataAreaId,"T.VendTable","%Name","","","","","","","AccountNum",$B213)</f>
        <v>S&amp;P Clever Reinforcement Company AG</v>
      </c>
      <c r="D213" s="4" t="s">
        <v>491</v>
      </c>
      <c r="E213" s="4" t="s">
        <v>492</v>
      </c>
      <c r="F213" s="4" t="s">
        <v>493</v>
      </c>
      <c r="G213" s="7" t="str">
        <f>_xll.AtlasFormulas.AtlasFunctions.AtlasTable("PROD",DataAreaId,"T.PurchLine","%DeliveryDate","","","","","","","ItemId|InventTransId",$E213,$D213)</f>
        <v>5/4/2017</v>
      </c>
      <c r="H213" s="9">
        <v>100</v>
      </c>
      <c r="I213" s="9">
        <f>_xll.AtlasFormulas.AtlasFunctions.AtlasBalance("PROD",DataAreaId,"T.PurchLine","Sum|PurchPrice|0","","","","","","","ItemId|InventTransId",$E213,$D213)</f>
        <v>4.1240199999999998</v>
      </c>
      <c r="J213" s="7" t="str">
        <f>_xll.AtlasFormulas.AtlasFunctions.AtlasTable("PROD",DataAreaId,"T.PurchLine","%CurrencyCode","","","","","","","ItemId|InventTransId",$E213,$D213)</f>
        <v>EUR</v>
      </c>
      <c r="K213" s="9">
        <f>_xll.AtlasFormulas.AtlasFunctions.AtlasBalance("PROD",DataAreaId,"T.PurchLine","Sum|LineAmount|0","","","","","","","ItemId|InventTransId",$E213,$D213)</f>
        <v>4124.0200000000004</v>
      </c>
      <c r="L213" s="6">
        <v>42860</v>
      </c>
      <c r="M213" s="6">
        <v>42870</v>
      </c>
    </row>
    <row r="214" spans="1:13" x14ac:dyDescent="0.25">
      <c r="A214" s="4" t="s">
        <v>194</v>
      </c>
      <c r="B214" s="7" t="str">
        <f>_xll.AtlasFormulas.AtlasFunctions.AtlasTable("PROD",DataAreaId,"T.PurchTable","%OrderAccount","","","","","","","PurchId",$A214)</f>
        <v>364-2000168</v>
      </c>
      <c r="C214" s="7" t="str">
        <f>_xll.AtlasFormulas.AtlasFunctions.AtlasTable("PROD",DataAreaId,"T.VendTable","%Name","","","","","","","AccountNum",$B214)</f>
        <v>S&amp;P Clever Reinforcement Company AG</v>
      </c>
      <c r="D214" s="4" t="s">
        <v>494</v>
      </c>
      <c r="E214" s="4" t="s">
        <v>43</v>
      </c>
      <c r="F214" s="4" t="s">
        <v>44</v>
      </c>
      <c r="G214" s="7" t="str">
        <f>_xll.AtlasFormulas.AtlasFunctions.AtlasTable("PROD",DataAreaId,"T.PurchLine","%DeliveryDate","","","","","","","ItemId|InventTransId",$E214,$D214)</f>
        <v>2/9/2017</v>
      </c>
      <c r="H214" s="9">
        <v>150</v>
      </c>
      <c r="I214" s="9">
        <f>_xll.AtlasFormulas.AtlasFunctions.AtlasBalance("PROD",DataAreaId,"T.PurchLine","Sum|PurchPrice|0","","","","","","","ItemId|InventTransId",$E214,$D214)</f>
        <v>4.4579199999999997</v>
      </c>
      <c r="J214" s="7" t="str">
        <f>_xll.AtlasFormulas.AtlasFunctions.AtlasTable("PROD",DataAreaId,"T.PurchLine","%CurrencyCode","","","","","","","ItemId|InventTransId",$E214,$D214)</f>
        <v>EUR</v>
      </c>
      <c r="K214" s="9">
        <f>_xll.AtlasFormulas.AtlasFunctions.AtlasBalance("PROD",DataAreaId,"T.PurchLine","Sum|LineAmount|0","","","","","","","ItemId|InventTransId",$E214,$D214)</f>
        <v>1337.38</v>
      </c>
      <c r="L214" s="6">
        <v>42787</v>
      </c>
      <c r="M214" s="6">
        <v>42789</v>
      </c>
    </row>
    <row r="215" spans="1:13" x14ac:dyDescent="0.25">
      <c r="A215" s="4" t="s">
        <v>194</v>
      </c>
      <c r="B215" s="7" t="str">
        <f>_xll.AtlasFormulas.AtlasFunctions.AtlasTable("PROD",DataAreaId,"T.PurchTable","%OrderAccount","","","","","","","PurchId",$A215)</f>
        <v>364-2000168</v>
      </c>
      <c r="C215" s="7" t="str">
        <f>_xll.AtlasFormulas.AtlasFunctions.AtlasTable("PROD",DataAreaId,"T.VendTable","%Name","","","","","","","AccountNum",$B215)</f>
        <v>S&amp;P Clever Reinforcement Company AG</v>
      </c>
      <c r="D215" s="4" t="s">
        <v>494</v>
      </c>
      <c r="E215" s="4" t="s">
        <v>43</v>
      </c>
      <c r="F215" s="4" t="s">
        <v>44</v>
      </c>
      <c r="G215" s="7" t="str">
        <f>_xll.AtlasFormulas.AtlasFunctions.AtlasTable("PROD",DataAreaId,"T.PurchLine","%DeliveryDate","","","","","","","ItemId|InventTransId",$E215,$D215)</f>
        <v>2/9/2017</v>
      </c>
      <c r="H215" s="9">
        <v>150</v>
      </c>
      <c r="I215" s="9">
        <f>_xll.AtlasFormulas.AtlasFunctions.AtlasBalance("PROD",DataAreaId,"T.PurchLine","Sum|PurchPrice|0","","","","","","","ItemId|InventTransId",$E215,$D215)</f>
        <v>4.4579199999999997</v>
      </c>
      <c r="J215" s="7" t="str">
        <f>_xll.AtlasFormulas.AtlasFunctions.AtlasTable("PROD",DataAreaId,"T.PurchLine","%CurrencyCode","","","","","","","ItemId|InventTransId",$E215,$D215)</f>
        <v>EUR</v>
      </c>
      <c r="K215" s="9">
        <f>_xll.AtlasFormulas.AtlasFunctions.AtlasBalance("PROD",DataAreaId,"T.PurchLine","Sum|LineAmount|0","","","","","","","ItemId|InventTransId",$E215,$D215)</f>
        <v>1337.38</v>
      </c>
      <c r="L215" s="6">
        <v>42787</v>
      </c>
      <c r="M215" s="6">
        <v>42789</v>
      </c>
    </row>
    <row r="216" spans="1:13" x14ac:dyDescent="0.25">
      <c r="A216" s="4" t="s">
        <v>181</v>
      </c>
      <c r="B216" s="7" t="str">
        <f>_xll.AtlasFormulas.AtlasFunctions.AtlasTable("PROD",DataAreaId,"T.PurchTable","%OrderAccount","","","","","","","PurchId",$A216)</f>
        <v>364-2000168</v>
      </c>
      <c r="C216" s="7" t="str">
        <f>_xll.AtlasFormulas.AtlasFunctions.AtlasTable("PROD",DataAreaId,"T.VendTable","%Name","","","","","","","AccountNum",$B216)</f>
        <v>S&amp;P Clever Reinforcement Company AG</v>
      </c>
      <c r="D216" s="4" t="s">
        <v>495</v>
      </c>
      <c r="E216" s="4" t="s">
        <v>43</v>
      </c>
      <c r="F216" s="4" t="s">
        <v>44</v>
      </c>
      <c r="G216" s="7" t="str">
        <f>_xll.AtlasFormulas.AtlasFunctions.AtlasTable("PROD",DataAreaId,"T.PurchLine","%DeliveryDate","","","","","","","ItemId|InventTransId",$E216,$D216)</f>
        <v>3/23/2017</v>
      </c>
      <c r="H216" s="9">
        <v>150</v>
      </c>
      <c r="I216" s="9">
        <f>_xll.AtlasFormulas.AtlasFunctions.AtlasBalance("PROD",DataAreaId,"T.PurchLine","Sum|PurchPrice|0","","","","","","","ItemId|InventTransId",$E216,$D216)</f>
        <v>4.46</v>
      </c>
      <c r="J216" s="7" t="str">
        <f>_xll.AtlasFormulas.AtlasFunctions.AtlasTable("PROD",DataAreaId,"T.PurchLine","%CurrencyCode","","","","","","","ItemId|InventTransId",$E216,$D216)</f>
        <v>EUR</v>
      </c>
      <c r="K216" s="9">
        <f>_xll.AtlasFormulas.AtlasFunctions.AtlasBalance("PROD",DataAreaId,"T.PurchLine","Sum|LineAmount|0","","","","","","","ItemId|InventTransId",$E216,$D216)</f>
        <v>1338</v>
      </c>
      <c r="L216" s="6">
        <v>42817</v>
      </c>
      <c r="M216" s="6">
        <v>42817</v>
      </c>
    </row>
    <row r="217" spans="1:13" x14ac:dyDescent="0.25">
      <c r="A217" s="4" t="s">
        <v>181</v>
      </c>
      <c r="B217" s="7" t="str">
        <f>_xll.AtlasFormulas.AtlasFunctions.AtlasTable("PROD",DataAreaId,"T.PurchTable","%OrderAccount","","","","","","","PurchId",$A217)</f>
        <v>364-2000168</v>
      </c>
      <c r="C217" s="7" t="str">
        <f>_xll.AtlasFormulas.AtlasFunctions.AtlasTable("PROD",DataAreaId,"T.VendTable","%Name","","","","","","","AccountNum",$B217)</f>
        <v>S&amp;P Clever Reinforcement Company AG</v>
      </c>
      <c r="D217" s="4" t="s">
        <v>495</v>
      </c>
      <c r="E217" s="4" t="s">
        <v>43</v>
      </c>
      <c r="F217" s="4" t="s">
        <v>44</v>
      </c>
      <c r="G217" s="7" t="str">
        <f>_xll.AtlasFormulas.AtlasFunctions.AtlasTable("PROD",DataAreaId,"T.PurchLine","%DeliveryDate","","","","","","","ItemId|InventTransId",$E217,$D217)</f>
        <v>3/23/2017</v>
      </c>
      <c r="H217" s="9">
        <v>150</v>
      </c>
      <c r="I217" s="9">
        <f>_xll.AtlasFormulas.AtlasFunctions.AtlasBalance("PROD",DataAreaId,"T.PurchLine","Sum|PurchPrice|0","","","","","","","ItemId|InventTransId",$E217,$D217)</f>
        <v>4.46</v>
      </c>
      <c r="J217" s="7" t="str">
        <f>_xll.AtlasFormulas.AtlasFunctions.AtlasTable("PROD",DataAreaId,"T.PurchLine","%CurrencyCode","","","","","","","ItemId|InventTransId",$E217,$D217)</f>
        <v>EUR</v>
      </c>
      <c r="K217" s="9">
        <f>_xll.AtlasFormulas.AtlasFunctions.AtlasBalance("PROD",DataAreaId,"T.PurchLine","Sum|LineAmount|0","","","","","","","ItemId|InventTransId",$E217,$D217)</f>
        <v>1338</v>
      </c>
      <c r="L217" s="6">
        <v>42817</v>
      </c>
      <c r="M217" s="6">
        <v>42817</v>
      </c>
    </row>
    <row r="218" spans="1:13" x14ac:dyDescent="0.25">
      <c r="A218" s="4" t="s">
        <v>142</v>
      </c>
      <c r="B218" s="7" t="str">
        <f>_xll.AtlasFormulas.AtlasFunctions.AtlasTable("PROD",DataAreaId,"T.PurchTable","%OrderAccount","","","","","","","PurchId",$A218)</f>
        <v>364-2000168</v>
      </c>
      <c r="C218" s="7" t="str">
        <f>_xll.AtlasFormulas.AtlasFunctions.AtlasTable("PROD",DataAreaId,"T.VendTable","%Name","","","","","","","AccountNum",$B218)</f>
        <v>S&amp;P Clever Reinforcement Company AG</v>
      </c>
      <c r="D218" s="4" t="s">
        <v>496</v>
      </c>
      <c r="E218" s="4" t="s">
        <v>43</v>
      </c>
      <c r="F218" s="4" t="s">
        <v>44</v>
      </c>
      <c r="G218" s="7" t="str">
        <f>_xll.AtlasFormulas.AtlasFunctions.AtlasTable("PROD",DataAreaId,"T.PurchLine","%DeliveryDate","","","","","","","ItemId|InventTransId",$E218,$D218)</f>
        <v>3/23/2017</v>
      </c>
      <c r="H218" s="9">
        <v>-150</v>
      </c>
      <c r="I218" s="9">
        <f>_xll.AtlasFormulas.AtlasFunctions.AtlasBalance("PROD",DataAreaId,"T.PurchLine","Sum|PurchPrice|0","","","","","","","ItemId|InventTransId",$E218,$D218)</f>
        <v>4.4579199999999997</v>
      </c>
      <c r="J218" s="7" t="str">
        <f>_xll.AtlasFormulas.AtlasFunctions.AtlasTable("PROD",DataAreaId,"T.PurchLine","%CurrencyCode","","","","","","","ItemId|InventTransId",$E218,$D218)</f>
        <v>EUR</v>
      </c>
      <c r="K218" s="9">
        <f>_xll.AtlasFormulas.AtlasFunctions.AtlasBalance("PROD",DataAreaId,"T.PurchLine","Sum|LineAmount|0","","","","","","","ItemId|InventTransId",$E218,$D218)</f>
        <v>-1337.38</v>
      </c>
      <c r="L218" s="6">
        <v>42817</v>
      </c>
      <c r="M218" s="6">
        <v>42817</v>
      </c>
    </row>
    <row r="219" spans="1:13" x14ac:dyDescent="0.25">
      <c r="A219" s="4" t="s">
        <v>142</v>
      </c>
      <c r="B219" s="7" t="str">
        <f>_xll.AtlasFormulas.AtlasFunctions.AtlasTable("PROD",DataAreaId,"T.PurchTable","%OrderAccount","","","","","","","PurchId",$A219)</f>
        <v>364-2000168</v>
      </c>
      <c r="C219" s="7" t="str">
        <f>_xll.AtlasFormulas.AtlasFunctions.AtlasTable("PROD",DataAreaId,"T.VendTable","%Name","","","","","","","AccountNum",$B219)</f>
        <v>S&amp;P Clever Reinforcement Company AG</v>
      </c>
      <c r="D219" s="4" t="s">
        <v>496</v>
      </c>
      <c r="E219" s="4" t="s">
        <v>43</v>
      </c>
      <c r="F219" s="4" t="s">
        <v>44</v>
      </c>
      <c r="G219" s="7" t="str">
        <f>_xll.AtlasFormulas.AtlasFunctions.AtlasTable("PROD",DataAreaId,"T.PurchLine","%DeliveryDate","","","","","","","ItemId|InventTransId",$E219,$D219)</f>
        <v>3/23/2017</v>
      </c>
      <c r="H219" s="9">
        <v>-150</v>
      </c>
      <c r="I219" s="9">
        <f>_xll.AtlasFormulas.AtlasFunctions.AtlasBalance("PROD",DataAreaId,"T.PurchLine","Sum|PurchPrice|0","","","","","","","ItemId|InventTransId",$E219,$D219)</f>
        <v>4.4579199999999997</v>
      </c>
      <c r="J219" s="7" t="str">
        <f>_xll.AtlasFormulas.AtlasFunctions.AtlasTable("PROD",DataAreaId,"T.PurchLine","%CurrencyCode","","","","","","","ItemId|InventTransId",$E219,$D219)</f>
        <v>EUR</v>
      </c>
      <c r="K219" s="9">
        <f>_xll.AtlasFormulas.AtlasFunctions.AtlasBalance("PROD",DataAreaId,"T.PurchLine","Sum|LineAmount|0","","","","","","","ItemId|InventTransId",$E219,$D219)</f>
        <v>-1337.38</v>
      </c>
      <c r="L219" s="6">
        <v>42817</v>
      </c>
      <c r="M219" s="6">
        <v>42817</v>
      </c>
    </row>
    <row r="220" spans="1:13" x14ac:dyDescent="0.25">
      <c r="A220" s="4" t="s">
        <v>486</v>
      </c>
      <c r="B220" s="7" t="str">
        <f>_xll.AtlasFormulas.AtlasFunctions.AtlasTable("PROD",DataAreaId,"T.PurchTable","%OrderAccount","","","","","","","PurchId",$A220)</f>
        <v>364-2000168</v>
      </c>
      <c r="C220" s="7" t="str">
        <f>_xll.AtlasFormulas.AtlasFunctions.AtlasTable("PROD",DataAreaId,"T.VendTable","%Name","","","","","","","AccountNum",$B220)</f>
        <v>S&amp;P Clever Reinforcement Company AG</v>
      </c>
      <c r="D220" s="4" t="s">
        <v>497</v>
      </c>
      <c r="E220" s="4" t="s">
        <v>43</v>
      </c>
      <c r="F220" s="4" t="s">
        <v>44</v>
      </c>
      <c r="G220" s="7" t="str">
        <f>_xll.AtlasFormulas.AtlasFunctions.AtlasTable("PROD",DataAreaId,"T.PurchLine","%DeliveryDate","","","","","","","ItemId|InventTransId",$E220,$D220)</f>
        <v>5/4/2017</v>
      </c>
      <c r="H220" s="9">
        <v>100</v>
      </c>
      <c r="I220" s="9">
        <f>_xll.AtlasFormulas.AtlasFunctions.AtlasBalance("PROD",DataAreaId,"T.PurchLine","Sum|PurchPrice|0","","","","","","","ItemId|InventTransId",$E220,$D220)</f>
        <v>4.46</v>
      </c>
      <c r="J220" s="7" t="str">
        <f>_xll.AtlasFormulas.AtlasFunctions.AtlasTable("PROD",DataAreaId,"T.PurchLine","%CurrencyCode","","","","","","","ItemId|InventTransId",$E220,$D220)</f>
        <v>EUR</v>
      </c>
      <c r="K220" s="9">
        <f>_xll.AtlasFormulas.AtlasFunctions.AtlasBalance("PROD",DataAreaId,"T.PurchLine","Sum|LineAmount|0","","","","","","","ItemId|InventTransId",$E220,$D220)</f>
        <v>2230</v>
      </c>
      <c r="L220" s="6">
        <v>42860</v>
      </c>
      <c r="M220" s="6">
        <v>42870</v>
      </c>
    </row>
    <row r="221" spans="1:13" x14ac:dyDescent="0.25">
      <c r="A221" s="4" t="s">
        <v>486</v>
      </c>
      <c r="B221" s="7" t="str">
        <f>_xll.AtlasFormulas.AtlasFunctions.AtlasTable("PROD",DataAreaId,"T.PurchTable","%OrderAccount","","","","","","","PurchId",$A221)</f>
        <v>364-2000168</v>
      </c>
      <c r="C221" s="7" t="str">
        <f>_xll.AtlasFormulas.AtlasFunctions.AtlasTable("PROD",DataAreaId,"T.VendTable","%Name","","","","","","","AccountNum",$B221)</f>
        <v>S&amp;P Clever Reinforcement Company AG</v>
      </c>
      <c r="D221" s="4" t="s">
        <v>497</v>
      </c>
      <c r="E221" s="4" t="s">
        <v>43</v>
      </c>
      <c r="F221" s="4" t="s">
        <v>44</v>
      </c>
      <c r="G221" s="7" t="str">
        <f>_xll.AtlasFormulas.AtlasFunctions.AtlasTable("PROD",DataAreaId,"T.PurchLine","%DeliveryDate","","","","","","","ItemId|InventTransId",$E221,$D221)</f>
        <v>5/4/2017</v>
      </c>
      <c r="H221" s="9">
        <v>150</v>
      </c>
      <c r="I221" s="9">
        <f>_xll.AtlasFormulas.AtlasFunctions.AtlasBalance("PROD",DataAreaId,"T.PurchLine","Sum|PurchPrice|0","","","","","","","ItemId|InventTransId",$E221,$D221)</f>
        <v>4.46</v>
      </c>
      <c r="J221" s="7" t="str">
        <f>_xll.AtlasFormulas.AtlasFunctions.AtlasTable("PROD",DataAreaId,"T.PurchLine","%CurrencyCode","","","","","","","ItemId|InventTransId",$E221,$D221)</f>
        <v>EUR</v>
      </c>
      <c r="K221" s="9">
        <f>_xll.AtlasFormulas.AtlasFunctions.AtlasBalance("PROD",DataAreaId,"T.PurchLine","Sum|LineAmount|0","","","","","","","ItemId|InventTransId",$E221,$D221)</f>
        <v>2230</v>
      </c>
      <c r="L221" s="6">
        <v>42860</v>
      </c>
      <c r="M221" s="6">
        <v>42870</v>
      </c>
    </row>
    <row r="222" spans="1:13" x14ac:dyDescent="0.25">
      <c r="A222" s="4" t="s">
        <v>486</v>
      </c>
      <c r="B222" s="7" t="str">
        <f>_xll.AtlasFormulas.AtlasFunctions.AtlasTable("PROD",DataAreaId,"T.PurchTable","%OrderAccount","","","","","","","PurchId",$A222)</f>
        <v>364-2000168</v>
      </c>
      <c r="C222" s="7" t="str">
        <f>_xll.AtlasFormulas.AtlasFunctions.AtlasTable("PROD",DataAreaId,"T.VendTable","%Name","","","","","","","AccountNum",$B222)</f>
        <v>S&amp;P Clever Reinforcement Company AG</v>
      </c>
      <c r="D222" s="4" t="s">
        <v>497</v>
      </c>
      <c r="E222" s="4" t="s">
        <v>43</v>
      </c>
      <c r="F222" s="4" t="s">
        <v>44</v>
      </c>
      <c r="G222" s="7" t="str">
        <f>_xll.AtlasFormulas.AtlasFunctions.AtlasTable("PROD",DataAreaId,"T.PurchLine","%DeliveryDate","","","","","","","ItemId|InventTransId",$E222,$D222)</f>
        <v>5/4/2017</v>
      </c>
      <c r="H222" s="9">
        <v>150</v>
      </c>
      <c r="I222" s="9">
        <f>_xll.AtlasFormulas.AtlasFunctions.AtlasBalance("PROD",DataAreaId,"T.PurchLine","Sum|PurchPrice|0","","","","","","","ItemId|InventTransId",$E222,$D222)</f>
        <v>4.46</v>
      </c>
      <c r="J222" s="7" t="str">
        <f>_xll.AtlasFormulas.AtlasFunctions.AtlasTable("PROD",DataAreaId,"T.PurchLine","%CurrencyCode","","","","","","","ItemId|InventTransId",$E222,$D222)</f>
        <v>EUR</v>
      </c>
      <c r="K222" s="9">
        <f>_xll.AtlasFormulas.AtlasFunctions.AtlasBalance("PROD",DataAreaId,"T.PurchLine","Sum|LineAmount|0","","","","","","","ItemId|InventTransId",$E222,$D222)</f>
        <v>2230</v>
      </c>
      <c r="L222" s="6">
        <v>42860</v>
      </c>
      <c r="M222" s="6">
        <v>42870</v>
      </c>
    </row>
    <row r="223" spans="1:13" x14ac:dyDescent="0.25">
      <c r="A223" s="4" t="s">
        <v>486</v>
      </c>
      <c r="B223" s="7" t="str">
        <f>_xll.AtlasFormulas.AtlasFunctions.AtlasTable("PROD",DataAreaId,"T.PurchTable","%OrderAccount","","","","","","","PurchId",$A223)</f>
        <v>364-2000168</v>
      </c>
      <c r="C223" s="7" t="str">
        <f>_xll.AtlasFormulas.AtlasFunctions.AtlasTable("PROD",DataAreaId,"T.VendTable","%Name","","","","","","","AccountNum",$B223)</f>
        <v>S&amp;P Clever Reinforcement Company AG</v>
      </c>
      <c r="D223" s="4" t="s">
        <v>497</v>
      </c>
      <c r="E223" s="4" t="s">
        <v>43</v>
      </c>
      <c r="F223" s="4" t="s">
        <v>44</v>
      </c>
      <c r="G223" s="7" t="str">
        <f>_xll.AtlasFormulas.AtlasFunctions.AtlasTable("PROD",DataAreaId,"T.PurchLine","%DeliveryDate","","","","","","","ItemId|InventTransId",$E223,$D223)</f>
        <v>5/4/2017</v>
      </c>
      <c r="H223" s="9">
        <v>100</v>
      </c>
      <c r="I223" s="9">
        <f>_xll.AtlasFormulas.AtlasFunctions.AtlasBalance("PROD",DataAreaId,"T.PurchLine","Sum|PurchPrice|0","","","","","","","ItemId|InventTransId",$E223,$D223)</f>
        <v>4.46</v>
      </c>
      <c r="J223" s="7" t="str">
        <f>_xll.AtlasFormulas.AtlasFunctions.AtlasTable("PROD",DataAreaId,"T.PurchLine","%CurrencyCode","","","","","","","ItemId|InventTransId",$E223,$D223)</f>
        <v>EUR</v>
      </c>
      <c r="K223" s="9">
        <f>_xll.AtlasFormulas.AtlasFunctions.AtlasBalance("PROD",DataAreaId,"T.PurchLine","Sum|LineAmount|0","","","","","","","ItemId|InventTransId",$E223,$D223)</f>
        <v>2230</v>
      </c>
      <c r="L223" s="6">
        <v>42860</v>
      </c>
      <c r="M223" s="6">
        <v>42870</v>
      </c>
    </row>
    <row r="224" spans="1:13" x14ac:dyDescent="0.25">
      <c r="A224" s="4" t="s">
        <v>94</v>
      </c>
      <c r="B224" s="7" t="str">
        <f>_xll.AtlasFormulas.AtlasFunctions.AtlasTable("PROD",DataAreaId,"T.PurchTable","%OrderAccount","","","","","","","PurchId",$A224)</f>
        <v>364-2000168</v>
      </c>
      <c r="C224" s="7" t="str">
        <f>_xll.AtlasFormulas.AtlasFunctions.AtlasTable("PROD",DataAreaId,"T.VendTable","%Name","","","","","","","AccountNum",$B224)</f>
        <v>S&amp;P Clever Reinforcement Company AG</v>
      </c>
      <c r="D224" s="4" t="s">
        <v>498</v>
      </c>
      <c r="E224" s="4" t="s">
        <v>499</v>
      </c>
      <c r="F224" s="4" t="s">
        <v>500</v>
      </c>
      <c r="G224" s="7" t="str">
        <f>_xll.AtlasFormulas.AtlasFunctions.AtlasTable("PROD",DataAreaId,"T.PurchLine","%DeliveryDate","","","","","","","ItemId|InventTransId",$E224,$D224)</f>
        <v>3/2/2017</v>
      </c>
      <c r="H224" s="9">
        <v>100</v>
      </c>
      <c r="I224" s="9">
        <f>_xll.AtlasFormulas.AtlasFunctions.AtlasBalance("PROD",DataAreaId,"T.PurchLine","Sum|PurchPrice|0","","","","","","","ItemId|InventTransId",$E224,$D224)</f>
        <v>4.63</v>
      </c>
      <c r="J224" s="7" t="str">
        <f>_xll.AtlasFormulas.AtlasFunctions.AtlasTable("PROD",DataAreaId,"T.PurchLine","%CurrencyCode","","","","","","","ItemId|InventTransId",$E224,$D224)</f>
        <v>EUR</v>
      </c>
      <c r="K224" s="9">
        <f>_xll.AtlasFormulas.AtlasFunctions.AtlasBalance("PROD",DataAreaId,"T.PurchLine","Sum|LineAmount|0","","","","","","","ItemId|InventTransId",$E224,$D224)</f>
        <v>4630</v>
      </c>
      <c r="L224" s="6">
        <v>42795</v>
      </c>
      <c r="M224" s="6">
        <v>42800</v>
      </c>
    </row>
    <row r="225" spans="1:13" x14ac:dyDescent="0.25">
      <c r="A225" s="4" t="s">
        <v>94</v>
      </c>
      <c r="B225" s="7" t="str">
        <f>_xll.AtlasFormulas.AtlasFunctions.AtlasTable("PROD",DataAreaId,"T.PurchTable","%OrderAccount","","","","","","","PurchId",$A225)</f>
        <v>364-2000168</v>
      </c>
      <c r="C225" s="7" t="str">
        <f>_xll.AtlasFormulas.AtlasFunctions.AtlasTable("PROD",DataAreaId,"T.VendTable","%Name","","","","","","","AccountNum",$B225)</f>
        <v>S&amp;P Clever Reinforcement Company AG</v>
      </c>
      <c r="D225" s="4" t="s">
        <v>498</v>
      </c>
      <c r="E225" s="4" t="s">
        <v>499</v>
      </c>
      <c r="F225" s="4" t="s">
        <v>500</v>
      </c>
      <c r="G225" s="7" t="str">
        <f>_xll.AtlasFormulas.AtlasFunctions.AtlasTable("PROD",DataAreaId,"T.PurchLine","%DeliveryDate","","","","","","","ItemId|InventTransId",$E225,$D225)</f>
        <v>3/2/2017</v>
      </c>
      <c r="H225" s="9">
        <v>100</v>
      </c>
      <c r="I225" s="9">
        <f>_xll.AtlasFormulas.AtlasFunctions.AtlasBalance("PROD",DataAreaId,"T.PurchLine","Sum|PurchPrice|0","","","","","","","ItemId|InventTransId",$E225,$D225)</f>
        <v>4.63</v>
      </c>
      <c r="J225" s="7" t="str">
        <f>_xll.AtlasFormulas.AtlasFunctions.AtlasTable("PROD",DataAreaId,"T.PurchLine","%CurrencyCode","","","","","","","ItemId|InventTransId",$E225,$D225)</f>
        <v>EUR</v>
      </c>
      <c r="K225" s="9">
        <f>_xll.AtlasFormulas.AtlasFunctions.AtlasBalance("PROD",DataAreaId,"T.PurchLine","Sum|LineAmount|0","","","","","","","ItemId|InventTransId",$E225,$D225)</f>
        <v>4630</v>
      </c>
      <c r="L225" s="6">
        <v>42795</v>
      </c>
      <c r="M225" s="6">
        <v>42800</v>
      </c>
    </row>
    <row r="226" spans="1:13" x14ac:dyDescent="0.25">
      <c r="A226" s="4" t="s">
        <v>94</v>
      </c>
      <c r="B226" s="7" t="str">
        <f>_xll.AtlasFormulas.AtlasFunctions.AtlasTable("PROD",DataAreaId,"T.PurchTable","%OrderAccount","","","","","","","PurchId",$A226)</f>
        <v>364-2000168</v>
      </c>
      <c r="C226" s="7" t="str">
        <f>_xll.AtlasFormulas.AtlasFunctions.AtlasTable("PROD",DataAreaId,"T.VendTable","%Name","","","","","","","AccountNum",$B226)</f>
        <v>S&amp;P Clever Reinforcement Company AG</v>
      </c>
      <c r="D226" s="4" t="s">
        <v>498</v>
      </c>
      <c r="E226" s="4" t="s">
        <v>499</v>
      </c>
      <c r="F226" s="4" t="s">
        <v>500</v>
      </c>
      <c r="G226" s="7" t="str">
        <f>_xll.AtlasFormulas.AtlasFunctions.AtlasTable("PROD",DataAreaId,"T.PurchLine","%DeliveryDate","","","","","","","ItemId|InventTransId",$E226,$D226)</f>
        <v>3/2/2017</v>
      </c>
      <c r="H226" s="9">
        <v>100</v>
      </c>
      <c r="I226" s="9">
        <f>_xll.AtlasFormulas.AtlasFunctions.AtlasBalance("PROD",DataAreaId,"T.PurchLine","Sum|PurchPrice|0","","","","","","","ItemId|InventTransId",$E226,$D226)</f>
        <v>4.63</v>
      </c>
      <c r="J226" s="7" t="str">
        <f>_xll.AtlasFormulas.AtlasFunctions.AtlasTable("PROD",DataAreaId,"T.PurchLine","%CurrencyCode","","","","","","","ItemId|InventTransId",$E226,$D226)</f>
        <v>EUR</v>
      </c>
      <c r="K226" s="9">
        <f>_xll.AtlasFormulas.AtlasFunctions.AtlasBalance("PROD",DataAreaId,"T.PurchLine","Sum|LineAmount|0","","","","","","","ItemId|InventTransId",$E226,$D226)</f>
        <v>4630</v>
      </c>
      <c r="L226" s="6">
        <v>42795</v>
      </c>
      <c r="M226" s="6">
        <v>42800</v>
      </c>
    </row>
    <row r="227" spans="1:13" x14ac:dyDescent="0.25">
      <c r="A227" s="4" t="s">
        <v>94</v>
      </c>
      <c r="B227" s="7" t="str">
        <f>_xll.AtlasFormulas.AtlasFunctions.AtlasTable("PROD",DataAreaId,"T.PurchTable","%OrderAccount","","","","","","","PurchId",$A227)</f>
        <v>364-2000168</v>
      </c>
      <c r="C227" s="7" t="str">
        <f>_xll.AtlasFormulas.AtlasFunctions.AtlasTable("PROD",DataAreaId,"T.VendTable","%Name","","","","","","","AccountNum",$B227)</f>
        <v>S&amp;P Clever Reinforcement Company AG</v>
      </c>
      <c r="D227" s="4" t="s">
        <v>498</v>
      </c>
      <c r="E227" s="4" t="s">
        <v>499</v>
      </c>
      <c r="F227" s="4" t="s">
        <v>500</v>
      </c>
      <c r="G227" s="7" t="str">
        <f>_xll.AtlasFormulas.AtlasFunctions.AtlasTable("PROD",DataAreaId,"T.PurchLine","%DeliveryDate","","","","","","","ItemId|InventTransId",$E227,$D227)</f>
        <v>3/2/2017</v>
      </c>
      <c r="H227" s="9">
        <v>100</v>
      </c>
      <c r="I227" s="9">
        <f>_xll.AtlasFormulas.AtlasFunctions.AtlasBalance("PROD",DataAreaId,"T.PurchLine","Sum|PurchPrice|0","","","","","","","ItemId|InventTransId",$E227,$D227)</f>
        <v>4.63</v>
      </c>
      <c r="J227" s="7" t="str">
        <f>_xll.AtlasFormulas.AtlasFunctions.AtlasTable("PROD",DataAreaId,"T.PurchLine","%CurrencyCode","","","","","","","ItemId|InventTransId",$E227,$D227)</f>
        <v>EUR</v>
      </c>
      <c r="K227" s="9">
        <f>_xll.AtlasFormulas.AtlasFunctions.AtlasBalance("PROD",DataAreaId,"T.PurchLine","Sum|LineAmount|0","","","","","","","ItemId|InventTransId",$E227,$D227)</f>
        <v>4630</v>
      </c>
      <c r="L227" s="6">
        <v>42795</v>
      </c>
      <c r="M227" s="6">
        <v>42800</v>
      </c>
    </row>
    <row r="228" spans="1:13" x14ac:dyDescent="0.25">
      <c r="A228" s="4" t="s">
        <v>94</v>
      </c>
      <c r="B228" s="7" t="str">
        <f>_xll.AtlasFormulas.AtlasFunctions.AtlasTable("PROD",DataAreaId,"T.PurchTable","%OrderAccount","","","","","","","PurchId",$A228)</f>
        <v>364-2000168</v>
      </c>
      <c r="C228" s="7" t="str">
        <f>_xll.AtlasFormulas.AtlasFunctions.AtlasTable("PROD",DataAreaId,"T.VendTable","%Name","","","","","","","AccountNum",$B228)</f>
        <v>S&amp;P Clever Reinforcement Company AG</v>
      </c>
      <c r="D228" s="4" t="s">
        <v>498</v>
      </c>
      <c r="E228" s="4" t="s">
        <v>499</v>
      </c>
      <c r="F228" s="4" t="s">
        <v>500</v>
      </c>
      <c r="G228" s="7" t="str">
        <f>_xll.AtlasFormulas.AtlasFunctions.AtlasTable("PROD",DataAreaId,"T.PurchLine","%DeliveryDate","","","","","","","ItemId|InventTransId",$E228,$D228)</f>
        <v>3/2/2017</v>
      </c>
      <c r="H228" s="9">
        <v>150</v>
      </c>
      <c r="I228" s="9">
        <f>_xll.AtlasFormulas.AtlasFunctions.AtlasBalance("PROD",DataAreaId,"T.PurchLine","Sum|PurchPrice|0","","","","","","","ItemId|InventTransId",$E228,$D228)</f>
        <v>4.63</v>
      </c>
      <c r="J228" s="7" t="str">
        <f>_xll.AtlasFormulas.AtlasFunctions.AtlasTable("PROD",DataAreaId,"T.PurchLine","%CurrencyCode","","","","","","","ItemId|InventTransId",$E228,$D228)</f>
        <v>EUR</v>
      </c>
      <c r="K228" s="9">
        <f>_xll.AtlasFormulas.AtlasFunctions.AtlasBalance("PROD",DataAreaId,"T.PurchLine","Sum|LineAmount|0","","","","","","","ItemId|InventTransId",$E228,$D228)</f>
        <v>4630</v>
      </c>
      <c r="L228" s="6">
        <v>42795</v>
      </c>
      <c r="M228" s="6">
        <v>42800</v>
      </c>
    </row>
    <row r="229" spans="1:13" x14ac:dyDescent="0.25">
      <c r="A229" s="4" t="s">
        <v>94</v>
      </c>
      <c r="B229" s="7" t="str">
        <f>_xll.AtlasFormulas.AtlasFunctions.AtlasTable("PROD",DataAreaId,"T.PurchTable","%OrderAccount","","","","","","","PurchId",$A229)</f>
        <v>364-2000168</v>
      </c>
      <c r="C229" s="7" t="str">
        <f>_xll.AtlasFormulas.AtlasFunctions.AtlasTable("PROD",DataAreaId,"T.VendTable","%Name","","","","","","","AccountNum",$B229)</f>
        <v>S&amp;P Clever Reinforcement Company AG</v>
      </c>
      <c r="D229" s="4" t="s">
        <v>498</v>
      </c>
      <c r="E229" s="4" t="s">
        <v>499</v>
      </c>
      <c r="F229" s="4" t="s">
        <v>500</v>
      </c>
      <c r="G229" s="7" t="str">
        <f>_xll.AtlasFormulas.AtlasFunctions.AtlasTable("PROD",DataAreaId,"T.PurchLine","%DeliveryDate","","","","","","","ItemId|InventTransId",$E229,$D229)</f>
        <v>3/2/2017</v>
      </c>
      <c r="H229" s="9">
        <v>150</v>
      </c>
      <c r="I229" s="9">
        <f>_xll.AtlasFormulas.AtlasFunctions.AtlasBalance("PROD",DataAreaId,"T.PurchLine","Sum|PurchPrice|0","","","","","","","ItemId|InventTransId",$E229,$D229)</f>
        <v>4.63</v>
      </c>
      <c r="J229" s="7" t="str">
        <f>_xll.AtlasFormulas.AtlasFunctions.AtlasTable("PROD",DataAreaId,"T.PurchLine","%CurrencyCode","","","","","","","ItemId|InventTransId",$E229,$D229)</f>
        <v>EUR</v>
      </c>
      <c r="K229" s="9">
        <f>_xll.AtlasFormulas.AtlasFunctions.AtlasBalance("PROD",DataAreaId,"T.PurchLine","Sum|LineAmount|0","","","","","","","ItemId|InventTransId",$E229,$D229)</f>
        <v>4630</v>
      </c>
      <c r="L229" s="6">
        <v>42795</v>
      </c>
      <c r="M229" s="6">
        <v>42800</v>
      </c>
    </row>
    <row r="230" spans="1:13" x14ac:dyDescent="0.25">
      <c r="A230" s="4" t="s">
        <v>94</v>
      </c>
      <c r="B230" s="7" t="str">
        <f>_xll.AtlasFormulas.AtlasFunctions.AtlasTable("PROD",DataAreaId,"T.PurchTable","%OrderAccount","","","","","","","PurchId",$A230)</f>
        <v>364-2000168</v>
      </c>
      <c r="C230" s="7" t="str">
        <f>_xll.AtlasFormulas.AtlasFunctions.AtlasTable("PROD",DataAreaId,"T.VendTable","%Name","","","","","","","AccountNum",$B230)</f>
        <v>S&amp;P Clever Reinforcement Company AG</v>
      </c>
      <c r="D230" s="4" t="s">
        <v>498</v>
      </c>
      <c r="E230" s="4" t="s">
        <v>499</v>
      </c>
      <c r="F230" s="4" t="s">
        <v>500</v>
      </c>
      <c r="G230" s="7" t="str">
        <f>_xll.AtlasFormulas.AtlasFunctions.AtlasTable("PROD",DataAreaId,"T.PurchLine","%DeliveryDate","","","","","","","ItemId|InventTransId",$E230,$D230)</f>
        <v>3/2/2017</v>
      </c>
      <c r="H230" s="9">
        <v>150</v>
      </c>
      <c r="I230" s="9">
        <f>_xll.AtlasFormulas.AtlasFunctions.AtlasBalance("PROD",DataAreaId,"T.PurchLine","Sum|PurchPrice|0","","","","","","","ItemId|InventTransId",$E230,$D230)</f>
        <v>4.63</v>
      </c>
      <c r="J230" s="7" t="str">
        <f>_xll.AtlasFormulas.AtlasFunctions.AtlasTable("PROD",DataAreaId,"T.PurchLine","%CurrencyCode","","","","","","","ItemId|InventTransId",$E230,$D230)</f>
        <v>EUR</v>
      </c>
      <c r="K230" s="9">
        <f>_xll.AtlasFormulas.AtlasFunctions.AtlasBalance("PROD",DataAreaId,"T.PurchLine","Sum|LineAmount|0","","","","","","","ItemId|InventTransId",$E230,$D230)</f>
        <v>4630</v>
      </c>
      <c r="L230" s="6">
        <v>42795</v>
      </c>
      <c r="M230" s="6">
        <v>42800</v>
      </c>
    </row>
    <row r="231" spans="1:13" x14ac:dyDescent="0.25">
      <c r="A231" s="4" t="s">
        <v>94</v>
      </c>
      <c r="B231" s="7" t="str">
        <f>_xll.AtlasFormulas.AtlasFunctions.AtlasTable("PROD",DataAreaId,"T.PurchTable","%OrderAccount","","","","","","","PurchId",$A231)</f>
        <v>364-2000168</v>
      </c>
      <c r="C231" s="7" t="str">
        <f>_xll.AtlasFormulas.AtlasFunctions.AtlasTable("PROD",DataAreaId,"T.VendTable","%Name","","","","","","","AccountNum",$B231)</f>
        <v>S&amp;P Clever Reinforcement Company AG</v>
      </c>
      <c r="D231" s="4" t="s">
        <v>498</v>
      </c>
      <c r="E231" s="4" t="s">
        <v>499</v>
      </c>
      <c r="F231" s="4" t="s">
        <v>500</v>
      </c>
      <c r="G231" s="7" t="str">
        <f>_xll.AtlasFormulas.AtlasFunctions.AtlasTable("PROD",DataAreaId,"T.PurchLine","%DeliveryDate","","","","","","","ItemId|InventTransId",$E231,$D231)</f>
        <v>3/2/2017</v>
      </c>
      <c r="H231" s="9">
        <v>150</v>
      </c>
      <c r="I231" s="9">
        <f>_xll.AtlasFormulas.AtlasFunctions.AtlasBalance("PROD",DataAreaId,"T.PurchLine","Sum|PurchPrice|0","","","","","","","ItemId|InventTransId",$E231,$D231)</f>
        <v>4.63</v>
      </c>
      <c r="J231" s="7" t="str">
        <f>_xll.AtlasFormulas.AtlasFunctions.AtlasTable("PROD",DataAreaId,"T.PurchLine","%CurrencyCode","","","","","","","ItemId|InventTransId",$E231,$D231)</f>
        <v>EUR</v>
      </c>
      <c r="K231" s="9">
        <f>_xll.AtlasFormulas.AtlasFunctions.AtlasBalance("PROD",DataAreaId,"T.PurchLine","Sum|LineAmount|0","","","","","","","ItemId|InventTransId",$E231,$D231)</f>
        <v>4630</v>
      </c>
      <c r="L231" s="6">
        <v>42795</v>
      </c>
      <c r="M231" s="6">
        <v>42800</v>
      </c>
    </row>
    <row r="232" spans="1:13" x14ac:dyDescent="0.25">
      <c r="A232" s="4" t="s">
        <v>215</v>
      </c>
      <c r="B232" s="7" t="str">
        <f>_xll.AtlasFormulas.AtlasFunctions.AtlasTable("PROD",DataAreaId,"T.PurchTable","%OrderAccount","","","","","","","PurchId",$A232)</f>
        <v>364-2000168</v>
      </c>
      <c r="C232" s="7" t="str">
        <f>_xll.AtlasFormulas.AtlasFunctions.AtlasTable("PROD",DataAreaId,"T.VendTable","%Name","","","","","","","AccountNum",$B232)</f>
        <v>S&amp;P Clever Reinforcement Company AG</v>
      </c>
      <c r="D232" s="4" t="s">
        <v>501</v>
      </c>
      <c r="E232" s="4" t="s">
        <v>499</v>
      </c>
      <c r="F232" s="4" t="s">
        <v>500</v>
      </c>
      <c r="G232" s="7" t="str">
        <f>_xll.AtlasFormulas.AtlasFunctions.AtlasTable("PROD",DataAreaId,"T.PurchLine","%DeliveryDate","","","","","","","ItemId|InventTransId",$E232,$D232)</f>
        <v>3/23/2017</v>
      </c>
      <c r="H232" s="9">
        <v>-100</v>
      </c>
      <c r="I232" s="9">
        <f>_xll.AtlasFormulas.AtlasFunctions.AtlasBalance("PROD",DataAreaId,"T.PurchLine","Sum|PurchPrice|0","","","","","","","ItemId|InventTransId",$E232,$D232)</f>
        <v>4.63</v>
      </c>
      <c r="J232" s="7" t="str">
        <f>_xll.AtlasFormulas.AtlasFunctions.AtlasTable("PROD",DataAreaId,"T.PurchLine","%CurrencyCode","","","","","","","ItemId|InventTransId",$E232,$D232)</f>
        <v>EUR</v>
      </c>
      <c r="K232" s="9">
        <f>_xll.AtlasFormulas.AtlasFunctions.AtlasBalance("PROD",DataAreaId,"T.PurchLine","Sum|LineAmount|0","","","","","","","ItemId|InventTransId",$E232,$D232)</f>
        <v>-4630</v>
      </c>
      <c r="L232" s="6">
        <v>42817</v>
      </c>
      <c r="M232" s="6">
        <v>42817</v>
      </c>
    </row>
    <row r="233" spans="1:13" x14ac:dyDescent="0.25">
      <c r="A233" s="4" t="s">
        <v>215</v>
      </c>
      <c r="B233" s="7" t="str">
        <f>_xll.AtlasFormulas.AtlasFunctions.AtlasTable("PROD",DataAreaId,"T.PurchTable","%OrderAccount","","","","","","","PurchId",$A233)</f>
        <v>364-2000168</v>
      </c>
      <c r="C233" s="7" t="str">
        <f>_xll.AtlasFormulas.AtlasFunctions.AtlasTable("PROD",DataAreaId,"T.VendTable","%Name","","","","","","","AccountNum",$B233)</f>
        <v>S&amp;P Clever Reinforcement Company AG</v>
      </c>
      <c r="D233" s="4" t="s">
        <v>501</v>
      </c>
      <c r="E233" s="4" t="s">
        <v>499</v>
      </c>
      <c r="F233" s="4" t="s">
        <v>500</v>
      </c>
      <c r="G233" s="7" t="str">
        <f>_xll.AtlasFormulas.AtlasFunctions.AtlasTable("PROD",DataAreaId,"T.PurchLine","%DeliveryDate","","","","","","","ItemId|InventTransId",$E233,$D233)</f>
        <v>3/23/2017</v>
      </c>
      <c r="H233" s="9">
        <v>-100</v>
      </c>
      <c r="I233" s="9">
        <f>_xll.AtlasFormulas.AtlasFunctions.AtlasBalance("PROD",DataAreaId,"T.PurchLine","Sum|PurchPrice|0","","","","","","","ItemId|InventTransId",$E233,$D233)</f>
        <v>4.63</v>
      </c>
      <c r="J233" s="7" t="str">
        <f>_xll.AtlasFormulas.AtlasFunctions.AtlasTable("PROD",DataAreaId,"T.PurchLine","%CurrencyCode","","","","","","","ItemId|InventTransId",$E233,$D233)</f>
        <v>EUR</v>
      </c>
      <c r="K233" s="9">
        <f>_xll.AtlasFormulas.AtlasFunctions.AtlasBalance("PROD",DataAreaId,"T.PurchLine","Sum|LineAmount|0","","","","","","","ItemId|InventTransId",$E233,$D233)</f>
        <v>-4630</v>
      </c>
      <c r="L233" s="6">
        <v>42817</v>
      </c>
      <c r="M233" s="6">
        <v>42817</v>
      </c>
    </row>
    <row r="234" spans="1:13" x14ac:dyDescent="0.25">
      <c r="A234" s="4" t="s">
        <v>215</v>
      </c>
      <c r="B234" s="7" t="str">
        <f>_xll.AtlasFormulas.AtlasFunctions.AtlasTable("PROD",DataAreaId,"T.PurchTable","%OrderAccount","","","","","","","PurchId",$A234)</f>
        <v>364-2000168</v>
      </c>
      <c r="C234" s="7" t="str">
        <f>_xll.AtlasFormulas.AtlasFunctions.AtlasTable("PROD",DataAreaId,"T.VendTable","%Name","","","","","","","AccountNum",$B234)</f>
        <v>S&amp;P Clever Reinforcement Company AG</v>
      </c>
      <c r="D234" s="4" t="s">
        <v>501</v>
      </c>
      <c r="E234" s="4" t="s">
        <v>499</v>
      </c>
      <c r="F234" s="4" t="s">
        <v>500</v>
      </c>
      <c r="G234" s="7" t="str">
        <f>_xll.AtlasFormulas.AtlasFunctions.AtlasTable("PROD",DataAreaId,"T.PurchLine","%DeliveryDate","","","","","","","ItemId|InventTransId",$E234,$D234)</f>
        <v>3/23/2017</v>
      </c>
      <c r="H234" s="9">
        <v>-100</v>
      </c>
      <c r="I234" s="9">
        <f>_xll.AtlasFormulas.AtlasFunctions.AtlasBalance("PROD",DataAreaId,"T.PurchLine","Sum|PurchPrice|0","","","","","","","ItemId|InventTransId",$E234,$D234)</f>
        <v>4.63</v>
      </c>
      <c r="J234" s="7" t="str">
        <f>_xll.AtlasFormulas.AtlasFunctions.AtlasTable("PROD",DataAreaId,"T.PurchLine","%CurrencyCode","","","","","","","ItemId|InventTransId",$E234,$D234)</f>
        <v>EUR</v>
      </c>
      <c r="K234" s="9">
        <f>_xll.AtlasFormulas.AtlasFunctions.AtlasBalance("PROD",DataAreaId,"T.PurchLine","Sum|LineAmount|0","","","","","","","ItemId|InventTransId",$E234,$D234)</f>
        <v>-4630</v>
      </c>
      <c r="L234" s="6">
        <v>42817</v>
      </c>
      <c r="M234" s="6">
        <v>42817</v>
      </c>
    </row>
    <row r="235" spans="1:13" x14ac:dyDescent="0.25">
      <c r="A235" s="4" t="s">
        <v>215</v>
      </c>
      <c r="B235" s="7" t="str">
        <f>_xll.AtlasFormulas.AtlasFunctions.AtlasTable("PROD",DataAreaId,"T.PurchTable","%OrderAccount","","","","","","","PurchId",$A235)</f>
        <v>364-2000168</v>
      </c>
      <c r="C235" s="7" t="str">
        <f>_xll.AtlasFormulas.AtlasFunctions.AtlasTable("PROD",DataAreaId,"T.VendTable","%Name","","","","","","","AccountNum",$B235)</f>
        <v>S&amp;P Clever Reinforcement Company AG</v>
      </c>
      <c r="D235" s="4" t="s">
        <v>501</v>
      </c>
      <c r="E235" s="4" t="s">
        <v>499</v>
      </c>
      <c r="F235" s="4" t="s">
        <v>500</v>
      </c>
      <c r="G235" s="7" t="str">
        <f>_xll.AtlasFormulas.AtlasFunctions.AtlasTable("PROD",DataAreaId,"T.PurchLine","%DeliveryDate","","","","","","","ItemId|InventTransId",$E235,$D235)</f>
        <v>3/23/2017</v>
      </c>
      <c r="H235" s="9">
        <v>-100</v>
      </c>
      <c r="I235" s="9">
        <f>_xll.AtlasFormulas.AtlasFunctions.AtlasBalance("PROD",DataAreaId,"T.PurchLine","Sum|PurchPrice|0","","","","","","","ItemId|InventTransId",$E235,$D235)</f>
        <v>4.63</v>
      </c>
      <c r="J235" s="7" t="str">
        <f>_xll.AtlasFormulas.AtlasFunctions.AtlasTable("PROD",DataAreaId,"T.PurchLine","%CurrencyCode","","","","","","","ItemId|InventTransId",$E235,$D235)</f>
        <v>EUR</v>
      </c>
      <c r="K235" s="9">
        <f>_xll.AtlasFormulas.AtlasFunctions.AtlasBalance("PROD",DataAreaId,"T.PurchLine","Sum|LineAmount|0","","","","","","","ItemId|InventTransId",$E235,$D235)</f>
        <v>-4630</v>
      </c>
      <c r="L235" s="6">
        <v>42817</v>
      </c>
      <c r="M235" s="6">
        <v>42817</v>
      </c>
    </row>
    <row r="236" spans="1:13" x14ac:dyDescent="0.25">
      <c r="A236" s="4" t="s">
        <v>215</v>
      </c>
      <c r="B236" s="7" t="str">
        <f>_xll.AtlasFormulas.AtlasFunctions.AtlasTable("PROD",DataAreaId,"T.PurchTable","%OrderAccount","","","","","","","PurchId",$A236)</f>
        <v>364-2000168</v>
      </c>
      <c r="C236" s="7" t="str">
        <f>_xll.AtlasFormulas.AtlasFunctions.AtlasTable("PROD",DataAreaId,"T.VendTable","%Name","","","","","","","AccountNum",$B236)</f>
        <v>S&amp;P Clever Reinforcement Company AG</v>
      </c>
      <c r="D236" s="4" t="s">
        <v>501</v>
      </c>
      <c r="E236" s="4" t="s">
        <v>499</v>
      </c>
      <c r="F236" s="4" t="s">
        <v>500</v>
      </c>
      <c r="G236" s="7" t="str">
        <f>_xll.AtlasFormulas.AtlasFunctions.AtlasTable("PROD",DataAreaId,"T.PurchLine","%DeliveryDate","","","","","","","ItemId|InventTransId",$E236,$D236)</f>
        <v>3/23/2017</v>
      </c>
      <c r="H236" s="9">
        <v>-150</v>
      </c>
      <c r="I236" s="9">
        <f>_xll.AtlasFormulas.AtlasFunctions.AtlasBalance("PROD",DataAreaId,"T.PurchLine","Sum|PurchPrice|0","","","","","","","ItemId|InventTransId",$E236,$D236)</f>
        <v>4.63</v>
      </c>
      <c r="J236" s="7" t="str">
        <f>_xll.AtlasFormulas.AtlasFunctions.AtlasTable("PROD",DataAreaId,"T.PurchLine","%CurrencyCode","","","","","","","ItemId|InventTransId",$E236,$D236)</f>
        <v>EUR</v>
      </c>
      <c r="K236" s="9">
        <f>_xll.AtlasFormulas.AtlasFunctions.AtlasBalance("PROD",DataAreaId,"T.PurchLine","Sum|LineAmount|0","","","","","","","ItemId|InventTransId",$E236,$D236)</f>
        <v>-4630</v>
      </c>
      <c r="L236" s="6">
        <v>42817</v>
      </c>
      <c r="M236" s="6">
        <v>42817</v>
      </c>
    </row>
    <row r="237" spans="1:13" x14ac:dyDescent="0.25">
      <c r="A237" s="4" t="s">
        <v>215</v>
      </c>
      <c r="B237" s="7" t="str">
        <f>_xll.AtlasFormulas.AtlasFunctions.AtlasTable("PROD",DataAreaId,"T.PurchTable","%OrderAccount","","","","","","","PurchId",$A237)</f>
        <v>364-2000168</v>
      </c>
      <c r="C237" s="7" t="str">
        <f>_xll.AtlasFormulas.AtlasFunctions.AtlasTable("PROD",DataAreaId,"T.VendTable","%Name","","","","","","","AccountNum",$B237)</f>
        <v>S&amp;P Clever Reinforcement Company AG</v>
      </c>
      <c r="D237" s="4" t="s">
        <v>501</v>
      </c>
      <c r="E237" s="4" t="s">
        <v>499</v>
      </c>
      <c r="F237" s="4" t="s">
        <v>500</v>
      </c>
      <c r="G237" s="7" t="str">
        <f>_xll.AtlasFormulas.AtlasFunctions.AtlasTable("PROD",DataAreaId,"T.PurchLine","%DeliveryDate","","","","","","","ItemId|InventTransId",$E237,$D237)</f>
        <v>3/23/2017</v>
      </c>
      <c r="H237" s="9">
        <v>-150</v>
      </c>
      <c r="I237" s="9">
        <f>_xll.AtlasFormulas.AtlasFunctions.AtlasBalance("PROD",DataAreaId,"T.PurchLine","Sum|PurchPrice|0","","","","","","","ItemId|InventTransId",$E237,$D237)</f>
        <v>4.63</v>
      </c>
      <c r="J237" s="7" t="str">
        <f>_xll.AtlasFormulas.AtlasFunctions.AtlasTable("PROD",DataAreaId,"T.PurchLine","%CurrencyCode","","","","","","","ItemId|InventTransId",$E237,$D237)</f>
        <v>EUR</v>
      </c>
      <c r="K237" s="9">
        <f>_xll.AtlasFormulas.AtlasFunctions.AtlasBalance("PROD",DataAreaId,"T.PurchLine","Sum|LineAmount|0","","","","","","","ItemId|InventTransId",$E237,$D237)</f>
        <v>-4630</v>
      </c>
      <c r="L237" s="6">
        <v>42817</v>
      </c>
      <c r="M237" s="6">
        <v>42817</v>
      </c>
    </row>
    <row r="238" spans="1:13" x14ac:dyDescent="0.25">
      <c r="A238" s="4" t="s">
        <v>215</v>
      </c>
      <c r="B238" s="7" t="str">
        <f>_xll.AtlasFormulas.AtlasFunctions.AtlasTable("PROD",DataAreaId,"T.PurchTable","%OrderAccount","","","","","","","PurchId",$A238)</f>
        <v>364-2000168</v>
      </c>
      <c r="C238" s="7" t="str">
        <f>_xll.AtlasFormulas.AtlasFunctions.AtlasTable("PROD",DataAreaId,"T.VendTable","%Name","","","","","","","AccountNum",$B238)</f>
        <v>S&amp;P Clever Reinforcement Company AG</v>
      </c>
      <c r="D238" s="4" t="s">
        <v>501</v>
      </c>
      <c r="E238" s="4" t="s">
        <v>499</v>
      </c>
      <c r="F238" s="4" t="s">
        <v>500</v>
      </c>
      <c r="G238" s="7" t="str">
        <f>_xll.AtlasFormulas.AtlasFunctions.AtlasTable("PROD",DataAreaId,"T.PurchLine","%DeliveryDate","","","","","","","ItemId|InventTransId",$E238,$D238)</f>
        <v>3/23/2017</v>
      </c>
      <c r="H238" s="9">
        <v>-150</v>
      </c>
      <c r="I238" s="9">
        <f>_xll.AtlasFormulas.AtlasFunctions.AtlasBalance("PROD",DataAreaId,"T.PurchLine","Sum|PurchPrice|0","","","","","","","ItemId|InventTransId",$E238,$D238)</f>
        <v>4.63</v>
      </c>
      <c r="J238" s="7" t="str">
        <f>_xll.AtlasFormulas.AtlasFunctions.AtlasTable("PROD",DataAreaId,"T.PurchLine","%CurrencyCode","","","","","","","ItemId|InventTransId",$E238,$D238)</f>
        <v>EUR</v>
      </c>
      <c r="K238" s="9">
        <f>_xll.AtlasFormulas.AtlasFunctions.AtlasBalance("PROD",DataAreaId,"T.PurchLine","Sum|LineAmount|0","","","","","","","ItemId|InventTransId",$E238,$D238)</f>
        <v>-4630</v>
      </c>
      <c r="L238" s="6">
        <v>42817</v>
      </c>
      <c r="M238" s="6">
        <v>42817</v>
      </c>
    </row>
    <row r="239" spans="1:13" x14ac:dyDescent="0.25">
      <c r="A239" s="4" t="s">
        <v>215</v>
      </c>
      <c r="B239" s="7" t="str">
        <f>_xll.AtlasFormulas.AtlasFunctions.AtlasTable("PROD",DataAreaId,"T.PurchTable","%OrderAccount","","","","","","","PurchId",$A239)</f>
        <v>364-2000168</v>
      </c>
      <c r="C239" s="7" t="str">
        <f>_xll.AtlasFormulas.AtlasFunctions.AtlasTable("PROD",DataAreaId,"T.VendTable","%Name","","","","","","","AccountNum",$B239)</f>
        <v>S&amp;P Clever Reinforcement Company AG</v>
      </c>
      <c r="D239" s="4" t="s">
        <v>501</v>
      </c>
      <c r="E239" s="4" t="s">
        <v>499</v>
      </c>
      <c r="F239" s="4" t="s">
        <v>500</v>
      </c>
      <c r="G239" s="7" t="str">
        <f>_xll.AtlasFormulas.AtlasFunctions.AtlasTable("PROD",DataAreaId,"T.PurchLine","%DeliveryDate","","","","","","","ItemId|InventTransId",$E239,$D239)</f>
        <v>3/23/2017</v>
      </c>
      <c r="H239" s="9">
        <v>-150</v>
      </c>
      <c r="I239" s="9">
        <f>_xll.AtlasFormulas.AtlasFunctions.AtlasBalance("PROD",DataAreaId,"T.PurchLine","Sum|PurchPrice|0","","","","","","","ItemId|InventTransId",$E239,$D239)</f>
        <v>4.63</v>
      </c>
      <c r="J239" s="7" t="str">
        <f>_xll.AtlasFormulas.AtlasFunctions.AtlasTable("PROD",DataAreaId,"T.PurchLine","%CurrencyCode","","","","","","","ItemId|InventTransId",$E239,$D239)</f>
        <v>EUR</v>
      </c>
      <c r="K239" s="9">
        <f>_xll.AtlasFormulas.AtlasFunctions.AtlasBalance("PROD",DataAreaId,"T.PurchLine","Sum|LineAmount|0","","","","","","","ItemId|InventTransId",$E239,$D239)</f>
        <v>-4630</v>
      </c>
      <c r="L239" s="6">
        <v>42817</v>
      </c>
      <c r="M239" s="6">
        <v>42817</v>
      </c>
    </row>
    <row r="240" spans="1:13" x14ac:dyDescent="0.25">
      <c r="A240" s="4" t="s">
        <v>238</v>
      </c>
      <c r="B240" s="7" t="str">
        <f>_xll.AtlasFormulas.AtlasFunctions.AtlasTable("PROD",DataAreaId,"T.PurchTable","%OrderAccount","","","","","","","PurchId",$A240)</f>
        <v>364-2000168</v>
      </c>
      <c r="C240" s="7" t="str">
        <f>_xll.AtlasFormulas.AtlasFunctions.AtlasTable("PROD",DataAreaId,"T.VendTable","%Name","","","","","","","AccountNum",$B240)</f>
        <v>S&amp;P Clever Reinforcement Company AG</v>
      </c>
      <c r="D240" s="4" t="s">
        <v>502</v>
      </c>
      <c r="E240" s="4" t="s">
        <v>499</v>
      </c>
      <c r="F240" s="4" t="s">
        <v>500</v>
      </c>
      <c r="G240" s="7" t="str">
        <f>_xll.AtlasFormulas.AtlasFunctions.AtlasTable("PROD",DataAreaId,"T.PurchLine","%DeliveryDate","","","","","","","ItemId|InventTransId",$E240,$D240)</f>
        <v>3/23/2017</v>
      </c>
      <c r="H240" s="9">
        <v>100</v>
      </c>
      <c r="I240" s="9">
        <f>_xll.AtlasFormulas.AtlasFunctions.AtlasBalance("PROD",DataAreaId,"T.PurchLine","Sum|PurchPrice|0","","","","","","","ItemId|InventTransId",$E240,$D240)</f>
        <v>4.63</v>
      </c>
      <c r="J240" s="7" t="str">
        <f>_xll.AtlasFormulas.AtlasFunctions.AtlasTable("PROD",DataAreaId,"T.PurchLine","%CurrencyCode","","","","","","","ItemId|InventTransId",$E240,$D240)</f>
        <v>EUR</v>
      </c>
      <c r="K240" s="9">
        <f>_xll.AtlasFormulas.AtlasFunctions.AtlasBalance("PROD",DataAreaId,"T.PurchLine","Sum|LineAmount|0","","","","","","","ItemId|InventTransId",$E240,$D240)</f>
        <v>4630</v>
      </c>
      <c r="L240" s="6">
        <v>42817</v>
      </c>
      <c r="M240" s="6">
        <v>42817</v>
      </c>
    </row>
    <row r="241" spans="1:13" x14ac:dyDescent="0.25">
      <c r="A241" s="4" t="s">
        <v>238</v>
      </c>
      <c r="B241" s="7" t="str">
        <f>_xll.AtlasFormulas.AtlasFunctions.AtlasTable("PROD",DataAreaId,"T.PurchTable","%OrderAccount","","","","","","","PurchId",$A241)</f>
        <v>364-2000168</v>
      </c>
      <c r="C241" s="7" t="str">
        <f>_xll.AtlasFormulas.AtlasFunctions.AtlasTable("PROD",DataAreaId,"T.VendTable","%Name","","","","","","","AccountNum",$B241)</f>
        <v>S&amp;P Clever Reinforcement Company AG</v>
      </c>
      <c r="D241" s="4" t="s">
        <v>502</v>
      </c>
      <c r="E241" s="4" t="s">
        <v>499</v>
      </c>
      <c r="F241" s="4" t="s">
        <v>500</v>
      </c>
      <c r="G241" s="7" t="str">
        <f>_xll.AtlasFormulas.AtlasFunctions.AtlasTable("PROD",DataAreaId,"T.PurchLine","%DeliveryDate","","","","","","","ItemId|InventTransId",$E241,$D241)</f>
        <v>3/23/2017</v>
      </c>
      <c r="H241" s="9">
        <v>100</v>
      </c>
      <c r="I241" s="9">
        <f>_xll.AtlasFormulas.AtlasFunctions.AtlasBalance("PROD",DataAreaId,"T.PurchLine","Sum|PurchPrice|0","","","","","","","ItemId|InventTransId",$E241,$D241)</f>
        <v>4.63</v>
      </c>
      <c r="J241" s="7" t="str">
        <f>_xll.AtlasFormulas.AtlasFunctions.AtlasTable("PROD",DataAreaId,"T.PurchLine","%CurrencyCode","","","","","","","ItemId|InventTransId",$E241,$D241)</f>
        <v>EUR</v>
      </c>
      <c r="K241" s="9">
        <f>_xll.AtlasFormulas.AtlasFunctions.AtlasBalance("PROD",DataAreaId,"T.PurchLine","Sum|LineAmount|0","","","","","","","ItemId|InventTransId",$E241,$D241)</f>
        <v>4630</v>
      </c>
      <c r="L241" s="6">
        <v>42817</v>
      </c>
      <c r="M241" s="6">
        <v>42817</v>
      </c>
    </row>
    <row r="242" spans="1:13" x14ac:dyDescent="0.25">
      <c r="A242" s="4" t="s">
        <v>238</v>
      </c>
      <c r="B242" s="7" t="str">
        <f>_xll.AtlasFormulas.AtlasFunctions.AtlasTable("PROD",DataAreaId,"T.PurchTable","%OrderAccount","","","","","","","PurchId",$A242)</f>
        <v>364-2000168</v>
      </c>
      <c r="C242" s="7" t="str">
        <f>_xll.AtlasFormulas.AtlasFunctions.AtlasTable("PROD",DataAreaId,"T.VendTable","%Name","","","","","","","AccountNum",$B242)</f>
        <v>S&amp;P Clever Reinforcement Company AG</v>
      </c>
      <c r="D242" s="4" t="s">
        <v>502</v>
      </c>
      <c r="E242" s="4" t="s">
        <v>499</v>
      </c>
      <c r="F242" s="4" t="s">
        <v>500</v>
      </c>
      <c r="G242" s="7" t="str">
        <f>_xll.AtlasFormulas.AtlasFunctions.AtlasTable("PROD",DataAreaId,"T.PurchLine","%DeliveryDate","","","","","","","ItemId|InventTransId",$E242,$D242)</f>
        <v>3/23/2017</v>
      </c>
      <c r="H242" s="9">
        <v>100</v>
      </c>
      <c r="I242" s="9">
        <f>_xll.AtlasFormulas.AtlasFunctions.AtlasBalance("PROD",DataAreaId,"T.PurchLine","Sum|PurchPrice|0","","","","","","","ItemId|InventTransId",$E242,$D242)</f>
        <v>4.63</v>
      </c>
      <c r="J242" s="7" t="str">
        <f>_xll.AtlasFormulas.AtlasFunctions.AtlasTable("PROD",DataAreaId,"T.PurchLine","%CurrencyCode","","","","","","","ItemId|InventTransId",$E242,$D242)</f>
        <v>EUR</v>
      </c>
      <c r="K242" s="9">
        <f>_xll.AtlasFormulas.AtlasFunctions.AtlasBalance("PROD",DataAreaId,"T.PurchLine","Sum|LineAmount|0","","","","","","","ItemId|InventTransId",$E242,$D242)</f>
        <v>4630</v>
      </c>
      <c r="L242" s="6">
        <v>42817</v>
      </c>
      <c r="M242" s="6">
        <v>42817</v>
      </c>
    </row>
    <row r="243" spans="1:13" x14ac:dyDescent="0.25">
      <c r="A243" s="4" t="s">
        <v>238</v>
      </c>
      <c r="B243" s="7" t="str">
        <f>_xll.AtlasFormulas.AtlasFunctions.AtlasTable("PROD",DataAreaId,"T.PurchTable","%OrderAccount","","","","","","","PurchId",$A243)</f>
        <v>364-2000168</v>
      </c>
      <c r="C243" s="7" t="str">
        <f>_xll.AtlasFormulas.AtlasFunctions.AtlasTable("PROD",DataAreaId,"T.VendTable","%Name","","","","","","","AccountNum",$B243)</f>
        <v>S&amp;P Clever Reinforcement Company AG</v>
      </c>
      <c r="D243" s="4" t="s">
        <v>502</v>
      </c>
      <c r="E243" s="4" t="s">
        <v>499</v>
      </c>
      <c r="F243" s="4" t="s">
        <v>500</v>
      </c>
      <c r="G243" s="7" t="str">
        <f>_xll.AtlasFormulas.AtlasFunctions.AtlasTable("PROD",DataAreaId,"T.PurchLine","%DeliveryDate","","","","","","","ItemId|InventTransId",$E243,$D243)</f>
        <v>3/23/2017</v>
      </c>
      <c r="H243" s="9">
        <v>100</v>
      </c>
      <c r="I243" s="9">
        <f>_xll.AtlasFormulas.AtlasFunctions.AtlasBalance("PROD",DataAreaId,"T.PurchLine","Sum|PurchPrice|0","","","","","","","ItemId|InventTransId",$E243,$D243)</f>
        <v>4.63</v>
      </c>
      <c r="J243" s="7" t="str">
        <f>_xll.AtlasFormulas.AtlasFunctions.AtlasTable("PROD",DataAreaId,"T.PurchLine","%CurrencyCode","","","","","","","ItemId|InventTransId",$E243,$D243)</f>
        <v>EUR</v>
      </c>
      <c r="K243" s="9">
        <f>_xll.AtlasFormulas.AtlasFunctions.AtlasBalance("PROD",DataAreaId,"T.PurchLine","Sum|LineAmount|0","","","","","","","ItemId|InventTransId",$E243,$D243)</f>
        <v>4630</v>
      </c>
      <c r="L243" s="6">
        <v>42817</v>
      </c>
      <c r="M243" s="6">
        <v>42817</v>
      </c>
    </row>
    <row r="244" spans="1:13" x14ac:dyDescent="0.25">
      <c r="A244" s="4" t="s">
        <v>238</v>
      </c>
      <c r="B244" s="7" t="str">
        <f>_xll.AtlasFormulas.AtlasFunctions.AtlasTable("PROD",DataAreaId,"T.PurchTable","%OrderAccount","","","","","","","PurchId",$A244)</f>
        <v>364-2000168</v>
      </c>
      <c r="C244" s="7" t="str">
        <f>_xll.AtlasFormulas.AtlasFunctions.AtlasTable("PROD",DataAreaId,"T.VendTable","%Name","","","","","","","AccountNum",$B244)</f>
        <v>S&amp;P Clever Reinforcement Company AG</v>
      </c>
      <c r="D244" s="4" t="s">
        <v>502</v>
      </c>
      <c r="E244" s="4" t="s">
        <v>499</v>
      </c>
      <c r="F244" s="4" t="s">
        <v>500</v>
      </c>
      <c r="G244" s="7" t="str">
        <f>_xll.AtlasFormulas.AtlasFunctions.AtlasTable("PROD",DataAreaId,"T.PurchLine","%DeliveryDate","","","","","","","ItemId|InventTransId",$E244,$D244)</f>
        <v>3/23/2017</v>
      </c>
      <c r="H244" s="9">
        <v>150</v>
      </c>
      <c r="I244" s="9">
        <f>_xll.AtlasFormulas.AtlasFunctions.AtlasBalance("PROD",DataAreaId,"T.PurchLine","Sum|PurchPrice|0","","","","","","","ItemId|InventTransId",$E244,$D244)</f>
        <v>4.63</v>
      </c>
      <c r="J244" s="7" t="str">
        <f>_xll.AtlasFormulas.AtlasFunctions.AtlasTable("PROD",DataAreaId,"T.PurchLine","%CurrencyCode","","","","","","","ItemId|InventTransId",$E244,$D244)</f>
        <v>EUR</v>
      </c>
      <c r="K244" s="9">
        <f>_xll.AtlasFormulas.AtlasFunctions.AtlasBalance("PROD",DataAreaId,"T.PurchLine","Sum|LineAmount|0","","","","","","","ItemId|InventTransId",$E244,$D244)</f>
        <v>4630</v>
      </c>
      <c r="L244" s="6">
        <v>42817</v>
      </c>
      <c r="M244" s="6">
        <v>42817</v>
      </c>
    </row>
    <row r="245" spans="1:13" x14ac:dyDescent="0.25">
      <c r="A245" s="4" t="s">
        <v>238</v>
      </c>
      <c r="B245" s="7" t="str">
        <f>_xll.AtlasFormulas.AtlasFunctions.AtlasTable("PROD",DataAreaId,"T.PurchTable","%OrderAccount","","","","","","","PurchId",$A245)</f>
        <v>364-2000168</v>
      </c>
      <c r="C245" s="7" t="str">
        <f>_xll.AtlasFormulas.AtlasFunctions.AtlasTable("PROD",DataAreaId,"T.VendTable","%Name","","","","","","","AccountNum",$B245)</f>
        <v>S&amp;P Clever Reinforcement Company AG</v>
      </c>
      <c r="D245" s="4" t="s">
        <v>502</v>
      </c>
      <c r="E245" s="4" t="s">
        <v>499</v>
      </c>
      <c r="F245" s="4" t="s">
        <v>500</v>
      </c>
      <c r="G245" s="7" t="str">
        <f>_xll.AtlasFormulas.AtlasFunctions.AtlasTable("PROD",DataAreaId,"T.PurchLine","%DeliveryDate","","","","","","","ItemId|InventTransId",$E245,$D245)</f>
        <v>3/23/2017</v>
      </c>
      <c r="H245" s="9">
        <v>150</v>
      </c>
      <c r="I245" s="9">
        <f>_xll.AtlasFormulas.AtlasFunctions.AtlasBalance("PROD",DataAreaId,"T.PurchLine","Sum|PurchPrice|0","","","","","","","ItemId|InventTransId",$E245,$D245)</f>
        <v>4.63</v>
      </c>
      <c r="J245" s="7" t="str">
        <f>_xll.AtlasFormulas.AtlasFunctions.AtlasTable("PROD",DataAreaId,"T.PurchLine","%CurrencyCode","","","","","","","ItemId|InventTransId",$E245,$D245)</f>
        <v>EUR</v>
      </c>
      <c r="K245" s="9">
        <f>_xll.AtlasFormulas.AtlasFunctions.AtlasBalance("PROD",DataAreaId,"T.PurchLine","Sum|LineAmount|0","","","","","","","ItemId|InventTransId",$E245,$D245)</f>
        <v>4630</v>
      </c>
      <c r="L245" s="6">
        <v>42817</v>
      </c>
      <c r="M245" s="6">
        <v>42817</v>
      </c>
    </row>
    <row r="246" spans="1:13" x14ac:dyDescent="0.25">
      <c r="A246" s="4" t="s">
        <v>238</v>
      </c>
      <c r="B246" s="7" t="str">
        <f>_xll.AtlasFormulas.AtlasFunctions.AtlasTable("PROD",DataAreaId,"T.PurchTable","%OrderAccount","","","","","","","PurchId",$A246)</f>
        <v>364-2000168</v>
      </c>
      <c r="C246" s="7" t="str">
        <f>_xll.AtlasFormulas.AtlasFunctions.AtlasTable("PROD",DataAreaId,"T.VendTable","%Name","","","","","","","AccountNum",$B246)</f>
        <v>S&amp;P Clever Reinforcement Company AG</v>
      </c>
      <c r="D246" s="4" t="s">
        <v>502</v>
      </c>
      <c r="E246" s="4" t="s">
        <v>499</v>
      </c>
      <c r="F246" s="4" t="s">
        <v>500</v>
      </c>
      <c r="G246" s="7" t="str">
        <f>_xll.AtlasFormulas.AtlasFunctions.AtlasTable("PROD",DataAreaId,"T.PurchLine","%DeliveryDate","","","","","","","ItemId|InventTransId",$E246,$D246)</f>
        <v>3/23/2017</v>
      </c>
      <c r="H246" s="9">
        <v>150</v>
      </c>
      <c r="I246" s="9">
        <f>_xll.AtlasFormulas.AtlasFunctions.AtlasBalance("PROD",DataAreaId,"T.PurchLine","Sum|PurchPrice|0","","","","","","","ItemId|InventTransId",$E246,$D246)</f>
        <v>4.63</v>
      </c>
      <c r="J246" s="7" t="str">
        <f>_xll.AtlasFormulas.AtlasFunctions.AtlasTable("PROD",DataAreaId,"T.PurchLine","%CurrencyCode","","","","","","","ItemId|InventTransId",$E246,$D246)</f>
        <v>EUR</v>
      </c>
      <c r="K246" s="9">
        <f>_xll.AtlasFormulas.AtlasFunctions.AtlasBalance("PROD",DataAreaId,"T.PurchLine","Sum|LineAmount|0","","","","","","","ItemId|InventTransId",$E246,$D246)</f>
        <v>4630</v>
      </c>
      <c r="L246" s="6">
        <v>42817</v>
      </c>
      <c r="M246" s="6">
        <v>42817</v>
      </c>
    </row>
    <row r="247" spans="1:13" x14ac:dyDescent="0.25">
      <c r="A247" s="4" t="s">
        <v>238</v>
      </c>
      <c r="B247" s="7" t="str">
        <f>_xll.AtlasFormulas.AtlasFunctions.AtlasTable("PROD",DataAreaId,"T.PurchTable","%OrderAccount","","","","","","","PurchId",$A247)</f>
        <v>364-2000168</v>
      </c>
      <c r="C247" s="7" t="str">
        <f>_xll.AtlasFormulas.AtlasFunctions.AtlasTable("PROD",DataAreaId,"T.VendTable","%Name","","","","","","","AccountNum",$B247)</f>
        <v>S&amp;P Clever Reinforcement Company AG</v>
      </c>
      <c r="D247" s="4" t="s">
        <v>502</v>
      </c>
      <c r="E247" s="4" t="s">
        <v>499</v>
      </c>
      <c r="F247" s="4" t="s">
        <v>500</v>
      </c>
      <c r="G247" s="7" t="str">
        <f>_xll.AtlasFormulas.AtlasFunctions.AtlasTable("PROD",DataAreaId,"T.PurchLine","%DeliveryDate","","","","","","","ItemId|InventTransId",$E247,$D247)</f>
        <v>3/23/2017</v>
      </c>
      <c r="H247" s="9">
        <v>150</v>
      </c>
      <c r="I247" s="9">
        <f>_xll.AtlasFormulas.AtlasFunctions.AtlasBalance("PROD",DataAreaId,"T.PurchLine","Sum|PurchPrice|0","","","","","","","ItemId|InventTransId",$E247,$D247)</f>
        <v>4.63</v>
      </c>
      <c r="J247" s="7" t="str">
        <f>_xll.AtlasFormulas.AtlasFunctions.AtlasTable("PROD",DataAreaId,"T.PurchLine","%CurrencyCode","","","","","","","ItemId|InventTransId",$E247,$D247)</f>
        <v>EUR</v>
      </c>
      <c r="K247" s="9">
        <f>_xll.AtlasFormulas.AtlasFunctions.AtlasBalance("PROD",DataAreaId,"T.PurchLine","Sum|LineAmount|0","","","","","","","ItemId|InventTransId",$E247,$D247)</f>
        <v>4630</v>
      </c>
      <c r="L247" s="6">
        <v>42817</v>
      </c>
      <c r="M247" s="6">
        <v>42817</v>
      </c>
    </row>
    <row r="248" spans="1:13" x14ac:dyDescent="0.25">
      <c r="A248" s="4" t="s">
        <v>486</v>
      </c>
      <c r="B248" s="7" t="str">
        <f>_xll.AtlasFormulas.AtlasFunctions.AtlasTable("PROD",DataAreaId,"T.PurchTable","%OrderAccount","","","","","","","PurchId",$A248)</f>
        <v>364-2000168</v>
      </c>
      <c r="C248" s="7" t="str">
        <f>_xll.AtlasFormulas.AtlasFunctions.AtlasTable("PROD",DataAreaId,"T.VendTable","%Name","","","","","","","AccountNum",$B248)</f>
        <v>S&amp;P Clever Reinforcement Company AG</v>
      </c>
      <c r="D248" s="4" t="s">
        <v>503</v>
      </c>
      <c r="E248" s="4" t="s">
        <v>499</v>
      </c>
      <c r="F248" s="4" t="s">
        <v>500</v>
      </c>
      <c r="G248" s="7" t="str">
        <f>_xll.AtlasFormulas.AtlasFunctions.AtlasTable("PROD",DataAreaId,"T.PurchLine","%DeliveryDate","","","","","","","ItemId|InventTransId",$E248,$D248)</f>
        <v>5/4/2017</v>
      </c>
      <c r="H248" s="9">
        <v>100</v>
      </c>
      <c r="I248" s="9">
        <f>_xll.AtlasFormulas.AtlasFunctions.AtlasBalance("PROD",DataAreaId,"T.PurchLine","Sum|PurchPrice|0","","","","","","","ItemId|InventTransId",$E248,$D248)</f>
        <v>4.6326099999999997</v>
      </c>
      <c r="J248" s="7" t="str">
        <f>_xll.AtlasFormulas.AtlasFunctions.AtlasTable("PROD",DataAreaId,"T.PurchLine","%CurrencyCode","","","","","","","ItemId|InventTransId",$E248,$D248)</f>
        <v>EUR</v>
      </c>
      <c r="K248" s="9">
        <f>_xll.AtlasFormulas.AtlasFunctions.AtlasBalance("PROD",DataAreaId,"T.PurchLine","Sum|LineAmount|0","","","","","","","ItemId|InventTransId",$E248,$D248)</f>
        <v>4632.6099999999997</v>
      </c>
      <c r="L248" s="6">
        <v>42860</v>
      </c>
      <c r="M248" s="6">
        <v>42870</v>
      </c>
    </row>
    <row r="249" spans="1:13" x14ac:dyDescent="0.25">
      <c r="A249" s="4" t="s">
        <v>486</v>
      </c>
      <c r="B249" s="7" t="str">
        <f>_xll.AtlasFormulas.AtlasFunctions.AtlasTable("PROD",DataAreaId,"T.PurchTable","%OrderAccount","","","","","","","PurchId",$A249)</f>
        <v>364-2000168</v>
      </c>
      <c r="C249" s="7" t="str">
        <f>_xll.AtlasFormulas.AtlasFunctions.AtlasTable("PROD",DataAreaId,"T.VendTable","%Name","","","","","","","AccountNum",$B249)</f>
        <v>S&amp;P Clever Reinforcement Company AG</v>
      </c>
      <c r="D249" s="4" t="s">
        <v>503</v>
      </c>
      <c r="E249" s="4" t="s">
        <v>499</v>
      </c>
      <c r="F249" s="4" t="s">
        <v>500</v>
      </c>
      <c r="G249" s="7" t="str">
        <f>_xll.AtlasFormulas.AtlasFunctions.AtlasTable("PROD",DataAreaId,"T.PurchLine","%DeliveryDate","","","","","","","ItemId|InventTransId",$E249,$D249)</f>
        <v>5/4/2017</v>
      </c>
      <c r="H249" s="9">
        <v>150</v>
      </c>
      <c r="I249" s="9">
        <f>_xll.AtlasFormulas.AtlasFunctions.AtlasBalance("PROD",DataAreaId,"T.PurchLine","Sum|PurchPrice|0","","","","","","","ItemId|InventTransId",$E249,$D249)</f>
        <v>4.6326099999999997</v>
      </c>
      <c r="J249" s="7" t="str">
        <f>_xll.AtlasFormulas.AtlasFunctions.AtlasTable("PROD",DataAreaId,"T.PurchLine","%CurrencyCode","","","","","","","ItemId|InventTransId",$E249,$D249)</f>
        <v>EUR</v>
      </c>
      <c r="K249" s="9">
        <f>_xll.AtlasFormulas.AtlasFunctions.AtlasBalance("PROD",DataAreaId,"T.PurchLine","Sum|LineAmount|0","","","","","","","ItemId|InventTransId",$E249,$D249)</f>
        <v>4632.6099999999997</v>
      </c>
      <c r="L249" s="6">
        <v>42860</v>
      </c>
      <c r="M249" s="6">
        <v>42870</v>
      </c>
    </row>
    <row r="250" spans="1:13" x14ac:dyDescent="0.25">
      <c r="A250" s="4" t="s">
        <v>486</v>
      </c>
      <c r="B250" s="7" t="str">
        <f>_xll.AtlasFormulas.AtlasFunctions.AtlasTable("PROD",DataAreaId,"T.PurchTable","%OrderAccount","","","","","","","PurchId",$A250)</f>
        <v>364-2000168</v>
      </c>
      <c r="C250" s="7" t="str">
        <f>_xll.AtlasFormulas.AtlasFunctions.AtlasTable("PROD",DataAreaId,"T.VendTable","%Name","","","","","","","AccountNum",$B250)</f>
        <v>S&amp;P Clever Reinforcement Company AG</v>
      </c>
      <c r="D250" s="4" t="s">
        <v>503</v>
      </c>
      <c r="E250" s="4" t="s">
        <v>499</v>
      </c>
      <c r="F250" s="4" t="s">
        <v>500</v>
      </c>
      <c r="G250" s="7" t="str">
        <f>_xll.AtlasFormulas.AtlasFunctions.AtlasTable("PROD",DataAreaId,"T.PurchLine","%DeliveryDate","","","","","","","ItemId|InventTransId",$E250,$D250)</f>
        <v>5/4/2017</v>
      </c>
      <c r="H250" s="9">
        <v>100</v>
      </c>
      <c r="I250" s="9">
        <f>_xll.AtlasFormulas.AtlasFunctions.AtlasBalance("PROD",DataAreaId,"T.PurchLine","Sum|PurchPrice|0","","","","","","","ItemId|InventTransId",$E250,$D250)</f>
        <v>4.6326099999999997</v>
      </c>
      <c r="J250" s="7" t="str">
        <f>_xll.AtlasFormulas.AtlasFunctions.AtlasTable("PROD",DataAreaId,"T.PurchLine","%CurrencyCode","","","","","","","ItemId|InventTransId",$E250,$D250)</f>
        <v>EUR</v>
      </c>
      <c r="K250" s="9">
        <f>_xll.AtlasFormulas.AtlasFunctions.AtlasBalance("PROD",DataAreaId,"T.PurchLine","Sum|LineAmount|0","","","","","","","ItemId|InventTransId",$E250,$D250)</f>
        <v>4632.6099999999997</v>
      </c>
      <c r="L250" s="6">
        <v>42860</v>
      </c>
      <c r="M250" s="6">
        <v>42870</v>
      </c>
    </row>
    <row r="251" spans="1:13" x14ac:dyDescent="0.25">
      <c r="A251" s="4" t="s">
        <v>486</v>
      </c>
      <c r="B251" s="7" t="str">
        <f>_xll.AtlasFormulas.AtlasFunctions.AtlasTable("PROD",DataAreaId,"T.PurchTable","%OrderAccount","","","","","","","PurchId",$A251)</f>
        <v>364-2000168</v>
      </c>
      <c r="C251" s="7" t="str">
        <f>_xll.AtlasFormulas.AtlasFunctions.AtlasTable("PROD",DataAreaId,"T.VendTable","%Name","","","","","","","AccountNum",$B251)</f>
        <v>S&amp;P Clever Reinforcement Company AG</v>
      </c>
      <c r="D251" s="4" t="s">
        <v>503</v>
      </c>
      <c r="E251" s="4" t="s">
        <v>499</v>
      </c>
      <c r="F251" s="4" t="s">
        <v>500</v>
      </c>
      <c r="G251" s="7" t="str">
        <f>_xll.AtlasFormulas.AtlasFunctions.AtlasTable("PROD",DataAreaId,"T.PurchLine","%DeliveryDate","","","","","","","ItemId|InventTransId",$E251,$D251)</f>
        <v>5/4/2017</v>
      </c>
      <c r="H251" s="9">
        <v>100</v>
      </c>
      <c r="I251" s="9">
        <f>_xll.AtlasFormulas.AtlasFunctions.AtlasBalance("PROD",DataAreaId,"T.PurchLine","Sum|PurchPrice|0","","","","","","","ItemId|InventTransId",$E251,$D251)</f>
        <v>4.6326099999999997</v>
      </c>
      <c r="J251" s="7" t="str">
        <f>_xll.AtlasFormulas.AtlasFunctions.AtlasTable("PROD",DataAreaId,"T.PurchLine","%CurrencyCode","","","","","","","ItemId|InventTransId",$E251,$D251)</f>
        <v>EUR</v>
      </c>
      <c r="K251" s="9">
        <f>_xll.AtlasFormulas.AtlasFunctions.AtlasBalance("PROD",DataAreaId,"T.PurchLine","Sum|LineAmount|0","","","","","","","ItemId|InventTransId",$E251,$D251)</f>
        <v>4632.6099999999997</v>
      </c>
      <c r="L251" s="6">
        <v>42860</v>
      </c>
      <c r="M251" s="6">
        <v>42870</v>
      </c>
    </row>
    <row r="252" spans="1:13" x14ac:dyDescent="0.25">
      <c r="A252" s="4" t="s">
        <v>486</v>
      </c>
      <c r="B252" s="7" t="str">
        <f>_xll.AtlasFormulas.AtlasFunctions.AtlasTable("PROD",DataAreaId,"T.PurchTable","%OrderAccount","","","","","","","PurchId",$A252)</f>
        <v>364-2000168</v>
      </c>
      <c r="C252" s="7" t="str">
        <f>_xll.AtlasFormulas.AtlasFunctions.AtlasTable("PROD",DataAreaId,"T.VendTable","%Name","","","","","","","AccountNum",$B252)</f>
        <v>S&amp;P Clever Reinforcement Company AG</v>
      </c>
      <c r="D252" s="4" t="s">
        <v>503</v>
      </c>
      <c r="E252" s="4" t="s">
        <v>499</v>
      </c>
      <c r="F252" s="4" t="s">
        <v>500</v>
      </c>
      <c r="G252" s="7" t="str">
        <f>_xll.AtlasFormulas.AtlasFunctions.AtlasTable("PROD",DataAreaId,"T.PurchLine","%DeliveryDate","","","","","","","ItemId|InventTransId",$E252,$D252)</f>
        <v>5/4/2017</v>
      </c>
      <c r="H252" s="9">
        <v>100</v>
      </c>
      <c r="I252" s="9">
        <f>_xll.AtlasFormulas.AtlasFunctions.AtlasBalance("PROD",DataAreaId,"T.PurchLine","Sum|PurchPrice|0","","","","","","","ItemId|InventTransId",$E252,$D252)</f>
        <v>4.6326099999999997</v>
      </c>
      <c r="J252" s="7" t="str">
        <f>_xll.AtlasFormulas.AtlasFunctions.AtlasTable("PROD",DataAreaId,"T.PurchLine","%CurrencyCode","","","","","","","ItemId|InventTransId",$E252,$D252)</f>
        <v>EUR</v>
      </c>
      <c r="K252" s="9">
        <f>_xll.AtlasFormulas.AtlasFunctions.AtlasBalance("PROD",DataAreaId,"T.PurchLine","Sum|LineAmount|0","","","","","","","ItemId|InventTransId",$E252,$D252)</f>
        <v>4632.6099999999997</v>
      </c>
      <c r="L252" s="6">
        <v>42860</v>
      </c>
      <c r="M252" s="6">
        <v>42870</v>
      </c>
    </row>
    <row r="253" spans="1:13" x14ac:dyDescent="0.25">
      <c r="A253" s="4" t="s">
        <v>486</v>
      </c>
      <c r="B253" s="7" t="str">
        <f>_xll.AtlasFormulas.AtlasFunctions.AtlasTable("PROD",DataAreaId,"T.PurchTable","%OrderAccount","","","","","","","PurchId",$A253)</f>
        <v>364-2000168</v>
      </c>
      <c r="C253" s="7" t="str">
        <f>_xll.AtlasFormulas.AtlasFunctions.AtlasTable("PROD",DataAreaId,"T.VendTable","%Name","","","","","","","AccountNum",$B253)</f>
        <v>S&amp;P Clever Reinforcement Company AG</v>
      </c>
      <c r="D253" s="4" t="s">
        <v>503</v>
      </c>
      <c r="E253" s="4" t="s">
        <v>499</v>
      </c>
      <c r="F253" s="4" t="s">
        <v>500</v>
      </c>
      <c r="G253" s="7" t="str">
        <f>_xll.AtlasFormulas.AtlasFunctions.AtlasTable("PROD",DataAreaId,"T.PurchLine","%DeliveryDate","","","","","","","ItemId|InventTransId",$E253,$D253)</f>
        <v>5/4/2017</v>
      </c>
      <c r="H253" s="9">
        <v>100</v>
      </c>
      <c r="I253" s="9">
        <f>_xll.AtlasFormulas.AtlasFunctions.AtlasBalance("PROD",DataAreaId,"T.PurchLine","Sum|PurchPrice|0","","","","","","","ItemId|InventTransId",$E253,$D253)</f>
        <v>4.6326099999999997</v>
      </c>
      <c r="J253" s="7" t="str">
        <f>_xll.AtlasFormulas.AtlasFunctions.AtlasTable("PROD",DataAreaId,"T.PurchLine","%CurrencyCode","","","","","","","ItemId|InventTransId",$E253,$D253)</f>
        <v>EUR</v>
      </c>
      <c r="K253" s="9">
        <f>_xll.AtlasFormulas.AtlasFunctions.AtlasBalance("PROD",DataAreaId,"T.PurchLine","Sum|LineAmount|0","","","","","","","ItemId|InventTransId",$E253,$D253)</f>
        <v>4632.6099999999997</v>
      </c>
      <c r="L253" s="6">
        <v>42860</v>
      </c>
      <c r="M253" s="6">
        <v>42870</v>
      </c>
    </row>
    <row r="254" spans="1:13" x14ac:dyDescent="0.25">
      <c r="A254" s="4" t="s">
        <v>486</v>
      </c>
      <c r="B254" s="7" t="str">
        <f>_xll.AtlasFormulas.AtlasFunctions.AtlasTable("PROD",DataAreaId,"T.PurchTable","%OrderAccount","","","","","","","PurchId",$A254)</f>
        <v>364-2000168</v>
      </c>
      <c r="C254" s="7" t="str">
        <f>_xll.AtlasFormulas.AtlasFunctions.AtlasTable("PROD",DataAreaId,"T.VendTable","%Name","","","","","","","AccountNum",$B254)</f>
        <v>S&amp;P Clever Reinforcement Company AG</v>
      </c>
      <c r="D254" s="4" t="s">
        <v>503</v>
      </c>
      <c r="E254" s="4" t="s">
        <v>499</v>
      </c>
      <c r="F254" s="4" t="s">
        <v>500</v>
      </c>
      <c r="G254" s="7" t="str">
        <f>_xll.AtlasFormulas.AtlasFunctions.AtlasTable("PROD",DataAreaId,"T.PurchLine","%DeliveryDate","","","","","","","ItemId|InventTransId",$E254,$D254)</f>
        <v>5/4/2017</v>
      </c>
      <c r="H254" s="9">
        <v>100</v>
      </c>
      <c r="I254" s="9">
        <f>_xll.AtlasFormulas.AtlasFunctions.AtlasBalance("PROD",DataAreaId,"T.PurchLine","Sum|PurchPrice|0","","","","","","","ItemId|InventTransId",$E254,$D254)</f>
        <v>4.6326099999999997</v>
      </c>
      <c r="J254" s="7" t="str">
        <f>_xll.AtlasFormulas.AtlasFunctions.AtlasTable("PROD",DataAreaId,"T.PurchLine","%CurrencyCode","","","","","","","ItemId|InventTransId",$E254,$D254)</f>
        <v>EUR</v>
      </c>
      <c r="K254" s="9">
        <f>_xll.AtlasFormulas.AtlasFunctions.AtlasBalance("PROD",DataAreaId,"T.PurchLine","Sum|LineAmount|0","","","","","","","ItemId|InventTransId",$E254,$D254)</f>
        <v>4632.6099999999997</v>
      </c>
      <c r="L254" s="6">
        <v>42860</v>
      </c>
      <c r="M254" s="6">
        <v>42870</v>
      </c>
    </row>
    <row r="255" spans="1:13" x14ac:dyDescent="0.25">
      <c r="A255" s="4" t="s">
        <v>486</v>
      </c>
      <c r="B255" s="7" t="str">
        <f>_xll.AtlasFormulas.AtlasFunctions.AtlasTable("PROD",DataAreaId,"T.PurchTable","%OrderAccount","","","","","","","PurchId",$A255)</f>
        <v>364-2000168</v>
      </c>
      <c r="C255" s="7" t="str">
        <f>_xll.AtlasFormulas.AtlasFunctions.AtlasTable("PROD",DataAreaId,"T.VendTable","%Name","","","","","","","AccountNum",$B255)</f>
        <v>S&amp;P Clever Reinforcement Company AG</v>
      </c>
      <c r="D255" s="4" t="s">
        <v>503</v>
      </c>
      <c r="E255" s="4" t="s">
        <v>499</v>
      </c>
      <c r="F255" s="4" t="s">
        <v>500</v>
      </c>
      <c r="G255" s="7" t="str">
        <f>_xll.AtlasFormulas.AtlasFunctions.AtlasTable("PROD",DataAreaId,"T.PurchLine","%DeliveryDate","","","","","","","ItemId|InventTransId",$E255,$D255)</f>
        <v>5/4/2017</v>
      </c>
      <c r="H255" s="9">
        <v>150</v>
      </c>
      <c r="I255" s="9">
        <f>_xll.AtlasFormulas.AtlasFunctions.AtlasBalance("PROD",DataAreaId,"T.PurchLine","Sum|PurchPrice|0","","","","","","","ItemId|InventTransId",$E255,$D255)</f>
        <v>4.6326099999999997</v>
      </c>
      <c r="J255" s="7" t="str">
        <f>_xll.AtlasFormulas.AtlasFunctions.AtlasTable("PROD",DataAreaId,"T.PurchLine","%CurrencyCode","","","","","","","ItemId|InventTransId",$E255,$D255)</f>
        <v>EUR</v>
      </c>
      <c r="K255" s="9">
        <f>_xll.AtlasFormulas.AtlasFunctions.AtlasBalance("PROD",DataAreaId,"T.PurchLine","Sum|LineAmount|0","","","","","","","ItemId|InventTransId",$E255,$D255)</f>
        <v>4632.6099999999997</v>
      </c>
      <c r="L255" s="6">
        <v>42860</v>
      </c>
      <c r="M255" s="6">
        <v>42870</v>
      </c>
    </row>
    <row r="256" spans="1:13" x14ac:dyDescent="0.25">
      <c r="A256" s="4" t="s">
        <v>486</v>
      </c>
      <c r="B256" s="7" t="str">
        <f>_xll.AtlasFormulas.AtlasFunctions.AtlasTable("PROD",DataAreaId,"T.PurchTable","%OrderAccount","","","","","","","PurchId",$A256)</f>
        <v>364-2000168</v>
      </c>
      <c r="C256" s="7" t="str">
        <f>_xll.AtlasFormulas.AtlasFunctions.AtlasTable("PROD",DataAreaId,"T.VendTable","%Name","","","","","","","AccountNum",$B256)</f>
        <v>S&amp;P Clever Reinforcement Company AG</v>
      </c>
      <c r="D256" s="4" t="s">
        <v>503</v>
      </c>
      <c r="E256" s="4" t="s">
        <v>499</v>
      </c>
      <c r="F256" s="4" t="s">
        <v>500</v>
      </c>
      <c r="G256" s="7" t="str">
        <f>_xll.AtlasFormulas.AtlasFunctions.AtlasTable("PROD",DataAreaId,"T.PurchLine","%DeliveryDate","","","","","","","ItemId|InventTransId",$E256,$D256)</f>
        <v>5/4/2017</v>
      </c>
      <c r="H256" s="9">
        <v>100</v>
      </c>
      <c r="I256" s="9">
        <f>_xll.AtlasFormulas.AtlasFunctions.AtlasBalance("PROD",DataAreaId,"T.PurchLine","Sum|PurchPrice|0","","","","","","","ItemId|InventTransId",$E256,$D256)</f>
        <v>4.6326099999999997</v>
      </c>
      <c r="J256" s="7" t="str">
        <f>_xll.AtlasFormulas.AtlasFunctions.AtlasTable("PROD",DataAreaId,"T.PurchLine","%CurrencyCode","","","","","","","ItemId|InventTransId",$E256,$D256)</f>
        <v>EUR</v>
      </c>
      <c r="K256" s="9">
        <f>_xll.AtlasFormulas.AtlasFunctions.AtlasBalance("PROD",DataAreaId,"T.PurchLine","Sum|LineAmount|0","","","","","","","ItemId|InventTransId",$E256,$D256)</f>
        <v>4632.6099999999997</v>
      </c>
      <c r="L256" s="6">
        <v>42860</v>
      </c>
      <c r="M256" s="6">
        <v>42870</v>
      </c>
    </row>
    <row r="257" spans="1:13" x14ac:dyDescent="0.25">
      <c r="A257" s="4" t="s">
        <v>194</v>
      </c>
      <c r="B257" s="7" t="str">
        <f>_xll.AtlasFormulas.AtlasFunctions.AtlasTable("PROD",DataAreaId,"T.PurchTable","%OrderAccount","","","","","","","PurchId",$A257)</f>
        <v>364-2000168</v>
      </c>
      <c r="C257" s="7" t="str">
        <f>_xll.AtlasFormulas.AtlasFunctions.AtlasTable("PROD",DataAreaId,"T.VendTable","%Name","","","","","","","AccountNum",$B257)</f>
        <v>S&amp;P Clever Reinforcement Company AG</v>
      </c>
      <c r="D257" s="4" t="s">
        <v>504</v>
      </c>
      <c r="E257" s="4" t="s">
        <v>242</v>
      </c>
      <c r="F257" s="4" t="s">
        <v>241</v>
      </c>
      <c r="G257" s="7" t="str">
        <f>_xll.AtlasFormulas.AtlasFunctions.AtlasTable("PROD",DataAreaId,"T.PurchLine","%DeliveryDate","","","","","","","ItemId|InventTransId",$E257,$D257)</f>
        <v>2/9/2017</v>
      </c>
      <c r="H257" s="9">
        <v>100</v>
      </c>
      <c r="I257" s="9">
        <f>_xll.AtlasFormulas.AtlasFunctions.AtlasBalance("PROD",DataAreaId,"T.PurchLine","Sum|PurchPrice|0","","","","","","","ItemId|InventTransId",$E257,$D257)</f>
        <v>5.0650599999999999</v>
      </c>
      <c r="J257" s="7" t="str">
        <f>_xll.AtlasFormulas.AtlasFunctions.AtlasTable("PROD",DataAreaId,"T.PurchLine","%CurrencyCode","","","","","","","ItemId|InventTransId",$E257,$D257)</f>
        <v>EUR</v>
      </c>
      <c r="K257" s="9">
        <f>_xll.AtlasFormulas.AtlasFunctions.AtlasBalance("PROD",DataAreaId,"T.PurchLine","Sum|LineAmount|0","","","","","","","ItemId|InventTransId",$E257,$D257)</f>
        <v>2532.5300000000002</v>
      </c>
      <c r="L257" s="6">
        <v>42787</v>
      </c>
      <c r="M257" s="6">
        <v>42789</v>
      </c>
    </row>
    <row r="258" spans="1:13" x14ac:dyDescent="0.25">
      <c r="A258" s="4" t="s">
        <v>194</v>
      </c>
      <c r="B258" s="7" t="str">
        <f>_xll.AtlasFormulas.AtlasFunctions.AtlasTable("PROD",DataAreaId,"T.PurchTable","%OrderAccount","","","","","","","PurchId",$A258)</f>
        <v>364-2000168</v>
      </c>
      <c r="C258" s="7" t="str">
        <f>_xll.AtlasFormulas.AtlasFunctions.AtlasTable("PROD",DataAreaId,"T.VendTable","%Name","","","","","","","AccountNum",$B258)</f>
        <v>S&amp;P Clever Reinforcement Company AG</v>
      </c>
      <c r="D258" s="4" t="s">
        <v>504</v>
      </c>
      <c r="E258" s="4" t="s">
        <v>242</v>
      </c>
      <c r="F258" s="4" t="s">
        <v>241</v>
      </c>
      <c r="G258" s="7" t="str">
        <f>_xll.AtlasFormulas.AtlasFunctions.AtlasTable("PROD",DataAreaId,"T.PurchLine","%DeliveryDate","","","","","","","ItemId|InventTransId",$E258,$D258)</f>
        <v>2/9/2017</v>
      </c>
      <c r="H258" s="9">
        <v>100</v>
      </c>
      <c r="I258" s="9">
        <f>_xll.AtlasFormulas.AtlasFunctions.AtlasBalance("PROD",DataAreaId,"T.PurchLine","Sum|PurchPrice|0","","","","","","","ItemId|InventTransId",$E258,$D258)</f>
        <v>5.0650599999999999</v>
      </c>
      <c r="J258" s="7" t="str">
        <f>_xll.AtlasFormulas.AtlasFunctions.AtlasTable("PROD",DataAreaId,"T.PurchLine","%CurrencyCode","","","","","","","ItemId|InventTransId",$E258,$D258)</f>
        <v>EUR</v>
      </c>
      <c r="K258" s="9">
        <f>_xll.AtlasFormulas.AtlasFunctions.AtlasBalance("PROD",DataAreaId,"T.PurchLine","Sum|LineAmount|0","","","","","","","ItemId|InventTransId",$E258,$D258)</f>
        <v>2532.5300000000002</v>
      </c>
      <c r="L258" s="6">
        <v>42787</v>
      </c>
      <c r="M258" s="6">
        <v>42789</v>
      </c>
    </row>
    <row r="259" spans="1:13" x14ac:dyDescent="0.25">
      <c r="A259" s="4" t="s">
        <v>194</v>
      </c>
      <c r="B259" s="7" t="str">
        <f>_xll.AtlasFormulas.AtlasFunctions.AtlasTable("PROD",DataAreaId,"T.PurchTable","%OrderAccount","","","","","","","PurchId",$A259)</f>
        <v>364-2000168</v>
      </c>
      <c r="C259" s="7" t="str">
        <f>_xll.AtlasFormulas.AtlasFunctions.AtlasTable("PROD",DataAreaId,"T.VendTable","%Name","","","","","","","AccountNum",$B259)</f>
        <v>S&amp;P Clever Reinforcement Company AG</v>
      </c>
      <c r="D259" s="4" t="s">
        <v>504</v>
      </c>
      <c r="E259" s="4" t="s">
        <v>242</v>
      </c>
      <c r="F259" s="4" t="s">
        <v>241</v>
      </c>
      <c r="G259" s="7" t="str">
        <f>_xll.AtlasFormulas.AtlasFunctions.AtlasTable("PROD",DataAreaId,"T.PurchLine","%DeliveryDate","","","","","","","ItemId|InventTransId",$E259,$D259)</f>
        <v>2/9/2017</v>
      </c>
      <c r="H259" s="9">
        <v>150</v>
      </c>
      <c r="I259" s="9">
        <f>_xll.AtlasFormulas.AtlasFunctions.AtlasBalance("PROD",DataAreaId,"T.PurchLine","Sum|PurchPrice|0","","","","","","","ItemId|InventTransId",$E259,$D259)</f>
        <v>5.0650599999999999</v>
      </c>
      <c r="J259" s="7" t="str">
        <f>_xll.AtlasFormulas.AtlasFunctions.AtlasTable("PROD",DataAreaId,"T.PurchLine","%CurrencyCode","","","","","","","ItemId|InventTransId",$E259,$D259)</f>
        <v>EUR</v>
      </c>
      <c r="K259" s="9">
        <f>_xll.AtlasFormulas.AtlasFunctions.AtlasBalance("PROD",DataAreaId,"T.PurchLine","Sum|LineAmount|0","","","","","","","ItemId|InventTransId",$E259,$D259)</f>
        <v>2532.5300000000002</v>
      </c>
      <c r="L259" s="6">
        <v>42787</v>
      </c>
      <c r="M259" s="6">
        <v>42789</v>
      </c>
    </row>
    <row r="260" spans="1:13" x14ac:dyDescent="0.25">
      <c r="A260" s="4" t="s">
        <v>194</v>
      </c>
      <c r="B260" s="7" t="str">
        <f>_xll.AtlasFormulas.AtlasFunctions.AtlasTable("PROD",DataAreaId,"T.PurchTable","%OrderAccount","","","","","","","PurchId",$A260)</f>
        <v>364-2000168</v>
      </c>
      <c r="C260" s="7" t="str">
        <f>_xll.AtlasFormulas.AtlasFunctions.AtlasTable("PROD",DataAreaId,"T.VendTable","%Name","","","","","","","AccountNum",$B260)</f>
        <v>S&amp;P Clever Reinforcement Company AG</v>
      </c>
      <c r="D260" s="4" t="s">
        <v>504</v>
      </c>
      <c r="E260" s="4" t="s">
        <v>242</v>
      </c>
      <c r="F260" s="4" t="s">
        <v>241</v>
      </c>
      <c r="G260" s="7" t="str">
        <f>_xll.AtlasFormulas.AtlasFunctions.AtlasTable("PROD",DataAreaId,"T.PurchLine","%DeliveryDate","","","","","","","ItemId|InventTransId",$E260,$D260)</f>
        <v>2/9/2017</v>
      </c>
      <c r="H260" s="9">
        <v>150</v>
      </c>
      <c r="I260" s="9">
        <f>_xll.AtlasFormulas.AtlasFunctions.AtlasBalance("PROD",DataAreaId,"T.PurchLine","Sum|PurchPrice|0","","","","","","","ItemId|InventTransId",$E260,$D260)</f>
        <v>5.0650599999999999</v>
      </c>
      <c r="J260" s="7" t="str">
        <f>_xll.AtlasFormulas.AtlasFunctions.AtlasTable("PROD",DataAreaId,"T.PurchLine","%CurrencyCode","","","","","","","ItemId|InventTransId",$E260,$D260)</f>
        <v>EUR</v>
      </c>
      <c r="K260" s="9">
        <f>_xll.AtlasFormulas.AtlasFunctions.AtlasBalance("PROD",DataAreaId,"T.PurchLine","Sum|LineAmount|0","","","","","","","ItemId|InventTransId",$E260,$D260)</f>
        <v>2532.5300000000002</v>
      </c>
      <c r="L260" s="6">
        <v>42787</v>
      </c>
      <c r="M260" s="6">
        <v>42789</v>
      </c>
    </row>
    <row r="261" spans="1:13" x14ac:dyDescent="0.25">
      <c r="A261" s="4" t="s">
        <v>142</v>
      </c>
      <c r="B261" s="7" t="str">
        <f>_xll.AtlasFormulas.AtlasFunctions.AtlasTable("PROD",DataAreaId,"T.PurchTable","%OrderAccount","","","","","","","PurchId",$A261)</f>
        <v>364-2000168</v>
      </c>
      <c r="C261" s="7" t="str">
        <f>_xll.AtlasFormulas.AtlasFunctions.AtlasTable("PROD",DataAreaId,"T.VendTable","%Name","","","","","","","AccountNum",$B261)</f>
        <v>S&amp;P Clever Reinforcement Company AG</v>
      </c>
      <c r="D261" s="4" t="s">
        <v>505</v>
      </c>
      <c r="E261" s="4" t="s">
        <v>242</v>
      </c>
      <c r="F261" s="4" t="s">
        <v>241</v>
      </c>
      <c r="G261" s="7" t="str">
        <f>_xll.AtlasFormulas.AtlasFunctions.AtlasTable("PROD",DataAreaId,"T.PurchLine","%DeliveryDate","","","","","","","ItemId|InventTransId",$E261,$D261)</f>
        <v>3/23/2017</v>
      </c>
      <c r="H261" s="9">
        <v>-94.16</v>
      </c>
      <c r="I261" s="9">
        <f>_xll.AtlasFormulas.AtlasFunctions.AtlasBalance("PROD",DataAreaId,"T.PurchLine","Sum|PurchPrice|0","","","","","","","ItemId|InventTransId",$E261,$D261)</f>
        <v>5.0650599999999999</v>
      </c>
      <c r="J261" s="7" t="str">
        <f>_xll.AtlasFormulas.AtlasFunctions.AtlasTable("PROD",DataAreaId,"T.PurchLine","%CurrencyCode","","","","","","","ItemId|InventTransId",$E261,$D261)</f>
        <v>EUR</v>
      </c>
      <c r="K261" s="9">
        <f>_xll.AtlasFormulas.AtlasFunctions.AtlasBalance("PROD",DataAreaId,"T.PurchLine","Sum|LineAmount|0","","","","","","","ItemId|InventTransId",$E261,$D261)</f>
        <v>-2532.5300000000002</v>
      </c>
      <c r="L261" s="6">
        <v>42817</v>
      </c>
      <c r="M261" s="6">
        <v>42817</v>
      </c>
    </row>
    <row r="262" spans="1:13" x14ac:dyDescent="0.25">
      <c r="A262" s="4" t="s">
        <v>142</v>
      </c>
      <c r="B262" s="7" t="str">
        <f>_xll.AtlasFormulas.AtlasFunctions.AtlasTable("PROD",DataAreaId,"T.PurchTable","%OrderAccount","","","","","","","PurchId",$A262)</f>
        <v>364-2000168</v>
      </c>
      <c r="C262" s="7" t="str">
        <f>_xll.AtlasFormulas.AtlasFunctions.AtlasTable("PROD",DataAreaId,"T.VendTable","%Name","","","","","","","AccountNum",$B262)</f>
        <v>S&amp;P Clever Reinforcement Company AG</v>
      </c>
      <c r="D262" s="4" t="s">
        <v>505</v>
      </c>
      <c r="E262" s="4" t="s">
        <v>242</v>
      </c>
      <c r="F262" s="4" t="s">
        <v>241</v>
      </c>
      <c r="G262" s="7" t="str">
        <f>_xll.AtlasFormulas.AtlasFunctions.AtlasTable("PROD",DataAreaId,"T.PurchLine","%DeliveryDate","","","","","","","ItemId|InventTransId",$E262,$D262)</f>
        <v>3/23/2017</v>
      </c>
      <c r="H262" s="9">
        <v>-5.84</v>
      </c>
      <c r="I262" s="9">
        <f>_xll.AtlasFormulas.AtlasFunctions.AtlasBalance("PROD",DataAreaId,"T.PurchLine","Sum|PurchPrice|0","","","","","","","ItemId|InventTransId",$E262,$D262)</f>
        <v>5.0650599999999999</v>
      </c>
      <c r="J262" s="7" t="str">
        <f>_xll.AtlasFormulas.AtlasFunctions.AtlasTable("PROD",DataAreaId,"T.PurchLine","%CurrencyCode","","","","","","","ItemId|InventTransId",$E262,$D262)</f>
        <v>EUR</v>
      </c>
      <c r="K262" s="9">
        <f>_xll.AtlasFormulas.AtlasFunctions.AtlasBalance("PROD",DataAreaId,"T.PurchLine","Sum|LineAmount|0","","","","","","","ItemId|InventTransId",$E262,$D262)</f>
        <v>-2532.5300000000002</v>
      </c>
      <c r="L262" s="6">
        <v>42817</v>
      </c>
      <c r="M262" s="6">
        <v>42817</v>
      </c>
    </row>
    <row r="263" spans="1:13" x14ac:dyDescent="0.25">
      <c r="A263" s="4" t="s">
        <v>142</v>
      </c>
      <c r="B263" s="7" t="str">
        <f>_xll.AtlasFormulas.AtlasFunctions.AtlasTable("PROD",DataAreaId,"T.PurchTable","%OrderAccount","","","","","","","PurchId",$A263)</f>
        <v>364-2000168</v>
      </c>
      <c r="C263" s="7" t="str">
        <f>_xll.AtlasFormulas.AtlasFunctions.AtlasTable("PROD",DataAreaId,"T.VendTable","%Name","","","","","","","AccountNum",$B263)</f>
        <v>S&amp;P Clever Reinforcement Company AG</v>
      </c>
      <c r="D263" s="4" t="s">
        <v>505</v>
      </c>
      <c r="E263" s="4" t="s">
        <v>242</v>
      </c>
      <c r="F263" s="4" t="s">
        <v>241</v>
      </c>
      <c r="G263" s="7" t="str">
        <f>_xll.AtlasFormulas.AtlasFunctions.AtlasTable("PROD",DataAreaId,"T.PurchLine","%DeliveryDate","","","","","","","ItemId|InventTransId",$E263,$D263)</f>
        <v>3/23/2017</v>
      </c>
      <c r="H263" s="9">
        <v>-100</v>
      </c>
      <c r="I263" s="9">
        <f>_xll.AtlasFormulas.AtlasFunctions.AtlasBalance("PROD",DataAreaId,"T.PurchLine","Sum|PurchPrice|0","","","","","","","ItemId|InventTransId",$E263,$D263)</f>
        <v>5.0650599999999999</v>
      </c>
      <c r="J263" s="7" t="str">
        <f>_xll.AtlasFormulas.AtlasFunctions.AtlasTable("PROD",DataAreaId,"T.PurchLine","%CurrencyCode","","","","","","","ItemId|InventTransId",$E263,$D263)</f>
        <v>EUR</v>
      </c>
      <c r="K263" s="9">
        <f>_xll.AtlasFormulas.AtlasFunctions.AtlasBalance("PROD",DataAreaId,"T.PurchLine","Sum|LineAmount|0","","","","","","","ItemId|InventTransId",$E263,$D263)</f>
        <v>-2532.5300000000002</v>
      </c>
      <c r="L263" s="6">
        <v>42817</v>
      </c>
      <c r="M263" s="6">
        <v>42817</v>
      </c>
    </row>
    <row r="264" spans="1:13" x14ac:dyDescent="0.25">
      <c r="A264" s="4" t="s">
        <v>142</v>
      </c>
      <c r="B264" s="7" t="str">
        <f>_xll.AtlasFormulas.AtlasFunctions.AtlasTable("PROD",DataAreaId,"T.PurchTable","%OrderAccount","","","","","","","PurchId",$A264)</f>
        <v>364-2000168</v>
      </c>
      <c r="C264" s="7" t="str">
        <f>_xll.AtlasFormulas.AtlasFunctions.AtlasTable("PROD",DataAreaId,"T.VendTable","%Name","","","","","","","AccountNum",$B264)</f>
        <v>S&amp;P Clever Reinforcement Company AG</v>
      </c>
      <c r="D264" s="4" t="s">
        <v>505</v>
      </c>
      <c r="E264" s="4" t="s">
        <v>242</v>
      </c>
      <c r="F264" s="4" t="s">
        <v>241</v>
      </c>
      <c r="G264" s="7" t="str">
        <f>_xll.AtlasFormulas.AtlasFunctions.AtlasTable("PROD",DataAreaId,"T.PurchLine","%DeliveryDate","","","","","","","ItemId|InventTransId",$E264,$D264)</f>
        <v>3/23/2017</v>
      </c>
      <c r="H264" s="9">
        <v>-150</v>
      </c>
      <c r="I264" s="9">
        <f>_xll.AtlasFormulas.AtlasFunctions.AtlasBalance("PROD",DataAreaId,"T.PurchLine","Sum|PurchPrice|0","","","","","","","ItemId|InventTransId",$E264,$D264)</f>
        <v>5.0650599999999999</v>
      </c>
      <c r="J264" s="7" t="str">
        <f>_xll.AtlasFormulas.AtlasFunctions.AtlasTable("PROD",DataAreaId,"T.PurchLine","%CurrencyCode","","","","","","","ItemId|InventTransId",$E264,$D264)</f>
        <v>EUR</v>
      </c>
      <c r="K264" s="9">
        <f>_xll.AtlasFormulas.AtlasFunctions.AtlasBalance("PROD",DataAreaId,"T.PurchLine","Sum|LineAmount|0","","","","","","","ItemId|InventTransId",$E264,$D264)</f>
        <v>-2532.5300000000002</v>
      </c>
      <c r="L264" s="6">
        <v>42817</v>
      </c>
      <c r="M264" s="6">
        <v>42817</v>
      </c>
    </row>
    <row r="265" spans="1:13" x14ac:dyDescent="0.25">
      <c r="A265" s="4" t="s">
        <v>142</v>
      </c>
      <c r="B265" s="7" t="str">
        <f>_xll.AtlasFormulas.AtlasFunctions.AtlasTable("PROD",DataAreaId,"T.PurchTable","%OrderAccount","","","","","","","PurchId",$A265)</f>
        <v>364-2000168</v>
      </c>
      <c r="C265" s="7" t="str">
        <f>_xll.AtlasFormulas.AtlasFunctions.AtlasTable("PROD",DataAreaId,"T.VendTable","%Name","","","","","","","AccountNum",$B265)</f>
        <v>S&amp;P Clever Reinforcement Company AG</v>
      </c>
      <c r="D265" s="4" t="s">
        <v>505</v>
      </c>
      <c r="E265" s="4" t="s">
        <v>242</v>
      </c>
      <c r="F265" s="4" t="s">
        <v>241</v>
      </c>
      <c r="G265" s="7" t="str">
        <f>_xll.AtlasFormulas.AtlasFunctions.AtlasTable("PROD",DataAreaId,"T.PurchLine","%DeliveryDate","","","","","","","ItemId|InventTransId",$E265,$D265)</f>
        <v>3/23/2017</v>
      </c>
      <c r="H265" s="9">
        <v>-150</v>
      </c>
      <c r="I265" s="9">
        <f>_xll.AtlasFormulas.AtlasFunctions.AtlasBalance("PROD",DataAreaId,"T.PurchLine","Sum|PurchPrice|0","","","","","","","ItemId|InventTransId",$E265,$D265)</f>
        <v>5.0650599999999999</v>
      </c>
      <c r="J265" s="7" t="str">
        <f>_xll.AtlasFormulas.AtlasFunctions.AtlasTable("PROD",DataAreaId,"T.PurchLine","%CurrencyCode","","","","","","","ItemId|InventTransId",$E265,$D265)</f>
        <v>EUR</v>
      </c>
      <c r="K265" s="9">
        <f>_xll.AtlasFormulas.AtlasFunctions.AtlasBalance("PROD",DataAreaId,"T.PurchLine","Sum|LineAmount|0","","","","","","","ItemId|InventTransId",$E265,$D265)</f>
        <v>-2532.5300000000002</v>
      </c>
      <c r="L265" s="6">
        <v>42817</v>
      </c>
      <c r="M265" s="6">
        <v>42817</v>
      </c>
    </row>
    <row r="266" spans="1:13" x14ac:dyDescent="0.25">
      <c r="A266" s="4" t="s">
        <v>181</v>
      </c>
      <c r="B266" s="7" t="str">
        <f>_xll.AtlasFormulas.AtlasFunctions.AtlasTable("PROD",DataAreaId,"T.PurchTable","%OrderAccount","","","","","","","PurchId",$A266)</f>
        <v>364-2000168</v>
      </c>
      <c r="C266" s="7" t="str">
        <f>_xll.AtlasFormulas.AtlasFunctions.AtlasTable("PROD",DataAreaId,"T.VendTable","%Name","","","","","","","AccountNum",$B266)</f>
        <v>S&amp;P Clever Reinforcement Company AG</v>
      </c>
      <c r="D266" s="4" t="s">
        <v>506</v>
      </c>
      <c r="E266" s="4" t="s">
        <v>242</v>
      </c>
      <c r="F266" s="4" t="s">
        <v>241</v>
      </c>
      <c r="G266" s="7" t="str">
        <f>_xll.AtlasFormulas.AtlasFunctions.AtlasTable("PROD",DataAreaId,"T.PurchLine","%DeliveryDate","","","","","","","ItemId|InventTransId",$E266,$D266)</f>
        <v>3/23/2017</v>
      </c>
      <c r="H266" s="9">
        <v>100</v>
      </c>
      <c r="I266" s="9">
        <f>_xll.AtlasFormulas.AtlasFunctions.AtlasBalance("PROD",DataAreaId,"T.PurchLine","Sum|PurchPrice|0","","","","","","","ItemId|InventTransId",$E266,$D266)</f>
        <v>5.07</v>
      </c>
      <c r="J266" s="7" t="str">
        <f>_xll.AtlasFormulas.AtlasFunctions.AtlasTable("PROD",DataAreaId,"T.PurchLine","%CurrencyCode","","","","","","","ItemId|InventTransId",$E266,$D266)</f>
        <v>EUR</v>
      </c>
      <c r="K266" s="9">
        <f>_xll.AtlasFormulas.AtlasFunctions.AtlasBalance("PROD",DataAreaId,"T.PurchLine","Sum|LineAmount|0","","","","","","","ItemId|InventTransId",$E266,$D266)</f>
        <v>2535</v>
      </c>
      <c r="L266" s="6">
        <v>42817</v>
      </c>
      <c r="M266" s="6">
        <v>42817</v>
      </c>
    </row>
    <row r="267" spans="1:13" x14ac:dyDescent="0.25">
      <c r="A267" s="4" t="s">
        <v>181</v>
      </c>
      <c r="B267" s="7" t="str">
        <f>_xll.AtlasFormulas.AtlasFunctions.AtlasTable("PROD",DataAreaId,"T.PurchTable","%OrderAccount","","","","","","","PurchId",$A267)</f>
        <v>364-2000168</v>
      </c>
      <c r="C267" s="7" t="str">
        <f>_xll.AtlasFormulas.AtlasFunctions.AtlasTable("PROD",DataAreaId,"T.VendTable","%Name","","","","","","","AccountNum",$B267)</f>
        <v>S&amp;P Clever Reinforcement Company AG</v>
      </c>
      <c r="D267" s="4" t="s">
        <v>506</v>
      </c>
      <c r="E267" s="4" t="s">
        <v>242</v>
      </c>
      <c r="F267" s="4" t="s">
        <v>241</v>
      </c>
      <c r="G267" s="7" t="str">
        <f>_xll.AtlasFormulas.AtlasFunctions.AtlasTable("PROD",DataAreaId,"T.PurchLine","%DeliveryDate","","","","","","","ItemId|InventTransId",$E267,$D267)</f>
        <v>3/23/2017</v>
      </c>
      <c r="H267" s="9">
        <v>100</v>
      </c>
      <c r="I267" s="9">
        <f>_xll.AtlasFormulas.AtlasFunctions.AtlasBalance("PROD",DataAreaId,"T.PurchLine","Sum|PurchPrice|0","","","","","","","ItemId|InventTransId",$E267,$D267)</f>
        <v>5.07</v>
      </c>
      <c r="J267" s="7" t="str">
        <f>_xll.AtlasFormulas.AtlasFunctions.AtlasTable("PROD",DataAreaId,"T.PurchLine","%CurrencyCode","","","","","","","ItemId|InventTransId",$E267,$D267)</f>
        <v>EUR</v>
      </c>
      <c r="K267" s="9">
        <f>_xll.AtlasFormulas.AtlasFunctions.AtlasBalance("PROD",DataAreaId,"T.PurchLine","Sum|LineAmount|0","","","","","","","ItemId|InventTransId",$E267,$D267)</f>
        <v>2535</v>
      </c>
      <c r="L267" s="6">
        <v>42817</v>
      </c>
      <c r="M267" s="6">
        <v>42817</v>
      </c>
    </row>
    <row r="268" spans="1:13" x14ac:dyDescent="0.25">
      <c r="A268" s="4" t="s">
        <v>181</v>
      </c>
      <c r="B268" s="7" t="str">
        <f>_xll.AtlasFormulas.AtlasFunctions.AtlasTable("PROD",DataAreaId,"T.PurchTable","%OrderAccount","","","","","","","PurchId",$A268)</f>
        <v>364-2000168</v>
      </c>
      <c r="C268" s="7" t="str">
        <f>_xll.AtlasFormulas.AtlasFunctions.AtlasTable("PROD",DataAreaId,"T.VendTable","%Name","","","","","","","AccountNum",$B268)</f>
        <v>S&amp;P Clever Reinforcement Company AG</v>
      </c>
      <c r="D268" s="4" t="s">
        <v>506</v>
      </c>
      <c r="E268" s="4" t="s">
        <v>242</v>
      </c>
      <c r="F268" s="4" t="s">
        <v>241</v>
      </c>
      <c r="G268" s="7" t="str">
        <f>_xll.AtlasFormulas.AtlasFunctions.AtlasTable("PROD",DataAreaId,"T.PurchLine","%DeliveryDate","","","","","","","ItemId|InventTransId",$E268,$D268)</f>
        <v>3/23/2017</v>
      </c>
      <c r="H268" s="9">
        <v>150</v>
      </c>
      <c r="I268" s="9">
        <f>_xll.AtlasFormulas.AtlasFunctions.AtlasBalance("PROD",DataAreaId,"T.PurchLine","Sum|PurchPrice|0","","","","","","","ItemId|InventTransId",$E268,$D268)</f>
        <v>5.07</v>
      </c>
      <c r="J268" s="7" t="str">
        <f>_xll.AtlasFormulas.AtlasFunctions.AtlasTable("PROD",DataAreaId,"T.PurchLine","%CurrencyCode","","","","","","","ItemId|InventTransId",$E268,$D268)</f>
        <v>EUR</v>
      </c>
      <c r="K268" s="9">
        <f>_xll.AtlasFormulas.AtlasFunctions.AtlasBalance("PROD",DataAreaId,"T.PurchLine","Sum|LineAmount|0","","","","","","","ItemId|InventTransId",$E268,$D268)</f>
        <v>2535</v>
      </c>
      <c r="L268" s="6">
        <v>42817</v>
      </c>
      <c r="M268" s="6">
        <v>42817</v>
      </c>
    </row>
    <row r="269" spans="1:13" x14ac:dyDescent="0.25">
      <c r="A269" s="4" t="s">
        <v>181</v>
      </c>
      <c r="B269" s="7" t="str">
        <f>_xll.AtlasFormulas.AtlasFunctions.AtlasTable("PROD",DataAreaId,"T.PurchTable","%OrderAccount","","","","","","","PurchId",$A269)</f>
        <v>364-2000168</v>
      </c>
      <c r="C269" s="7" t="str">
        <f>_xll.AtlasFormulas.AtlasFunctions.AtlasTable("PROD",DataAreaId,"T.VendTable","%Name","","","","","","","AccountNum",$B269)</f>
        <v>S&amp;P Clever Reinforcement Company AG</v>
      </c>
      <c r="D269" s="4" t="s">
        <v>506</v>
      </c>
      <c r="E269" s="4" t="s">
        <v>242</v>
      </c>
      <c r="F269" s="4" t="s">
        <v>241</v>
      </c>
      <c r="G269" s="7" t="str">
        <f>_xll.AtlasFormulas.AtlasFunctions.AtlasTable("PROD",DataAreaId,"T.PurchLine","%DeliveryDate","","","","","","","ItemId|InventTransId",$E269,$D269)</f>
        <v>3/23/2017</v>
      </c>
      <c r="H269" s="9">
        <v>150</v>
      </c>
      <c r="I269" s="9">
        <f>_xll.AtlasFormulas.AtlasFunctions.AtlasBalance("PROD",DataAreaId,"T.PurchLine","Sum|PurchPrice|0","","","","","","","ItemId|InventTransId",$E269,$D269)</f>
        <v>5.07</v>
      </c>
      <c r="J269" s="7" t="str">
        <f>_xll.AtlasFormulas.AtlasFunctions.AtlasTable("PROD",DataAreaId,"T.PurchLine","%CurrencyCode","","","","","","","ItemId|InventTransId",$E269,$D269)</f>
        <v>EUR</v>
      </c>
      <c r="K269" s="9">
        <f>_xll.AtlasFormulas.AtlasFunctions.AtlasBalance("PROD",DataAreaId,"T.PurchLine","Sum|LineAmount|0","","","","","","","ItemId|InventTransId",$E269,$D269)</f>
        <v>2535</v>
      </c>
      <c r="L269" s="6">
        <v>42817</v>
      </c>
      <c r="M269" s="6">
        <v>42817</v>
      </c>
    </row>
    <row r="270" spans="1:13" x14ac:dyDescent="0.25">
      <c r="A270" s="4" t="s">
        <v>486</v>
      </c>
      <c r="B270" s="7" t="str">
        <f>_xll.AtlasFormulas.AtlasFunctions.AtlasTable("PROD",DataAreaId,"T.PurchTable","%OrderAccount","","","","","","","PurchId",$A270)</f>
        <v>364-2000168</v>
      </c>
      <c r="C270" s="7" t="str">
        <f>_xll.AtlasFormulas.AtlasFunctions.AtlasTable("PROD",DataAreaId,"T.VendTable","%Name","","","","","","","AccountNum",$B270)</f>
        <v>S&amp;P Clever Reinforcement Company AG</v>
      </c>
      <c r="D270" s="4" t="s">
        <v>507</v>
      </c>
      <c r="E270" s="4" t="s">
        <v>242</v>
      </c>
      <c r="F270" s="4" t="s">
        <v>241</v>
      </c>
      <c r="G270" s="7" t="str">
        <f>_xll.AtlasFormulas.AtlasFunctions.AtlasTable("PROD",DataAreaId,"T.PurchLine","%DeliveryDate","","","","","","","ItemId|InventTransId",$E270,$D270)</f>
        <v>5/4/2017</v>
      </c>
      <c r="H270" s="9">
        <v>100</v>
      </c>
      <c r="I270" s="9">
        <f>_xll.AtlasFormulas.AtlasFunctions.AtlasBalance("PROD",DataAreaId,"T.PurchLine","Sum|PurchPrice|0","","","","","","","ItemId|InventTransId",$E270,$D270)</f>
        <v>5.07</v>
      </c>
      <c r="J270" s="7" t="str">
        <f>_xll.AtlasFormulas.AtlasFunctions.AtlasTable("PROD",DataAreaId,"T.PurchLine","%CurrencyCode","","","","","","","ItemId|InventTransId",$E270,$D270)</f>
        <v>EUR</v>
      </c>
      <c r="K270" s="9">
        <f>_xll.AtlasFormulas.AtlasFunctions.AtlasBalance("PROD",DataAreaId,"T.PurchLine","Sum|LineAmount|0","","","","","","","ItemId|InventTransId",$E270,$D270)</f>
        <v>2535</v>
      </c>
      <c r="L270" s="6">
        <v>42860</v>
      </c>
      <c r="M270" s="6">
        <v>42870</v>
      </c>
    </row>
    <row r="271" spans="1:13" x14ac:dyDescent="0.25">
      <c r="A271" s="4" t="s">
        <v>486</v>
      </c>
      <c r="B271" s="7" t="str">
        <f>_xll.AtlasFormulas.AtlasFunctions.AtlasTable("PROD",DataAreaId,"T.PurchTable","%OrderAccount","","","","","","","PurchId",$A271)</f>
        <v>364-2000168</v>
      </c>
      <c r="C271" s="7" t="str">
        <f>_xll.AtlasFormulas.AtlasFunctions.AtlasTable("PROD",DataAreaId,"T.VendTable","%Name","","","","","","","AccountNum",$B271)</f>
        <v>S&amp;P Clever Reinforcement Company AG</v>
      </c>
      <c r="D271" s="4" t="s">
        <v>507</v>
      </c>
      <c r="E271" s="4" t="s">
        <v>242</v>
      </c>
      <c r="F271" s="4" t="s">
        <v>241</v>
      </c>
      <c r="G271" s="7" t="str">
        <f>_xll.AtlasFormulas.AtlasFunctions.AtlasTable("PROD",DataAreaId,"T.PurchLine","%DeliveryDate","","","","","","","ItemId|InventTransId",$E271,$D271)</f>
        <v>5/4/2017</v>
      </c>
      <c r="H271" s="9">
        <v>150</v>
      </c>
      <c r="I271" s="9">
        <f>_xll.AtlasFormulas.AtlasFunctions.AtlasBalance("PROD",DataAreaId,"T.PurchLine","Sum|PurchPrice|0","","","","","","","ItemId|InventTransId",$E271,$D271)</f>
        <v>5.07</v>
      </c>
      <c r="J271" s="7" t="str">
        <f>_xll.AtlasFormulas.AtlasFunctions.AtlasTable("PROD",DataAreaId,"T.PurchLine","%CurrencyCode","","","","","","","ItemId|InventTransId",$E271,$D271)</f>
        <v>EUR</v>
      </c>
      <c r="K271" s="9">
        <f>_xll.AtlasFormulas.AtlasFunctions.AtlasBalance("PROD",DataAreaId,"T.PurchLine","Sum|LineAmount|0","","","","","","","ItemId|InventTransId",$E271,$D271)</f>
        <v>2535</v>
      </c>
      <c r="L271" s="6">
        <v>42860</v>
      </c>
      <c r="M271" s="6">
        <v>42870</v>
      </c>
    </row>
    <row r="272" spans="1:13" x14ac:dyDescent="0.25">
      <c r="A272" s="4" t="s">
        <v>486</v>
      </c>
      <c r="B272" s="7" t="str">
        <f>_xll.AtlasFormulas.AtlasFunctions.AtlasTable("PROD",DataAreaId,"T.PurchTable","%OrderAccount","","","","","","","PurchId",$A272)</f>
        <v>364-2000168</v>
      </c>
      <c r="C272" s="7" t="str">
        <f>_xll.AtlasFormulas.AtlasFunctions.AtlasTable("PROD",DataAreaId,"T.VendTable","%Name","","","","","","","AccountNum",$B272)</f>
        <v>S&amp;P Clever Reinforcement Company AG</v>
      </c>
      <c r="D272" s="4" t="s">
        <v>507</v>
      </c>
      <c r="E272" s="4" t="s">
        <v>242</v>
      </c>
      <c r="F272" s="4" t="s">
        <v>241</v>
      </c>
      <c r="G272" s="7" t="str">
        <f>_xll.AtlasFormulas.AtlasFunctions.AtlasTable("PROD",DataAreaId,"T.PurchLine","%DeliveryDate","","","","","","","ItemId|InventTransId",$E272,$D272)</f>
        <v>5/4/2017</v>
      </c>
      <c r="H272" s="9">
        <v>150</v>
      </c>
      <c r="I272" s="9">
        <f>_xll.AtlasFormulas.AtlasFunctions.AtlasBalance("PROD",DataAreaId,"T.PurchLine","Sum|PurchPrice|0","","","","","","","ItemId|InventTransId",$E272,$D272)</f>
        <v>5.07</v>
      </c>
      <c r="J272" s="7" t="str">
        <f>_xll.AtlasFormulas.AtlasFunctions.AtlasTable("PROD",DataAreaId,"T.PurchLine","%CurrencyCode","","","","","","","ItemId|InventTransId",$E272,$D272)</f>
        <v>EUR</v>
      </c>
      <c r="K272" s="9">
        <f>_xll.AtlasFormulas.AtlasFunctions.AtlasBalance("PROD",DataAreaId,"T.PurchLine","Sum|LineAmount|0","","","","","","","ItemId|InventTransId",$E272,$D272)</f>
        <v>2535</v>
      </c>
      <c r="L272" s="6">
        <v>42860</v>
      </c>
      <c r="M272" s="6">
        <v>42870</v>
      </c>
    </row>
    <row r="273" spans="1:13" x14ac:dyDescent="0.25">
      <c r="A273" s="4" t="s">
        <v>486</v>
      </c>
      <c r="B273" s="7" t="str">
        <f>_xll.AtlasFormulas.AtlasFunctions.AtlasTable("PROD",DataAreaId,"T.PurchTable","%OrderAccount","","","","","","","PurchId",$A273)</f>
        <v>364-2000168</v>
      </c>
      <c r="C273" s="7" t="str">
        <f>_xll.AtlasFormulas.AtlasFunctions.AtlasTable("PROD",DataAreaId,"T.VendTable","%Name","","","","","","","AccountNum",$B273)</f>
        <v>S&amp;P Clever Reinforcement Company AG</v>
      </c>
      <c r="D273" s="4" t="s">
        <v>507</v>
      </c>
      <c r="E273" s="4" t="s">
        <v>242</v>
      </c>
      <c r="F273" s="4" t="s">
        <v>241</v>
      </c>
      <c r="G273" s="7" t="str">
        <f>_xll.AtlasFormulas.AtlasFunctions.AtlasTable("PROD",DataAreaId,"T.PurchLine","%DeliveryDate","","","","","","","ItemId|InventTransId",$E273,$D273)</f>
        <v>5/4/2017</v>
      </c>
      <c r="H273" s="9">
        <v>100</v>
      </c>
      <c r="I273" s="9">
        <f>_xll.AtlasFormulas.AtlasFunctions.AtlasBalance("PROD",DataAreaId,"T.PurchLine","Sum|PurchPrice|0","","","","","","","ItemId|InventTransId",$E273,$D273)</f>
        <v>5.07</v>
      </c>
      <c r="J273" s="7" t="str">
        <f>_xll.AtlasFormulas.AtlasFunctions.AtlasTable("PROD",DataAreaId,"T.PurchLine","%CurrencyCode","","","","","","","ItemId|InventTransId",$E273,$D273)</f>
        <v>EUR</v>
      </c>
      <c r="K273" s="9">
        <f>_xll.AtlasFormulas.AtlasFunctions.AtlasBalance("PROD",DataAreaId,"T.PurchLine","Sum|LineAmount|0","","","","","","","ItemId|InventTransId",$E273,$D273)</f>
        <v>2535</v>
      </c>
      <c r="L273" s="6">
        <v>42860</v>
      </c>
      <c r="M273" s="6">
        <v>42870</v>
      </c>
    </row>
    <row r="274" spans="1:13" x14ac:dyDescent="0.25">
      <c r="A274" s="4" t="s">
        <v>194</v>
      </c>
      <c r="B274" s="7" t="str">
        <f>_xll.AtlasFormulas.AtlasFunctions.AtlasTable("PROD",DataAreaId,"T.PurchTable","%OrderAccount","","","","","","","PurchId",$A274)</f>
        <v>364-2000168</v>
      </c>
      <c r="C274" s="7" t="str">
        <f>_xll.AtlasFormulas.AtlasFunctions.AtlasTable("PROD",DataAreaId,"T.VendTable","%Name","","","","","","","AccountNum",$B274)</f>
        <v>S&amp;P Clever Reinforcement Company AG</v>
      </c>
      <c r="D274" s="4" t="s">
        <v>508</v>
      </c>
      <c r="E274" s="4" t="s">
        <v>509</v>
      </c>
      <c r="F274" s="4" t="s">
        <v>510</v>
      </c>
      <c r="G274" s="7" t="str">
        <f>_xll.AtlasFormulas.AtlasFunctions.AtlasTable("PROD",DataAreaId,"T.PurchLine","%DeliveryDate","","","","","","","ItemId|InventTransId",$E274,$D274)</f>
        <v>2/9/2017</v>
      </c>
      <c r="H274" s="9">
        <v>100</v>
      </c>
      <c r="I274" s="9">
        <f>_xll.AtlasFormulas.AtlasFunctions.AtlasBalance("PROD",DataAreaId,"T.PurchLine","Sum|PurchPrice|0","","","","","","","ItemId|InventTransId",$E274,$D274)</f>
        <v>5.1509600000000004</v>
      </c>
      <c r="J274" s="7" t="str">
        <f>_xll.AtlasFormulas.AtlasFunctions.AtlasTable("PROD",DataAreaId,"T.PurchLine","%CurrencyCode","","","","","","","ItemId|InventTransId",$E274,$D274)</f>
        <v>EUR</v>
      </c>
      <c r="K274" s="9">
        <f>_xll.AtlasFormulas.AtlasFunctions.AtlasBalance("PROD",DataAreaId,"T.PurchLine","Sum|LineAmount|0","","","","","","","ItemId|InventTransId",$E274,$D274)</f>
        <v>2575.48</v>
      </c>
      <c r="L274" s="6">
        <v>42787</v>
      </c>
      <c r="M274" s="6">
        <v>42789</v>
      </c>
    </row>
    <row r="275" spans="1:13" x14ac:dyDescent="0.25">
      <c r="A275" s="4" t="s">
        <v>194</v>
      </c>
      <c r="B275" s="7" t="str">
        <f>_xll.AtlasFormulas.AtlasFunctions.AtlasTable("PROD",DataAreaId,"T.PurchTable","%OrderAccount","","","","","","","PurchId",$A275)</f>
        <v>364-2000168</v>
      </c>
      <c r="C275" s="7" t="str">
        <f>_xll.AtlasFormulas.AtlasFunctions.AtlasTable("PROD",DataAreaId,"T.VendTable","%Name","","","","","","","AccountNum",$B275)</f>
        <v>S&amp;P Clever Reinforcement Company AG</v>
      </c>
      <c r="D275" s="4" t="s">
        <v>508</v>
      </c>
      <c r="E275" s="4" t="s">
        <v>509</v>
      </c>
      <c r="F275" s="4" t="s">
        <v>510</v>
      </c>
      <c r="G275" s="7" t="str">
        <f>_xll.AtlasFormulas.AtlasFunctions.AtlasTable("PROD",DataAreaId,"T.PurchLine","%DeliveryDate","","","","","","","ItemId|InventTransId",$E275,$D275)</f>
        <v>2/9/2017</v>
      </c>
      <c r="H275" s="9">
        <v>100</v>
      </c>
      <c r="I275" s="9">
        <f>_xll.AtlasFormulas.AtlasFunctions.AtlasBalance("PROD",DataAreaId,"T.PurchLine","Sum|PurchPrice|0","","","","","","","ItemId|InventTransId",$E275,$D275)</f>
        <v>5.1509600000000004</v>
      </c>
      <c r="J275" s="7" t="str">
        <f>_xll.AtlasFormulas.AtlasFunctions.AtlasTable("PROD",DataAreaId,"T.PurchLine","%CurrencyCode","","","","","","","ItemId|InventTransId",$E275,$D275)</f>
        <v>EUR</v>
      </c>
      <c r="K275" s="9">
        <f>_xll.AtlasFormulas.AtlasFunctions.AtlasBalance("PROD",DataAreaId,"T.PurchLine","Sum|LineAmount|0","","","","","","","ItemId|InventTransId",$E275,$D275)</f>
        <v>2575.48</v>
      </c>
      <c r="L275" s="6">
        <v>42787</v>
      </c>
      <c r="M275" s="6">
        <v>42789</v>
      </c>
    </row>
    <row r="276" spans="1:13" x14ac:dyDescent="0.25">
      <c r="A276" s="4" t="s">
        <v>194</v>
      </c>
      <c r="B276" s="7" t="str">
        <f>_xll.AtlasFormulas.AtlasFunctions.AtlasTable("PROD",DataAreaId,"T.PurchTable","%OrderAccount","","","","","","","PurchId",$A276)</f>
        <v>364-2000168</v>
      </c>
      <c r="C276" s="7" t="str">
        <f>_xll.AtlasFormulas.AtlasFunctions.AtlasTable("PROD",DataAreaId,"T.VendTable","%Name","","","","","","","AccountNum",$B276)</f>
        <v>S&amp;P Clever Reinforcement Company AG</v>
      </c>
      <c r="D276" s="4" t="s">
        <v>508</v>
      </c>
      <c r="E276" s="4" t="s">
        <v>509</v>
      </c>
      <c r="F276" s="4" t="s">
        <v>510</v>
      </c>
      <c r="G276" s="7" t="str">
        <f>_xll.AtlasFormulas.AtlasFunctions.AtlasTable("PROD",DataAreaId,"T.PurchLine","%DeliveryDate","","","","","","","ItemId|InventTransId",$E276,$D276)</f>
        <v>2/9/2017</v>
      </c>
      <c r="H276" s="9">
        <v>150</v>
      </c>
      <c r="I276" s="9">
        <f>_xll.AtlasFormulas.AtlasFunctions.AtlasBalance("PROD",DataAreaId,"T.PurchLine","Sum|PurchPrice|0","","","","","","","ItemId|InventTransId",$E276,$D276)</f>
        <v>5.1509600000000004</v>
      </c>
      <c r="J276" s="7" t="str">
        <f>_xll.AtlasFormulas.AtlasFunctions.AtlasTable("PROD",DataAreaId,"T.PurchLine","%CurrencyCode","","","","","","","ItemId|InventTransId",$E276,$D276)</f>
        <v>EUR</v>
      </c>
      <c r="K276" s="9">
        <f>_xll.AtlasFormulas.AtlasFunctions.AtlasBalance("PROD",DataAreaId,"T.PurchLine","Sum|LineAmount|0","","","","","","","ItemId|InventTransId",$E276,$D276)</f>
        <v>2575.48</v>
      </c>
      <c r="L276" s="6">
        <v>42787</v>
      </c>
      <c r="M276" s="6">
        <v>42789</v>
      </c>
    </row>
    <row r="277" spans="1:13" x14ac:dyDescent="0.25">
      <c r="A277" s="4" t="s">
        <v>194</v>
      </c>
      <c r="B277" s="7" t="str">
        <f>_xll.AtlasFormulas.AtlasFunctions.AtlasTable("PROD",DataAreaId,"T.PurchTable","%OrderAccount","","","","","","","PurchId",$A277)</f>
        <v>364-2000168</v>
      </c>
      <c r="C277" s="7" t="str">
        <f>_xll.AtlasFormulas.AtlasFunctions.AtlasTable("PROD",DataAreaId,"T.VendTable","%Name","","","","","","","AccountNum",$B277)</f>
        <v>S&amp;P Clever Reinforcement Company AG</v>
      </c>
      <c r="D277" s="4" t="s">
        <v>508</v>
      </c>
      <c r="E277" s="4" t="s">
        <v>509</v>
      </c>
      <c r="F277" s="4" t="s">
        <v>510</v>
      </c>
      <c r="G277" s="7" t="str">
        <f>_xll.AtlasFormulas.AtlasFunctions.AtlasTable("PROD",DataAreaId,"T.PurchLine","%DeliveryDate","","","","","","","ItemId|InventTransId",$E277,$D277)</f>
        <v>2/9/2017</v>
      </c>
      <c r="H277" s="9">
        <v>150</v>
      </c>
      <c r="I277" s="9">
        <f>_xll.AtlasFormulas.AtlasFunctions.AtlasBalance("PROD",DataAreaId,"T.PurchLine","Sum|PurchPrice|0","","","","","","","ItemId|InventTransId",$E277,$D277)</f>
        <v>5.1509600000000004</v>
      </c>
      <c r="J277" s="7" t="str">
        <f>_xll.AtlasFormulas.AtlasFunctions.AtlasTable("PROD",DataAreaId,"T.PurchLine","%CurrencyCode","","","","","","","ItemId|InventTransId",$E277,$D277)</f>
        <v>EUR</v>
      </c>
      <c r="K277" s="9">
        <f>_xll.AtlasFormulas.AtlasFunctions.AtlasBalance("PROD",DataAreaId,"T.PurchLine","Sum|LineAmount|0","","","","","","","ItemId|InventTransId",$E277,$D277)</f>
        <v>2575.48</v>
      </c>
      <c r="L277" s="6">
        <v>42787</v>
      </c>
      <c r="M277" s="6">
        <v>42789</v>
      </c>
    </row>
    <row r="278" spans="1:13" x14ac:dyDescent="0.25">
      <c r="A278" s="4" t="s">
        <v>181</v>
      </c>
      <c r="B278" s="7" t="str">
        <f>_xll.AtlasFormulas.AtlasFunctions.AtlasTable("PROD",DataAreaId,"T.PurchTable","%OrderAccount","","","","","","","PurchId",$A278)</f>
        <v>364-2000168</v>
      </c>
      <c r="C278" s="7" t="str">
        <f>_xll.AtlasFormulas.AtlasFunctions.AtlasTable("PROD",DataAreaId,"T.VendTable","%Name","","","","","","","AccountNum",$B278)</f>
        <v>S&amp;P Clever Reinforcement Company AG</v>
      </c>
      <c r="D278" s="4" t="s">
        <v>511</v>
      </c>
      <c r="E278" s="4" t="s">
        <v>509</v>
      </c>
      <c r="F278" s="4" t="s">
        <v>510</v>
      </c>
      <c r="G278" s="7" t="str">
        <f>_xll.AtlasFormulas.AtlasFunctions.AtlasTable("PROD",DataAreaId,"T.PurchLine","%DeliveryDate","","","","","","","ItemId|InventTransId",$E278,$D278)</f>
        <v>3/23/2017</v>
      </c>
      <c r="H278" s="9">
        <v>100</v>
      </c>
      <c r="I278" s="9">
        <f>_xll.AtlasFormulas.AtlasFunctions.AtlasBalance("PROD",DataAreaId,"T.PurchLine","Sum|PurchPrice|0","","","","","","","ItemId|InventTransId",$E278,$D278)</f>
        <v>5.15</v>
      </c>
      <c r="J278" s="7" t="str">
        <f>_xll.AtlasFormulas.AtlasFunctions.AtlasTable("PROD",DataAreaId,"T.PurchLine","%CurrencyCode","","","","","","","ItemId|InventTransId",$E278,$D278)</f>
        <v>EUR</v>
      </c>
      <c r="K278" s="9">
        <f>_xll.AtlasFormulas.AtlasFunctions.AtlasBalance("PROD",DataAreaId,"T.PurchLine","Sum|LineAmount|0","","","","","","","ItemId|InventTransId",$E278,$D278)</f>
        <v>2575</v>
      </c>
      <c r="L278" s="6">
        <v>42817</v>
      </c>
      <c r="M278" s="6">
        <v>42817</v>
      </c>
    </row>
    <row r="279" spans="1:13" x14ac:dyDescent="0.25">
      <c r="A279" s="4" t="s">
        <v>181</v>
      </c>
      <c r="B279" s="7" t="str">
        <f>_xll.AtlasFormulas.AtlasFunctions.AtlasTable("PROD",DataAreaId,"T.PurchTable","%OrderAccount","","","","","","","PurchId",$A279)</f>
        <v>364-2000168</v>
      </c>
      <c r="C279" s="7" t="str">
        <f>_xll.AtlasFormulas.AtlasFunctions.AtlasTable("PROD",DataAreaId,"T.VendTable","%Name","","","","","","","AccountNum",$B279)</f>
        <v>S&amp;P Clever Reinforcement Company AG</v>
      </c>
      <c r="D279" s="4" t="s">
        <v>511</v>
      </c>
      <c r="E279" s="4" t="s">
        <v>509</v>
      </c>
      <c r="F279" s="4" t="s">
        <v>510</v>
      </c>
      <c r="G279" s="7" t="str">
        <f>_xll.AtlasFormulas.AtlasFunctions.AtlasTable("PROD",DataAreaId,"T.PurchLine","%DeliveryDate","","","","","","","ItemId|InventTransId",$E279,$D279)</f>
        <v>3/23/2017</v>
      </c>
      <c r="H279" s="9">
        <v>100</v>
      </c>
      <c r="I279" s="9">
        <f>_xll.AtlasFormulas.AtlasFunctions.AtlasBalance("PROD",DataAreaId,"T.PurchLine","Sum|PurchPrice|0","","","","","","","ItemId|InventTransId",$E279,$D279)</f>
        <v>5.15</v>
      </c>
      <c r="J279" s="7" t="str">
        <f>_xll.AtlasFormulas.AtlasFunctions.AtlasTable("PROD",DataAreaId,"T.PurchLine","%CurrencyCode","","","","","","","ItemId|InventTransId",$E279,$D279)</f>
        <v>EUR</v>
      </c>
      <c r="K279" s="9">
        <f>_xll.AtlasFormulas.AtlasFunctions.AtlasBalance("PROD",DataAreaId,"T.PurchLine","Sum|LineAmount|0","","","","","","","ItemId|InventTransId",$E279,$D279)</f>
        <v>2575</v>
      </c>
      <c r="L279" s="6">
        <v>42817</v>
      </c>
      <c r="M279" s="6">
        <v>42817</v>
      </c>
    </row>
    <row r="280" spans="1:13" x14ac:dyDescent="0.25">
      <c r="A280" s="4" t="s">
        <v>181</v>
      </c>
      <c r="B280" s="7" t="str">
        <f>_xll.AtlasFormulas.AtlasFunctions.AtlasTable("PROD",DataAreaId,"T.PurchTable","%OrderAccount","","","","","","","PurchId",$A280)</f>
        <v>364-2000168</v>
      </c>
      <c r="C280" s="7" t="str">
        <f>_xll.AtlasFormulas.AtlasFunctions.AtlasTable("PROD",DataAreaId,"T.VendTable","%Name","","","","","","","AccountNum",$B280)</f>
        <v>S&amp;P Clever Reinforcement Company AG</v>
      </c>
      <c r="D280" s="4" t="s">
        <v>511</v>
      </c>
      <c r="E280" s="4" t="s">
        <v>509</v>
      </c>
      <c r="F280" s="4" t="s">
        <v>510</v>
      </c>
      <c r="G280" s="7" t="str">
        <f>_xll.AtlasFormulas.AtlasFunctions.AtlasTable("PROD",DataAreaId,"T.PurchLine","%DeliveryDate","","","","","","","ItemId|InventTransId",$E280,$D280)</f>
        <v>3/23/2017</v>
      </c>
      <c r="H280" s="9">
        <v>150</v>
      </c>
      <c r="I280" s="9">
        <f>_xll.AtlasFormulas.AtlasFunctions.AtlasBalance("PROD",DataAreaId,"T.PurchLine","Sum|PurchPrice|0","","","","","","","ItemId|InventTransId",$E280,$D280)</f>
        <v>5.15</v>
      </c>
      <c r="J280" s="7" t="str">
        <f>_xll.AtlasFormulas.AtlasFunctions.AtlasTable("PROD",DataAreaId,"T.PurchLine","%CurrencyCode","","","","","","","ItemId|InventTransId",$E280,$D280)</f>
        <v>EUR</v>
      </c>
      <c r="K280" s="9">
        <f>_xll.AtlasFormulas.AtlasFunctions.AtlasBalance("PROD",DataAreaId,"T.PurchLine","Sum|LineAmount|0","","","","","","","ItemId|InventTransId",$E280,$D280)</f>
        <v>2575</v>
      </c>
      <c r="L280" s="6">
        <v>42817</v>
      </c>
      <c r="M280" s="6">
        <v>42817</v>
      </c>
    </row>
    <row r="281" spans="1:13" x14ac:dyDescent="0.25">
      <c r="A281" s="4" t="s">
        <v>181</v>
      </c>
      <c r="B281" s="7" t="str">
        <f>_xll.AtlasFormulas.AtlasFunctions.AtlasTable("PROD",DataAreaId,"T.PurchTable","%OrderAccount","","","","","","","PurchId",$A281)</f>
        <v>364-2000168</v>
      </c>
      <c r="C281" s="7" t="str">
        <f>_xll.AtlasFormulas.AtlasFunctions.AtlasTable("PROD",DataAreaId,"T.VendTable","%Name","","","","","","","AccountNum",$B281)</f>
        <v>S&amp;P Clever Reinforcement Company AG</v>
      </c>
      <c r="D281" s="4" t="s">
        <v>511</v>
      </c>
      <c r="E281" s="4" t="s">
        <v>509</v>
      </c>
      <c r="F281" s="4" t="s">
        <v>510</v>
      </c>
      <c r="G281" s="7" t="str">
        <f>_xll.AtlasFormulas.AtlasFunctions.AtlasTable("PROD",DataAreaId,"T.PurchLine","%DeliveryDate","","","","","","","ItemId|InventTransId",$E281,$D281)</f>
        <v>3/23/2017</v>
      </c>
      <c r="H281" s="9">
        <v>150</v>
      </c>
      <c r="I281" s="9">
        <f>_xll.AtlasFormulas.AtlasFunctions.AtlasBalance("PROD",DataAreaId,"T.PurchLine","Sum|PurchPrice|0","","","","","","","ItemId|InventTransId",$E281,$D281)</f>
        <v>5.15</v>
      </c>
      <c r="J281" s="7" t="str">
        <f>_xll.AtlasFormulas.AtlasFunctions.AtlasTable("PROD",DataAreaId,"T.PurchLine","%CurrencyCode","","","","","","","ItemId|InventTransId",$E281,$D281)</f>
        <v>EUR</v>
      </c>
      <c r="K281" s="9">
        <f>_xll.AtlasFormulas.AtlasFunctions.AtlasBalance("PROD",DataAreaId,"T.PurchLine","Sum|LineAmount|0","","","","","","","ItemId|InventTransId",$E281,$D281)</f>
        <v>2575</v>
      </c>
      <c r="L281" s="6">
        <v>42817</v>
      </c>
      <c r="M281" s="6">
        <v>42817</v>
      </c>
    </row>
    <row r="282" spans="1:13" x14ac:dyDescent="0.25">
      <c r="A282" s="4" t="s">
        <v>142</v>
      </c>
      <c r="B282" s="7" t="str">
        <f>_xll.AtlasFormulas.AtlasFunctions.AtlasTable("PROD",DataAreaId,"T.PurchTable","%OrderAccount","","","","","","","PurchId",$A282)</f>
        <v>364-2000168</v>
      </c>
      <c r="C282" s="7" t="str">
        <f>_xll.AtlasFormulas.AtlasFunctions.AtlasTable("PROD",DataAreaId,"T.VendTable","%Name","","","","","","","AccountNum",$B282)</f>
        <v>S&amp;P Clever Reinforcement Company AG</v>
      </c>
      <c r="D282" s="4" t="s">
        <v>512</v>
      </c>
      <c r="E282" s="4" t="s">
        <v>509</v>
      </c>
      <c r="F282" s="4" t="s">
        <v>510</v>
      </c>
      <c r="G282" s="7" t="str">
        <f>_xll.AtlasFormulas.AtlasFunctions.AtlasTable("PROD",DataAreaId,"T.PurchLine","%DeliveryDate","","","","","","","ItemId|InventTransId",$E282,$D282)</f>
        <v>3/23/2017</v>
      </c>
      <c r="H282" s="9">
        <v>-100</v>
      </c>
      <c r="I282" s="9">
        <f>_xll.AtlasFormulas.AtlasFunctions.AtlasBalance("PROD",DataAreaId,"T.PurchLine","Sum|PurchPrice|0","","","","","","","ItemId|InventTransId",$E282,$D282)</f>
        <v>5.1509600000000004</v>
      </c>
      <c r="J282" s="7" t="str">
        <f>_xll.AtlasFormulas.AtlasFunctions.AtlasTable("PROD",DataAreaId,"T.PurchLine","%CurrencyCode","","","","","","","ItemId|InventTransId",$E282,$D282)</f>
        <v>EUR</v>
      </c>
      <c r="K282" s="9">
        <f>_xll.AtlasFormulas.AtlasFunctions.AtlasBalance("PROD",DataAreaId,"T.PurchLine","Sum|LineAmount|0","","","","","","","ItemId|InventTransId",$E282,$D282)</f>
        <v>-2575.48</v>
      </c>
      <c r="L282" s="6">
        <v>42817</v>
      </c>
      <c r="M282" s="6">
        <v>42817</v>
      </c>
    </row>
    <row r="283" spans="1:13" x14ac:dyDescent="0.25">
      <c r="A283" s="4" t="s">
        <v>142</v>
      </c>
      <c r="B283" s="7" t="str">
        <f>_xll.AtlasFormulas.AtlasFunctions.AtlasTable("PROD",DataAreaId,"T.PurchTable","%OrderAccount","","","","","","","PurchId",$A283)</f>
        <v>364-2000168</v>
      </c>
      <c r="C283" s="7" t="str">
        <f>_xll.AtlasFormulas.AtlasFunctions.AtlasTable("PROD",DataAreaId,"T.VendTable","%Name","","","","","","","AccountNum",$B283)</f>
        <v>S&amp;P Clever Reinforcement Company AG</v>
      </c>
      <c r="D283" s="4" t="s">
        <v>512</v>
      </c>
      <c r="E283" s="4" t="s">
        <v>509</v>
      </c>
      <c r="F283" s="4" t="s">
        <v>510</v>
      </c>
      <c r="G283" s="7" t="str">
        <f>_xll.AtlasFormulas.AtlasFunctions.AtlasTable("PROD",DataAreaId,"T.PurchLine","%DeliveryDate","","","","","","","ItemId|InventTransId",$E283,$D283)</f>
        <v>3/23/2017</v>
      </c>
      <c r="H283" s="9">
        <v>-100</v>
      </c>
      <c r="I283" s="9">
        <f>_xll.AtlasFormulas.AtlasFunctions.AtlasBalance("PROD",DataAreaId,"T.PurchLine","Sum|PurchPrice|0","","","","","","","ItemId|InventTransId",$E283,$D283)</f>
        <v>5.1509600000000004</v>
      </c>
      <c r="J283" s="7" t="str">
        <f>_xll.AtlasFormulas.AtlasFunctions.AtlasTable("PROD",DataAreaId,"T.PurchLine","%CurrencyCode","","","","","","","ItemId|InventTransId",$E283,$D283)</f>
        <v>EUR</v>
      </c>
      <c r="K283" s="9">
        <f>_xll.AtlasFormulas.AtlasFunctions.AtlasBalance("PROD",DataAreaId,"T.PurchLine","Sum|LineAmount|0","","","","","","","ItemId|InventTransId",$E283,$D283)</f>
        <v>-2575.48</v>
      </c>
      <c r="L283" s="6">
        <v>42817</v>
      </c>
      <c r="M283" s="6">
        <v>42817</v>
      </c>
    </row>
    <row r="284" spans="1:13" x14ac:dyDescent="0.25">
      <c r="A284" s="4" t="s">
        <v>142</v>
      </c>
      <c r="B284" s="7" t="str">
        <f>_xll.AtlasFormulas.AtlasFunctions.AtlasTable("PROD",DataAreaId,"T.PurchTable","%OrderAccount","","","","","","","PurchId",$A284)</f>
        <v>364-2000168</v>
      </c>
      <c r="C284" s="7" t="str">
        <f>_xll.AtlasFormulas.AtlasFunctions.AtlasTable("PROD",DataAreaId,"T.VendTable","%Name","","","","","","","AccountNum",$B284)</f>
        <v>S&amp;P Clever Reinforcement Company AG</v>
      </c>
      <c r="D284" s="4" t="s">
        <v>512</v>
      </c>
      <c r="E284" s="4" t="s">
        <v>509</v>
      </c>
      <c r="F284" s="4" t="s">
        <v>510</v>
      </c>
      <c r="G284" s="7" t="str">
        <f>_xll.AtlasFormulas.AtlasFunctions.AtlasTable("PROD",DataAreaId,"T.PurchLine","%DeliveryDate","","","","","","","ItemId|InventTransId",$E284,$D284)</f>
        <v>3/23/2017</v>
      </c>
      <c r="H284" s="9">
        <v>-150</v>
      </c>
      <c r="I284" s="9">
        <f>_xll.AtlasFormulas.AtlasFunctions.AtlasBalance("PROD",DataAreaId,"T.PurchLine","Sum|PurchPrice|0","","","","","","","ItemId|InventTransId",$E284,$D284)</f>
        <v>5.1509600000000004</v>
      </c>
      <c r="J284" s="7" t="str">
        <f>_xll.AtlasFormulas.AtlasFunctions.AtlasTable("PROD",DataAreaId,"T.PurchLine","%CurrencyCode","","","","","","","ItemId|InventTransId",$E284,$D284)</f>
        <v>EUR</v>
      </c>
      <c r="K284" s="9">
        <f>_xll.AtlasFormulas.AtlasFunctions.AtlasBalance("PROD",DataAreaId,"T.PurchLine","Sum|LineAmount|0","","","","","","","ItemId|InventTransId",$E284,$D284)</f>
        <v>-2575.48</v>
      </c>
      <c r="L284" s="6">
        <v>42817</v>
      </c>
      <c r="M284" s="6">
        <v>42817</v>
      </c>
    </row>
    <row r="285" spans="1:13" x14ac:dyDescent="0.25">
      <c r="A285" s="4" t="s">
        <v>142</v>
      </c>
      <c r="B285" s="7" t="str">
        <f>_xll.AtlasFormulas.AtlasFunctions.AtlasTable("PROD",DataAreaId,"T.PurchTable","%OrderAccount","","","","","","","PurchId",$A285)</f>
        <v>364-2000168</v>
      </c>
      <c r="C285" s="7" t="str">
        <f>_xll.AtlasFormulas.AtlasFunctions.AtlasTable("PROD",DataAreaId,"T.VendTable","%Name","","","","","","","AccountNum",$B285)</f>
        <v>S&amp;P Clever Reinforcement Company AG</v>
      </c>
      <c r="D285" s="4" t="s">
        <v>512</v>
      </c>
      <c r="E285" s="4" t="s">
        <v>509</v>
      </c>
      <c r="F285" s="4" t="s">
        <v>510</v>
      </c>
      <c r="G285" s="7" t="str">
        <f>_xll.AtlasFormulas.AtlasFunctions.AtlasTable("PROD",DataAreaId,"T.PurchLine","%DeliveryDate","","","","","","","ItemId|InventTransId",$E285,$D285)</f>
        <v>3/23/2017</v>
      </c>
      <c r="H285" s="9">
        <v>-150</v>
      </c>
      <c r="I285" s="9">
        <f>_xll.AtlasFormulas.AtlasFunctions.AtlasBalance("PROD",DataAreaId,"T.PurchLine","Sum|PurchPrice|0","","","","","","","ItemId|InventTransId",$E285,$D285)</f>
        <v>5.1509600000000004</v>
      </c>
      <c r="J285" s="7" t="str">
        <f>_xll.AtlasFormulas.AtlasFunctions.AtlasTable("PROD",DataAreaId,"T.PurchLine","%CurrencyCode","","","","","","","ItemId|InventTransId",$E285,$D285)</f>
        <v>EUR</v>
      </c>
      <c r="K285" s="9">
        <f>_xll.AtlasFormulas.AtlasFunctions.AtlasBalance("PROD",DataAreaId,"T.PurchLine","Sum|LineAmount|0","","","","","","","ItemId|InventTransId",$E285,$D285)</f>
        <v>-2575.48</v>
      </c>
      <c r="L285" s="6">
        <v>42817</v>
      </c>
      <c r="M285" s="6">
        <v>42817</v>
      </c>
    </row>
    <row r="286" spans="1:13" x14ac:dyDescent="0.25">
      <c r="A286" s="4" t="s">
        <v>94</v>
      </c>
      <c r="B286" s="7" t="str">
        <f>_xll.AtlasFormulas.AtlasFunctions.AtlasTable("PROD",DataAreaId,"T.PurchTable","%OrderAccount","","","","","","","PurchId",$A286)</f>
        <v>364-2000168</v>
      </c>
      <c r="C286" s="7" t="str">
        <f>_xll.AtlasFormulas.AtlasFunctions.AtlasTable("PROD",DataAreaId,"T.VendTable","%Name","","","","","","","AccountNum",$B286)</f>
        <v>S&amp;P Clever Reinforcement Company AG</v>
      </c>
      <c r="D286" s="4" t="s">
        <v>513</v>
      </c>
      <c r="E286" s="4" t="s">
        <v>156</v>
      </c>
      <c r="F286" s="4" t="s">
        <v>155</v>
      </c>
      <c r="G286" s="7" t="str">
        <f>_xll.AtlasFormulas.AtlasFunctions.AtlasTable("PROD",DataAreaId,"T.PurchLine","%DeliveryDate","","","","","","","ItemId|InventTransId",$E286,$D286)</f>
        <v>3/2/2017</v>
      </c>
      <c r="H286" s="9">
        <v>100</v>
      </c>
      <c r="I286" s="9">
        <f>_xll.AtlasFormulas.AtlasFunctions.AtlasBalance("PROD",DataAreaId,"T.PurchLine","Sum|PurchPrice|0","","","","","","","ItemId|InventTransId",$E286,$D286)</f>
        <v>5.63</v>
      </c>
      <c r="J286" s="7" t="str">
        <f>_xll.AtlasFormulas.AtlasFunctions.AtlasTable("PROD",DataAreaId,"T.PurchLine","%CurrencyCode","","","","","","","ItemId|InventTransId",$E286,$D286)</f>
        <v>EUR</v>
      </c>
      <c r="K286" s="9">
        <f>_xll.AtlasFormulas.AtlasFunctions.AtlasBalance("PROD",DataAreaId,"T.PurchLine","Sum|LineAmount|0","","","","","","","ItemId|InventTransId",$E286,$D286)</f>
        <v>5630</v>
      </c>
      <c r="L286" s="6">
        <v>42795</v>
      </c>
      <c r="M286" s="6">
        <v>42800</v>
      </c>
    </row>
    <row r="287" spans="1:13" x14ac:dyDescent="0.25">
      <c r="A287" s="4" t="s">
        <v>94</v>
      </c>
      <c r="B287" s="7" t="str">
        <f>_xll.AtlasFormulas.AtlasFunctions.AtlasTable("PROD",DataAreaId,"T.PurchTable","%OrderAccount","","","","","","","PurchId",$A287)</f>
        <v>364-2000168</v>
      </c>
      <c r="C287" s="7" t="str">
        <f>_xll.AtlasFormulas.AtlasFunctions.AtlasTable("PROD",DataAreaId,"T.VendTable","%Name","","","","","","","AccountNum",$B287)</f>
        <v>S&amp;P Clever Reinforcement Company AG</v>
      </c>
      <c r="D287" s="4" t="s">
        <v>513</v>
      </c>
      <c r="E287" s="4" t="s">
        <v>156</v>
      </c>
      <c r="F287" s="4" t="s">
        <v>155</v>
      </c>
      <c r="G287" s="7" t="str">
        <f>_xll.AtlasFormulas.AtlasFunctions.AtlasTable("PROD",DataAreaId,"T.PurchLine","%DeliveryDate","","","","","","","ItemId|InventTransId",$E287,$D287)</f>
        <v>3/2/2017</v>
      </c>
      <c r="H287" s="9">
        <v>100</v>
      </c>
      <c r="I287" s="9">
        <f>_xll.AtlasFormulas.AtlasFunctions.AtlasBalance("PROD",DataAreaId,"T.PurchLine","Sum|PurchPrice|0","","","","","","","ItemId|InventTransId",$E287,$D287)</f>
        <v>5.63</v>
      </c>
      <c r="J287" s="7" t="str">
        <f>_xll.AtlasFormulas.AtlasFunctions.AtlasTable("PROD",DataAreaId,"T.PurchLine","%CurrencyCode","","","","","","","ItemId|InventTransId",$E287,$D287)</f>
        <v>EUR</v>
      </c>
      <c r="K287" s="9">
        <f>_xll.AtlasFormulas.AtlasFunctions.AtlasBalance("PROD",DataAreaId,"T.PurchLine","Sum|LineAmount|0","","","","","","","ItemId|InventTransId",$E287,$D287)</f>
        <v>5630</v>
      </c>
      <c r="L287" s="6">
        <v>42795</v>
      </c>
      <c r="M287" s="6">
        <v>42800</v>
      </c>
    </row>
    <row r="288" spans="1:13" x14ac:dyDescent="0.25">
      <c r="A288" s="4" t="s">
        <v>94</v>
      </c>
      <c r="B288" s="7" t="str">
        <f>_xll.AtlasFormulas.AtlasFunctions.AtlasTable("PROD",DataAreaId,"T.PurchTable","%OrderAccount","","","","","","","PurchId",$A288)</f>
        <v>364-2000168</v>
      </c>
      <c r="C288" s="7" t="str">
        <f>_xll.AtlasFormulas.AtlasFunctions.AtlasTable("PROD",DataAreaId,"T.VendTable","%Name","","","","","","","AccountNum",$B288)</f>
        <v>S&amp;P Clever Reinforcement Company AG</v>
      </c>
      <c r="D288" s="4" t="s">
        <v>513</v>
      </c>
      <c r="E288" s="4" t="s">
        <v>156</v>
      </c>
      <c r="F288" s="4" t="s">
        <v>155</v>
      </c>
      <c r="G288" s="7" t="str">
        <f>_xll.AtlasFormulas.AtlasFunctions.AtlasTable("PROD",DataAreaId,"T.PurchLine","%DeliveryDate","","","","","","","ItemId|InventTransId",$E288,$D288)</f>
        <v>3/2/2017</v>
      </c>
      <c r="H288" s="9">
        <v>100</v>
      </c>
      <c r="I288" s="9">
        <f>_xll.AtlasFormulas.AtlasFunctions.AtlasBalance("PROD",DataAreaId,"T.PurchLine","Sum|PurchPrice|0","","","","","","","ItemId|InventTransId",$E288,$D288)</f>
        <v>5.63</v>
      </c>
      <c r="J288" s="7" t="str">
        <f>_xll.AtlasFormulas.AtlasFunctions.AtlasTable("PROD",DataAreaId,"T.PurchLine","%CurrencyCode","","","","","","","ItemId|InventTransId",$E288,$D288)</f>
        <v>EUR</v>
      </c>
      <c r="K288" s="9">
        <f>_xll.AtlasFormulas.AtlasFunctions.AtlasBalance("PROD",DataAreaId,"T.PurchLine","Sum|LineAmount|0","","","","","","","ItemId|InventTransId",$E288,$D288)</f>
        <v>5630</v>
      </c>
      <c r="L288" s="6">
        <v>42795</v>
      </c>
      <c r="M288" s="6">
        <v>42800</v>
      </c>
    </row>
    <row r="289" spans="1:13" x14ac:dyDescent="0.25">
      <c r="A289" s="4" t="s">
        <v>94</v>
      </c>
      <c r="B289" s="7" t="str">
        <f>_xll.AtlasFormulas.AtlasFunctions.AtlasTable("PROD",DataAreaId,"T.PurchTable","%OrderAccount","","","","","","","PurchId",$A289)</f>
        <v>364-2000168</v>
      </c>
      <c r="C289" s="7" t="str">
        <f>_xll.AtlasFormulas.AtlasFunctions.AtlasTable("PROD",DataAreaId,"T.VendTable","%Name","","","","","","","AccountNum",$B289)</f>
        <v>S&amp;P Clever Reinforcement Company AG</v>
      </c>
      <c r="D289" s="4" t="s">
        <v>513</v>
      </c>
      <c r="E289" s="4" t="s">
        <v>156</v>
      </c>
      <c r="F289" s="4" t="s">
        <v>155</v>
      </c>
      <c r="G289" s="7" t="str">
        <f>_xll.AtlasFormulas.AtlasFunctions.AtlasTable("PROD",DataAreaId,"T.PurchLine","%DeliveryDate","","","","","","","ItemId|InventTransId",$E289,$D289)</f>
        <v>3/2/2017</v>
      </c>
      <c r="H289" s="9">
        <v>100</v>
      </c>
      <c r="I289" s="9">
        <f>_xll.AtlasFormulas.AtlasFunctions.AtlasBalance("PROD",DataAreaId,"T.PurchLine","Sum|PurchPrice|0","","","","","","","ItemId|InventTransId",$E289,$D289)</f>
        <v>5.63</v>
      </c>
      <c r="J289" s="7" t="str">
        <f>_xll.AtlasFormulas.AtlasFunctions.AtlasTable("PROD",DataAreaId,"T.PurchLine","%CurrencyCode","","","","","","","ItemId|InventTransId",$E289,$D289)</f>
        <v>EUR</v>
      </c>
      <c r="K289" s="9">
        <f>_xll.AtlasFormulas.AtlasFunctions.AtlasBalance("PROD",DataAreaId,"T.PurchLine","Sum|LineAmount|0","","","","","","","ItemId|InventTransId",$E289,$D289)</f>
        <v>5630</v>
      </c>
      <c r="L289" s="6">
        <v>42795</v>
      </c>
      <c r="M289" s="6">
        <v>42800</v>
      </c>
    </row>
    <row r="290" spans="1:13" x14ac:dyDescent="0.25">
      <c r="A290" s="4" t="s">
        <v>94</v>
      </c>
      <c r="B290" s="7" t="str">
        <f>_xll.AtlasFormulas.AtlasFunctions.AtlasTable("PROD",DataAreaId,"T.PurchTable","%OrderAccount","","","","","","","PurchId",$A290)</f>
        <v>364-2000168</v>
      </c>
      <c r="C290" s="7" t="str">
        <f>_xll.AtlasFormulas.AtlasFunctions.AtlasTable("PROD",DataAreaId,"T.VendTable","%Name","","","","","","","AccountNum",$B290)</f>
        <v>S&amp;P Clever Reinforcement Company AG</v>
      </c>
      <c r="D290" s="4" t="s">
        <v>513</v>
      </c>
      <c r="E290" s="4" t="s">
        <v>156</v>
      </c>
      <c r="F290" s="4" t="s">
        <v>155</v>
      </c>
      <c r="G290" s="7" t="str">
        <f>_xll.AtlasFormulas.AtlasFunctions.AtlasTable("PROD",DataAreaId,"T.PurchLine","%DeliveryDate","","","","","","","ItemId|InventTransId",$E290,$D290)</f>
        <v>3/2/2017</v>
      </c>
      <c r="H290" s="9">
        <v>100</v>
      </c>
      <c r="I290" s="9">
        <f>_xll.AtlasFormulas.AtlasFunctions.AtlasBalance("PROD",DataAreaId,"T.PurchLine","Sum|PurchPrice|0","","","","","","","ItemId|InventTransId",$E290,$D290)</f>
        <v>5.63</v>
      </c>
      <c r="J290" s="7" t="str">
        <f>_xll.AtlasFormulas.AtlasFunctions.AtlasTable("PROD",DataAreaId,"T.PurchLine","%CurrencyCode","","","","","","","ItemId|InventTransId",$E290,$D290)</f>
        <v>EUR</v>
      </c>
      <c r="K290" s="9">
        <f>_xll.AtlasFormulas.AtlasFunctions.AtlasBalance("PROD",DataAreaId,"T.PurchLine","Sum|LineAmount|0","","","","","","","ItemId|InventTransId",$E290,$D290)</f>
        <v>5630</v>
      </c>
      <c r="L290" s="6">
        <v>42795</v>
      </c>
      <c r="M290" s="6">
        <v>42800</v>
      </c>
    </row>
    <row r="291" spans="1:13" x14ac:dyDescent="0.25">
      <c r="A291" s="4" t="s">
        <v>94</v>
      </c>
      <c r="B291" s="7" t="str">
        <f>_xll.AtlasFormulas.AtlasFunctions.AtlasTable("PROD",DataAreaId,"T.PurchTable","%OrderAccount","","","","","","","PurchId",$A291)</f>
        <v>364-2000168</v>
      </c>
      <c r="C291" s="7" t="str">
        <f>_xll.AtlasFormulas.AtlasFunctions.AtlasTable("PROD",DataAreaId,"T.VendTable","%Name","","","","","","","AccountNum",$B291)</f>
        <v>S&amp;P Clever Reinforcement Company AG</v>
      </c>
      <c r="D291" s="4" t="s">
        <v>513</v>
      </c>
      <c r="E291" s="4" t="s">
        <v>156</v>
      </c>
      <c r="F291" s="4" t="s">
        <v>155</v>
      </c>
      <c r="G291" s="7" t="str">
        <f>_xll.AtlasFormulas.AtlasFunctions.AtlasTable("PROD",DataAreaId,"T.PurchLine","%DeliveryDate","","","","","","","ItemId|InventTransId",$E291,$D291)</f>
        <v>3/2/2017</v>
      </c>
      <c r="H291" s="9">
        <v>100</v>
      </c>
      <c r="I291" s="9">
        <f>_xll.AtlasFormulas.AtlasFunctions.AtlasBalance("PROD",DataAreaId,"T.PurchLine","Sum|PurchPrice|0","","","","","","","ItemId|InventTransId",$E291,$D291)</f>
        <v>5.63</v>
      </c>
      <c r="J291" s="7" t="str">
        <f>_xll.AtlasFormulas.AtlasFunctions.AtlasTable("PROD",DataAreaId,"T.PurchLine","%CurrencyCode","","","","","","","ItemId|InventTransId",$E291,$D291)</f>
        <v>EUR</v>
      </c>
      <c r="K291" s="9">
        <f>_xll.AtlasFormulas.AtlasFunctions.AtlasBalance("PROD",DataAreaId,"T.PurchLine","Sum|LineAmount|0","","","","","","","ItemId|InventTransId",$E291,$D291)</f>
        <v>5630</v>
      </c>
      <c r="L291" s="6">
        <v>42795</v>
      </c>
      <c r="M291" s="6">
        <v>42800</v>
      </c>
    </row>
    <row r="292" spans="1:13" x14ac:dyDescent="0.25">
      <c r="A292" s="4" t="s">
        <v>94</v>
      </c>
      <c r="B292" s="7" t="str">
        <f>_xll.AtlasFormulas.AtlasFunctions.AtlasTable("PROD",DataAreaId,"T.PurchTable","%OrderAccount","","","","","","","PurchId",$A292)</f>
        <v>364-2000168</v>
      </c>
      <c r="C292" s="7" t="str">
        <f>_xll.AtlasFormulas.AtlasFunctions.AtlasTable("PROD",DataAreaId,"T.VendTable","%Name","","","","","","","AccountNum",$B292)</f>
        <v>S&amp;P Clever Reinforcement Company AG</v>
      </c>
      <c r="D292" s="4" t="s">
        <v>513</v>
      </c>
      <c r="E292" s="4" t="s">
        <v>156</v>
      </c>
      <c r="F292" s="4" t="s">
        <v>155</v>
      </c>
      <c r="G292" s="7" t="str">
        <f>_xll.AtlasFormulas.AtlasFunctions.AtlasTable("PROD",DataAreaId,"T.PurchLine","%DeliveryDate","","","","","","","ItemId|InventTransId",$E292,$D292)</f>
        <v>3/2/2017</v>
      </c>
      <c r="H292" s="9">
        <v>100</v>
      </c>
      <c r="I292" s="9">
        <f>_xll.AtlasFormulas.AtlasFunctions.AtlasBalance("PROD",DataAreaId,"T.PurchLine","Sum|PurchPrice|0","","","","","","","ItemId|InventTransId",$E292,$D292)</f>
        <v>5.63</v>
      </c>
      <c r="J292" s="7" t="str">
        <f>_xll.AtlasFormulas.AtlasFunctions.AtlasTable("PROD",DataAreaId,"T.PurchLine","%CurrencyCode","","","","","","","ItemId|InventTransId",$E292,$D292)</f>
        <v>EUR</v>
      </c>
      <c r="K292" s="9">
        <f>_xll.AtlasFormulas.AtlasFunctions.AtlasBalance("PROD",DataAreaId,"T.PurchLine","Sum|LineAmount|0","","","","","","","ItemId|InventTransId",$E292,$D292)</f>
        <v>5630</v>
      </c>
      <c r="L292" s="6">
        <v>42795</v>
      </c>
      <c r="M292" s="6">
        <v>42800</v>
      </c>
    </row>
    <row r="293" spans="1:13" x14ac:dyDescent="0.25">
      <c r="A293" s="4" t="s">
        <v>94</v>
      </c>
      <c r="B293" s="7" t="str">
        <f>_xll.AtlasFormulas.AtlasFunctions.AtlasTable("PROD",DataAreaId,"T.PurchTable","%OrderAccount","","","","","","","PurchId",$A293)</f>
        <v>364-2000168</v>
      </c>
      <c r="C293" s="7" t="str">
        <f>_xll.AtlasFormulas.AtlasFunctions.AtlasTable("PROD",DataAreaId,"T.VendTable","%Name","","","","","","","AccountNum",$B293)</f>
        <v>S&amp;P Clever Reinforcement Company AG</v>
      </c>
      <c r="D293" s="4" t="s">
        <v>513</v>
      </c>
      <c r="E293" s="4" t="s">
        <v>156</v>
      </c>
      <c r="F293" s="4" t="s">
        <v>155</v>
      </c>
      <c r="G293" s="7" t="str">
        <f>_xll.AtlasFormulas.AtlasFunctions.AtlasTable("PROD",DataAreaId,"T.PurchLine","%DeliveryDate","","","","","","","ItemId|InventTransId",$E293,$D293)</f>
        <v>3/2/2017</v>
      </c>
      <c r="H293" s="9">
        <v>100</v>
      </c>
      <c r="I293" s="9">
        <f>_xll.AtlasFormulas.AtlasFunctions.AtlasBalance("PROD",DataAreaId,"T.PurchLine","Sum|PurchPrice|0","","","","","","","ItemId|InventTransId",$E293,$D293)</f>
        <v>5.63</v>
      </c>
      <c r="J293" s="7" t="str">
        <f>_xll.AtlasFormulas.AtlasFunctions.AtlasTable("PROD",DataAreaId,"T.PurchLine","%CurrencyCode","","","","","","","ItemId|InventTransId",$E293,$D293)</f>
        <v>EUR</v>
      </c>
      <c r="K293" s="9">
        <f>_xll.AtlasFormulas.AtlasFunctions.AtlasBalance("PROD",DataAreaId,"T.PurchLine","Sum|LineAmount|0","","","","","","","ItemId|InventTransId",$E293,$D293)</f>
        <v>5630</v>
      </c>
      <c r="L293" s="6">
        <v>42795</v>
      </c>
      <c r="M293" s="6">
        <v>42800</v>
      </c>
    </row>
    <row r="294" spans="1:13" x14ac:dyDescent="0.25">
      <c r="A294" s="4" t="s">
        <v>94</v>
      </c>
      <c r="B294" s="7" t="str">
        <f>_xll.AtlasFormulas.AtlasFunctions.AtlasTable("PROD",DataAreaId,"T.PurchTable","%OrderAccount","","","","","","","PurchId",$A294)</f>
        <v>364-2000168</v>
      </c>
      <c r="C294" s="7" t="str">
        <f>_xll.AtlasFormulas.AtlasFunctions.AtlasTable("PROD",DataAreaId,"T.VendTable","%Name","","","","","","","AccountNum",$B294)</f>
        <v>S&amp;P Clever Reinforcement Company AG</v>
      </c>
      <c r="D294" s="4" t="s">
        <v>513</v>
      </c>
      <c r="E294" s="4" t="s">
        <v>156</v>
      </c>
      <c r="F294" s="4" t="s">
        <v>155</v>
      </c>
      <c r="G294" s="7" t="str">
        <f>_xll.AtlasFormulas.AtlasFunctions.AtlasTable("PROD",DataAreaId,"T.PurchLine","%DeliveryDate","","","","","","","ItemId|InventTransId",$E294,$D294)</f>
        <v>3/2/2017</v>
      </c>
      <c r="H294" s="9">
        <v>100</v>
      </c>
      <c r="I294" s="9">
        <f>_xll.AtlasFormulas.AtlasFunctions.AtlasBalance("PROD",DataAreaId,"T.PurchLine","Sum|PurchPrice|0","","","","","","","ItemId|InventTransId",$E294,$D294)</f>
        <v>5.63</v>
      </c>
      <c r="J294" s="7" t="str">
        <f>_xll.AtlasFormulas.AtlasFunctions.AtlasTable("PROD",DataAreaId,"T.PurchLine","%CurrencyCode","","","","","","","ItemId|InventTransId",$E294,$D294)</f>
        <v>EUR</v>
      </c>
      <c r="K294" s="9">
        <f>_xll.AtlasFormulas.AtlasFunctions.AtlasBalance("PROD",DataAreaId,"T.PurchLine","Sum|LineAmount|0","","","","","","","ItemId|InventTransId",$E294,$D294)</f>
        <v>5630</v>
      </c>
      <c r="L294" s="6">
        <v>42795</v>
      </c>
      <c r="M294" s="6">
        <v>42800</v>
      </c>
    </row>
    <row r="295" spans="1:13" x14ac:dyDescent="0.25">
      <c r="A295" s="4" t="s">
        <v>94</v>
      </c>
      <c r="B295" s="7" t="str">
        <f>_xll.AtlasFormulas.AtlasFunctions.AtlasTable("PROD",DataAreaId,"T.PurchTable","%OrderAccount","","","","","","","PurchId",$A295)</f>
        <v>364-2000168</v>
      </c>
      <c r="C295" s="7" t="str">
        <f>_xll.AtlasFormulas.AtlasFunctions.AtlasTable("PROD",DataAreaId,"T.VendTable","%Name","","","","","","","AccountNum",$B295)</f>
        <v>S&amp;P Clever Reinforcement Company AG</v>
      </c>
      <c r="D295" s="4" t="s">
        <v>513</v>
      </c>
      <c r="E295" s="4" t="s">
        <v>156</v>
      </c>
      <c r="F295" s="4" t="s">
        <v>155</v>
      </c>
      <c r="G295" s="7" t="str">
        <f>_xll.AtlasFormulas.AtlasFunctions.AtlasTable("PROD",DataAreaId,"T.PurchLine","%DeliveryDate","","","","","","","ItemId|InventTransId",$E295,$D295)</f>
        <v>3/2/2017</v>
      </c>
      <c r="H295" s="9">
        <v>100</v>
      </c>
      <c r="I295" s="9">
        <f>_xll.AtlasFormulas.AtlasFunctions.AtlasBalance("PROD",DataAreaId,"T.PurchLine","Sum|PurchPrice|0","","","","","","","ItemId|InventTransId",$E295,$D295)</f>
        <v>5.63</v>
      </c>
      <c r="J295" s="7" t="str">
        <f>_xll.AtlasFormulas.AtlasFunctions.AtlasTable("PROD",DataAreaId,"T.PurchLine","%CurrencyCode","","","","","","","ItemId|InventTransId",$E295,$D295)</f>
        <v>EUR</v>
      </c>
      <c r="K295" s="9">
        <f>_xll.AtlasFormulas.AtlasFunctions.AtlasBalance("PROD",DataAreaId,"T.PurchLine","Sum|LineAmount|0","","","","","","","ItemId|InventTransId",$E295,$D295)</f>
        <v>5630</v>
      </c>
      <c r="L295" s="6">
        <v>42795</v>
      </c>
      <c r="M295" s="6">
        <v>42800</v>
      </c>
    </row>
    <row r="296" spans="1:13" x14ac:dyDescent="0.25">
      <c r="A296" s="4" t="s">
        <v>215</v>
      </c>
      <c r="B296" s="7" t="str">
        <f>_xll.AtlasFormulas.AtlasFunctions.AtlasTable("PROD",DataAreaId,"T.PurchTable","%OrderAccount","","","","","","","PurchId",$A296)</f>
        <v>364-2000168</v>
      </c>
      <c r="C296" s="7" t="str">
        <f>_xll.AtlasFormulas.AtlasFunctions.AtlasTable("PROD",DataAreaId,"T.VendTable","%Name","","","","","","","AccountNum",$B296)</f>
        <v>S&amp;P Clever Reinforcement Company AG</v>
      </c>
      <c r="D296" s="4" t="s">
        <v>514</v>
      </c>
      <c r="E296" s="4" t="s">
        <v>156</v>
      </c>
      <c r="F296" s="4" t="s">
        <v>155</v>
      </c>
      <c r="G296" s="7" t="str">
        <f>_xll.AtlasFormulas.AtlasFunctions.AtlasTable("PROD",DataAreaId,"T.PurchLine","%DeliveryDate","","","","","","","ItemId|InventTransId",$E296,$D296)</f>
        <v>3/23/2017</v>
      </c>
      <c r="H296" s="9">
        <v>-100</v>
      </c>
      <c r="I296" s="9">
        <f>_xll.AtlasFormulas.AtlasFunctions.AtlasBalance("PROD",DataAreaId,"T.PurchLine","Sum|PurchPrice|0","","","","","","","ItemId|InventTransId",$E296,$D296)</f>
        <v>5.63</v>
      </c>
      <c r="J296" s="7" t="str">
        <f>_xll.AtlasFormulas.AtlasFunctions.AtlasTable("PROD",DataAreaId,"T.PurchLine","%CurrencyCode","","","","","","","ItemId|InventTransId",$E296,$D296)</f>
        <v>EUR</v>
      </c>
      <c r="K296" s="9">
        <f>_xll.AtlasFormulas.AtlasFunctions.AtlasBalance("PROD",DataAreaId,"T.PurchLine","Sum|LineAmount|0","","","","","","","ItemId|InventTransId",$E296,$D296)</f>
        <v>-5630</v>
      </c>
      <c r="L296" s="6">
        <v>42817</v>
      </c>
      <c r="M296" s="6">
        <v>42817</v>
      </c>
    </row>
    <row r="297" spans="1:13" x14ac:dyDescent="0.25">
      <c r="A297" s="4" t="s">
        <v>215</v>
      </c>
      <c r="B297" s="7" t="str">
        <f>_xll.AtlasFormulas.AtlasFunctions.AtlasTable("PROD",DataAreaId,"T.PurchTable","%OrderAccount","","","","","","","PurchId",$A297)</f>
        <v>364-2000168</v>
      </c>
      <c r="C297" s="7" t="str">
        <f>_xll.AtlasFormulas.AtlasFunctions.AtlasTable("PROD",DataAreaId,"T.VendTable","%Name","","","","","","","AccountNum",$B297)</f>
        <v>S&amp;P Clever Reinforcement Company AG</v>
      </c>
      <c r="D297" s="4" t="s">
        <v>514</v>
      </c>
      <c r="E297" s="4" t="s">
        <v>156</v>
      </c>
      <c r="F297" s="4" t="s">
        <v>155</v>
      </c>
      <c r="G297" s="7" t="str">
        <f>_xll.AtlasFormulas.AtlasFunctions.AtlasTable("PROD",DataAreaId,"T.PurchLine","%DeliveryDate","","","","","","","ItemId|InventTransId",$E297,$D297)</f>
        <v>3/23/2017</v>
      </c>
      <c r="H297" s="9">
        <v>-100</v>
      </c>
      <c r="I297" s="9">
        <f>_xll.AtlasFormulas.AtlasFunctions.AtlasBalance("PROD",DataAreaId,"T.PurchLine","Sum|PurchPrice|0","","","","","","","ItemId|InventTransId",$E297,$D297)</f>
        <v>5.63</v>
      </c>
      <c r="J297" s="7" t="str">
        <f>_xll.AtlasFormulas.AtlasFunctions.AtlasTable("PROD",DataAreaId,"T.PurchLine","%CurrencyCode","","","","","","","ItemId|InventTransId",$E297,$D297)</f>
        <v>EUR</v>
      </c>
      <c r="K297" s="9">
        <f>_xll.AtlasFormulas.AtlasFunctions.AtlasBalance("PROD",DataAreaId,"T.PurchLine","Sum|LineAmount|0","","","","","","","ItemId|InventTransId",$E297,$D297)</f>
        <v>-5630</v>
      </c>
      <c r="L297" s="6">
        <v>42817</v>
      </c>
      <c r="M297" s="6">
        <v>42817</v>
      </c>
    </row>
    <row r="298" spans="1:13" x14ac:dyDescent="0.25">
      <c r="A298" s="4" t="s">
        <v>215</v>
      </c>
      <c r="B298" s="7" t="str">
        <f>_xll.AtlasFormulas.AtlasFunctions.AtlasTable("PROD",DataAreaId,"T.PurchTable","%OrderAccount","","","","","","","PurchId",$A298)</f>
        <v>364-2000168</v>
      </c>
      <c r="C298" s="7" t="str">
        <f>_xll.AtlasFormulas.AtlasFunctions.AtlasTable("PROD",DataAreaId,"T.VendTable","%Name","","","","","","","AccountNum",$B298)</f>
        <v>S&amp;P Clever Reinforcement Company AG</v>
      </c>
      <c r="D298" s="4" t="s">
        <v>514</v>
      </c>
      <c r="E298" s="4" t="s">
        <v>156</v>
      </c>
      <c r="F298" s="4" t="s">
        <v>155</v>
      </c>
      <c r="G298" s="7" t="str">
        <f>_xll.AtlasFormulas.AtlasFunctions.AtlasTable("PROD",DataAreaId,"T.PurchLine","%DeliveryDate","","","","","","","ItemId|InventTransId",$E298,$D298)</f>
        <v>3/23/2017</v>
      </c>
      <c r="H298" s="9">
        <v>-100</v>
      </c>
      <c r="I298" s="9">
        <f>_xll.AtlasFormulas.AtlasFunctions.AtlasBalance("PROD",DataAreaId,"T.PurchLine","Sum|PurchPrice|0","","","","","","","ItemId|InventTransId",$E298,$D298)</f>
        <v>5.63</v>
      </c>
      <c r="J298" s="7" t="str">
        <f>_xll.AtlasFormulas.AtlasFunctions.AtlasTable("PROD",DataAreaId,"T.PurchLine","%CurrencyCode","","","","","","","ItemId|InventTransId",$E298,$D298)</f>
        <v>EUR</v>
      </c>
      <c r="K298" s="9">
        <f>_xll.AtlasFormulas.AtlasFunctions.AtlasBalance("PROD",DataAreaId,"T.PurchLine","Sum|LineAmount|0","","","","","","","ItemId|InventTransId",$E298,$D298)</f>
        <v>-5630</v>
      </c>
      <c r="L298" s="6">
        <v>42817</v>
      </c>
      <c r="M298" s="6">
        <v>42817</v>
      </c>
    </row>
    <row r="299" spans="1:13" x14ac:dyDescent="0.25">
      <c r="A299" s="4" t="s">
        <v>215</v>
      </c>
      <c r="B299" s="7" t="str">
        <f>_xll.AtlasFormulas.AtlasFunctions.AtlasTable("PROD",DataAreaId,"T.PurchTable","%OrderAccount","","","","","","","PurchId",$A299)</f>
        <v>364-2000168</v>
      </c>
      <c r="C299" s="7" t="str">
        <f>_xll.AtlasFormulas.AtlasFunctions.AtlasTable("PROD",DataAreaId,"T.VendTable","%Name","","","","","","","AccountNum",$B299)</f>
        <v>S&amp;P Clever Reinforcement Company AG</v>
      </c>
      <c r="D299" s="4" t="s">
        <v>514</v>
      </c>
      <c r="E299" s="4" t="s">
        <v>156</v>
      </c>
      <c r="F299" s="4" t="s">
        <v>155</v>
      </c>
      <c r="G299" s="7" t="str">
        <f>_xll.AtlasFormulas.AtlasFunctions.AtlasTable("PROD",DataAreaId,"T.PurchLine","%DeliveryDate","","","","","","","ItemId|InventTransId",$E299,$D299)</f>
        <v>3/23/2017</v>
      </c>
      <c r="H299" s="9">
        <v>-100</v>
      </c>
      <c r="I299" s="9">
        <f>_xll.AtlasFormulas.AtlasFunctions.AtlasBalance("PROD",DataAreaId,"T.PurchLine","Sum|PurchPrice|0","","","","","","","ItemId|InventTransId",$E299,$D299)</f>
        <v>5.63</v>
      </c>
      <c r="J299" s="7" t="str">
        <f>_xll.AtlasFormulas.AtlasFunctions.AtlasTable("PROD",DataAreaId,"T.PurchLine","%CurrencyCode","","","","","","","ItemId|InventTransId",$E299,$D299)</f>
        <v>EUR</v>
      </c>
      <c r="K299" s="9">
        <f>_xll.AtlasFormulas.AtlasFunctions.AtlasBalance("PROD",DataAreaId,"T.PurchLine","Sum|LineAmount|0","","","","","","","ItemId|InventTransId",$E299,$D299)</f>
        <v>-5630</v>
      </c>
      <c r="L299" s="6">
        <v>42817</v>
      </c>
      <c r="M299" s="6">
        <v>42817</v>
      </c>
    </row>
    <row r="300" spans="1:13" x14ac:dyDescent="0.25">
      <c r="A300" s="4" t="s">
        <v>215</v>
      </c>
      <c r="B300" s="7" t="str">
        <f>_xll.AtlasFormulas.AtlasFunctions.AtlasTable("PROD",DataAreaId,"T.PurchTable","%OrderAccount","","","","","","","PurchId",$A300)</f>
        <v>364-2000168</v>
      </c>
      <c r="C300" s="7" t="str">
        <f>_xll.AtlasFormulas.AtlasFunctions.AtlasTable("PROD",DataAreaId,"T.VendTable","%Name","","","","","","","AccountNum",$B300)</f>
        <v>S&amp;P Clever Reinforcement Company AG</v>
      </c>
      <c r="D300" s="4" t="s">
        <v>514</v>
      </c>
      <c r="E300" s="4" t="s">
        <v>156</v>
      </c>
      <c r="F300" s="4" t="s">
        <v>155</v>
      </c>
      <c r="G300" s="7" t="str">
        <f>_xll.AtlasFormulas.AtlasFunctions.AtlasTable("PROD",DataAreaId,"T.PurchLine","%DeliveryDate","","","","","","","ItemId|InventTransId",$E300,$D300)</f>
        <v>3/23/2017</v>
      </c>
      <c r="H300" s="9">
        <v>-100</v>
      </c>
      <c r="I300" s="9">
        <f>_xll.AtlasFormulas.AtlasFunctions.AtlasBalance("PROD",DataAreaId,"T.PurchLine","Sum|PurchPrice|0","","","","","","","ItemId|InventTransId",$E300,$D300)</f>
        <v>5.63</v>
      </c>
      <c r="J300" s="7" t="str">
        <f>_xll.AtlasFormulas.AtlasFunctions.AtlasTable("PROD",DataAreaId,"T.PurchLine","%CurrencyCode","","","","","","","ItemId|InventTransId",$E300,$D300)</f>
        <v>EUR</v>
      </c>
      <c r="K300" s="9">
        <f>_xll.AtlasFormulas.AtlasFunctions.AtlasBalance("PROD",DataAreaId,"T.PurchLine","Sum|LineAmount|0","","","","","","","ItemId|InventTransId",$E300,$D300)</f>
        <v>-5630</v>
      </c>
      <c r="L300" s="6">
        <v>42817</v>
      </c>
      <c r="M300" s="6">
        <v>42817</v>
      </c>
    </row>
    <row r="301" spans="1:13" x14ac:dyDescent="0.25">
      <c r="A301" s="4" t="s">
        <v>215</v>
      </c>
      <c r="B301" s="7" t="str">
        <f>_xll.AtlasFormulas.AtlasFunctions.AtlasTable("PROD",DataAreaId,"T.PurchTable","%OrderAccount","","","","","","","PurchId",$A301)</f>
        <v>364-2000168</v>
      </c>
      <c r="C301" s="7" t="str">
        <f>_xll.AtlasFormulas.AtlasFunctions.AtlasTable("PROD",DataAreaId,"T.VendTable","%Name","","","","","","","AccountNum",$B301)</f>
        <v>S&amp;P Clever Reinforcement Company AG</v>
      </c>
      <c r="D301" s="4" t="s">
        <v>514</v>
      </c>
      <c r="E301" s="4" t="s">
        <v>156</v>
      </c>
      <c r="F301" s="4" t="s">
        <v>155</v>
      </c>
      <c r="G301" s="7" t="str">
        <f>_xll.AtlasFormulas.AtlasFunctions.AtlasTable("PROD",DataAreaId,"T.PurchLine","%DeliveryDate","","","","","","","ItemId|InventTransId",$E301,$D301)</f>
        <v>3/23/2017</v>
      </c>
      <c r="H301" s="9">
        <v>-100</v>
      </c>
      <c r="I301" s="9">
        <f>_xll.AtlasFormulas.AtlasFunctions.AtlasBalance("PROD",DataAreaId,"T.PurchLine","Sum|PurchPrice|0","","","","","","","ItemId|InventTransId",$E301,$D301)</f>
        <v>5.63</v>
      </c>
      <c r="J301" s="7" t="str">
        <f>_xll.AtlasFormulas.AtlasFunctions.AtlasTable("PROD",DataAreaId,"T.PurchLine","%CurrencyCode","","","","","","","ItemId|InventTransId",$E301,$D301)</f>
        <v>EUR</v>
      </c>
      <c r="K301" s="9">
        <f>_xll.AtlasFormulas.AtlasFunctions.AtlasBalance("PROD",DataAreaId,"T.PurchLine","Sum|LineAmount|0","","","","","","","ItemId|InventTransId",$E301,$D301)</f>
        <v>-5630</v>
      </c>
      <c r="L301" s="6">
        <v>42817</v>
      </c>
      <c r="M301" s="6">
        <v>42817</v>
      </c>
    </row>
    <row r="302" spans="1:13" x14ac:dyDescent="0.25">
      <c r="A302" s="4" t="s">
        <v>215</v>
      </c>
      <c r="B302" s="7" t="str">
        <f>_xll.AtlasFormulas.AtlasFunctions.AtlasTable("PROD",DataAreaId,"T.PurchTable","%OrderAccount","","","","","","","PurchId",$A302)</f>
        <v>364-2000168</v>
      </c>
      <c r="C302" s="7" t="str">
        <f>_xll.AtlasFormulas.AtlasFunctions.AtlasTable("PROD",DataAreaId,"T.VendTable","%Name","","","","","","","AccountNum",$B302)</f>
        <v>S&amp;P Clever Reinforcement Company AG</v>
      </c>
      <c r="D302" s="4" t="s">
        <v>514</v>
      </c>
      <c r="E302" s="4" t="s">
        <v>156</v>
      </c>
      <c r="F302" s="4" t="s">
        <v>155</v>
      </c>
      <c r="G302" s="7" t="str">
        <f>_xll.AtlasFormulas.AtlasFunctions.AtlasTable("PROD",DataAreaId,"T.PurchLine","%DeliveryDate","","","","","","","ItemId|InventTransId",$E302,$D302)</f>
        <v>3/23/2017</v>
      </c>
      <c r="H302" s="9">
        <v>-100</v>
      </c>
      <c r="I302" s="9">
        <f>_xll.AtlasFormulas.AtlasFunctions.AtlasBalance("PROD",DataAreaId,"T.PurchLine","Sum|PurchPrice|0","","","","","","","ItemId|InventTransId",$E302,$D302)</f>
        <v>5.63</v>
      </c>
      <c r="J302" s="7" t="str">
        <f>_xll.AtlasFormulas.AtlasFunctions.AtlasTable("PROD",DataAreaId,"T.PurchLine","%CurrencyCode","","","","","","","ItemId|InventTransId",$E302,$D302)</f>
        <v>EUR</v>
      </c>
      <c r="K302" s="9">
        <f>_xll.AtlasFormulas.AtlasFunctions.AtlasBalance("PROD",DataAreaId,"T.PurchLine","Sum|LineAmount|0","","","","","","","ItemId|InventTransId",$E302,$D302)</f>
        <v>-5630</v>
      </c>
      <c r="L302" s="6">
        <v>42817</v>
      </c>
      <c r="M302" s="6">
        <v>42817</v>
      </c>
    </row>
    <row r="303" spans="1:13" x14ac:dyDescent="0.25">
      <c r="A303" s="4" t="s">
        <v>215</v>
      </c>
      <c r="B303" s="7" t="str">
        <f>_xll.AtlasFormulas.AtlasFunctions.AtlasTable("PROD",DataAreaId,"T.PurchTable","%OrderAccount","","","","","","","PurchId",$A303)</f>
        <v>364-2000168</v>
      </c>
      <c r="C303" s="7" t="str">
        <f>_xll.AtlasFormulas.AtlasFunctions.AtlasTable("PROD",DataAreaId,"T.VendTable","%Name","","","","","","","AccountNum",$B303)</f>
        <v>S&amp;P Clever Reinforcement Company AG</v>
      </c>
      <c r="D303" s="4" t="s">
        <v>514</v>
      </c>
      <c r="E303" s="4" t="s">
        <v>156</v>
      </c>
      <c r="F303" s="4" t="s">
        <v>155</v>
      </c>
      <c r="G303" s="7" t="str">
        <f>_xll.AtlasFormulas.AtlasFunctions.AtlasTable("PROD",DataAreaId,"T.PurchLine","%DeliveryDate","","","","","","","ItemId|InventTransId",$E303,$D303)</f>
        <v>3/23/2017</v>
      </c>
      <c r="H303" s="9">
        <v>-100</v>
      </c>
      <c r="I303" s="9">
        <f>_xll.AtlasFormulas.AtlasFunctions.AtlasBalance("PROD",DataAreaId,"T.PurchLine","Sum|PurchPrice|0","","","","","","","ItemId|InventTransId",$E303,$D303)</f>
        <v>5.63</v>
      </c>
      <c r="J303" s="7" t="str">
        <f>_xll.AtlasFormulas.AtlasFunctions.AtlasTable("PROD",DataAreaId,"T.PurchLine","%CurrencyCode","","","","","","","ItemId|InventTransId",$E303,$D303)</f>
        <v>EUR</v>
      </c>
      <c r="K303" s="9">
        <f>_xll.AtlasFormulas.AtlasFunctions.AtlasBalance("PROD",DataAreaId,"T.PurchLine","Sum|LineAmount|0","","","","","","","ItemId|InventTransId",$E303,$D303)</f>
        <v>-5630</v>
      </c>
      <c r="L303" s="6">
        <v>42817</v>
      </c>
      <c r="M303" s="6">
        <v>42817</v>
      </c>
    </row>
    <row r="304" spans="1:13" x14ac:dyDescent="0.25">
      <c r="A304" s="4" t="s">
        <v>215</v>
      </c>
      <c r="B304" s="7" t="str">
        <f>_xll.AtlasFormulas.AtlasFunctions.AtlasTable("PROD",DataAreaId,"T.PurchTable","%OrderAccount","","","","","","","PurchId",$A304)</f>
        <v>364-2000168</v>
      </c>
      <c r="C304" s="7" t="str">
        <f>_xll.AtlasFormulas.AtlasFunctions.AtlasTable("PROD",DataAreaId,"T.VendTable","%Name","","","","","","","AccountNum",$B304)</f>
        <v>S&amp;P Clever Reinforcement Company AG</v>
      </c>
      <c r="D304" s="4" t="s">
        <v>514</v>
      </c>
      <c r="E304" s="4" t="s">
        <v>156</v>
      </c>
      <c r="F304" s="4" t="s">
        <v>155</v>
      </c>
      <c r="G304" s="7" t="str">
        <f>_xll.AtlasFormulas.AtlasFunctions.AtlasTable("PROD",DataAreaId,"T.PurchLine","%DeliveryDate","","","","","","","ItemId|InventTransId",$E304,$D304)</f>
        <v>3/23/2017</v>
      </c>
      <c r="H304" s="9">
        <v>-100</v>
      </c>
      <c r="I304" s="9">
        <f>_xll.AtlasFormulas.AtlasFunctions.AtlasBalance("PROD",DataAreaId,"T.PurchLine","Sum|PurchPrice|0","","","","","","","ItemId|InventTransId",$E304,$D304)</f>
        <v>5.63</v>
      </c>
      <c r="J304" s="7" t="str">
        <f>_xll.AtlasFormulas.AtlasFunctions.AtlasTable("PROD",DataAreaId,"T.PurchLine","%CurrencyCode","","","","","","","ItemId|InventTransId",$E304,$D304)</f>
        <v>EUR</v>
      </c>
      <c r="K304" s="9">
        <f>_xll.AtlasFormulas.AtlasFunctions.AtlasBalance("PROD",DataAreaId,"T.PurchLine","Sum|LineAmount|0","","","","","","","ItemId|InventTransId",$E304,$D304)</f>
        <v>-5630</v>
      </c>
      <c r="L304" s="6">
        <v>42817</v>
      </c>
      <c r="M304" s="6">
        <v>42817</v>
      </c>
    </row>
    <row r="305" spans="1:13" x14ac:dyDescent="0.25">
      <c r="A305" s="4" t="s">
        <v>215</v>
      </c>
      <c r="B305" s="7" t="str">
        <f>_xll.AtlasFormulas.AtlasFunctions.AtlasTable("PROD",DataAreaId,"T.PurchTable","%OrderAccount","","","","","","","PurchId",$A305)</f>
        <v>364-2000168</v>
      </c>
      <c r="C305" s="7" t="str">
        <f>_xll.AtlasFormulas.AtlasFunctions.AtlasTable("PROD",DataAreaId,"T.VendTable","%Name","","","","","","","AccountNum",$B305)</f>
        <v>S&amp;P Clever Reinforcement Company AG</v>
      </c>
      <c r="D305" s="4" t="s">
        <v>514</v>
      </c>
      <c r="E305" s="4" t="s">
        <v>156</v>
      </c>
      <c r="F305" s="4" t="s">
        <v>155</v>
      </c>
      <c r="G305" s="7" t="str">
        <f>_xll.AtlasFormulas.AtlasFunctions.AtlasTable("PROD",DataAreaId,"T.PurchLine","%DeliveryDate","","","","","","","ItemId|InventTransId",$E305,$D305)</f>
        <v>3/23/2017</v>
      </c>
      <c r="H305" s="9">
        <v>-100</v>
      </c>
      <c r="I305" s="9">
        <f>_xll.AtlasFormulas.AtlasFunctions.AtlasBalance("PROD",DataAreaId,"T.PurchLine","Sum|PurchPrice|0","","","","","","","ItemId|InventTransId",$E305,$D305)</f>
        <v>5.63</v>
      </c>
      <c r="J305" s="7" t="str">
        <f>_xll.AtlasFormulas.AtlasFunctions.AtlasTable("PROD",DataAreaId,"T.PurchLine","%CurrencyCode","","","","","","","ItemId|InventTransId",$E305,$D305)</f>
        <v>EUR</v>
      </c>
      <c r="K305" s="9">
        <f>_xll.AtlasFormulas.AtlasFunctions.AtlasBalance("PROD",DataAreaId,"T.PurchLine","Sum|LineAmount|0","","","","","","","ItemId|InventTransId",$E305,$D305)</f>
        <v>-5630</v>
      </c>
      <c r="L305" s="6">
        <v>42817</v>
      </c>
      <c r="M305" s="6">
        <v>42817</v>
      </c>
    </row>
    <row r="306" spans="1:13" x14ac:dyDescent="0.25">
      <c r="A306" s="4" t="s">
        <v>238</v>
      </c>
      <c r="B306" s="7" t="str">
        <f>_xll.AtlasFormulas.AtlasFunctions.AtlasTable("PROD",DataAreaId,"T.PurchTable","%OrderAccount","","","","","","","PurchId",$A306)</f>
        <v>364-2000168</v>
      </c>
      <c r="C306" s="7" t="str">
        <f>_xll.AtlasFormulas.AtlasFunctions.AtlasTable("PROD",DataAreaId,"T.VendTable","%Name","","","","","","","AccountNum",$B306)</f>
        <v>S&amp;P Clever Reinforcement Company AG</v>
      </c>
      <c r="D306" s="4" t="s">
        <v>515</v>
      </c>
      <c r="E306" s="4" t="s">
        <v>156</v>
      </c>
      <c r="F306" s="4" t="s">
        <v>155</v>
      </c>
      <c r="G306" s="7" t="str">
        <f>_xll.AtlasFormulas.AtlasFunctions.AtlasTable("PROD",DataAreaId,"T.PurchLine","%DeliveryDate","","","","","","","ItemId|InventTransId",$E306,$D306)</f>
        <v>3/23/2017</v>
      </c>
      <c r="H306" s="9">
        <v>100</v>
      </c>
      <c r="I306" s="9">
        <f>_xll.AtlasFormulas.AtlasFunctions.AtlasBalance("PROD",DataAreaId,"T.PurchLine","Sum|PurchPrice|0","","","","","","","ItemId|InventTransId",$E306,$D306)</f>
        <v>5.63</v>
      </c>
      <c r="J306" s="7" t="str">
        <f>_xll.AtlasFormulas.AtlasFunctions.AtlasTable("PROD",DataAreaId,"T.PurchLine","%CurrencyCode","","","","","","","ItemId|InventTransId",$E306,$D306)</f>
        <v>EUR</v>
      </c>
      <c r="K306" s="9">
        <f>_xll.AtlasFormulas.AtlasFunctions.AtlasBalance("PROD",DataAreaId,"T.PurchLine","Sum|LineAmount|0","","","","","","","ItemId|InventTransId",$E306,$D306)</f>
        <v>5630</v>
      </c>
      <c r="L306" s="6">
        <v>42817</v>
      </c>
      <c r="M306" s="6">
        <v>42817</v>
      </c>
    </row>
    <row r="307" spans="1:13" x14ac:dyDescent="0.25">
      <c r="A307" s="4" t="s">
        <v>238</v>
      </c>
      <c r="B307" s="7" t="str">
        <f>_xll.AtlasFormulas.AtlasFunctions.AtlasTable("PROD",DataAreaId,"T.PurchTable","%OrderAccount","","","","","","","PurchId",$A307)</f>
        <v>364-2000168</v>
      </c>
      <c r="C307" s="7" t="str">
        <f>_xll.AtlasFormulas.AtlasFunctions.AtlasTable("PROD",DataAreaId,"T.VendTable","%Name","","","","","","","AccountNum",$B307)</f>
        <v>S&amp;P Clever Reinforcement Company AG</v>
      </c>
      <c r="D307" s="4" t="s">
        <v>515</v>
      </c>
      <c r="E307" s="4" t="s">
        <v>156</v>
      </c>
      <c r="F307" s="4" t="s">
        <v>155</v>
      </c>
      <c r="G307" s="7" t="str">
        <f>_xll.AtlasFormulas.AtlasFunctions.AtlasTable("PROD",DataAreaId,"T.PurchLine","%DeliveryDate","","","","","","","ItemId|InventTransId",$E307,$D307)</f>
        <v>3/23/2017</v>
      </c>
      <c r="H307" s="9">
        <v>100</v>
      </c>
      <c r="I307" s="9">
        <f>_xll.AtlasFormulas.AtlasFunctions.AtlasBalance("PROD",DataAreaId,"T.PurchLine","Sum|PurchPrice|0","","","","","","","ItemId|InventTransId",$E307,$D307)</f>
        <v>5.63</v>
      </c>
      <c r="J307" s="7" t="str">
        <f>_xll.AtlasFormulas.AtlasFunctions.AtlasTable("PROD",DataAreaId,"T.PurchLine","%CurrencyCode","","","","","","","ItemId|InventTransId",$E307,$D307)</f>
        <v>EUR</v>
      </c>
      <c r="K307" s="9">
        <f>_xll.AtlasFormulas.AtlasFunctions.AtlasBalance("PROD",DataAreaId,"T.PurchLine","Sum|LineAmount|0","","","","","","","ItemId|InventTransId",$E307,$D307)</f>
        <v>5630</v>
      </c>
      <c r="L307" s="6">
        <v>42817</v>
      </c>
      <c r="M307" s="6">
        <v>42817</v>
      </c>
    </row>
    <row r="308" spans="1:13" x14ac:dyDescent="0.25">
      <c r="A308" s="4" t="s">
        <v>238</v>
      </c>
      <c r="B308" s="7" t="str">
        <f>_xll.AtlasFormulas.AtlasFunctions.AtlasTable("PROD",DataAreaId,"T.PurchTable","%OrderAccount","","","","","","","PurchId",$A308)</f>
        <v>364-2000168</v>
      </c>
      <c r="C308" s="7" t="str">
        <f>_xll.AtlasFormulas.AtlasFunctions.AtlasTable("PROD",DataAreaId,"T.VendTable","%Name","","","","","","","AccountNum",$B308)</f>
        <v>S&amp;P Clever Reinforcement Company AG</v>
      </c>
      <c r="D308" s="4" t="s">
        <v>515</v>
      </c>
      <c r="E308" s="4" t="s">
        <v>156</v>
      </c>
      <c r="F308" s="4" t="s">
        <v>155</v>
      </c>
      <c r="G308" s="7" t="str">
        <f>_xll.AtlasFormulas.AtlasFunctions.AtlasTable("PROD",DataAreaId,"T.PurchLine","%DeliveryDate","","","","","","","ItemId|InventTransId",$E308,$D308)</f>
        <v>3/23/2017</v>
      </c>
      <c r="H308" s="9">
        <v>100</v>
      </c>
      <c r="I308" s="9">
        <f>_xll.AtlasFormulas.AtlasFunctions.AtlasBalance("PROD",DataAreaId,"T.PurchLine","Sum|PurchPrice|0","","","","","","","ItemId|InventTransId",$E308,$D308)</f>
        <v>5.63</v>
      </c>
      <c r="J308" s="7" t="str">
        <f>_xll.AtlasFormulas.AtlasFunctions.AtlasTable("PROD",DataAreaId,"T.PurchLine","%CurrencyCode","","","","","","","ItemId|InventTransId",$E308,$D308)</f>
        <v>EUR</v>
      </c>
      <c r="K308" s="9">
        <f>_xll.AtlasFormulas.AtlasFunctions.AtlasBalance("PROD",DataAreaId,"T.PurchLine","Sum|LineAmount|0","","","","","","","ItemId|InventTransId",$E308,$D308)</f>
        <v>5630</v>
      </c>
      <c r="L308" s="6">
        <v>42817</v>
      </c>
      <c r="M308" s="6">
        <v>42817</v>
      </c>
    </row>
    <row r="309" spans="1:13" x14ac:dyDescent="0.25">
      <c r="A309" s="4" t="s">
        <v>238</v>
      </c>
      <c r="B309" s="7" t="str">
        <f>_xll.AtlasFormulas.AtlasFunctions.AtlasTable("PROD",DataAreaId,"T.PurchTable","%OrderAccount","","","","","","","PurchId",$A309)</f>
        <v>364-2000168</v>
      </c>
      <c r="C309" s="7" t="str">
        <f>_xll.AtlasFormulas.AtlasFunctions.AtlasTable("PROD",DataAreaId,"T.VendTable","%Name","","","","","","","AccountNum",$B309)</f>
        <v>S&amp;P Clever Reinforcement Company AG</v>
      </c>
      <c r="D309" s="4" t="s">
        <v>515</v>
      </c>
      <c r="E309" s="4" t="s">
        <v>156</v>
      </c>
      <c r="F309" s="4" t="s">
        <v>155</v>
      </c>
      <c r="G309" s="7" t="str">
        <f>_xll.AtlasFormulas.AtlasFunctions.AtlasTable("PROD",DataAreaId,"T.PurchLine","%DeliveryDate","","","","","","","ItemId|InventTransId",$E309,$D309)</f>
        <v>3/23/2017</v>
      </c>
      <c r="H309" s="9">
        <v>100</v>
      </c>
      <c r="I309" s="9">
        <f>_xll.AtlasFormulas.AtlasFunctions.AtlasBalance("PROD",DataAreaId,"T.PurchLine","Sum|PurchPrice|0","","","","","","","ItemId|InventTransId",$E309,$D309)</f>
        <v>5.63</v>
      </c>
      <c r="J309" s="7" t="str">
        <f>_xll.AtlasFormulas.AtlasFunctions.AtlasTable("PROD",DataAreaId,"T.PurchLine","%CurrencyCode","","","","","","","ItemId|InventTransId",$E309,$D309)</f>
        <v>EUR</v>
      </c>
      <c r="K309" s="9">
        <f>_xll.AtlasFormulas.AtlasFunctions.AtlasBalance("PROD",DataAreaId,"T.PurchLine","Sum|LineAmount|0","","","","","","","ItemId|InventTransId",$E309,$D309)</f>
        <v>5630</v>
      </c>
      <c r="L309" s="6">
        <v>42817</v>
      </c>
      <c r="M309" s="6">
        <v>42817</v>
      </c>
    </row>
    <row r="310" spans="1:13" x14ac:dyDescent="0.25">
      <c r="A310" s="4" t="s">
        <v>238</v>
      </c>
      <c r="B310" s="7" t="str">
        <f>_xll.AtlasFormulas.AtlasFunctions.AtlasTable("PROD",DataAreaId,"T.PurchTable","%OrderAccount","","","","","","","PurchId",$A310)</f>
        <v>364-2000168</v>
      </c>
      <c r="C310" s="7" t="str">
        <f>_xll.AtlasFormulas.AtlasFunctions.AtlasTable("PROD",DataAreaId,"T.VendTable","%Name","","","","","","","AccountNum",$B310)</f>
        <v>S&amp;P Clever Reinforcement Company AG</v>
      </c>
      <c r="D310" s="4" t="s">
        <v>515</v>
      </c>
      <c r="E310" s="4" t="s">
        <v>156</v>
      </c>
      <c r="F310" s="4" t="s">
        <v>155</v>
      </c>
      <c r="G310" s="7" t="str">
        <f>_xll.AtlasFormulas.AtlasFunctions.AtlasTable("PROD",DataAreaId,"T.PurchLine","%DeliveryDate","","","","","","","ItemId|InventTransId",$E310,$D310)</f>
        <v>3/23/2017</v>
      </c>
      <c r="H310" s="9">
        <v>100</v>
      </c>
      <c r="I310" s="9">
        <f>_xll.AtlasFormulas.AtlasFunctions.AtlasBalance("PROD",DataAreaId,"T.PurchLine","Sum|PurchPrice|0","","","","","","","ItemId|InventTransId",$E310,$D310)</f>
        <v>5.63</v>
      </c>
      <c r="J310" s="7" t="str">
        <f>_xll.AtlasFormulas.AtlasFunctions.AtlasTable("PROD",DataAreaId,"T.PurchLine","%CurrencyCode","","","","","","","ItemId|InventTransId",$E310,$D310)</f>
        <v>EUR</v>
      </c>
      <c r="K310" s="9">
        <f>_xll.AtlasFormulas.AtlasFunctions.AtlasBalance("PROD",DataAreaId,"T.PurchLine","Sum|LineAmount|0","","","","","","","ItemId|InventTransId",$E310,$D310)</f>
        <v>5630</v>
      </c>
      <c r="L310" s="6">
        <v>42817</v>
      </c>
      <c r="M310" s="6">
        <v>42817</v>
      </c>
    </row>
    <row r="311" spans="1:13" x14ac:dyDescent="0.25">
      <c r="A311" s="4" t="s">
        <v>238</v>
      </c>
      <c r="B311" s="7" t="str">
        <f>_xll.AtlasFormulas.AtlasFunctions.AtlasTable("PROD",DataAreaId,"T.PurchTable","%OrderAccount","","","","","","","PurchId",$A311)</f>
        <v>364-2000168</v>
      </c>
      <c r="C311" s="7" t="str">
        <f>_xll.AtlasFormulas.AtlasFunctions.AtlasTable("PROD",DataAreaId,"T.VendTable","%Name","","","","","","","AccountNum",$B311)</f>
        <v>S&amp;P Clever Reinforcement Company AG</v>
      </c>
      <c r="D311" s="4" t="s">
        <v>515</v>
      </c>
      <c r="E311" s="4" t="s">
        <v>156</v>
      </c>
      <c r="F311" s="4" t="s">
        <v>155</v>
      </c>
      <c r="G311" s="7" t="str">
        <f>_xll.AtlasFormulas.AtlasFunctions.AtlasTable("PROD",DataAreaId,"T.PurchLine","%DeliveryDate","","","","","","","ItemId|InventTransId",$E311,$D311)</f>
        <v>3/23/2017</v>
      </c>
      <c r="H311" s="9">
        <v>100</v>
      </c>
      <c r="I311" s="9">
        <f>_xll.AtlasFormulas.AtlasFunctions.AtlasBalance("PROD",DataAreaId,"T.PurchLine","Sum|PurchPrice|0","","","","","","","ItemId|InventTransId",$E311,$D311)</f>
        <v>5.63</v>
      </c>
      <c r="J311" s="7" t="str">
        <f>_xll.AtlasFormulas.AtlasFunctions.AtlasTable("PROD",DataAreaId,"T.PurchLine","%CurrencyCode","","","","","","","ItemId|InventTransId",$E311,$D311)</f>
        <v>EUR</v>
      </c>
      <c r="K311" s="9">
        <f>_xll.AtlasFormulas.AtlasFunctions.AtlasBalance("PROD",DataAreaId,"T.PurchLine","Sum|LineAmount|0","","","","","","","ItemId|InventTransId",$E311,$D311)</f>
        <v>5630</v>
      </c>
      <c r="L311" s="6">
        <v>42817</v>
      </c>
      <c r="M311" s="6">
        <v>42817</v>
      </c>
    </row>
    <row r="312" spans="1:13" x14ac:dyDescent="0.25">
      <c r="A312" s="4" t="s">
        <v>238</v>
      </c>
      <c r="B312" s="7" t="str">
        <f>_xll.AtlasFormulas.AtlasFunctions.AtlasTable("PROD",DataAreaId,"T.PurchTable","%OrderAccount","","","","","","","PurchId",$A312)</f>
        <v>364-2000168</v>
      </c>
      <c r="C312" s="7" t="str">
        <f>_xll.AtlasFormulas.AtlasFunctions.AtlasTable("PROD",DataAreaId,"T.VendTable","%Name","","","","","","","AccountNum",$B312)</f>
        <v>S&amp;P Clever Reinforcement Company AG</v>
      </c>
      <c r="D312" s="4" t="s">
        <v>515</v>
      </c>
      <c r="E312" s="4" t="s">
        <v>156</v>
      </c>
      <c r="F312" s="4" t="s">
        <v>155</v>
      </c>
      <c r="G312" s="7" t="str">
        <f>_xll.AtlasFormulas.AtlasFunctions.AtlasTable("PROD",DataAreaId,"T.PurchLine","%DeliveryDate","","","","","","","ItemId|InventTransId",$E312,$D312)</f>
        <v>3/23/2017</v>
      </c>
      <c r="H312" s="9">
        <v>100</v>
      </c>
      <c r="I312" s="9">
        <f>_xll.AtlasFormulas.AtlasFunctions.AtlasBalance("PROD",DataAreaId,"T.PurchLine","Sum|PurchPrice|0","","","","","","","ItemId|InventTransId",$E312,$D312)</f>
        <v>5.63</v>
      </c>
      <c r="J312" s="7" t="str">
        <f>_xll.AtlasFormulas.AtlasFunctions.AtlasTable("PROD",DataAreaId,"T.PurchLine","%CurrencyCode","","","","","","","ItemId|InventTransId",$E312,$D312)</f>
        <v>EUR</v>
      </c>
      <c r="K312" s="9">
        <f>_xll.AtlasFormulas.AtlasFunctions.AtlasBalance("PROD",DataAreaId,"T.PurchLine","Sum|LineAmount|0","","","","","","","ItemId|InventTransId",$E312,$D312)</f>
        <v>5630</v>
      </c>
      <c r="L312" s="6">
        <v>42817</v>
      </c>
      <c r="M312" s="6">
        <v>42817</v>
      </c>
    </row>
    <row r="313" spans="1:13" x14ac:dyDescent="0.25">
      <c r="A313" s="4" t="s">
        <v>238</v>
      </c>
      <c r="B313" s="7" t="str">
        <f>_xll.AtlasFormulas.AtlasFunctions.AtlasTable("PROD",DataAreaId,"T.PurchTable","%OrderAccount","","","","","","","PurchId",$A313)</f>
        <v>364-2000168</v>
      </c>
      <c r="C313" s="7" t="str">
        <f>_xll.AtlasFormulas.AtlasFunctions.AtlasTable("PROD",DataAreaId,"T.VendTable","%Name","","","","","","","AccountNum",$B313)</f>
        <v>S&amp;P Clever Reinforcement Company AG</v>
      </c>
      <c r="D313" s="4" t="s">
        <v>515</v>
      </c>
      <c r="E313" s="4" t="s">
        <v>156</v>
      </c>
      <c r="F313" s="4" t="s">
        <v>155</v>
      </c>
      <c r="G313" s="7" t="str">
        <f>_xll.AtlasFormulas.AtlasFunctions.AtlasTable("PROD",DataAreaId,"T.PurchLine","%DeliveryDate","","","","","","","ItemId|InventTransId",$E313,$D313)</f>
        <v>3/23/2017</v>
      </c>
      <c r="H313" s="9">
        <v>100</v>
      </c>
      <c r="I313" s="9">
        <f>_xll.AtlasFormulas.AtlasFunctions.AtlasBalance("PROD",DataAreaId,"T.PurchLine","Sum|PurchPrice|0","","","","","","","ItemId|InventTransId",$E313,$D313)</f>
        <v>5.63</v>
      </c>
      <c r="J313" s="7" t="str">
        <f>_xll.AtlasFormulas.AtlasFunctions.AtlasTable("PROD",DataAreaId,"T.PurchLine","%CurrencyCode","","","","","","","ItemId|InventTransId",$E313,$D313)</f>
        <v>EUR</v>
      </c>
      <c r="K313" s="9">
        <f>_xll.AtlasFormulas.AtlasFunctions.AtlasBalance("PROD",DataAreaId,"T.PurchLine","Sum|LineAmount|0","","","","","","","ItemId|InventTransId",$E313,$D313)</f>
        <v>5630</v>
      </c>
      <c r="L313" s="6">
        <v>42817</v>
      </c>
      <c r="M313" s="6">
        <v>42817</v>
      </c>
    </row>
    <row r="314" spans="1:13" x14ac:dyDescent="0.25">
      <c r="A314" s="4" t="s">
        <v>238</v>
      </c>
      <c r="B314" s="7" t="str">
        <f>_xll.AtlasFormulas.AtlasFunctions.AtlasTable("PROD",DataAreaId,"T.PurchTable","%OrderAccount","","","","","","","PurchId",$A314)</f>
        <v>364-2000168</v>
      </c>
      <c r="C314" s="7" t="str">
        <f>_xll.AtlasFormulas.AtlasFunctions.AtlasTable("PROD",DataAreaId,"T.VendTable","%Name","","","","","","","AccountNum",$B314)</f>
        <v>S&amp;P Clever Reinforcement Company AG</v>
      </c>
      <c r="D314" s="4" t="s">
        <v>515</v>
      </c>
      <c r="E314" s="4" t="s">
        <v>156</v>
      </c>
      <c r="F314" s="4" t="s">
        <v>155</v>
      </c>
      <c r="G314" s="7" t="str">
        <f>_xll.AtlasFormulas.AtlasFunctions.AtlasTable("PROD",DataAreaId,"T.PurchLine","%DeliveryDate","","","","","","","ItemId|InventTransId",$E314,$D314)</f>
        <v>3/23/2017</v>
      </c>
      <c r="H314" s="9">
        <v>100</v>
      </c>
      <c r="I314" s="9">
        <f>_xll.AtlasFormulas.AtlasFunctions.AtlasBalance("PROD",DataAreaId,"T.PurchLine","Sum|PurchPrice|0","","","","","","","ItemId|InventTransId",$E314,$D314)</f>
        <v>5.63</v>
      </c>
      <c r="J314" s="7" t="str">
        <f>_xll.AtlasFormulas.AtlasFunctions.AtlasTable("PROD",DataAreaId,"T.PurchLine","%CurrencyCode","","","","","","","ItemId|InventTransId",$E314,$D314)</f>
        <v>EUR</v>
      </c>
      <c r="K314" s="9">
        <f>_xll.AtlasFormulas.AtlasFunctions.AtlasBalance("PROD",DataAreaId,"T.PurchLine","Sum|LineAmount|0","","","","","","","ItemId|InventTransId",$E314,$D314)</f>
        <v>5630</v>
      </c>
      <c r="L314" s="6">
        <v>42817</v>
      </c>
      <c r="M314" s="6">
        <v>42817</v>
      </c>
    </row>
    <row r="315" spans="1:13" x14ac:dyDescent="0.25">
      <c r="A315" s="4" t="s">
        <v>238</v>
      </c>
      <c r="B315" s="7" t="str">
        <f>_xll.AtlasFormulas.AtlasFunctions.AtlasTable("PROD",DataAreaId,"T.PurchTable","%OrderAccount","","","","","","","PurchId",$A315)</f>
        <v>364-2000168</v>
      </c>
      <c r="C315" s="7" t="str">
        <f>_xll.AtlasFormulas.AtlasFunctions.AtlasTable("PROD",DataAreaId,"T.VendTable","%Name","","","","","","","AccountNum",$B315)</f>
        <v>S&amp;P Clever Reinforcement Company AG</v>
      </c>
      <c r="D315" s="4" t="s">
        <v>515</v>
      </c>
      <c r="E315" s="4" t="s">
        <v>156</v>
      </c>
      <c r="F315" s="4" t="s">
        <v>155</v>
      </c>
      <c r="G315" s="7" t="str">
        <f>_xll.AtlasFormulas.AtlasFunctions.AtlasTable("PROD",DataAreaId,"T.PurchLine","%DeliveryDate","","","","","","","ItemId|InventTransId",$E315,$D315)</f>
        <v>3/23/2017</v>
      </c>
      <c r="H315" s="9">
        <v>100</v>
      </c>
      <c r="I315" s="9">
        <f>_xll.AtlasFormulas.AtlasFunctions.AtlasBalance("PROD",DataAreaId,"T.PurchLine","Sum|PurchPrice|0","","","","","","","ItemId|InventTransId",$E315,$D315)</f>
        <v>5.63</v>
      </c>
      <c r="J315" s="7" t="str">
        <f>_xll.AtlasFormulas.AtlasFunctions.AtlasTable("PROD",DataAreaId,"T.PurchLine","%CurrencyCode","","","","","","","ItemId|InventTransId",$E315,$D315)</f>
        <v>EUR</v>
      </c>
      <c r="K315" s="9">
        <f>_xll.AtlasFormulas.AtlasFunctions.AtlasBalance("PROD",DataAreaId,"T.PurchLine","Sum|LineAmount|0","","","","","","","ItemId|InventTransId",$E315,$D315)</f>
        <v>5630</v>
      </c>
      <c r="L315" s="6">
        <v>42817</v>
      </c>
      <c r="M315" s="6">
        <v>42817</v>
      </c>
    </row>
    <row r="316" spans="1:13" x14ac:dyDescent="0.25">
      <c r="A316" s="4" t="s">
        <v>516</v>
      </c>
      <c r="B316" s="7" t="str">
        <f>_xll.AtlasFormulas.AtlasFunctions.AtlasTable("PROD",DataAreaId,"T.PurchTable","%OrderAccount","","","","","","","PurchId",$A316)</f>
        <v>364-2000168</v>
      </c>
      <c r="C316" s="7" t="str">
        <f>_xll.AtlasFormulas.AtlasFunctions.AtlasTable("PROD",DataAreaId,"T.VendTable","%Name","","","","","","","AccountNum",$B316)</f>
        <v>S&amp;P Clever Reinforcement Company AG</v>
      </c>
      <c r="D316" s="4" t="s">
        <v>517</v>
      </c>
      <c r="E316" s="4" t="s">
        <v>518</v>
      </c>
      <c r="F316" s="4" t="s">
        <v>519</v>
      </c>
      <c r="G316" s="7" t="str">
        <f>_xll.AtlasFormulas.AtlasFunctions.AtlasTable("PROD",DataAreaId,"T.PurchLine","%DeliveryDate","","","","","","","ItemId|InventTransId",$E316,$D316)</f>
        <v>4/20/2017</v>
      </c>
      <c r="H316" s="9">
        <v>100</v>
      </c>
      <c r="I316" s="9">
        <f>_xll.AtlasFormulas.AtlasFunctions.AtlasBalance("PROD",DataAreaId,"T.PurchLine","Sum|PurchPrice|0","","","","","","","ItemId|InventTransId",$E316,$D316)</f>
        <v>6.12</v>
      </c>
      <c r="J316" s="7" t="str">
        <f>_xll.AtlasFormulas.AtlasFunctions.AtlasTable("PROD",DataAreaId,"T.PurchLine","%CurrencyCode","","","","","","","ItemId|InventTransId",$E316,$D316)</f>
        <v>EUR</v>
      </c>
      <c r="K316" s="9">
        <f>_xll.AtlasFormulas.AtlasFunctions.AtlasBalance("PROD",DataAreaId,"T.PurchLine","Sum|LineAmount|0","","","","","","","ItemId|InventTransId",$E316,$D316)</f>
        <v>4896</v>
      </c>
      <c r="L316" s="6">
        <v>42849</v>
      </c>
      <c r="M316" s="6">
        <v>42853</v>
      </c>
    </row>
    <row r="317" spans="1:13" x14ac:dyDescent="0.25">
      <c r="A317" s="4" t="s">
        <v>516</v>
      </c>
      <c r="B317" s="7" t="str">
        <f>_xll.AtlasFormulas.AtlasFunctions.AtlasTable("PROD",DataAreaId,"T.PurchTable","%OrderAccount","","","","","","","PurchId",$A317)</f>
        <v>364-2000168</v>
      </c>
      <c r="C317" s="7" t="str">
        <f>_xll.AtlasFormulas.AtlasFunctions.AtlasTable("PROD",DataAreaId,"T.VendTable","%Name","","","","","","","AccountNum",$B317)</f>
        <v>S&amp;P Clever Reinforcement Company AG</v>
      </c>
      <c r="D317" s="4" t="s">
        <v>517</v>
      </c>
      <c r="E317" s="4" t="s">
        <v>518</v>
      </c>
      <c r="F317" s="4" t="s">
        <v>519</v>
      </c>
      <c r="G317" s="7" t="str">
        <f>_xll.AtlasFormulas.AtlasFunctions.AtlasTable("PROD",DataAreaId,"T.PurchLine","%DeliveryDate","","","","","","","ItemId|InventTransId",$E317,$D317)</f>
        <v>4/20/2017</v>
      </c>
      <c r="H317" s="9">
        <v>100</v>
      </c>
      <c r="I317" s="9">
        <f>_xll.AtlasFormulas.AtlasFunctions.AtlasBalance("PROD",DataAreaId,"T.PurchLine","Sum|PurchPrice|0","","","","","","","ItemId|InventTransId",$E317,$D317)</f>
        <v>6.12</v>
      </c>
      <c r="J317" s="7" t="str">
        <f>_xll.AtlasFormulas.AtlasFunctions.AtlasTable("PROD",DataAreaId,"T.PurchLine","%CurrencyCode","","","","","","","ItemId|InventTransId",$E317,$D317)</f>
        <v>EUR</v>
      </c>
      <c r="K317" s="9">
        <f>_xll.AtlasFormulas.AtlasFunctions.AtlasBalance("PROD",DataAreaId,"T.PurchLine","Sum|LineAmount|0","","","","","","","ItemId|InventTransId",$E317,$D317)</f>
        <v>4896</v>
      </c>
      <c r="L317" s="6">
        <v>42849</v>
      </c>
      <c r="M317" s="6">
        <v>42853</v>
      </c>
    </row>
    <row r="318" spans="1:13" x14ac:dyDescent="0.25">
      <c r="A318" s="4" t="s">
        <v>516</v>
      </c>
      <c r="B318" s="7" t="str">
        <f>_xll.AtlasFormulas.AtlasFunctions.AtlasTable("PROD",DataAreaId,"T.PurchTable","%OrderAccount","","","","","","","PurchId",$A318)</f>
        <v>364-2000168</v>
      </c>
      <c r="C318" s="7" t="str">
        <f>_xll.AtlasFormulas.AtlasFunctions.AtlasTable("PROD",DataAreaId,"T.VendTable","%Name","","","","","","","AccountNum",$B318)</f>
        <v>S&amp;P Clever Reinforcement Company AG</v>
      </c>
      <c r="D318" s="4" t="s">
        <v>517</v>
      </c>
      <c r="E318" s="4" t="s">
        <v>518</v>
      </c>
      <c r="F318" s="4" t="s">
        <v>519</v>
      </c>
      <c r="G318" s="7" t="str">
        <f>_xll.AtlasFormulas.AtlasFunctions.AtlasTable("PROD",DataAreaId,"T.PurchLine","%DeliveryDate","","","","","","","ItemId|InventTransId",$E318,$D318)</f>
        <v>4/20/2017</v>
      </c>
      <c r="H318" s="9">
        <v>100</v>
      </c>
      <c r="I318" s="9">
        <f>_xll.AtlasFormulas.AtlasFunctions.AtlasBalance("PROD",DataAreaId,"T.PurchLine","Sum|PurchPrice|0","","","","","","","ItemId|InventTransId",$E318,$D318)</f>
        <v>6.12</v>
      </c>
      <c r="J318" s="7" t="str">
        <f>_xll.AtlasFormulas.AtlasFunctions.AtlasTable("PROD",DataAreaId,"T.PurchLine","%CurrencyCode","","","","","","","ItemId|InventTransId",$E318,$D318)</f>
        <v>EUR</v>
      </c>
      <c r="K318" s="9">
        <f>_xll.AtlasFormulas.AtlasFunctions.AtlasBalance("PROD",DataAreaId,"T.PurchLine","Sum|LineAmount|0","","","","","","","ItemId|InventTransId",$E318,$D318)</f>
        <v>4896</v>
      </c>
      <c r="L318" s="6">
        <v>42849</v>
      </c>
      <c r="M318" s="6">
        <v>42853</v>
      </c>
    </row>
    <row r="319" spans="1:13" x14ac:dyDescent="0.25">
      <c r="A319" s="4" t="s">
        <v>516</v>
      </c>
      <c r="B319" s="7" t="str">
        <f>_xll.AtlasFormulas.AtlasFunctions.AtlasTable("PROD",DataAreaId,"T.PurchTable","%OrderAccount","","","","","","","PurchId",$A319)</f>
        <v>364-2000168</v>
      </c>
      <c r="C319" s="7" t="str">
        <f>_xll.AtlasFormulas.AtlasFunctions.AtlasTable("PROD",DataAreaId,"T.VendTable","%Name","","","","","","","AccountNum",$B319)</f>
        <v>S&amp;P Clever Reinforcement Company AG</v>
      </c>
      <c r="D319" s="4" t="s">
        <v>517</v>
      </c>
      <c r="E319" s="4" t="s">
        <v>518</v>
      </c>
      <c r="F319" s="4" t="s">
        <v>519</v>
      </c>
      <c r="G319" s="7" t="str">
        <f>_xll.AtlasFormulas.AtlasFunctions.AtlasTable("PROD",DataAreaId,"T.PurchLine","%DeliveryDate","","","","","","","ItemId|InventTransId",$E319,$D319)</f>
        <v>4/20/2017</v>
      </c>
      <c r="H319" s="9">
        <v>100</v>
      </c>
      <c r="I319" s="9">
        <f>_xll.AtlasFormulas.AtlasFunctions.AtlasBalance("PROD",DataAreaId,"T.PurchLine","Sum|PurchPrice|0","","","","","","","ItemId|InventTransId",$E319,$D319)</f>
        <v>6.12</v>
      </c>
      <c r="J319" s="7" t="str">
        <f>_xll.AtlasFormulas.AtlasFunctions.AtlasTable("PROD",DataAreaId,"T.PurchLine","%CurrencyCode","","","","","","","ItemId|InventTransId",$E319,$D319)</f>
        <v>EUR</v>
      </c>
      <c r="K319" s="9">
        <f>_xll.AtlasFormulas.AtlasFunctions.AtlasBalance("PROD",DataAreaId,"T.PurchLine","Sum|LineAmount|0","","","","","","","ItemId|InventTransId",$E319,$D319)</f>
        <v>4896</v>
      </c>
      <c r="L319" s="6">
        <v>42849</v>
      </c>
      <c r="M319" s="6">
        <v>42853</v>
      </c>
    </row>
    <row r="320" spans="1:13" x14ac:dyDescent="0.25">
      <c r="A320" s="4" t="s">
        <v>516</v>
      </c>
      <c r="B320" s="7" t="str">
        <f>_xll.AtlasFormulas.AtlasFunctions.AtlasTable("PROD",DataAreaId,"T.PurchTable","%OrderAccount","","","","","","","PurchId",$A320)</f>
        <v>364-2000168</v>
      </c>
      <c r="C320" s="7" t="str">
        <f>_xll.AtlasFormulas.AtlasFunctions.AtlasTable("PROD",DataAreaId,"T.VendTable","%Name","","","","","","","AccountNum",$B320)</f>
        <v>S&amp;P Clever Reinforcement Company AG</v>
      </c>
      <c r="D320" s="4" t="s">
        <v>517</v>
      </c>
      <c r="E320" s="4" t="s">
        <v>518</v>
      </c>
      <c r="F320" s="4" t="s">
        <v>519</v>
      </c>
      <c r="G320" s="7" t="str">
        <f>_xll.AtlasFormulas.AtlasFunctions.AtlasTable("PROD",DataAreaId,"T.PurchLine","%DeliveryDate","","","","","","","ItemId|InventTransId",$E320,$D320)</f>
        <v>4/20/2017</v>
      </c>
      <c r="H320" s="9">
        <v>100</v>
      </c>
      <c r="I320" s="9">
        <f>_xll.AtlasFormulas.AtlasFunctions.AtlasBalance("PROD",DataAreaId,"T.PurchLine","Sum|PurchPrice|0","","","","","","","ItemId|InventTransId",$E320,$D320)</f>
        <v>6.12</v>
      </c>
      <c r="J320" s="7" t="str">
        <f>_xll.AtlasFormulas.AtlasFunctions.AtlasTable("PROD",DataAreaId,"T.PurchLine","%CurrencyCode","","","","","","","ItemId|InventTransId",$E320,$D320)</f>
        <v>EUR</v>
      </c>
      <c r="K320" s="9">
        <f>_xll.AtlasFormulas.AtlasFunctions.AtlasBalance("PROD",DataAreaId,"T.PurchLine","Sum|LineAmount|0","","","","","","","ItemId|InventTransId",$E320,$D320)</f>
        <v>4896</v>
      </c>
      <c r="L320" s="6">
        <v>42849</v>
      </c>
      <c r="M320" s="6">
        <v>42853</v>
      </c>
    </row>
    <row r="321" spans="1:13" x14ac:dyDescent="0.25">
      <c r="A321" s="4" t="s">
        <v>516</v>
      </c>
      <c r="B321" s="7" t="str">
        <f>_xll.AtlasFormulas.AtlasFunctions.AtlasTable("PROD",DataAreaId,"T.PurchTable","%OrderAccount","","","","","","","PurchId",$A321)</f>
        <v>364-2000168</v>
      </c>
      <c r="C321" s="7" t="str">
        <f>_xll.AtlasFormulas.AtlasFunctions.AtlasTable("PROD",DataAreaId,"T.VendTable","%Name","","","","","","","AccountNum",$B321)</f>
        <v>S&amp;P Clever Reinforcement Company AG</v>
      </c>
      <c r="D321" s="4" t="s">
        <v>517</v>
      </c>
      <c r="E321" s="4" t="s">
        <v>518</v>
      </c>
      <c r="F321" s="4" t="s">
        <v>519</v>
      </c>
      <c r="G321" s="7" t="str">
        <f>_xll.AtlasFormulas.AtlasFunctions.AtlasTable("PROD",DataAreaId,"T.PurchLine","%DeliveryDate","","","","","","","ItemId|InventTransId",$E321,$D321)</f>
        <v>4/20/2017</v>
      </c>
      <c r="H321" s="9">
        <v>100</v>
      </c>
      <c r="I321" s="9">
        <f>_xll.AtlasFormulas.AtlasFunctions.AtlasBalance("PROD",DataAreaId,"T.PurchLine","Sum|PurchPrice|0","","","","","","","ItemId|InventTransId",$E321,$D321)</f>
        <v>6.12</v>
      </c>
      <c r="J321" s="7" t="str">
        <f>_xll.AtlasFormulas.AtlasFunctions.AtlasTable("PROD",DataAreaId,"T.PurchLine","%CurrencyCode","","","","","","","ItemId|InventTransId",$E321,$D321)</f>
        <v>EUR</v>
      </c>
      <c r="K321" s="9">
        <f>_xll.AtlasFormulas.AtlasFunctions.AtlasBalance("PROD",DataAreaId,"T.PurchLine","Sum|LineAmount|0","","","","","","","ItemId|InventTransId",$E321,$D321)</f>
        <v>4896</v>
      </c>
      <c r="L321" s="6">
        <v>42849</v>
      </c>
      <c r="M321" s="6">
        <v>42853</v>
      </c>
    </row>
    <row r="322" spans="1:13" x14ac:dyDescent="0.25">
      <c r="A322" s="4" t="s">
        <v>516</v>
      </c>
      <c r="B322" s="7" t="str">
        <f>_xll.AtlasFormulas.AtlasFunctions.AtlasTable("PROD",DataAreaId,"T.PurchTable","%OrderAccount","","","","","","","PurchId",$A322)</f>
        <v>364-2000168</v>
      </c>
      <c r="C322" s="7" t="str">
        <f>_xll.AtlasFormulas.AtlasFunctions.AtlasTable("PROD",DataAreaId,"T.VendTable","%Name","","","","","","","AccountNum",$B322)</f>
        <v>S&amp;P Clever Reinforcement Company AG</v>
      </c>
      <c r="D322" s="4" t="s">
        <v>517</v>
      </c>
      <c r="E322" s="4" t="s">
        <v>518</v>
      </c>
      <c r="F322" s="4" t="s">
        <v>519</v>
      </c>
      <c r="G322" s="7" t="str">
        <f>_xll.AtlasFormulas.AtlasFunctions.AtlasTable("PROD",DataAreaId,"T.PurchLine","%DeliveryDate","","","","","","","ItemId|InventTransId",$E322,$D322)</f>
        <v>4/20/2017</v>
      </c>
      <c r="H322" s="9">
        <v>100</v>
      </c>
      <c r="I322" s="9">
        <f>_xll.AtlasFormulas.AtlasFunctions.AtlasBalance("PROD",DataAreaId,"T.PurchLine","Sum|PurchPrice|0","","","","","","","ItemId|InventTransId",$E322,$D322)</f>
        <v>6.12</v>
      </c>
      <c r="J322" s="7" t="str">
        <f>_xll.AtlasFormulas.AtlasFunctions.AtlasTable("PROD",DataAreaId,"T.PurchLine","%CurrencyCode","","","","","","","ItemId|InventTransId",$E322,$D322)</f>
        <v>EUR</v>
      </c>
      <c r="K322" s="9">
        <f>_xll.AtlasFormulas.AtlasFunctions.AtlasBalance("PROD",DataAreaId,"T.PurchLine","Sum|LineAmount|0","","","","","","","ItemId|InventTransId",$E322,$D322)</f>
        <v>4896</v>
      </c>
      <c r="L322" s="6">
        <v>42849</v>
      </c>
      <c r="M322" s="6">
        <v>42853</v>
      </c>
    </row>
    <row r="323" spans="1:13" x14ac:dyDescent="0.25">
      <c r="A323" s="4" t="s">
        <v>516</v>
      </c>
      <c r="B323" s="7" t="str">
        <f>_xll.AtlasFormulas.AtlasFunctions.AtlasTable("PROD",DataAreaId,"T.PurchTable","%OrderAccount","","","","","","","PurchId",$A323)</f>
        <v>364-2000168</v>
      </c>
      <c r="C323" s="7" t="str">
        <f>_xll.AtlasFormulas.AtlasFunctions.AtlasTable("PROD",DataAreaId,"T.VendTable","%Name","","","","","","","AccountNum",$B323)</f>
        <v>S&amp;P Clever Reinforcement Company AG</v>
      </c>
      <c r="D323" s="4" t="s">
        <v>517</v>
      </c>
      <c r="E323" s="4" t="s">
        <v>518</v>
      </c>
      <c r="F323" s="4" t="s">
        <v>519</v>
      </c>
      <c r="G323" s="7" t="str">
        <f>_xll.AtlasFormulas.AtlasFunctions.AtlasTable("PROD",DataAreaId,"T.PurchLine","%DeliveryDate","","","","","","","ItemId|InventTransId",$E323,$D323)</f>
        <v>4/20/2017</v>
      </c>
      <c r="H323" s="9">
        <v>100</v>
      </c>
      <c r="I323" s="9">
        <f>_xll.AtlasFormulas.AtlasFunctions.AtlasBalance("PROD",DataAreaId,"T.PurchLine","Sum|PurchPrice|0","","","","","","","ItemId|InventTransId",$E323,$D323)</f>
        <v>6.12</v>
      </c>
      <c r="J323" s="7" t="str">
        <f>_xll.AtlasFormulas.AtlasFunctions.AtlasTable("PROD",DataAreaId,"T.PurchLine","%CurrencyCode","","","","","","","ItemId|InventTransId",$E323,$D323)</f>
        <v>EUR</v>
      </c>
      <c r="K323" s="9">
        <f>_xll.AtlasFormulas.AtlasFunctions.AtlasBalance("PROD",DataAreaId,"T.PurchLine","Sum|LineAmount|0","","","","","","","ItemId|InventTransId",$E323,$D323)</f>
        <v>4896</v>
      </c>
      <c r="L323" s="6">
        <v>42849</v>
      </c>
      <c r="M323" s="6">
        <v>42853</v>
      </c>
    </row>
    <row r="324" spans="1:13" x14ac:dyDescent="0.25">
      <c r="A324" s="4" t="s">
        <v>520</v>
      </c>
      <c r="B324" s="7" t="str">
        <f>_xll.AtlasFormulas.AtlasFunctions.AtlasTable("PROD",DataAreaId,"T.PurchTable","%OrderAccount","","","","","","","PurchId",$A324)</f>
        <v>364-2000168</v>
      </c>
      <c r="C324" s="7" t="str">
        <f>_xll.AtlasFormulas.AtlasFunctions.AtlasTable("PROD",DataAreaId,"T.VendTable","%Name","","","","","","","AccountNum",$B324)</f>
        <v>S&amp;P Clever Reinforcement Company AG</v>
      </c>
      <c r="D324" s="4" t="s">
        <v>521</v>
      </c>
      <c r="E324" s="4" t="s">
        <v>522</v>
      </c>
      <c r="F324" s="4" t="s">
        <v>523</v>
      </c>
      <c r="G324" s="7" t="str">
        <f>_xll.AtlasFormulas.AtlasFunctions.AtlasTable("PROD",DataAreaId,"T.PurchLine","%DeliveryDate","","","","","","","ItemId|InventTransId",$E324,$D324)</f>
        <v>5/10/2017</v>
      </c>
      <c r="H324" s="9">
        <v>100</v>
      </c>
      <c r="I324" s="9">
        <f>_xll.AtlasFormulas.AtlasFunctions.AtlasBalance("PROD",DataAreaId,"T.PurchLine","Sum|PurchPrice|0","","","","","","","ItemId|InventTransId",$E324,$D324)</f>
        <v>7.11</v>
      </c>
      <c r="J324" s="7" t="str">
        <f>_xll.AtlasFormulas.AtlasFunctions.AtlasTable("PROD",DataAreaId,"T.PurchLine","%CurrencyCode","","","","","","","ItemId|InventTransId",$E324,$D324)</f>
        <v>EUR</v>
      </c>
      <c r="K324" s="9">
        <f>_xll.AtlasFormulas.AtlasFunctions.AtlasBalance("PROD",DataAreaId,"T.PurchLine","Sum|LineAmount|0","","","","","","","ItemId|InventTransId",$E324,$D324)</f>
        <v>5688</v>
      </c>
      <c r="L324" s="6">
        <v>42860</v>
      </c>
      <c r="M324" s="6">
        <v>42865</v>
      </c>
    </row>
    <row r="325" spans="1:13" x14ac:dyDescent="0.25">
      <c r="A325" s="4" t="s">
        <v>520</v>
      </c>
      <c r="B325" s="7" t="str">
        <f>_xll.AtlasFormulas.AtlasFunctions.AtlasTable("PROD",DataAreaId,"T.PurchTable","%OrderAccount","","","","","","","PurchId",$A325)</f>
        <v>364-2000168</v>
      </c>
      <c r="C325" s="7" t="str">
        <f>_xll.AtlasFormulas.AtlasFunctions.AtlasTable("PROD",DataAreaId,"T.VendTable","%Name","","","","","","","AccountNum",$B325)</f>
        <v>S&amp;P Clever Reinforcement Company AG</v>
      </c>
      <c r="D325" s="4" t="s">
        <v>521</v>
      </c>
      <c r="E325" s="4" t="s">
        <v>522</v>
      </c>
      <c r="F325" s="4" t="s">
        <v>523</v>
      </c>
      <c r="G325" s="7" t="str">
        <f>_xll.AtlasFormulas.AtlasFunctions.AtlasTable("PROD",DataAreaId,"T.PurchLine","%DeliveryDate","","","","","","","ItemId|InventTransId",$E325,$D325)</f>
        <v>5/10/2017</v>
      </c>
      <c r="H325" s="9">
        <v>100</v>
      </c>
      <c r="I325" s="9">
        <f>_xll.AtlasFormulas.AtlasFunctions.AtlasBalance("PROD",DataAreaId,"T.PurchLine","Sum|PurchPrice|0","","","","","","","ItemId|InventTransId",$E325,$D325)</f>
        <v>7.11</v>
      </c>
      <c r="J325" s="7" t="str">
        <f>_xll.AtlasFormulas.AtlasFunctions.AtlasTable("PROD",DataAreaId,"T.PurchLine","%CurrencyCode","","","","","","","ItemId|InventTransId",$E325,$D325)</f>
        <v>EUR</v>
      </c>
      <c r="K325" s="9">
        <f>_xll.AtlasFormulas.AtlasFunctions.AtlasBalance("PROD",DataAreaId,"T.PurchLine","Sum|LineAmount|0","","","","","","","ItemId|InventTransId",$E325,$D325)</f>
        <v>5688</v>
      </c>
      <c r="L325" s="6">
        <v>42860</v>
      </c>
      <c r="M325" s="6">
        <v>42865</v>
      </c>
    </row>
    <row r="326" spans="1:13" x14ac:dyDescent="0.25">
      <c r="A326" s="4" t="s">
        <v>520</v>
      </c>
      <c r="B326" s="7" t="str">
        <f>_xll.AtlasFormulas.AtlasFunctions.AtlasTable("PROD",DataAreaId,"T.PurchTable","%OrderAccount","","","","","","","PurchId",$A326)</f>
        <v>364-2000168</v>
      </c>
      <c r="C326" s="7" t="str">
        <f>_xll.AtlasFormulas.AtlasFunctions.AtlasTable("PROD",DataAreaId,"T.VendTable","%Name","","","","","","","AccountNum",$B326)</f>
        <v>S&amp;P Clever Reinforcement Company AG</v>
      </c>
      <c r="D326" s="4" t="s">
        <v>521</v>
      </c>
      <c r="E326" s="4" t="s">
        <v>522</v>
      </c>
      <c r="F326" s="4" t="s">
        <v>523</v>
      </c>
      <c r="G326" s="7" t="str">
        <f>_xll.AtlasFormulas.AtlasFunctions.AtlasTable("PROD",DataAreaId,"T.PurchLine","%DeliveryDate","","","","","","","ItemId|InventTransId",$E326,$D326)</f>
        <v>5/10/2017</v>
      </c>
      <c r="H326" s="9">
        <v>100</v>
      </c>
      <c r="I326" s="9">
        <f>_xll.AtlasFormulas.AtlasFunctions.AtlasBalance("PROD",DataAreaId,"T.PurchLine","Sum|PurchPrice|0","","","","","","","ItemId|InventTransId",$E326,$D326)</f>
        <v>7.11</v>
      </c>
      <c r="J326" s="7" t="str">
        <f>_xll.AtlasFormulas.AtlasFunctions.AtlasTable("PROD",DataAreaId,"T.PurchLine","%CurrencyCode","","","","","","","ItemId|InventTransId",$E326,$D326)</f>
        <v>EUR</v>
      </c>
      <c r="K326" s="9">
        <f>_xll.AtlasFormulas.AtlasFunctions.AtlasBalance("PROD",DataAreaId,"T.PurchLine","Sum|LineAmount|0","","","","","","","ItemId|InventTransId",$E326,$D326)</f>
        <v>5688</v>
      </c>
      <c r="L326" s="6">
        <v>42860</v>
      </c>
      <c r="M326" s="6">
        <v>42865</v>
      </c>
    </row>
    <row r="327" spans="1:13" x14ac:dyDescent="0.25">
      <c r="A327" s="4" t="s">
        <v>520</v>
      </c>
      <c r="B327" s="7" t="str">
        <f>_xll.AtlasFormulas.AtlasFunctions.AtlasTable("PROD",DataAreaId,"T.PurchTable","%OrderAccount","","","","","","","PurchId",$A327)</f>
        <v>364-2000168</v>
      </c>
      <c r="C327" s="7" t="str">
        <f>_xll.AtlasFormulas.AtlasFunctions.AtlasTable("PROD",DataAreaId,"T.VendTable","%Name","","","","","","","AccountNum",$B327)</f>
        <v>S&amp;P Clever Reinforcement Company AG</v>
      </c>
      <c r="D327" s="4" t="s">
        <v>521</v>
      </c>
      <c r="E327" s="4" t="s">
        <v>522</v>
      </c>
      <c r="F327" s="4" t="s">
        <v>523</v>
      </c>
      <c r="G327" s="7" t="str">
        <f>_xll.AtlasFormulas.AtlasFunctions.AtlasTable("PROD",DataAreaId,"T.PurchLine","%DeliveryDate","","","","","","","ItemId|InventTransId",$E327,$D327)</f>
        <v>5/10/2017</v>
      </c>
      <c r="H327" s="9">
        <v>100</v>
      </c>
      <c r="I327" s="9">
        <f>_xll.AtlasFormulas.AtlasFunctions.AtlasBalance("PROD",DataAreaId,"T.PurchLine","Sum|PurchPrice|0","","","","","","","ItemId|InventTransId",$E327,$D327)</f>
        <v>7.11</v>
      </c>
      <c r="J327" s="7" t="str">
        <f>_xll.AtlasFormulas.AtlasFunctions.AtlasTable("PROD",DataAreaId,"T.PurchLine","%CurrencyCode","","","","","","","ItemId|InventTransId",$E327,$D327)</f>
        <v>EUR</v>
      </c>
      <c r="K327" s="9">
        <f>_xll.AtlasFormulas.AtlasFunctions.AtlasBalance("PROD",DataAreaId,"T.PurchLine","Sum|LineAmount|0","","","","","","","ItemId|InventTransId",$E327,$D327)</f>
        <v>5688</v>
      </c>
      <c r="L327" s="6">
        <v>42860</v>
      </c>
      <c r="M327" s="6">
        <v>42865</v>
      </c>
    </row>
    <row r="328" spans="1:13" x14ac:dyDescent="0.25">
      <c r="A328" s="4" t="s">
        <v>520</v>
      </c>
      <c r="B328" s="7" t="str">
        <f>_xll.AtlasFormulas.AtlasFunctions.AtlasTable("PROD",DataAreaId,"T.PurchTable","%OrderAccount","","","","","","","PurchId",$A328)</f>
        <v>364-2000168</v>
      </c>
      <c r="C328" s="7" t="str">
        <f>_xll.AtlasFormulas.AtlasFunctions.AtlasTable("PROD",DataAreaId,"T.VendTable","%Name","","","","","","","AccountNum",$B328)</f>
        <v>S&amp;P Clever Reinforcement Company AG</v>
      </c>
      <c r="D328" s="4" t="s">
        <v>521</v>
      </c>
      <c r="E328" s="4" t="s">
        <v>522</v>
      </c>
      <c r="F328" s="4" t="s">
        <v>523</v>
      </c>
      <c r="G328" s="7" t="str">
        <f>_xll.AtlasFormulas.AtlasFunctions.AtlasTable("PROD",DataAreaId,"T.PurchLine","%DeliveryDate","","","","","","","ItemId|InventTransId",$E328,$D328)</f>
        <v>5/10/2017</v>
      </c>
      <c r="H328" s="9">
        <v>100</v>
      </c>
      <c r="I328" s="9">
        <f>_xll.AtlasFormulas.AtlasFunctions.AtlasBalance("PROD",DataAreaId,"T.PurchLine","Sum|PurchPrice|0","","","","","","","ItemId|InventTransId",$E328,$D328)</f>
        <v>7.11</v>
      </c>
      <c r="J328" s="7" t="str">
        <f>_xll.AtlasFormulas.AtlasFunctions.AtlasTable("PROD",DataAreaId,"T.PurchLine","%CurrencyCode","","","","","","","ItemId|InventTransId",$E328,$D328)</f>
        <v>EUR</v>
      </c>
      <c r="K328" s="9">
        <f>_xll.AtlasFormulas.AtlasFunctions.AtlasBalance("PROD",DataAreaId,"T.PurchLine","Sum|LineAmount|0","","","","","","","ItemId|InventTransId",$E328,$D328)</f>
        <v>5688</v>
      </c>
      <c r="L328" s="6">
        <v>42860</v>
      </c>
      <c r="M328" s="6">
        <v>42865</v>
      </c>
    </row>
    <row r="329" spans="1:13" x14ac:dyDescent="0.25">
      <c r="A329" s="4" t="s">
        <v>520</v>
      </c>
      <c r="B329" s="7" t="str">
        <f>_xll.AtlasFormulas.AtlasFunctions.AtlasTable("PROD",DataAreaId,"T.PurchTable","%OrderAccount","","","","","","","PurchId",$A329)</f>
        <v>364-2000168</v>
      </c>
      <c r="C329" s="7" t="str">
        <f>_xll.AtlasFormulas.AtlasFunctions.AtlasTable("PROD",DataAreaId,"T.VendTable","%Name","","","","","","","AccountNum",$B329)</f>
        <v>S&amp;P Clever Reinforcement Company AG</v>
      </c>
      <c r="D329" s="4" t="s">
        <v>521</v>
      </c>
      <c r="E329" s="4" t="s">
        <v>522</v>
      </c>
      <c r="F329" s="4" t="s">
        <v>523</v>
      </c>
      <c r="G329" s="7" t="str">
        <f>_xll.AtlasFormulas.AtlasFunctions.AtlasTable("PROD",DataAreaId,"T.PurchLine","%DeliveryDate","","","","","","","ItemId|InventTransId",$E329,$D329)</f>
        <v>5/10/2017</v>
      </c>
      <c r="H329" s="9">
        <v>100</v>
      </c>
      <c r="I329" s="9">
        <f>_xll.AtlasFormulas.AtlasFunctions.AtlasBalance("PROD",DataAreaId,"T.PurchLine","Sum|PurchPrice|0","","","","","","","ItemId|InventTransId",$E329,$D329)</f>
        <v>7.11</v>
      </c>
      <c r="J329" s="7" t="str">
        <f>_xll.AtlasFormulas.AtlasFunctions.AtlasTable("PROD",DataAreaId,"T.PurchLine","%CurrencyCode","","","","","","","ItemId|InventTransId",$E329,$D329)</f>
        <v>EUR</v>
      </c>
      <c r="K329" s="9">
        <f>_xll.AtlasFormulas.AtlasFunctions.AtlasBalance("PROD",DataAreaId,"T.PurchLine","Sum|LineAmount|0","","","","","","","ItemId|InventTransId",$E329,$D329)</f>
        <v>5688</v>
      </c>
      <c r="L329" s="6">
        <v>42860</v>
      </c>
      <c r="M329" s="6">
        <v>42865</v>
      </c>
    </row>
    <row r="330" spans="1:13" x14ac:dyDescent="0.25">
      <c r="A330" s="4" t="s">
        <v>520</v>
      </c>
      <c r="B330" s="7" t="str">
        <f>_xll.AtlasFormulas.AtlasFunctions.AtlasTable("PROD",DataAreaId,"T.PurchTable","%OrderAccount","","","","","","","PurchId",$A330)</f>
        <v>364-2000168</v>
      </c>
      <c r="C330" s="7" t="str">
        <f>_xll.AtlasFormulas.AtlasFunctions.AtlasTable("PROD",DataAreaId,"T.VendTable","%Name","","","","","","","AccountNum",$B330)</f>
        <v>S&amp;P Clever Reinforcement Company AG</v>
      </c>
      <c r="D330" s="4" t="s">
        <v>521</v>
      </c>
      <c r="E330" s="4" t="s">
        <v>522</v>
      </c>
      <c r="F330" s="4" t="s">
        <v>523</v>
      </c>
      <c r="G330" s="7" t="str">
        <f>_xll.AtlasFormulas.AtlasFunctions.AtlasTable("PROD",DataAreaId,"T.PurchLine","%DeliveryDate","","","","","","","ItemId|InventTransId",$E330,$D330)</f>
        <v>5/10/2017</v>
      </c>
      <c r="H330" s="9">
        <v>100</v>
      </c>
      <c r="I330" s="9">
        <f>_xll.AtlasFormulas.AtlasFunctions.AtlasBalance("PROD",DataAreaId,"T.PurchLine","Sum|PurchPrice|0","","","","","","","ItemId|InventTransId",$E330,$D330)</f>
        <v>7.11</v>
      </c>
      <c r="J330" s="7" t="str">
        <f>_xll.AtlasFormulas.AtlasFunctions.AtlasTable("PROD",DataAreaId,"T.PurchLine","%CurrencyCode","","","","","","","ItemId|InventTransId",$E330,$D330)</f>
        <v>EUR</v>
      </c>
      <c r="K330" s="9">
        <f>_xll.AtlasFormulas.AtlasFunctions.AtlasBalance("PROD",DataAreaId,"T.PurchLine","Sum|LineAmount|0","","","","","","","ItemId|InventTransId",$E330,$D330)</f>
        <v>5688</v>
      </c>
      <c r="L330" s="6">
        <v>42860</v>
      </c>
      <c r="M330" s="6">
        <v>42865</v>
      </c>
    </row>
    <row r="331" spans="1:13" x14ac:dyDescent="0.25">
      <c r="A331" s="4" t="s">
        <v>520</v>
      </c>
      <c r="B331" s="7" t="str">
        <f>_xll.AtlasFormulas.AtlasFunctions.AtlasTable("PROD",DataAreaId,"T.PurchTable","%OrderAccount","","","","","","","PurchId",$A331)</f>
        <v>364-2000168</v>
      </c>
      <c r="C331" s="7" t="str">
        <f>_xll.AtlasFormulas.AtlasFunctions.AtlasTable("PROD",DataAreaId,"T.VendTable","%Name","","","","","","","AccountNum",$B331)</f>
        <v>S&amp;P Clever Reinforcement Company AG</v>
      </c>
      <c r="D331" s="4" t="s">
        <v>521</v>
      </c>
      <c r="E331" s="4" t="s">
        <v>522</v>
      </c>
      <c r="F331" s="4" t="s">
        <v>523</v>
      </c>
      <c r="G331" s="7" t="str">
        <f>_xll.AtlasFormulas.AtlasFunctions.AtlasTable("PROD",DataAreaId,"T.PurchLine","%DeliveryDate","","","","","","","ItemId|InventTransId",$E331,$D331)</f>
        <v>5/10/2017</v>
      </c>
      <c r="H331" s="9">
        <v>100</v>
      </c>
      <c r="I331" s="9">
        <f>_xll.AtlasFormulas.AtlasFunctions.AtlasBalance("PROD",DataAreaId,"T.PurchLine","Sum|PurchPrice|0","","","","","","","ItemId|InventTransId",$E331,$D331)</f>
        <v>7.11</v>
      </c>
      <c r="J331" s="7" t="str">
        <f>_xll.AtlasFormulas.AtlasFunctions.AtlasTable("PROD",DataAreaId,"T.PurchLine","%CurrencyCode","","","","","","","ItemId|InventTransId",$E331,$D331)</f>
        <v>EUR</v>
      </c>
      <c r="K331" s="9">
        <f>_xll.AtlasFormulas.AtlasFunctions.AtlasBalance("PROD",DataAreaId,"T.PurchLine","Sum|LineAmount|0","","","","","","","ItemId|InventTransId",$E331,$D331)</f>
        <v>5688</v>
      </c>
      <c r="L331" s="6">
        <v>42860</v>
      </c>
      <c r="M331" s="6">
        <v>42865</v>
      </c>
    </row>
    <row r="332" spans="1:13" x14ac:dyDescent="0.25">
      <c r="A332" s="4" t="s">
        <v>194</v>
      </c>
      <c r="B332" s="7" t="str">
        <f>_xll.AtlasFormulas.AtlasFunctions.AtlasTable("PROD",DataAreaId,"T.PurchTable","%OrderAccount","","","","","","","PurchId",$A332)</f>
        <v>364-2000168</v>
      </c>
      <c r="C332" s="7" t="str">
        <f>_xll.AtlasFormulas.AtlasFunctions.AtlasTable("PROD",DataAreaId,"T.VendTable","%Name","","","","","","","AccountNum",$B332)</f>
        <v>S&amp;P Clever Reinforcement Company AG</v>
      </c>
      <c r="D332" s="4" t="s">
        <v>524</v>
      </c>
      <c r="E332" s="4" t="s">
        <v>525</v>
      </c>
      <c r="F332" s="4" t="s">
        <v>526</v>
      </c>
      <c r="G332" s="7" t="str">
        <f>_xll.AtlasFormulas.AtlasFunctions.AtlasTable("PROD",DataAreaId,"T.PurchLine","%DeliveryDate","","","","","","","ItemId|InventTransId",$E332,$D332)</f>
        <v>2/9/2017</v>
      </c>
      <c r="H332" s="9">
        <v>100</v>
      </c>
      <c r="I332" s="9">
        <f>_xll.AtlasFormulas.AtlasFunctions.AtlasBalance("PROD",DataAreaId,"T.PurchLine","Sum|PurchPrice|0","","","","","","","ItemId|InventTransId",$E332,$D332)</f>
        <v>5.1424200000000004</v>
      </c>
      <c r="J332" s="7" t="str">
        <f>_xll.AtlasFormulas.AtlasFunctions.AtlasTable("PROD",DataAreaId,"T.PurchLine","%CurrencyCode","","","","","","","ItemId|InventTransId",$E332,$D332)</f>
        <v>EUR</v>
      </c>
      <c r="K332" s="9">
        <f>_xll.AtlasFormulas.AtlasFunctions.AtlasBalance("PROD",DataAreaId,"T.PurchLine","Sum|LineAmount|0","","","","","","","ItemId|InventTransId",$E332,$D332)</f>
        <v>1028.48</v>
      </c>
      <c r="L332" s="6">
        <v>42787</v>
      </c>
      <c r="M332" s="6">
        <v>42789</v>
      </c>
    </row>
    <row r="333" spans="1:13" x14ac:dyDescent="0.25">
      <c r="A333" s="4" t="s">
        <v>194</v>
      </c>
      <c r="B333" s="7" t="str">
        <f>_xll.AtlasFormulas.AtlasFunctions.AtlasTable("PROD",DataAreaId,"T.PurchTable","%OrderAccount","","","","","","","PurchId",$A333)</f>
        <v>364-2000168</v>
      </c>
      <c r="C333" s="7" t="str">
        <f>_xll.AtlasFormulas.AtlasFunctions.AtlasTable("PROD",DataAreaId,"T.VendTable","%Name","","","","","","","AccountNum",$B333)</f>
        <v>S&amp;P Clever Reinforcement Company AG</v>
      </c>
      <c r="D333" s="4" t="s">
        <v>524</v>
      </c>
      <c r="E333" s="4" t="s">
        <v>525</v>
      </c>
      <c r="F333" s="4" t="s">
        <v>526</v>
      </c>
      <c r="G333" s="7" t="str">
        <f>_xll.AtlasFormulas.AtlasFunctions.AtlasTable("PROD",DataAreaId,"T.PurchLine","%DeliveryDate","","","","","","","ItemId|InventTransId",$E333,$D333)</f>
        <v>2/9/2017</v>
      </c>
      <c r="H333" s="9">
        <v>100</v>
      </c>
      <c r="I333" s="9">
        <f>_xll.AtlasFormulas.AtlasFunctions.AtlasBalance("PROD",DataAreaId,"T.PurchLine","Sum|PurchPrice|0","","","","","","","ItemId|InventTransId",$E333,$D333)</f>
        <v>5.1424200000000004</v>
      </c>
      <c r="J333" s="7" t="str">
        <f>_xll.AtlasFormulas.AtlasFunctions.AtlasTable("PROD",DataAreaId,"T.PurchLine","%CurrencyCode","","","","","","","ItemId|InventTransId",$E333,$D333)</f>
        <v>EUR</v>
      </c>
      <c r="K333" s="9">
        <f>_xll.AtlasFormulas.AtlasFunctions.AtlasBalance("PROD",DataAreaId,"T.PurchLine","Sum|LineAmount|0","","","","","","","ItemId|InventTransId",$E333,$D333)</f>
        <v>1028.48</v>
      </c>
      <c r="L333" s="6">
        <v>42787</v>
      </c>
      <c r="M333" s="6">
        <v>42789</v>
      </c>
    </row>
    <row r="334" spans="1:13" x14ac:dyDescent="0.25">
      <c r="A334" s="4" t="s">
        <v>142</v>
      </c>
      <c r="B334" s="7" t="str">
        <f>_xll.AtlasFormulas.AtlasFunctions.AtlasTable("PROD",DataAreaId,"T.PurchTable","%OrderAccount","","","","","","","PurchId",$A334)</f>
        <v>364-2000168</v>
      </c>
      <c r="C334" s="7" t="str">
        <f>_xll.AtlasFormulas.AtlasFunctions.AtlasTable("PROD",DataAreaId,"T.VendTable","%Name","","","","","","","AccountNum",$B334)</f>
        <v>S&amp;P Clever Reinforcement Company AG</v>
      </c>
      <c r="D334" s="4" t="s">
        <v>527</v>
      </c>
      <c r="E334" s="4" t="s">
        <v>525</v>
      </c>
      <c r="F334" s="4" t="s">
        <v>526</v>
      </c>
      <c r="G334" s="7" t="str">
        <f>_xll.AtlasFormulas.AtlasFunctions.AtlasTable("PROD",DataAreaId,"T.PurchLine","%DeliveryDate","","","","","","","ItemId|InventTransId",$E334,$D334)</f>
        <v>3/23/2017</v>
      </c>
      <c r="H334" s="9">
        <v>-100</v>
      </c>
      <c r="I334" s="9">
        <f>_xll.AtlasFormulas.AtlasFunctions.AtlasBalance("PROD",DataAreaId,"T.PurchLine","Sum|PurchPrice|0","","","","","","","ItemId|InventTransId",$E334,$D334)</f>
        <v>5.1424200000000004</v>
      </c>
      <c r="J334" s="7" t="str">
        <f>_xll.AtlasFormulas.AtlasFunctions.AtlasTable("PROD",DataAreaId,"T.PurchLine","%CurrencyCode","","","","","","","ItemId|InventTransId",$E334,$D334)</f>
        <v>EUR</v>
      </c>
      <c r="K334" s="9">
        <f>_xll.AtlasFormulas.AtlasFunctions.AtlasBalance("PROD",DataAreaId,"T.PurchLine","Sum|LineAmount|0","","","","","","","ItemId|InventTransId",$E334,$D334)</f>
        <v>-1028.48</v>
      </c>
      <c r="L334" s="6">
        <v>42817</v>
      </c>
      <c r="M334" s="6">
        <v>42817</v>
      </c>
    </row>
    <row r="335" spans="1:13" x14ac:dyDescent="0.25">
      <c r="A335" s="4" t="s">
        <v>142</v>
      </c>
      <c r="B335" s="7" t="str">
        <f>_xll.AtlasFormulas.AtlasFunctions.AtlasTable("PROD",DataAreaId,"T.PurchTable","%OrderAccount","","","","","","","PurchId",$A335)</f>
        <v>364-2000168</v>
      </c>
      <c r="C335" s="7" t="str">
        <f>_xll.AtlasFormulas.AtlasFunctions.AtlasTable("PROD",DataAreaId,"T.VendTable","%Name","","","","","","","AccountNum",$B335)</f>
        <v>S&amp;P Clever Reinforcement Company AG</v>
      </c>
      <c r="D335" s="4" t="s">
        <v>527</v>
      </c>
      <c r="E335" s="4" t="s">
        <v>525</v>
      </c>
      <c r="F335" s="4" t="s">
        <v>526</v>
      </c>
      <c r="G335" s="7" t="str">
        <f>_xll.AtlasFormulas.AtlasFunctions.AtlasTable("PROD",DataAreaId,"T.PurchLine","%DeliveryDate","","","","","","","ItemId|InventTransId",$E335,$D335)</f>
        <v>3/23/2017</v>
      </c>
      <c r="H335" s="9">
        <v>-100</v>
      </c>
      <c r="I335" s="9">
        <f>_xll.AtlasFormulas.AtlasFunctions.AtlasBalance("PROD",DataAreaId,"T.PurchLine","Sum|PurchPrice|0","","","","","","","ItemId|InventTransId",$E335,$D335)</f>
        <v>5.1424200000000004</v>
      </c>
      <c r="J335" s="7" t="str">
        <f>_xll.AtlasFormulas.AtlasFunctions.AtlasTable("PROD",DataAreaId,"T.PurchLine","%CurrencyCode","","","","","","","ItemId|InventTransId",$E335,$D335)</f>
        <v>EUR</v>
      </c>
      <c r="K335" s="9">
        <f>_xll.AtlasFormulas.AtlasFunctions.AtlasBalance("PROD",DataAreaId,"T.PurchLine","Sum|LineAmount|0","","","","","","","ItemId|InventTransId",$E335,$D335)</f>
        <v>-1028.48</v>
      </c>
      <c r="L335" s="6">
        <v>42817</v>
      </c>
      <c r="M335" s="6">
        <v>42817</v>
      </c>
    </row>
    <row r="336" spans="1:13" x14ac:dyDescent="0.25">
      <c r="A336" s="4" t="s">
        <v>181</v>
      </c>
      <c r="B336" s="7" t="str">
        <f>_xll.AtlasFormulas.AtlasFunctions.AtlasTable("PROD",DataAreaId,"T.PurchTable","%OrderAccount","","","","","","","PurchId",$A336)</f>
        <v>364-2000168</v>
      </c>
      <c r="C336" s="7" t="str">
        <f>_xll.AtlasFormulas.AtlasFunctions.AtlasTable("PROD",DataAreaId,"T.VendTable","%Name","","","","","","","AccountNum",$B336)</f>
        <v>S&amp;P Clever Reinforcement Company AG</v>
      </c>
      <c r="D336" s="4" t="s">
        <v>528</v>
      </c>
      <c r="E336" s="4" t="s">
        <v>525</v>
      </c>
      <c r="F336" s="4" t="s">
        <v>526</v>
      </c>
      <c r="G336" s="7" t="str">
        <f>_xll.AtlasFormulas.AtlasFunctions.AtlasTable("PROD",DataAreaId,"T.PurchLine","%DeliveryDate","","","","","","","ItemId|InventTransId",$E336,$D336)</f>
        <v>3/23/2017</v>
      </c>
      <c r="H336" s="9">
        <v>100</v>
      </c>
      <c r="I336" s="9">
        <f>_xll.AtlasFormulas.AtlasFunctions.AtlasBalance("PROD",DataAreaId,"T.PurchLine","Sum|PurchPrice|0","","","","","","","ItemId|InventTransId",$E336,$D336)</f>
        <v>5.14</v>
      </c>
      <c r="J336" s="7" t="str">
        <f>_xll.AtlasFormulas.AtlasFunctions.AtlasTable("PROD",DataAreaId,"T.PurchLine","%CurrencyCode","","","","","","","ItemId|InventTransId",$E336,$D336)</f>
        <v>EUR</v>
      </c>
      <c r="K336" s="9">
        <f>_xll.AtlasFormulas.AtlasFunctions.AtlasBalance("PROD",DataAreaId,"T.PurchLine","Sum|LineAmount|0","","","","","","","ItemId|InventTransId",$E336,$D336)</f>
        <v>1028</v>
      </c>
      <c r="L336" s="6">
        <v>42817</v>
      </c>
      <c r="M336" s="6">
        <v>42817</v>
      </c>
    </row>
    <row r="337" spans="1:13" x14ac:dyDescent="0.25">
      <c r="A337" s="4" t="s">
        <v>181</v>
      </c>
      <c r="B337" s="7" t="str">
        <f>_xll.AtlasFormulas.AtlasFunctions.AtlasTable("PROD",DataAreaId,"T.PurchTable","%OrderAccount","","","","","","","PurchId",$A337)</f>
        <v>364-2000168</v>
      </c>
      <c r="C337" s="7" t="str">
        <f>_xll.AtlasFormulas.AtlasFunctions.AtlasTable("PROD",DataAreaId,"T.VendTable","%Name","","","","","","","AccountNum",$B337)</f>
        <v>S&amp;P Clever Reinforcement Company AG</v>
      </c>
      <c r="D337" s="4" t="s">
        <v>528</v>
      </c>
      <c r="E337" s="4" t="s">
        <v>525</v>
      </c>
      <c r="F337" s="4" t="s">
        <v>526</v>
      </c>
      <c r="G337" s="7" t="str">
        <f>_xll.AtlasFormulas.AtlasFunctions.AtlasTable("PROD",DataAreaId,"T.PurchLine","%DeliveryDate","","","","","","","ItemId|InventTransId",$E337,$D337)</f>
        <v>3/23/2017</v>
      </c>
      <c r="H337" s="9">
        <v>100</v>
      </c>
      <c r="I337" s="9">
        <f>_xll.AtlasFormulas.AtlasFunctions.AtlasBalance("PROD",DataAreaId,"T.PurchLine","Sum|PurchPrice|0","","","","","","","ItemId|InventTransId",$E337,$D337)</f>
        <v>5.14</v>
      </c>
      <c r="J337" s="7" t="str">
        <f>_xll.AtlasFormulas.AtlasFunctions.AtlasTable("PROD",DataAreaId,"T.PurchLine","%CurrencyCode","","","","","","","ItemId|InventTransId",$E337,$D337)</f>
        <v>EUR</v>
      </c>
      <c r="K337" s="9">
        <f>_xll.AtlasFormulas.AtlasFunctions.AtlasBalance("PROD",DataAreaId,"T.PurchLine","Sum|LineAmount|0","","","","","","","ItemId|InventTransId",$E337,$D337)</f>
        <v>1028</v>
      </c>
      <c r="L337" s="6">
        <v>42817</v>
      </c>
      <c r="M337" s="6">
        <v>42817</v>
      </c>
    </row>
    <row r="338" spans="1:13" x14ac:dyDescent="0.25">
      <c r="A338" s="4" t="s">
        <v>262</v>
      </c>
      <c r="B338" s="7" t="str">
        <f>_xll.AtlasFormulas.AtlasFunctions.AtlasTable("PROD",DataAreaId,"T.PurchTable","%OrderAccount","","","","","","","PurchId",$A338)</f>
        <v>364-2000168</v>
      </c>
      <c r="C338" s="7" t="str">
        <f>_xll.AtlasFormulas.AtlasFunctions.AtlasTable("PROD",DataAreaId,"T.VendTable","%Name","","","","","","","AccountNum",$B338)</f>
        <v>S&amp;P Clever Reinforcement Company AG</v>
      </c>
      <c r="D338" s="4" t="s">
        <v>529</v>
      </c>
      <c r="E338" s="4" t="s">
        <v>525</v>
      </c>
      <c r="F338" s="4" t="s">
        <v>526</v>
      </c>
      <c r="G338" s="7" t="str">
        <f>_xll.AtlasFormulas.AtlasFunctions.AtlasTable("PROD",DataAreaId,"T.PurchLine","%DeliveryDate","","","","","","","ItemId|InventTransId",$E338,$D338)</f>
        <v>5/18/2017</v>
      </c>
      <c r="H338" s="9">
        <v>100</v>
      </c>
      <c r="I338" s="9">
        <f>_xll.AtlasFormulas.AtlasFunctions.AtlasBalance("PROD",DataAreaId,"T.PurchLine","Sum|PurchPrice|0","","","","","","","ItemId|InventTransId",$E338,$D338)</f>
        <v>5.14</v>
      </c>
      <c r="J338" s="7" t="str">
        <f>_xll.AtlasFormulas.AtlasFunctions.AtlasTable("PROD",DataAreaId,"T.PurchLine","%CurrencyCode","","","","","","","ItemId|InventTransId",$E338,$D338)</f>
        <v>EUR</v>
      </c>
      <c r="K338" s="9">
        <f>_xll.AtlasFormulas.AtlasFunctions.AtlasBalance("PROD",DataAreaId,"T.PurchLine","Sum|LineAmount|0","","","","","","","ItemId|InventTransId",$E338,$D338)</f>
        <v>514</v>
      </c>
      <c r="L338" s="6">
        <v>42873</v>
      </c>
      <c r="M338" s="6">
        <v>42884</v>
      </c>
    </row>
    <row r="339" spans="1:13" x14ac:dyDescent="0.25">
      <c r="A339" s="4" t="s">
        <v>194</v>
      </c>
      <c r="B339" s="7" t="str">
        <f>_xll.AtlasFormulas.AtlasFunctions.AtlasTable("PROD",DataAreaId,"T.PurchTable","%OrderAccount","","","","","","","PurchId",$A339)</f>
        <v>364-2000168</v>
      </c>
      <c r="C339" s="7" t="str">
        <f>_xll.AtlasFormulas.AtlasFunctions.AtlasTable("PROD",DataAreaId,"T.VendTable","%Name","","","","","","","AccountNum",$B339)</f>
        <v>S&amp;P Clever Reinforcement Company AG</v>
      </c>
      <c r="D339" s="4" t="s">
        <v>530</v>
      </c>
      <c r="E339" s="4" t="s">
        <v>531</v>
      </c>
      <c r="F339" s="4" t="s">
        <v>532</v>
      </c>
      <c r="G339" s="7" t="str">
        <f>_xll.AtlasFormulas.AtlasFunctions.AtlasTable("PROD",DataAreaId,"T.PurchLine","%DeliveryDate","","","","","","","ItemId|InventTransId",$E339,$D339)</f>
        <v>2/9/2017</v>
      </c>
      <c r="H339" s="9">
        <v>100</v>
      </c>
      <c r="I339" s="9">
        <f>_xll.AtlasFormulas.AtlasFunctions.AtlasBalance("PROD",DataAreaId,"T.PurchLine","Sum|PurchPrice|0","","","","","","","ItemId|InventTransId",$E339,$D339)</f>
        <v>13.25821</v>
      </c>
      <c r="J339" s="7" t="str">
        <f>_xll.AtlasFormulas.AtlasFunctions.AtlasTable("PROD",DataAreaId,"T.PurchLine","%CurrencyCode","","","","","","","ItemId|InventTransId",$E339,$D339)</f>
        <v>EUR</v>
      </c>
      <c r="K339" s="9">
        <f>_xll.AtlasFormulas.AtlasFunctions.AtlasBalance("PROD",DataAreaId,"T.PurchLine","Sum|LineAmount|0","","","","","","","ItemId|InventTransId",$E339,$D339)</f>
        <v>3977.46</v>
      </c>
      <c r="L339" s="6">
        <v>42787</v>
      </c>
      <c r="M339" s="6">
        <v>42789</v>
      </c>
    </row>
    <row r="340" spans="1:13" x14ac:dyDescent="0.25">
      <c r="A340" s="4" t="s">
        <v>194</v>
      </c>
      <c r="B340" s="7" t="str">
        <f>_xll.AtlasFormulas.AtlasFunctions.AtlasTable("PROD",DataAreaId,"T.PurchTable","%OrderAccount","","","","","","","PurchId",$A340)</f>
        <v>364-2000168</v>
      </c>
      <c r="C340" s="7" t="str">
        <f>_xll.AtlasFormulas.AtlasFunctions.AtlasTable("PROD",DataAreaId,"T.VendTable","%Name","","","","","","","AccountNum",$B340)</f>
        <v>S&amp;P Clever Reinforcement Company AG</v>
      </c>
      <c r="D340" s="4" t="s">
        <v>530</v>
      </c>
      <c r="E340" s="4" t="s">
        <v>531</v>
      </c>
      <c r="F340" s="4" t="s">
        <v>532</v>
      </c>
      <c r="G340" s="7" t="str">
        <f>_xll.AtlasFormulas.AtlasFunctions.AtlasTable("PROD",DataAreaId,"T.PurchLine","%DeliveryDate","","","","","","","ItemId|InventTransId",$E340,$D340)</f>
        <v>2/9/2017</v>
      </c>
      <c r="H340" s="9">
        <v>100</v>
      </c>
      <c r="I340" s="9">
        <f>_xll.AtlasFormulas.AtlasFunctions.AtlasBalance("PROD",DataAreaId,"T.PurchLine","Sum|PurchPrice|0","","","","","","","ItemId|InventTransId",$E340,$D340)</f>
        <v>13.25821</v>
      </c>
      <c r="J340" s="7" t="str">
        <f>_xll.AtlasFormulas.AtlasFunctions.AtlasTable("PROD",DataAreaId,"T.PurchLine","%CurrencyCode","","","","","","","ItemId|InventTransId",$E340,$D340)</f>
        <v>EUR</v>
      </c>
      <c r="K340" s="9">
        <f>_xll.AtlasFormulas.AtlasFunctions.AtlasBalance("PROD",DataAreaId,"T.PurchLine","Sum|LineAmount|0","","","","","","","ItemId|InventTransId",$E340,$D340)</f>
        <v>3977.46</v>
      </c>
      <c r="L340" s="6">
        <v>42787</v>
      </c>
      <c r="M340" s="6">
        <v>42789</v>
      </c>
    </row>
    <row r="341" spans="1:13" x14ac:dyDescent="0.25">
      <c r="A341" s="4" t="s">
        <v>194</v>
      </c>
      <c r="B341" s="7" t="str">
        <f>_xll.AtlasFormulas.AtlasFunctions.AtlasTable("PROD",DataAreaId,"T.PurchTable","%OrderAccount","","","","","","","PurchId",$A341)</f>
        <v>364-2000168</v>
      </c>
      <c r="C341" s="7" t="str">
        <f>_xll.AtlasFormulas.AtlasFunctions.AtlasTable("PROD",DataAreaId,"T.VendTable","%Name","","","","","","","AccountNum",$B341)</f>
        <v>S&amp;P Clever Reinforcement Company AG</v>
      </c>
      <c r="D341" s="4" t="s">
        <v>530</v>
      </c>
      <c r="E341" s="4" t="s">
        <v>531</v>
      </c>
      <c r="F341" s="4" t="s">
        <v>532</v>
      </c>
      <c r="G341" s="7" t="str">
        <f>_xll.AtlasFormulas.AtlasFunctions.AtlasTable("PROD",DataAreaId,"T.PurchLine","%DeliveryDate","","","","","","","ItemId|InventTransId",$E341,$D341)</f>
        <v>2/9/2017</v>
      </c>
      <c r="H341" s="9">
        <v>100</v>
      </c>
      <c r="I341" s="9">
        <f>_xll.AtlasFormulas.AtlasFunctions.AtlasBalance("PROD",DataAreaId,"T.PurchLine","Sum|PurchPrice|0","","","","","","","ItemId|InventTransId",$E341,$D341)</f>
        <v>13.25821</v>
      </c>
      <c r="J341" s="7" t="str">
        <f>_xll.AtlasFormulas.AtlasFunctions.AtlasTable("PROD",DataAreaId,"T.PurchLine","%CurrencyCode","","","","","","","ItemId|InventTransId",$E341,$D341)</f>
        <v>EUR</v>
      </c>
      <c r="K341" s="9">
        <f>_xll.AtlasFormulas.AtlasFunctions.AtlasBalance("PROD",DataAreaId,"T.PurchLine","Sum|LineAmount|0","","","","","","","ItemId|InventTransId",$E341,$D341)</f>
        <v>3977.46</v>
      </c>
      <c r="L341" s="6">
        <v>42787</v>
      </c>
      <c r="M341" s="6">
        <v>42789</v>
      </c>
    </row>
    <row r="342" spans="1:13" x14ac:dyDescent="0.25">
      <c r="A342" s="4" t="s">
        <v>94</v>
      </c>
      <c r="B342" s="7" t="str">
        <f>_xll.AtlasFormulas.AtlasFunctions.AtlasTable("PROD",DataAreaId,"T.PurchTable","%OrderAccount","","","","","","","PurchId",$A342)</f>
        <v>364-2000168</v>
      </c>
      <c r="C342" s="7" t="str">
        <f>_xll.AtlasFormulas.AtlasFunctions.AtlasTable("PROD",DataAreaId,"T.VendTable","%Name","","","","","","","AccountNum",$B342)</f>
        <v>S&amp;P Clever Reinforcement Company AG</v>
      </c>
      <c r="D342" s="4" t="s">
        <v>533</v>
      </c>
      <c r="E342" s="4" t="s">
        <v>531</v>
      </c>
      <c r="F342" s="4" t="s">
        <v>532</v>
      </c>
      <c r="G342" s="7" t="str">
        <f>_xll.AtlasFormulas.AtlasFunctions.AtlasTable("PROD",DataAreaId,"T.PurchLine","%DeliveryDate","","","","","","","ItemId|InventTransId",$E342,$D342)</f>
        <v>3/2/2017</v>
      </c>
      <c r="H342" s="9">
        <v>100</v>
      </c>
      <c r="I342" s="9">
        <f>_xll.AtlasFormulas.AtlasFunctions.AtlasBalance("PROD",DataAreaId,"T.PurchLine","Sum|PurchPrice|0","","","","","","","ItemId|InventTransId",$E342,$D342)</f>
        <v>13.26</v>
      </c>
      <c r="J342" s="7" t="str">
        <f>_xll.AtlasFormulas.AtlasFunctions.AtlasTable("PROD",DataAreaId,"T.PurchLine","%CurrencyCode","","","","","","","ItemId|InventTransId",$E342,$D342)</f>
        <v>EUR</v>
      </c>
      <c r="K342" s="9">
        <f>_xll.AtlasFormulas.AtlasFunctions.AtlasBalance("PROD",DataAreaId,"T.PurchLine","Sum|LineAmount|0","","","","","","","ItemId|InventTransId",$E342,$D342)</f>
        <v>9282</v>
      </c>
      <c r="L342" s="6">
        <v>42795</v>
      </c>
      <c r="M342" s="6">
        <v>42800</v>
      </c>
    </row>
    <row r="343" spans="1:13" x14ac:dyDescent="0.25">
      <c r="A343" s="4" t="s">
        <v>94</v>
      </c>
      <c r="B343" s="7" t="str">
        <f>_xll.AtlasFormulas.AtlasFunctions.AtlasTable("PROD",DataAreaId,"T.PurchTable","%OrderAccount","","","","","","","PurchId",$A343)</f>
        <v>364-2000168</v>
      </c>
      <c r="C343" s="7" t="str">
        <f>_xll.AtlasFormulas.AtlasFunctions.AtlasTable("PROD",DataAreaId,"T.VendTable","%Name","","","","","","","AccountNum",$B343)</f>
        <v>S&amp;P Clever Reinforcement Company AG</v>
      </c>
      <c r="D343" s="4" t="s">
        <v>533</v>
      </c>
      <c r="E343" s="4" t="s">
        <v>531</v>
      </c>
      <c r="F343" s="4" t="s">
        <v>532</v>
      </c>
      <c r="G343" s="7" t="str">
        <f>_xll.AtlasFormulas.AtlasFunctions.AtlasTable("PROD",DataAreaId,"T.PurchLine","%DeliveryDate","","","","","","","ItemId|InventTransId",$E343,$D343)</f>
        <v>3/2/2017</v>
      </c>
      <c r="H343" s="9">
        <v>100</v>
      </c>
      <c r="I343" s="9">
        <f>_xll.AtlasFormulas.AtlasFunctions.AtlasBalance("PROD",DataAreaId,"T.PurchLine","Sum|PurchPrice|0","","","","","","","ItemId|InventTransId",$E343,$D343)</f>
        <v>13.26</v>
      </c>
      <c r="J343" s="7" t="str">
        <f>_xll.AtlasFormulas.AtlasFunctions.AtlasTable("PROD",DataAreaId,"T.PurchLine","%CurrencyCode","","","","","","","ItemId|InventTransId",$E343,$D343)</f>
        <v>EUR</v>
      </c>
      <c r="K343" s="9">
        <f>_xll.AtlasFormulas.AtlasFunctions.AtlasBalance("PROD",DataAreaId,"T.PurchLine","Sum|LineAmount|0","","","","","","","ItemId|InventTransId",$E343,$D343)</f>
        <v>9282</v>
      </c>
      <c r="L343" s="6">
        <v>42795</v>
      </c>
      <c r="M343" s="6">
        <v>42800</v>
      </c>
    </row>
    <row r="344" spans="1:13" x14ac:dyDescent="0.25">
      <c r="A344" s="4" t="s">
        <v>94</v>
      </c>
      <c r="B344" s="7" t="str">
        <f>_xll.AtlasFormulas.AtlasFunctions.AtlasTable("PROD",DataAreaId,"T.PurchTable","%OrderAccount","","","","","","","PurchId",$A344)</f>
        <v>364-2000168</v>
      </c>
      <c r="C344" s="7" t="str">
        <f>_xll.AtlasFormulas.AtlasFunctions.AtlasTable("PROD",DataAreaId,"T.VendTable","%Name","","","","","","","AccountNum",$B344)</f>
        <v>S&amp;P Clever Reinforcement Company AG</v>
      </c>
      <c r="D344" s="4" t="s">
        <v>533</v>
      </c>
      <c r="E344" s="4" t="s">
        <v>531</v>
      </c>
      <c r="F344" s="4" t="s">
        <v>532</v>
      </c>
      <c r="G344" s="7" t="str">
        <f>_xll.AtlasFormulas.AtlasFunctions.AtlasTable("PROD",DataAreaId,"T.PurchLine","%DeliveryDate","","","","","","","ItemId|InventTransId",$E344,$D344)</f>
        <v>3/2/2017</v>
      </c>
      <c r="H344" s="9">
        <v>100</v>
      </c>
      <c r="I344" s="9">
        <f>_xll.AtlasFormulas.AtlasFunctions.AtlasBalance("PROD",DataAreaId,"T.PurchLine","Sum|PurchPrice|0","","","","","","","ItemId|InventTransId",$E344,$D344)</f>
        <v>13.26</v>
      </c>
      <c r="J344" s="7" t="str">
        <f>_xll.AtlasFormulas.AtlasFunctions.AtlasTable("PROD",DataAreaId,"T.PurchLine","%CurrencyCode","","","","","","","ItemId|InventTransId",$E344,$D344)</f>
        <v>EUR</v>
      </c>
      <c r="K344" s="9">
        <f>_xll.AtlasFormulas.AtlasFunctions.AtlasBalance("PROD",DataAreaId,"T.PurchLine","Sum|LineAmount|0","","","","","","","ItemId|InventTransId",$E344,$D344)</f>
        <v>9282</v>
      </c>
      <c r="L344" s="6">
        <v>42795</v>
      </c>
      <c r="M344" s="6">
        <v>42800</v>
      </c>
    </row>
    <row r="345" spans="1:13" x14ac:dyDescent="0.25">
      <c r="A345" s="4" t="s">
        <v>94</v>
      </c>
      <c r="B345" s="7" t="str">
        <f>_xll.AtlasFormulas.AtlasFunctions.AtlasTable("PROD",DataAreaId,"T.PurchTable","%OrderAccount","","","","","","","PurchId",$A345)</f>
        <v>364-2000168</v>
      </c>
      <c r="C345" s="7" t="str">
        <f>_xll.AtlasFormulas.AtlasFunctions.AtlasTable("PROD",DataAreaId,"T.VendTable","%Name","","","","","","","AccountNum",$B345)</f>
        <v>S&amp;P Clever Reinforcement Company AG</v>
      </c>
      <c r="D345" s="4" t="s">
        <v>533</v>
      </c>
      <c r="E345" s="4" t="s">
        <v>531</v>
      </c>
      <c r="F345" s="4" t="s">
        <v>532</v>
      </c>
      <c r="G345" s="7" t="str">
        <f>_xll.AtlasFormulas.AtlasFunctions.AtlasTable("PROD",DataAreaId,"T.PurchLine","%DeliveryDate","","","","","","","ItemId|InventTransId",$E345,$D345)</f>
        <v>3/2/2017</v>
      </c>
      <c r="H345" s="9">
        <v>100</v>
      </c>
      <c r="I345" s="9">
        <f>_xll.AtlasFormulas.AtlasFunctions.AtlasBalance("PROD",DataAreaId,"T.PurchLine","Sum|PurchPrice|0","","","","","","","ItemId|InventTransId",$E345,$D345)</f>
        <v>13.26</v>
      </c>
      <c r="J345" s="7" t="str">
        <f>_xll.AtlasFormulas.AtlasFunctions.AtlasTable("PROD",DataAreaId,"T.PurchLine","%CurrencyCode","","","","","","","ItemId|InventTransId",$E345,$D345)</f>
        <v>EUR</v>
      </c>
      <c r="K345" s="9">
        <f>_xll.AtlasFormulas.AtlasFunctions.AtlasBalance("PROD",DataAreaId,"T.PurchLine","Sum|LineAmount|0","","","","","","","ItemId|InventTransId",$E345,$D345)</f>
        <v>9282</v>
      </c>
      <c r="L345" s="6">
        <v>42795</v>
      </c>
      <c r="M345" s="6">
        <v>42800</v>
      </c>
    </row>
    <row r="346" spans="1:13" x14ac:dyDescent="0.25">
      <c r="A346" s="4" t="s">
        <v>94</v>
      </c>
      <c r="B346" s="7" t="str">
        <f>_xll.AtlasFormulas.AtlasFunctions.AtlasTable("PROD",DataAreaId,"T.PurchTable","%OrderAccount","","","","","","","PurchId",$A346)</f>
        <v>364-2000168</v>
      </c>
      <c r="C346" s="7" t="str">
        <f>_xll.AtlasFormulas.AtlasFunctions.AtlasTable("PROD",DataAreaId,"T.VendTable","%Name","","","","","","","AccountNum",$B346)</f>
        <v>S&amp;P Clever Reinforcement Company AG</v>
      </c>
      <c r="D346" s="4" t="s">
        <v>533</v>
      </c>
      <c r="E346" s="4" t="s">
        <v>531</v>
      </c>
      <c r="F346" s="4" t="s">
        <v>532</v>
      </c>
      <c r="G346" s="7" t="str">
        <f>_xll.AtlasFormulas.AtlasFunctions.AtlasTable("PROD",DataAreaId,"T.PurchLine","%DeliveryDate","","","","","","","ItemId|InventTransId",$E346,$D346)</f>
        <v>3/2/2017</v>
      </c>
      <c r="H346" s="9">
        <v>100</v>
      </c>
      <c r="I346" s="9">
        <f>_xll.AtlasFormulas.AtlasFunctions.AtlasBalance("PROD",DataAreaId,"T.PurchLine","Sum|PurchPrice|0","","","","","","","ItemId|InventTransId",$E346,$D346)</f>
        <v>13.26</v>
      </c>
      <c r="J346" s="7" t="str">
        <f>_xll.AtlasFormulas.AtlasFunctions.AtlasTable("PROD",DataAreaId,"T.PurchLine","%CurrencyCode","","","","","","","ItemId|InventTransId",$E346,$D346)</f>
        <v>EUR</v>
      </c>
      <c r="K346" s="9">
        <f>_xll.AtlasFormulas.AtlasFunctions.AtlasBalance("PROD",DataAreaId,"T.PurchLine","Sum|LineAmount|0","","","","","","","ItemId|InventTransId",$E346,$D346)</f>
        <v>9282</v>
      </c>
      <c r="L346" s="6">
        <v>42795</v>
      </c>
      <c r="M346" s="6">
        <v>42800</v>
      </c>
    </row>
    <row r="347" spans="1:13" x14ac:dyDescent="0.25">
      <c r="A347" s="4" t="s">
        <v>94</v>
      </c>
      <c r="B347" s="7" t="str">
        <f>_xll.AtlasFormulas.AtlasFunctions.AtlasTable("PROD",DataAreaId,"T.PurchTable","%OrderAccount","","","","","","","PurchId",$A347)</f>
        <v>364-2000168</v>
      </c>
      <c r="C347" s="7" t="str">
        <f>_xll.AtlasFormulas.AtlasFunctions.AtlasTable("PROD",DataAreaId,"T.VendTable","%Name","","","","","","","AccountNum",$B347)</f>
        <v>S&amp;P Clever Reinforcement Company AG</v>
      </c>
      <c r="D347" s="4" t="s">
        <v>533</v>
      </c>
      <c r="E347" s="4" t="s">
        <v>531</v>
      </c>
      <c r="F347" s="4" t="s">
        <v>532</v>
      </c>
      <c r="G347" s="7" t="str">
        <f>_xll.AtlasFormulas.AtlasFunctions.AtlasTable("PROD",DataAreaId,"T.PurchLine","%DeliveryDate","","","","","","","ItemId|InventTransId",$E347,$D347)</f>
        <v>3/2/2017</v>
      </c>
      <c r="H347" s="9">
        <v>100</v>
      </c>
      <c r="I347" s="9">
        <f>_xll.AtlasFormulas.AtlasFunctions.AtlasBalance("PROD",DataAreaId,"T.PurchLine","Sum|PurchPrice|0","","","","","","","ItemId|InventTransId",$E347,$D347)</f>
        <v>13.26</v>
      </c>
      <c r="J347" s="7" t="str">
        <f>_xll.AtlasFormulas.AtlasFunctions.AtlasTable("PROD",DataAreaId,"T.PurchLine","%CurrencyCode","","","","","","","ItemId|InventTransId",$E347,$D347)</f>
        <v>EUR</v>
      </c>
      <c r="K347" s="9">
        <f>_xll.AtlasFormulas.AtlasFunctions.AtlasBalance("PROD",DataAreaId,"T.PurchLine","Sum|LineAmount|0","","","","","","","ItemId|InventTransId",$E347,$D347)</f>
        <v>9282</v>
      </c>
      <c r="L347" s="6">
        <v>42795</v>
      </c>
      <c r="M347" s="6">
        <v>42800</v>
      </c>
    </row>
    <row r="348" spans="1:13" x14ac:dyDescent="0.25">
      <c r="A348" s="4" t="s">
        <v>94</v>
      </c>
      <c r="B348" s="7" t="str">
        <f>_xll.AtlasFormulas.AtlasFunctions.AtlasTable("PROD",DataAreaId,"T.PurchTable","%OrderAccount","","","","","","","PurchId",$A348)</f>
        <v>364-2000168</v>
      </c>
      <c r="C348" s="7" t="str">
        <f>_xll.AtlasFormulas.AtlasFunctions.AtlasTable("PROD",DataAreaId,"T.VendTable","%Name","","","","","","","AccountNum",$B348)</f>
        <v>S&amp;P Clever Reinforcement Company AG</v>
      </c>
      <c r="D348" s="4" t="s">
        <v>533</v>
      </c>
      <c r="E348" s="4" t="s">
        <v>531</v>
      </c>
      <c r="F348" s="4" t="s">
        <v>532</v>
      </c>
      <c r="G348" s="7" t="str">
        <f>_xll.AtlasFormulas.AtlasFunctions.AtlasTable("PROD",DataAreaId,"T.PurchLine","%DeliveryDate","","","","","","","ItemId|InventTransId",$E348,$D348)</f>
        <v>3/2/2017</v>
      </c>
      <c r="H348" s="9">
        <v>100</v>
      </c>
      <c r="I348" s="9">
        <f>_xll.AtlasFormulas.AtlasFunctions.AtlasBalance("PROD",DataAreaId,"T.PurchLine","Sum|PurchPrice|0","","","","","","","ItemId|InventTransId",$E348,$D348)</f>
        <v>13.26</v>
      </c>
      <c r="J348" s="7" t="str">
        <f>_xll.AtlasFormulas.AtlasFunctions.AtlasTable("PROD",DataAreaId,"T.PurchLine","%CurrencyCode","","","","","","","ItemId|InventTransId",$E348,$D348)</f>
        <v>EUR</v>
      </c>
      <c r="K348" s="9">
        <f>_xll.AtlasFormulas.AtlasFunctions.AtlasBalance("PROD",DataAreaId,"T.PurchLine","Sum|LineAmount|0","","","","","","","ItemId|InventTransId",$E348,$D348)</f>
        <v>9282</v>
      </c>
      <c r="L348" s="6">
        <v>42795</v>
      </c>
      <c r="M348" s="6">
        <v>42800</v>
      </c>
    </row>
    <row r="349" spans="1:13" x14ac:dyDescent="0.25">
      <c r="A349" s="4" t="s">
        <v>142</v>
      </c>
      <c r="B349" s="7" t="str">
        <f>_xll.AtlasFormulas.AtlasFunctions.AtlasTable("PROD",DataAreaId,"T.PurchTable","%OrderAccount","","","","","","","PurchId",$A349)</f>
        <v>364-2000168</v>
      </c>
      <c r="C349" s="7" t="str">
        <f>_xll.AtlasFormulas.AtlasFunctions.AtlasTable("PROD",DataAreaId,"T.VendTable","%Name","","","","","","","AccountNum",$B349)</f>
        <v>S&amp;P Clever Reinforcement Company AG</v>
      </c>
      <c r="D349" s="4" t="s">
        <v>534</v>
      </c>
      <c r="E349" s="4" t="s">
        <v>531</v>
      </c>
      <c r="F349" s="4" t="s">
        <v>532</v>
      </c>
      <c r="G349" s="7" t="str">
        <f>_xll.AtlasFormulas.AtlasFunctions.AtlasTable("PROD",DataAreaId,"T.PurchLine","%DeliveryDate","","","","","","","ItemId|InventTransId",$E349,$D349)</f>
        <v>3/23/2017</v>
      </c>
      <c r="H349" s="9">
        <v>-100</v>
      </c>
      <c r="I349" s="9">
        <f>_xll.AtlasFormulas.AtlasFunctions.AtlasBalance("PROD",DataAreaId,"T.PurchLine","Sum|PurchPrice|0","","","","","","","ItemId|InventTransId",$E349,$D349)</f>
        <v>13.25821</v>
      </c>
      <c r="J349" s="7" t="str">
        <f>_xll.AtlasFormulas.AtlasFunctions.AtlasTable("PROD",DataAreaId,"T.PurchLine","%CurrencyCode","","","","","","","ItemId|InventTransId",$E349,$D349)</f>
        <v>EUR</v>
      </c>
      <c r="K349" s="9">
        <f>_xll.AtlasFormulas.AtlasFunctions.AtlasBalance("PROD",DataAreaId,"T.PurchLine","Sum|LineAmount|0","","","","","","","ItemId|InventTransId",$E349,$D349)</f>
        <v>-3977.46</v>
      </c>
      <c r="L349" s="6">
        <v>42817</v>
      </c>
      <c r="M349" s="6">
        <v>42817</v>
      </c>
    </row>
    <row r="350" spans="1:13" x14ac:dyDescent="0.25">
      <c r="A350" s="4" t="s">
        <v>142</v>
      </c>
      <c r="B350" s="7" t="str">
        <f>_xll.AtlasFormulas.AtlasFunctions.AtlasTable("PROD",DataAreaId,"T.PurchTable","%OrderAccount","","","","","","","PurchId",$A350)</f>
        <v>364-2000168</v>
      </c>
      <c r="C350" s="7" t="str">
        <f>_xll.AtlasFormulas.AtlasFunctions.AtlasTable("PROD",DataAreaId,"T.VendTable","%Name","","","","","","","AccountNum",$B350)</f>
        <v>S&amp;P Clever Reinforcement Company AG</v>
      </c>
      <c r="D350" s="4" t="s">
        <v>534</v>
      </c>
      <c r="E350" s="4" t="s">
        <v>531</v>
      </c>
      <c r="F350" s="4" t="s">
        <v>532</v>
      </c>
      <c r="G350" s="7" t="str">
        <f>_xll.AtlasFormulas.AtlasFunctions.AtlasTable("PROD",DataAreaId,"T.PurchLine","%DeliveryDate","","","","","","","ItemId|InventTransId",$E350,$D350)</f>
        <v>3/23/2017</v>
      </c>
      <c r="H350" s="9">
        <v>-100</v>
      </c>
      <c r="I350" s="9">
        <f>_xll.AtlasFormulas.AtlasFunctions.AtlasBalance("PROD",DataAreaId,"T.PurchLine","Sum|PurchPrice|0","","","","","","","ItemId|InventTransId",$E350,$D350)</f>
        <v>13.25821</v>
      </c>
      <c r="J350" s="7" t="str">
        <f>_xll.AtlasFormulas.AtlasFunctions.AtlasTable("PROD",DataAreaId,"T.PurchLine","%CurrencyCode","","","","","","","ItemId|InventTransId",$E350,$D350)</f>
        <v>EUR</v>
      </c>
      <c r="K350" s="9">
        <f>_xll.AtlasFormulas.AtlasFunctions.AtlasBalance("PROD",DataAreaId,"T.PurchLine","Sum|LineAmount|0","","","","","","","ItemId|InventTransId",$E350,$D350)</f>
        <v>-3977.46</v>
      </c>
      <c r="L350" s="6">
        <v>42817</v>
      </c>
      <c r="M350" s="6">
        <v>42817</v>
      </c>
    </row>
    <row r="351" spans="1:13" x14ac:dyDescent="0.25">
      <c r="A351" s="4" t="s">
        <v>142</v>
      </c>
      <c r="B351" s="7" t="str">
        <f>_xll.AtlasFormulas.AtlasFunctions.AtlasTable("PROD",DataAreaId,"T.PurchTable","%OrderAccount","","","","","","","PurchId",$A351)</f>
        <v>364-2000168</v>
      </c>
      <c r="C351" s="7" t="str">
        <f>_xll.AtlasFormulas.AtlasFunctions.AtlasTable("PROD",DataAreaId,"T.VendTable","%Name","","","","","","","AccountNum",$B351)</f>
        <v>S&amp;P Clever Reinforcement Company AG</v>
      </c>
      <c r="D351" s="4" t="s">
        <v>534</v>
      </c>
      <c r="E351" s="4" t="s">
        <v>531</v>
      </c>
      <c r="F351" s="4" t="s">
        <v>532</v>
      </c>
      <c r="G351" s="7" t="str">
        <f>_xll.AtlasFormulas.AtlasFunctions.AtlasTable("PROD",DataAreaId,"T.PurchLine","%DeliveryDate","","","","","","","ItemId|InventTransId",$E351,$D351)</f>
        <v>3/23/2017</v>
      </c>
      <c r="H351" s="9">
        <v>-100</v>
      </c>
      <c r="I351" s="9">
        <f>_xll.AtlasFormulas.AtlasFunctions.AtlasBalance("PROD",DataAreaId,"T.PurchLine","Sum|PurchPrice|0","","","","","","","ItemId|InventTransId",$E351,$D351)</f>
        <v>13.25821</v>
      </c>
      <c r="J351" s="7" t="str">
        <f>_xll.AtlasFormulas.AtlasFunctions.AtlasTable("PROD",DataAreaId,"T.PurchLine","%CurrencyCode","","","","","","","ItemId|InventTransId",$E351,$D351)</f>
        <v>EUR</v>
      </c>
      <c r="K351" s="9">
        <f>_xll.AtlasFormulas.AtlasFunctions.AtlasBalance("PROD",DataAreaId,"T.PurchLine","Sum|LineAmount|0","","","","","","","ItemId|InventTransId",$E351,$D351)</f>
        <v>-3977.46</v>
      </c>
      <c r="L351" s="6">
        <v>42817</v>
      </c>
      <c r="M351" s="6">
        <v>42817</v>
      </c>
    </row>
    <row r="352" spans="1:13" x14ac:dyDescent="0.25">
      <c r="A352" s="4" t="s">
        <v>215</v>
      </c>
      <c r="B352" s="7" t="str">
        <f>_xll.AtlasFormulas.AtlasFunctions.AtlasTable("PROD",DataAreaId,"T.PurchTable","%OrderAccount","","","","","","","PurchId",$A352)</f>
        <v>364-2000168</v>
      </c>
      <c r="C352" s="7" t="str">
        <f>_xll.AtlasFormulas.AtlasFunctions.AtlasTable("PROD",DataAreaId,"T.VendTable","%Name","","","","","","","AccountNum",$B352)</f>
        <v>S&amp;P Clever Reinforcement Company AG</v>
      </c>
      <c r="D352" s="4" t="s">
        <v>535</v>
      </c>
      <c r="E352" s="4" t="s">
        <v>531</v>
      </c>
      <c r="F352" s="4" t="s">
        <v>532</v>
      </c>
      <c r="G352" s="7" t="str">
        <f>_xll.AtlasFormulas.AtlasFunctions.AtlasTable("PROD",DataAreaId,"T.PurchLine","%DeliveryDate","","","","","","","ItemId|InventTransId",$E352,$D352)</f>
        <v>3/23/2017</v>
      </c>
      <c r="H352" s="9">
        <v>-100</v>
      </c>
      <c r="I352" s="9">
        <f>_xll.AtlasFormulas.AtlasFunctions.AtlasBalance("PROD",DataAreaId,"T.PurchLine","Sum|PurchPrice|0","","","","","","","ItemId|InventTransId",$E352,$D352)</f>
        <v>13.26</v>
      </c>
      <c r="J352" s="7" t="str">
        <f>_xll.AtlasFormulas.AtlasFunctions.AtlasTable("PROD",DataAreaId,"T.PurchLine","%CurrencyCode","","","","","","","ItemId|InventTransId",$E352,$D352)</f>
        <v>EUR</v>
      </c>
      <c r="K352" s="9">
        <f>_xll.AtlasFormulas.AtlasFunctions.AtlasBalance("PROD",DataAreaId,"T.PurchLine","Sum|LineAmount|0","","","","","","","ItemId|InventTransId",$E352,$D352)</f>
        <v>-9282</v>
      </c>
      <c r="L352" s="6">
        <v>42817</v>
      </c>
      <c r="M352" s="6">
        <v>42817</v>
      </c>
    </row>
    <row r="353" spans="1:13" x14ac:dyDescent="0.25">
      <c r="A353" s="4" t="s">
        <v>215</v>
      </c>
      <c r="B353" s="7" t="str">
        <f>_xll.AtlasFormulas.AtlasFunctions.AtlasTable("PROD",DataAreaId,"T.PurchTable","%OrderAccount","","","","","","","PurchId",$A353)</f>
        <v>364-2000168</v>
      </c>
      <c r="C353" s="7" t="str">
        <f>_xll.AtlasFormulas.AtlasFunctions.AtlasTable("PROD",DataAreaId,"T.VendTable","%Name","","","","","","","AccountNum",$B353)</f>
        <v>S&amp;P Clever Reinforcement Company AG</v>
      </c>
      <c r="D353" s="4" t="s">
        <v>535</v>
      </c>
      <c r="E353" s="4" t="s">
        <v>531</v>
      </c>
      <c r="F353" s="4" t="s">
        <v>532</v>
      </c>
      <c r="G353" s="7" t="str">
        <f>_xll.AtlasFormulas.AtlasFunctions.AtlasTable("PROD",DataAreaId,"T.PurchLine","%DeliveryDate","","","","","","","ItemId|InventTransId",$E353,$D353)</f>
        <v>3/23/2017</v>
      </c>
      <c r="H353" s="9">
        <v>-100</v>
      </c>
      <c r="I353" s="9">
        <f>_xll.AtlasFormulas.AtlasFunctions.AtlasBalance("PROD",DataAreaId,"T.PurchLine","Sum|PurchPrice|0","","","","","","","ItemId|InventTransId",$E353,$D353)</f>
        <v>13.26</v>
      </c>
      <c r="J353" s="7" t="str">
        <f>_xll.AtlasFormulas.AtlasFunctions.AtlasTable("PROD",DataAreaId,"T.PurchLine","%CurrencyCode","","","","","","","ItemId|InventTransId",$E353,$D353)</f>
        <v>EUR</v>
      </c>
      <c r="K353" s="9">
        <f>_xll.AtlasFormulas.AtlasFunctions.AtlasBalance("PROD",DataAreaId,"T.PurchLine","Sum|LineAmount|0","","","","","","","ItemId|InventTransId",$E353,$D353)</f>
        <v>-9282</v>
      </c>
      <c r="L353" s="6">
        <v>42817</v>
      </c>
      <c r="M353" s="6">
        <v>42817</v>
      </c>
    </row>
    <row r="354" spans="1:13" x14ac:dyDescent="0.25">
      <c r="A354" s="4" t="s">
        <v>215</v>
      </c>
      <c r="B354" s="7" t="str">
        <f>_xll.AtlasFormulas.AtlasFunctions.AtlasTable("PROD",DataAreaId,"T.PurchTable","%OrderAccount","","","","","","","PurchId",$A354)</f>
        <v>364-2000168</v>
      </c>
      <c r="C354" s="7" t="str">
        <f>_xll.AtlasFormulas.AtlasFunctions.AtlasTable("PROD",DataAreaId,"T.VendTable","%Name","","","","","","","AccountNum",$B354)</f>
        <v>S&amp;P Clever Reinforcement Company AG</v>
      </c>
      <c r="D354" s="4" t="s">
        <v>535</v>
      </c>
      <c r="E354" s="4" t="s">
        <v>531</v>
      </c>
      <c r="F354" s="4" t="s">
        <v>532</v>
      </c>
      <c r="G354" s="7" t="str">
        <f>_xll.AtlasFormulas.AtlasFunctions.AtlasTable("PROD",DataAreaId,"T.PurchLine","%DeliveryDate","","","","","","","ItemId|InventTransId",$E354,$D354)</f>
        <v>3/23/2017</v>
      </c>
      <c r="H354" s="9">
        <v>-100</v>
      </c>
      <c r="I354" s="9">
        <f>_xll.AtlasFormulas.AtlasFunctions.AtlasBalance("PROD",DataAreaId,"T.PurchLine","Sum|PurchPrice|0","","","","","","","ItemId|InventTransId",$E354,$D354)</f>
        <v>13.26</v>
      </c>
      <c r="J354" s="7" t="str">
        <f>_xll.AtlasFormulas.AtlasFunctions.AtlasTable("PROD",DataAreaId,"T.PurchLine","%CurrencyCode","","","","","","","ItemId|InventTransId",$E354,$D354)</f>
        <v>EUR</v>
      </c>
      <c r="K354" s="9">
        <f>_xll.AtlasFormulas.AtlasFunctions.AtlasBalance("PROD",DataAreaId,"T.PurchLine","Sum|LineAmount|0","","","","","","","ItemId|InventTransId",$E354,$D354)</f>
        <v>-9282</v>
      </c>
      <c r="L354" s="6">
        <v>42817</v>
      </c>
      <c r="M354" s="6">
        <v>42817</v>
      </c>
    </row>
    <row r="355" spans="1:13" x14ac:dyDescent="0.25">
      <c r="A355" s="4" t="s">
        <v>215</v>
      </c>
      <c r="B355" s="7" t="str">
        <f>_xll.AtlasFormulas.AtlasFunctions.AtlasTable("PROD",DataAreaId,"T.PurchTable","%OrderAccount","","","","","","","PurchId",$A355)</f>
        <v>364-2000168</v>
      </c>
      <c r="C355" s="7" t="str">
        <f>_xll.AtlasFormulas.AtlasFunctions.AtlasTable("PROD",DataAreaId,"T.VendTable","%Name","","","","","","","AccountNum",$B355)</f>
        <v>S&amp;P Clever Reinforcement Company AG</v>
      </c>
      <c r="D355" s="4" t="s">
        <v>535</v>
      </c>
      <c r="E355" s="4" t="s">
        <v>531</v>
      </c>
      <c r="F355" s="4" t="s">
        <v>532</v>
      </c>
      <c r="G355" s="7" t="str">
        <f>_xll.AtlasFormulas.AtlasFunctions.AtlasTable("PROD",DataAreaId,"T.PurchLine","%DeliveryDate","","","","","","","ItemId|InventTransId",$E355,$D355)</f>
        <v>3/23/2017</v>
      </c>
      <c r="H355" s="9">
        <v>-100</v>
      </c>
      <c r="I355" s="9">
        <f>_xll.AtlasFormulas.AtlasFunctions.AtlasBalance("PROD",DataAreaId,"T.PurchLine","Sum|PurchPrice|0","","","","","","","ItemId|InventTransId",$E355,$D355)</f>
        <v>13.26</v>
      </c>
      <c r="J355" s="7" t="str">
        <f>_xll.AtlasFormulas.AtlasFunctions.AtlasTable("PROD",DataAreaId,"T.PurchLine","%CurrencyCode","","","","","","","ItemId|InventTransId",$E355,$D355)</f>
        <v>EUR</v>
      </c>
      <c r="K355" s="9">
        <f>_xll.AtlasFormulas.AtlasFunctions.AtlasBalance("PROD",DataAreaId,"T.PurchLine","Sum|LineAmount|0","","","","","","","ItemId|InventTransId",$E355,$D355)</f>
        <v>-9282</v>
      </c>
      <c r="L355" s="6">
        <v>42817</v>
      </c>
      <c r="M355" s="6">
        <v>42817</v>
      </c>
    </row>
    <row r="356" spans="1:13" x14ac:dyDescent="0.25">
      <c r="A356" s="4" t="s">
        <v>215</v>
      </c>
      <c r="B356" s="7" t="str">
        <f>_xll.AtlasFormulas.AtlasFunctions.AtlasTable("PROD",DataAreaId,"T.PurchTable","%OrderAccount","","","","","","","PurchId",$A356)</f>
        <v>364-2000168</v>
      </c>
      <c r="C356" s="7" t="str">
        <f>_xll.AtlasFormulas.AtlasFunctions.AtlasTable("PROD",DataAreaId,"T.VendTable","%Name","","","","","","","AccountNum",$B356)</f>
        <v>S&amp;P Clever Reinforcement Company AG</v>
      </c>
      <c r="D356" s="4" t="s">
        <v>535</v>
      </c>
      <c r="E356" s="4" t="s">
        <v>531</v>
      </c>
      <c r="F356" s="4" t="s">
        <v>532</v>
      </c>
      <c r="G356" s="7" t="str">
        <f>_xll.AtlasFormulas.AtlasFunctions.AtlasTable("PROD",DataAreaId,"T.PurchLine","%DeliveryDate","","","","","","","ItemId|InventTransId",$E356,$D356)</f>
        <v>3/23/2017</v>
      </c>
      <c r="H356" s="9">
        <v>-100</v>
      </c>
      <c r="I356" s="9">
        <f>_xll.AtlasFormulas.AtlasFunctions.AtlasBalance("PROD",DataAreaId,"T.PurchLine","Sum|PurchPrice|0","","","","","","","ItemId|InventTransId",$E356,$D356)</f>
        <v>13.26</v>
      </c>
      <c r="J356" s="7" t="str">
        <f>_xll.AtlasFormulas.AtlasFunctions.AtlasTable("PROD",DataAreaId,"T.PurchLine","%CurrencyCode","","","","","","","ItemId|InventTransId",$E356,$D356)</f>
        <v>EUR</v>
      </c>
      <c r="K356" s="9">
        <f>_xll.AtlasFormulas.AtlasFunctions.AtlasBalance("PROD",DataAreaId,"T.PurchLine","Sum|LineAmount|0","","","","","","","ItemId|InventTransId",$E356,$D356)</f>
        <v>-9282</v>
      </c>
      <c r="L356" s="6">
        <v>42817</v>
      </c>
      <c r="M356" s="6">
        <v>42817</v>
      </c>
    </row>
    <row r="357" spans="1:13" x14ac:dyDescent="0.25">
      <c r="A357" s="4" t="s">
        <v>215</v>
      </c>
      <c r="B357" s="7" t="str">
        <f>_xll.AtlasFormulas.AtlasFunctions.AtlasTable("PROD",DataAreaId,"T.PurchTable","%OrderAccount","","","","","","","PurchId",$A357)</f>
        <v>364-2000168</v>
      </c>
      <c r="C357" s="7" t="str">
        <f>_xll.AtlasFormulas.AtlasFunctions.AtlasTable("PROD",DataAreaId,"T.VendTable","%Name","","","","","","","AccountNum",$B357)</f>
        <v>S&amp;P Clever Reinforcement Company AG</v>
      </c>
      <c r="D357" s="4" t="s">
        <v>535</v>
      </c>
      <c r="E357" s="4" t="s">
        <v>531</v>
      </c>
      <c r="F357" s="4" t="s">
        <v>532</v>
      </c>
      <c r="G357" s="7" t="str">
        <f>_xll.AtlasFormulas.AtlasFunctions.AtlasTable("PROD",DataAreaId,"T.PurchLine","%DeliveryDate","","","","","","","ItemId|InventTransId",$E357,$D357)</f>
        <v>3/23/2017</v>
      </c>
      <c r="H357" s="9">
        <v>-100</v>
      </c>
      <c r="I357" s="9">
        <f>_xll.AtlasFormulas.AtlasFunctions.AtlasBalance("PROD",DataAreaId,"T.PurchLine","Sum|PurchPrice|0","","","","","","","ItemId|InventTransId",$E357,$D357)</f>
        <v>13.26</v>
      </c>
      <c r="J357" s="7" t="str">
        <f>_xll.AtlasFormulas.AtlasFunctions.AtlasTable("PROD",DataAreaId,"T.PurchLine","%CurrencyCode","","","","","","","ItemId|InventTransId",$E357,$D357)</f>
        <v>EUR</v>
      </c>
      <c r="K357" s="9">
        <f>_xll.AtlasFormulas.AtlasFunctions.AtlasBalance("PROD",DataAreaId,"T.PurchLine","Sum|LineAmount|0","","","","","","","ItemId|InventTransId",$E357,$D357)</f>
        <v>-9282</v>
      </c>
      <c r="L357" s="6">
        <v>42817</v>
      </c>
      <c r="M357" s="6">
        <v>42817</v>
      </c>
    </row>
    <row r="358" spans="1:13" x14ac:dyDescent="0.25">
      <c r="A358" s="4" t="s">
        <v>215</v>
      </c>
      <c r="B358" s="7" t="str">
        <f>_xll.AtlasFormulas.AtlasFunctions.AtlasTable("PROD",DataAreaId,"T.PurchTable","%OrderAccount","","","","","","","PurchId",$A358)</f>
        <v>364-2000168</v>
      </c>
      <c r="C358" s="7" t="str">
        <f>_xll.AtlasFormulas.AtlasFunctions.AtlasTable("PROD",DataAreaId,"T.VendTable","%Name","","","","","","","AccountNum",$B358)</f>
        <v>S&amp;P Clever Reinforcement Company AG</v>
      </c>
      <c r="D358" s="4" t="s">
        <v>535</v>
      </c>
      <c r="E358" s="4" t="s">
        <v>531</v>
      </c>
      <c r="F358" s="4" t="s">
        <v>532</v>
      </c>
      <c r="G358" s="7" t="str">
        <f>_xll.AtlasFormulas.AtlasFunctions.AtlasTable("PROD",DataAreaId,"T.PurchLine","%DeliveryDate","","","","","","","ItemId|InventTransId",$E358,$D358)</f>
        <v>3/23/2017</v>
      </c>
      <c r="H358" s="9">
        <v>-100</v>
      </c>
      <c r="I358" s="9">
        <f>_xll.AtlasFormulas.AtlasFunctions.AtlasBalance("PROD",DataAreaId,"T.PurchLine","Sum|PurchPrice|0","","","","","","","ItemId|InventTransId",$E358,$D358)</f>
        <v>13.26</v>
      </c>
      <c r="J358" s="7" t="str">
        <f>_xll.AtlasFormulas.AtlasFunctions.AtlasTable("PROD",DataAreaId,"T.PurchLine","%CurrencyCode","","","","","","","ItemId|InventTransId",$E358,$D358)</f>
        <v>EUR</v>
      </c>
      <c r="K358" s="9">
        <f>_xll.AtlasFormulas.AtlasFunctions.AtlasBalance("PROD",DataAreaId,"T.PurchLine","Sum|LineAmount|0","","","","","","","ItemId|InventTransId",$E358,$D358)</f>
        <v>-9282</v>
      </c>
      <c r="L358" s="6">
        <v>42817</v>
      </c>
      <c r="M358" s="6">
        <v>42817</v>
      </c>
    </row>
    <row r="359" spans="1:13" x14ac:dyDescent="0.25">
      <c r="A359" s="4" t="s">
        <v>181</v>
      </c>
      <c r="B359" s="7" t="str">
        <f>_xll.AtlasFormulas.AtlasFunctions.AtlasTable("PROD",DataAreaId,"T.PurchTable","%OrderAccount","","","","","","","PurchId",$A359)</f>
        <v>364-2000168</v>
      </c>
      <c r="C359" s="7" t="str">
        <f>_xll.AtlasFormulas.AtlasFunctions.AtlasTable("PROD",DataAreaId,"T.VendTable","%Name","","","","","","","AccountNum",$B359)</f>
        <v>S&amp;P Clever Reinforcement Company AG</v>
      </c>
      <c r="D359" s="4" t="s">
        <v>536</v>
      </c>
      <c r="E359" s="4" t="s">
        <v>531</v>
      </c>
      <c r="F359" s="4" t="s">
        <v>532</v>
      </c>
      <c r="G359" s="7" t="str">
        <f>_xll.AtlasFormulas.AtlasFunctions.AtlasTable("PROD",DataAreaId,"T.PurchLine","%DeliveryDate","","","","","","","ItemId|InventTransId",$E359,$D359)</f>
        <v>3/23/2017</v>
      </c>
      <c r="H359" s="9">
        <v>100</v>
      </c>
      <c r="I359" s="9">
        <f>_xll.AtlasFormulas.AtlasFunctions.AtlasBalance("PROD",DataAreaId,"T.PurchLine","Sum|PurchPrice|0","","","","","","","ItemId|InventTransId",$E359,$D359)</f>
        <v>13.26</v>
      </c>
      <c r="J359" s="7" t="str">
        <f>_xll.AtlasFormulas.AtlasFunctions.AtlasTable("PROD",DataAreaId,"T.PurchLine","%CurrencyCode","","","","","","","ItemId|InventTransId",$E359,$D359)</f>
        <v>EUR</v>
      </c>
      <c r="K359" s="9">
        <f>_xll.AtlasFormulas.AtlasFunctions.AtlasBalance("PROD",DataAreaId,"T.PurchLine","Sum|LineAmount|0","","","","","","","ItemId|InventTransId",$E359,$D359)</f>
        <v>3978</v>
      </c>
      <c r="L359" s="6">
        <v>42817</v>
      </c>
      <c r="M359" s="6">
        <v>42817</v>
      </c>
    </row>
    <row r="360" spans="1:13" x14ac:dyDescent="0.25">
      <c r="A360" s="4" t="s">
        <v>181</v>
      </c>
      <c r="B360" s="7" t="str">
        <f>_xll.AtlasFormulas.AtlasFunctions.AtlasTable("PROD",DataAreaId,"T.PurchTable","%OrderAccount","","","","","","","PurchId",$A360)</f>
        <v>364-2000168</v>
      </c>
      <c r="C360" s="7" t="str">
        <f>_xll.AtlasFormulas.AtlasFunctions.AtlasTable("PROD",DataAreaId,"T.VendTable","%Name","","","","","","","AccountNum",$B360)</f>
        <v>S&amp;P Clever Reinforcement Company AG</v>
      </c>
      <c r="D360" s="4" t="s">
        <v>536</v>
      </c>
      <c r="E360" s="4" t="s">
        <v>531</v>
      </c>
      <c r="F360" s="4" t="s">
        <v>532</v>
      </c>
      <c r="G360" s="7" t="str">
        <f>_xll.AtlasFormulas.AtlasFunctions.AtlasTable("PROD",DataAreaId,"T.PurchLine","%DeliveryDate","","","","","","","ItemId|InventTransId",$E360,$D360)</f>
        <v>3/23/2017</v>
      </c>
      <c r="H360" s="9">
        <v>100</v>
      </c>
      <c r="I360" s="9">
        <f>_xll.AtlasFormulas.AtlasFunctions.AtlasBalance("PROD",DataAreaId,"T.PurchLine","Sum|PurchPrice|0","","","","","","","ItemId|InventTransId",$E360,$D360)</f>
        <v>13.26</v>
      </c>
      <c r="J360" s="7" t="str">
        <f>_xll.AtlasFormulas.AtlasFunctions.AtlasTable("PROD",DataAreaId,"T.PurchLine","%CurrencyCode","","","","","","","ItemId|InventTransId",$E360,$D360)</f>
        <v>EUR</v>
      </c>
      <c r="K360" s="9">
        <f>_xll.AtlasFormulas.AtlasFunctions.AtlasBalance("PROD",DataAreaId,"T.PurchLine","Sum|LineAmount|0","","","","","","","ItemId|InventTransId",$E360,$D360)</f>
        <v>3978</v>
      </c>
      <c r="L360" s="6">
        <v>42817</v>
      </c>
      <c r="M360" s="6">
        <v>42817</v>
      </c>
    </row>
    <row r="361" spans="1:13" x14ac:dyDescent="0.25">
      <c r="A361" s="4" t="s">
        <v>181</v>
      </c>
      <c r="B361" s="7" t="str">
        <f>_xll.AtlasFormulas.AtlasFunctions.AtlasTable("PROD",DataAreaId,"T.PurchTable","%OrderAccount","","","","","","","PurchId",$A361)</f>
        <v>364-2000168</v>
      </c>
      <c r="C361" s="7" t="str">
        <f>_xll.AtlasFormulas.AtlasFunctions.AtlasTable("PROD",DataAreaId,"T.VendTable","%Name","","","","","","","AccountNum",$B361)</f>
        <v>S&amp;P Clever Reinforcement Company AG</v>
      </c>
      <c r="D361" s="4" t="s">
        <v>536</v>
      </c>
      <c r="E361" s="4" t="s">
        <v>531</v>
      </c>
      <c r="F361" s="4" t="s">
        <v>532</v>
      </c>
      <c r="G361" s="7" t="str">
        <f>_xll.AtlasFormulas.AtlasFunctions.AtlasTable("PROD",DataAreaId,"T.PurchLine","%DeliveryDate","","","","","","","ItemId|InventTransId",$E361,$D361)</f>
        <v>3/23/2017</v>
      </c>
      <c r="H361" s="9">
        <v>100</v>
      </c>
      <c r="I361" s="9">
        <f>_xll.AtlasFormulas.AtlasFunctions.AtlasBalance("PROD",DataAreaId,"T.PurchLine","Sum|PurchPrice|0","","","","","","","ItemId|InventTransId",$E361,$D361)</f>
        <v>13.26</v>
      </c>
      <c r="J361" s="7" t="str">
        <f>_xll.AtlasFormulas.AtlasFunctions.AtlasTable("PROD",DataAreaId,"T.PurchLine","%CurrencyCode","","","","","","","ItemId|InventTransId",$E361,$D361)</f>
        <v>EUR</v>
      </c>
      <c r="K361" s="9">
        <f>_xll.AtlasFormulas.AtlasFunctions.AtlasBalance("PROD",DataAreaId,"T.PurchLine","Sum|LineAmount|0","","","","","","","ItemId|InventTransId",$E361,$D361)</f>
        <v>3978</v>
      </c>
      <c r="L361" s="6">
        <v>42817</v>
      </c>
      <c r="M361" s="6">
        <v>42817</v>
      </c>
    </row>
    <row r="362" spans="1:13" x14ac:dyDescent="0.25">
      <c r="A362" s="4" t="s">
        <v>238</v>
      </c>
      <c r="B362" s="7" t="str">
        <f>_xll.AtlasFormulas.AtlasFunctions.AtlasTable("PROD",DataAreaId,"T.PurchTable","%OrderAccount","","","","","","","PurchId",$A362)</f>
        <v>364-2000168</v>
      </c>
      <c r="C362" s="7" t="str">
        <f>_xll.AtlasFormulas.AtlasFunctions.AtlasTable("PROD",DataAreaId,"T.VendTable","%Name","","","","","","","AccountNum",$B362)</f>
        <v>S&amp;P Clever Reinforcement Company AG</v>
      </c>
      <c r="D362" s="4" t="s">
        <v>537</v>
      </c>
      <c r="E362" s="4" t="s">
        <v>531</v>
      </c>
      <c r="F362" s="4" t="s">
        <v>532</v>
      </c>
      <c r="G362" s="7" t="str">
        <f>_xll.AtlasFormulas.AtlasFunctions.AtlasTable("PROD",DataAreaId,"T.PurchLine","%DeliveryDate","","","","","","","ItemId|InventTransId",$E362,$D362)</f>
        <v>3/23/2017</v>
      </c>
      <c r="H362" s="9">
        <v>100</v>
      </c>
      <c r="I362" s="9">
        <f>_xll.AtlasFormulas.AtlasFunctions.AtlasBalance("PROD",DataAreaId,"T.PurchLine","Sum|PurchPrice|0","","","","","","","ItemId|InventTransId",$E362,$D362)</f>
        <v>13.26</v>
      </c>
      <c r="J362" s="7" t="str">
        <f>_xll.AtlasFormulas.AtlasFunctions.AtlasTable("PROD",DataAreaId,"T.PurchLine","%CurrencyCode","","","","","","","ItemId|InventTransId",$E362,$D362)</f>
        <v>EUR</v>
      </c>
      <c r="K362" s="9">
        <f>_xll.AtlasFormulas.AtlasFunctions.AtlasBalance("PROD",DataAreaId,"T.PurchLine","Sum|LineAmount|0","","","","","","","ItemId|InventTransId",$E362,$D362)</f>
        <v>9282</v>
      </c>
      <c r="L362" s="6">
        <v>42817</v>
      </c>
      <c r="M362" s="6">
        <v>42817</v>
      </c>
    </row>
    <row r="363" spans="1:13" x14ac:dyDescent="0.25">
      <c r="A363" s="4" t="s">
        <v>238</v>
      </c>
      <c r="B363" s="7" t="str">
        <f>_xll.AtlasFormulas.AtlasFunctions.AtlasTable("PROD",DataAreaId,"T.PurchTable","%OrderAccount","","","","","","","PurchId",$A363)</f>
        <v>364-2000168</v>
      </c>
      <c r="C363" s="7" t="str">
        <f>_xll.AtlasFormulas.AtlasFunctions.AtlasTable("PROD",DataAreaId,"T.VendTable","%Name","","","","","","","AccountNum",$B363)</f>
        <v>S&amp;P Clever Reinforcement Company AG</v>
      </c>
      <c r="D363" s="4" t="s">
        <v>537</v>
      </c>
      <c r="E363" s="4" t="s">
        <v>531</v>
      </c>
      <c r="F363" s="4" t="s">
        <v>532</v>
      </c>
      <c r="G363" s="7" t="str">
        <f>_xll.AtlasFormulas.AtlasFunctions.AtlasTable("PROD",DataAreaId,"T.PurchLine","%DeliveryDate","","","","","","","ItemId|InventTransId",$E363,$D363)</f>
        <v>3/23/2017</v>
      </c>
      <c r="H363" s="9">
        <v>100</v>
      </c>
      <c r="I363" s="9">
        <f>_xll.AtlasFormulas.AtlasFunctions.AtlasBalance("PROD",DataAreaId,"T.PurchLine","Sum|PurchPrice|0","","","","","","","ItemId|InventTransId",$E363,$D363)</f>
        <v>13.26</v>
      </c>
      <c r="J363" s="7" t="str">
        <f>_xll.AtlasFormulas.AtlasFunctions.AtlasTable("PROD",DataAreaId,"T.PurchLine","%CurrencyCode","","","","","","","ItemId|InventTransId",$E363,$D363)</f>
        <v>EUR</v>
      </c>
      <c r="K363" s="9">
        <f>_xll.AtlasFormulas.AtlasFunctions.AtlasBalance("PROD",DataAreaId,"T.PurchLine","Sum|LineAmount|0","","","","","","","ItemId|InventTransId",$E363,$D363)</f>
        <v>9282</v>
      </c>
      <c r="L363" s="6">
        <v>42817</v>
      </c>
      <c r="M363" s="6">
        <v>42817</v>
      </c>
    </row>
    <row r="364" spans="1:13" x14ac:dyDescent="0.25">
      <c r="A364" s="4" t="s">
        <v>238</v>
      </c>
      <c r="B364" s="7" t="str">
        <f>_xll.AtlasFormulas.AtlasFunctions.AtlasTable("PROD",DataAreaId,"T.PurchTable","%OrderAccount","","","","","","","PurchId",$A364)</f>
        <v>364-2000168</v>
      </c>
      <c r="C364" s="7" t="str">
        <f>_xll.AtlasFormulas.AtlasFunctions.AtlasTable("PROD",DataAreaId,"T.VendTable","%Name","","","","","","","AccountNum",$B364)</f>
        <v>S&amp;P Clever Reinforcement Company AG</v>
      </c>
      <c r="D364" s="4" t="s">
        <v>537</v>
      </c>
      <c r="E364" s="4" t="s">
        <v>531</v>
      </c>
      <c r="F364" s="4" t="s">
        <v>532</v>
      </c>
      <c r="G364" s="7" t="str">
        <f>_xll.AtlasFormulas.AtlasFunctions.AtlasTable("PROD",DataAreaId,"T.PurchLine","%DeliveryDate","","","","","","","ItemId|InventTransId",$E364,$D364)</f>
        <v>3/23/2017</v>
      </c>
      <c r="H364" s="9">
        <v>100</v>
      </c>
      <c r="I364" s="9">
        <f>_xll.AtlasFormulas.AtlasFunctions.AtlasBalance("PROD",DataAreaId,"T.PurchLine","Sum|PurchPrice|0","","","","","","","ItemId|InventTransId",$E364,$D364)</f>
        <v>13.26</v>
      </c>
      <c r="J364" s="7" t="str">
        <f>_xll.AtlasFormulas.AtlasFunctions.AtlasTable("PROD",DataAreaId,"T.PurchLine","%CurrencyCode","","","","","","","ItemId|InventTransId",$E364,$D364)</f>
        <v>EUR</v>
      </c>
      <c r="K364" s="9">
        <f>_xll.AtlasFormulas.AtlasFunctions.AtlasBalance("PROD",DataAreaId,"T.PurchLine","Sum|LineAmount|0","","","","","","","ItemId|InventTransId",$E364,$D364)</f>
        <v>9282</v>
      </c>
      <c r="L364" s="6">
        <v>42817</v>
      </c>
      <c r="M364" s="6">
        <v>42817</v>
      </c>
    </row>
    <row r="365" spans="1:13" x14ac:dyDescent="0.25">
      <c r="A365" s="4" t="s">
        <v>238</v>
      </c>
      <c r="B365" s="7" t="str">
        <f>_xll.AtlasFormulas.AtlasFunctions.AtlasTable("PROD",DataAreaId,"T.PurchTable","%OrderAccount","","","","","","","PurchId",$A365)</f>
        <v>364-2000168</v>
      </c>
      <c r="C365" s="7" t="str">
        <f>_xll.AtlasFormulas.AtlasFunctions.AtlasTable("PROD",DataAreaId,"T.VendTable","%Name","","","","","","","AccountNum",$B365)</f>
        <v>S&amp;P Clever Reinforcement Company AG</v>
      </c>
      <c r="D365" s="4" t="s">
        <v>537</v>
      </c>
      <c r="E365" s="4" t="s">
        <v>531</v>
      </c>
      <c r="F365" s="4" t="s">
        <v>532</v>
      </c>
      <c r="G365" s="7" t="str">
        <f>_xll.AtlasFormulas.AtlasFunctions.AtlasTable("PROD",DataAreaId,"T.PurchLine","%DeliveryDate","","","","","","","ItemId|InventTransId",$E365,$D365)</f>
        <v>3/23/2017</v>
      </c>
      <c r="H365" s="9">
        <v>100</v>
      </c>
      <c r="I365" s="9">
        <f>_xll.AtlasFormulas.AtlasFunctions.AtlasBalance("PROD",DataAreaId,"T.PurchLine","Sum|PurchPrice|0","","","","","","","ItemId|InventTransId",$E365,$D365)</f>
        <v>13.26</v>
      </c>
      <c r="J365" s="7" t="str">
        <f>_xll.AtlasFormulas.AtlasFunctions.AtlasTable("PROD",DataAreaId,"T.PurchLine","%CurrencyCode","","","","","","","ItemId|InventTransId",$E365,$D365)</f>
        <v>EUR</v>
      </c>
      <c r="K365" s="9">
        <f>_xll.AtlasFormulas.AtlasFunctions.AtlasBalance("PROD",DataAreaId,"T.PurchLine","Sum|LineAmount|0","","","","","","","ItemId|InventTransId",$E365,$D365)</f>
        <v>9282</v>
      </c>
      <c r="L365" s="6">
        <v>42817</v>
      </c>
      <c r="M365" s="6">
        <v>42817</v>
      </c>
    </row>
    <row r="366" spans="1:13" x14ac:dyDescent="0.25">
      <c r="A366" s="4" t="s">
        <v>238</v>
      </c>
      <c r="B366" s="7" t="str">
        <f>_xll.AtlasFormulas.AtlasFunctions.AtlasTable("PROD",DataAreaId,"T.PurchTable","%OrderAccount","","","","","","","PurchId",$A366)</f>
        <v>364-2000168</v>
      </c>
      <c r="C366" s="7" t="str">
        <f>_xll.AtlasFormulas.AtlasFunctions.AtlasTable("PROD",DataAreaId,"T.VendTable","%Name","","","","","","","AccountNum",$B366)</f>
        <v>S&amp;P Clever Reinforcement Company AG</v>
      </c>
      <c r="D366" s="4" t="s">
        <v>537</v>
      </c>
      <c r="E366" s="4" t="s">
        <v>531</v>
      </c>
      <c r="F366" s="4" t="s">
        <v>532</v>
      </c>
      <c r="G366" s="7" t="str">
        <f>_xll.AtlasFormulas.AtlasFunctions.AtlasTable("PROD",DataAreaId,"T.PurchLine","%DeliveryDate","","","","","","","ItemId|InventTransId",$E366,$D366)</f>
        <v>3/23/2017</v>
      </c>
      <c r="H366" s="9">
        <v>100</v>
      </c>
      <c r="I366" s="9">
        <f>_xll.AtlasFormulas.AtlasFunctions.AtlasBalance("PROD",DataAreaId,"T.PurchLine","Sum|PurchPrice|0","","","","","","","ItemId|InventTransId",$E366,$D366)</f>
        <v>13.26</v>
      </c>
      <c r="J366" s="7" t="str">
        <f>_xll.AtlasFormulas.AtlasFunctions.AtlasTable("PROD",DataAreaId,"T.PurchLine","%CurrencyCode","","","","","","","ItemId|InventTransId",$E366,$D366)</f>
        <v>EUR</v>
      </c>
      <c r="K366" s="9">
        <f>_xll.AtlasFormulas.AtlasFunctions.AtlasBalance("PROD",DataAreaId,"T.PurchLine","Sum|LineAmount|0","","","","","","","ItemId|InventTransId",$E366,$D366)</f>
        <v>9282</v>
      </c>
      <c r="L366" s="6">
        <v>42817</v>
      </c>
      <c r="M366" s="6">
        <v>42817</v>
      </c>
    </row>
    <row r="367" spans="1:13" x14ac:dyDescent="0.25">
      <c r="A367" s="4" t="s">
        <v>238</v>
      </c>
      <c r="B367" s="7" t="str">
        <f>_xll.AtlasFormulas.AtlasFunctions.AtlasTable("PROD",DataAreaId,"T.PurchTable","%OrderAccount","","","","","","","PurchId",$A367)</f>
        <v>364-2000168</v>
      </c>
      <c r="C367" s="7" t="str">
        <f>_xll.AtlasFormulas.AtlasFunctions.AtlasTable("PROD",DataAreaId,"T.VendTable","%Name","","","","","","","AccountNum",$B367)</f>
        <v>S&amp;P Clever Reinforcement Company AG</v>
      </c>
      <c r="D367" s="4" t="s">
        <v>537</v>
      </c>
      <c r="E367" s="4" t="s">
        <v>531</v>
      </c>
      <c r="F367" s="4" t="s">
        <v>532</v>
      </c>
      <c r="G367" s="7" t="str">
        <f>_xll.AtlasFormulas.AtlasFunctions.AtlasTable("PROD",DataAreaId,"T.PurchLine","%DeliveryDate","","","","","","","ItemId|InventTransId",$E367,$D367)</f>
        <v>3/23/2017</v>
      </c>
      <c r="H367" s="9">
        <v>100</v>
      </c>
      <c r="I367" s="9">
        <f>_xll.AtlasFormulas.AtlasFunctions.AtlasBalance("PROD",DataAreaId,"T.PurchLine","Sum|PurchPrice|0","","","","","","","ItemId|InventTransId",$E367,$D367)</f>
        <v>13.26</v>
      </c>
      <c r="J367" s="7" t="str">
        <f>_xll.AtlasFormulas.AtlasFunctions.AtlasTable("PROD",DataAreaId,"T.PurchLine","%CurrencyCode","","","","","","","ItemId|InventTransId",$E367,$D367)</f>
        <v>EUR</v>
      </c>
      <c r="K367" s="9">
        <f>_xll.AtlasFormulas.AtlasFunctions.AtlasBalance("PROD",DataAreaId,"T.PurchLine","Sum|LineAmount|0","","","","","","","ItemId|InventTransId",$E367,$D367)</f>
        <v>9282</v>
      </c>
      <c r="L367" s="6">
        <v>42817</v>
      </c>
      <c r="M367" s="6">
        <v>42817</v>
      </c>
    </row>
    <row r="368" spans="1:13" x14ac:dyDescent="0.25">
      <c r="A368" s="4" t="s">
        <v>238</v>
      </c>
      <c r="B368" s="7" t="str">
        <f>_xll.AtlasFormulas.AtlasFunctions.AtlasTable("PROD",DataAreaId,"T.PurchTable","%OrderAccount","","","","","","","PurchId",$A368)</f>
        <v>364-2000168</v>
      </c>
      <c r="C368" s="7" t="str">
        <f>_xll.AtlasFormulas.AtlasFunctions.AtlasTable("PROD",DataAreaId,"T.VendTable","%Name","","","","","","","AccountNum",$B368)</f>
        <v>S&amp;P Clever Reinforcement Company AG</v>
      </c>
      <c r="D368" s="4" t="s">
        <v>537</v>
      </c>
      <c r="E368" s="4" t="s">
        <v>531</v>
      </c>
      <c r="F368" s="4" t="s">
        <v>532</v>
      </c>
      <c r="G368" s="7" t="str">
        <f>_xll.AtlasFormulas.AtlasFunctions.AtlasTable("PROD",DataAreaId,"T.PurchLine","%DeliveryDate","","","","","","","ItemId|InventTransId",$E368,$D368)</f>
        <v>3/23/2017</v>
      </c>
      <c r="H368" s="9">
        <v>100</v>
      </c>
      <c r="I368" s="9">
        <f>_xll.AtlasFormulas.AtlasFunctions.AtlasBalance("PROD",DataAreaId,"T.PurchLine","Sum|PurchPrice|0","","","","","","","ItemId|InventTransId",$E368,$D368)</f>
        <v>13.26</v>
      </c>
      <c r="J368" s="7" t="str">
        <f>_xll.AtlasFormulas.AtlasFunctions.AtlasTable("PROD",DataAreaId,"T.PurchLine","%CurrencyCode","","","","","","","ItemId|InventTransId",$E368,$D368)</f>
        <v>EUR</v>
      </c>
      <c r="K368" s="9">
        <f>_xll.AtlasFormulas.AtlasFunctions.AtlasBalance("PROD",DataAreaId,"T.PurchLine","Sum|LineAmount|0","","","","","","","ItemId|InventTransId",$E368,$D368)</f>
        <v>9282</v>
      </c>
      <c r="L368" s="6">
        <v>42817</v>
      </c>
      <c r="M368" s="6">
        <v>42817</v>
      </c>
    </row>
    <row r="369" spans="1:13" x14ac:dyDescent="0.25">
      <c r="A369" s="4" t="s">
        <v>92</v>
      </c>
      <c r="B369" s="7" t="str">
        <f>_xll.AtlasFormulas.AtlasFunctions.AtlasTable("PROD",DataAreaId,"T.PurchTable","%OrderAccount","","","","","","","PurchId",$A369)</f>
        <v>364-2000125</v>
      </c>
      <c r="C369" s="7" t="str">
        <f>_xll.AtlasFormulas.AtlasFunctions.AtlasTable("PROD",DataAreaId,"T.VendTable","%Name","","","","","","","AccountNum",$B369)</f>
        <v>D.P.P. B.V.</v>
      </c>
      <c r="D369" s="4" t="s">
        <v>538</v>
      </c>
      <c r="E369" s="4" t="s">
        <v>539</v>
      </c>
      <c r="F369" s="4" t="s">
        <v>540</v>
      </c>
      <c r="G369" s="7" t="str">
        <f>_xll.AtlasFormulas.AtlasFunctions.AtlasTable("PROD",DataAreaId,"T.PurchLine","%DeliveryDate","","","","","","","ItemId|InventTransId",$E369,$D369)</f>
        <v>2/27/2017</v>
      </c>
      <c r="H369" s="9">
        <v>1147.3900000000001</v>
      </c>
      <c r="I369" s="9">
        <f>_xll.AtlasFormulas.AtlasFunctions.AtlasBalance("PROD",DataAreaId,"T.PurchLine","Sum|PurchPrice|0","","","","","","","ItemId|InventTransId",$E369,$D369)</f>
        <v>7.04</v>
      </c>
      <c r="J369" s="7" t="str">
        <f>_xll.AtlasFormulas.AtlasFunctions.AtlasTable("PROD",DataAreaId,"T.PurchLine","%CurrencyCode","","","","","","","ItemId|InventTransId",$E369,$D369)</f>
        <v>EUR</v>
      </c>
      <c r="K369" s="9">
        <f>_xll.AtlasFormulas.AtlasFunctions.AtlasBalance("PROD",DataAreaId,"T.PurchLine","Sum|LineAmount|0","","","","","","","ItemId|InventTransId",$E369,$D369)</f>
        <v>8077.63</v>
      </c>
      <c r="L369" s="6">
        <v>42790</v>
      </c>
      <c r="M369" s="6">
        <v>42795</v>
      </c>
    </row>
    <row r="370" spans="1:13" x14ac:dyDescent="0.25">
      <c r="A370" s="4" t="s">
        <v>92</v>
      </c>
      <c r="B370" s="7" t="str">
        <f>_xll.AtlasFormulas.AtlasFunctions.AtlasTable("PROD",DataAreaId,"T.PurchTable","%OrderAccount","","","","","","","PurchId",$A370)</f>
        <v>364-2000125</v>
      </c>
      <c r="C370" s="7" t="str">
        <f>_xll.AtlasFormulas.AtlasFunctions.AtlasTable("PROD",DataAreaId,"T.VendTable","%Name","","","","","","","AccountNum",$B370)</f>
        <v>D.P.P. B.V.</v>
      </c>
      <c r="D370" s="4" t="s">
        <v>541</v>
      </c>
      <c r="E370" s="4" t="s">
        <v>539</v>
      </c>
      <c r="F370" s="4" t="s">
        <v>540</v>
      </c>
      <c r="G370" s="7" t="str">
        <f>_xll.AtlasFormulas.AtlasFunctions.AtlasTable("PROD",DataAreaId,"T.PurchLine","%DeliveryDate","","","","","","","ItemId|InventTransId",$E370,$D370)</f>
        <v>2/27/2017</v>
      </c>
      <c r="H370" s="9">
        <v>273.88</v>
      </c>
      <c r="I370" s="9">
        <f>_xll.AtlasFormulas.AtlasFunctions.AtlasBalance("PROD",DataAreaId,"T.PurchLine","Sum|PurchPrice|0","","","","","","","ItemId|InventTransId",$E370,$D370)</f>
        <v>7.04</v>
      </c>
      <c r="J370" s="7" t="str">
        <f>_xll.AtlasFormulas.AtlasFunctions.AtlasTable("PROD",DataAreaId,"T.PurchLine","%CurrencyCode","","","","","","","ItemId|InventTransId",$E370,$D370)</f>
        <v>EUR</v>
      </c>
      <c r="K370" s="9">
        <f>_xll.AtlasFormulas.AtlasFunctions.AtlasBalance("PROD",DataAreaId,"T.PurchLine","Sum|LineAmount|0","","","","","","","ItemId|InventTransId",$E370,$D370)</f>
        <v>1928.12</v>
      </c>
      <c r="L370" s="6">
        <v>42790</v>
      </c>
      <c r="M370" s="6">
        <v>42795</v>
      </c>
    </row>
    <row r="371" spans="1:13" x14ac:dyDescent="0.25">
      <c r="A371" s="4" t="s">
        <v>92</v>
      </c>
      <c r="B371" s="7" t="str">
        <f>_xll.AtlasFormulas.AtlasFunctions.AtlasTable("PROD",DataAreaId,"T.PurchTable","%OrderAccount","","","","","","","PurchId",$A371)</f>
        <v>364-2000125</v>
      </c>
      <c r="C371" s="7" t="str">
        <f>_xll.AtlasFormulas.AtlasFunctions.AtlasTable("PROD",DataAreaId,"T.VendTable","%Name","","","","","","","AccountNum",$B371)</f>
        <v>D.P.P. B.V.</v>
      </c>
      <c r="D371" s="4" t="s">
        <v>542</v>
      </c>
      <c r="E371" s="4" t="s">
        <v>539</v>
      </c>
      <c r="F371" s="4" t="s">
        <v>540</v>
      </c>
      <c r="G371" s="7" t="str">
        <f>_xll.AtlasFormulas.AtlasFunctions.AtlasTable("PROD",DataAreaId,"T.PurchLine","%DeliveryDate","","","","","","","ItemId|InventTransId",$E371,$D371)</f>
        <v>2/27/2017</v>
      </c>
      <c r="H371" s="9">
        <v>113.85</v>
      </c>
      <c r="I371" s="9">
        <f>_xll.AtlasFormulas.AtlasFunctions.AtlasBalance("PROD",DataAreaId,"T.PurchLine","Sum|PurchPrice|0","","","","","","","ItemId|InventTransId",$E371,$D371)</f>
        <v>7.04</v>
      </c>
      <c r="J371" s="7" t="str">
        <f>_xll.AtlasFormulas.AtlasFunctions.AtlasTable("PROD",DataAreaId,"T.PurchLine","%CurrencyCode","","","","","","","ItemId|InventTransId",$E371,$D371)</f>
        <v>EUR</v>
      </c>
      <c r="K371" s="9">
        <f>_xll.AtlasFormulas.AtlasFunctions.AtlasBalance("PROD",DataAreaId,"T.PurchLine","Sum|LineAmount|0","","","","","","","ItemId|InventTransId",$E371,$D371)</f>
        <v>801.5</v>
      </c>
      <c r="L371" s="6">
        <v>42790</v>
      </c>
      <c r="M371" s="6">
        <v>42795</v>
      </c>
    </row>
    <row r="372" spans="1:13" x14ac:dyDescent="0.25">
      <c r="A372" s="4" t="s">
        <v>92</v>
      </c>
      <c r="B372" s="7" t="str">
        <f>_xll.AtlasFormulas.AtlasFunctions.AtlasTable("PROD",DataAreaId,"T.PurchTable","%OrderAccount","","","","","","","PurchId",$A372)</f>
        <v>364-2000125</v>
      </c>
      <c r="C372" s="7" t="str">
        <f>_xll.AtlasFormulas.AtlasFunctions.AtlasTable("PROD",DataAreaId,"T.VendTable","%Name","","","","","","","AccountNum",$B372)</f>
        <v>D.P.P. B.V.</v>
      </c>
      <c r="D372" s="4" t="s">
        <v>543</v>
      </c>
      <c r="E372" s="4" t="s">
        <v>539</v>
      </c>
      <c r="F372" s="4" t="s">
        <v>540</v>
      </c>
      <c r="G372" s="7" t="str">
        <f>_xll.AtlasFormulas.AtlasFunctions.AtlasTable("PROD",DataAreaId,"T.PurchLine","%DeliveryDate","","","","","","","ItemId|InventTransId",$E372,$D372)</f>
        <v>2/27/2017</v>
      </c>
      <c r="H372" s="9">
        <v>49.88</v>
      </c>
      <c r="I372" s="9">
        <f>_xll.AtlasFormulas.AtlasFunctions.AtlasBalance("PROD",DataAreaId,"T.PurchLine","Sum|PurchPrice|0","","","","","","","ItemId|InventTransId",$E372,$D372)</f>
        <v>7.04</v>
      </c>
      <c r="J372" s="7" t="str">
        <f>_xll.AtlasFormulas.AtlasFunctions.AtlasTable("PROD",DataAreaId,"T.PurchLine","%CurrencyCode","","","","","","","ItemId|InventTransId",$E372,$D372)</f>
        <v>EUR</v>
      </c>
      <c r="K372" s="9">
        <f>_xll.AtlasFormulas.AtlasFunctions.AtlasBalance("PROD",DataAreaId,"T.PurchLine","Sum|LineAmount|0","","","","","","","ItemId|InventTransId",$E372,$D372)</f>
        <v>351.16</v>
      </c>
      <c r="L372" s="6">
        <v>42790</v>
      </c>
      <c r="M372" s="6">
        <v>42795</v>
      </c>
    </row>
    <row r="373" spans="1:13" x14ac:dyDescent="0.25">
      <c r="A373" s="4" t="s">
        <v>92</v>
      </c>
      <c r="B373" s="7" t="str">
        <f>_xll.AtlasFormulas.AtlasFunctions.AtlasTable("PROD",DataAreaId,"T.PurchTable","%OrderAccount","","","","","","","PurchId",$A373)</f>
        <v>364-2000125</v>
      </c>
      <c r="C373" s="7" t="str">
        <f>_xll.AtlasFormulas.AtlasFunctions.AtlasTable("PROD",DataAreaId,"T.VendTable","%Name","","","","","","","AccountNum",$B373)</f>
        <v>D.P.P. B.V.</v>
      </c>
      <c r="D373" s="4" t="s">
        <v>544</v>
      </c>
      <c r="E373" s="4" t="s">
        <v>539</v>
      </c>
      <c r="F373" s="4" t="s">
        <v>540</v>
      </c>
      <c r="G373" s="7" t="str">
        <f>_xll.AtlasFormulas.AtlasFunctions.AtlasTable("PROD",DataAreaId,"T.PurchLine","%DeliveryDate","","","","","","","ItemId|InventTransId",$E373,$D373)</f>
        <v>2/27/2017</v>
      </c>
      <c r="H373" s="9">
        <v>303.68</v>
      </c>
      <c r="I373" s="9">
        <f>_xll.AtlasFormulas.AtlasFunctions.AtlasBalance("PROD",DataAreaId,"T.PurchLine","Sum|PurchPrice|0","","","","","","","ItemId|InventTransId",$E373,$D373)</f>
        <v>7.04</v>
      </c>
      <c r="J373" s="7" t="str">
        <f>_xll.AtlasFormulas.AtlasFunctions.AtlasTable("PROD",DataAreaId,"T.PurchLine","%CurrencyCode","","","","","","","ItemId|InventTransId",$E373,$D373)</f>
        <v>EUR</v>
      </c>
      <c r="K373" s="9">
        <f>_xll.AtlasFormulas.AtlasFunctions.AtlasBalance("PROD",DataAreaId,"T.PurchLine","Sum|LineAmount|0","","","","","","","ItemId|InventTransId",$E373,$D373)</f>
        <v>2137.91</v>
      </c>
      <c r="L373" s="6">
        <v>42790</v>
      </c>
      <c r="M373" s="6">
        <v>42795</v>
      </c>
    </row>
    <row r="374" spans="1:13" x14ac:dyDescent="0.25">
      <c r="A374" s="4" t="s">
        <v>203</v>
      </c>
      <c r="B374" s="7" t="str">
        <f>_xll.AtlasFormulas.AtlasFunctions.AtlasTable("PROD",DataAreaId,"T.PurchTable","%OrderAccount","","","","","","","PurchId",$A374)</f>
        <v>364-2000125</v>
      </c>
      <c r="C374" s="7" t="str">
        <f>_xll.AtlasFormulas.AtlasFunctions.AtlasTable("PROD",DataAreaId,"T.VendTable","%Name","","","","","","","AccountNum",$B374)</f>
        <v>D.P.P. B.V.</v>
      </c>
      <c r="D374" s="4" t="s">
        <v>545</v>
      </c>
      <c r="E374" s="4" t="s">
        <v>539</v>
      </c>
      <c r="F374" s="4" t="s">
        <v>540</v>
      </c>
      <c r="G374" s="7" t="str">
        <f>_xll.AtlasFormulas.AtlasFunctions.AtlasTable("PROD",DataAreaId,"T.PurchLine","%DeliveryDate","","","","","","","ItemId|InventTransId",$E374,$D374)</f>
        <v>3/16/2017</v>
      </c>
      <c r="H374" s="9">
        <v>60</v>
      </c>
      <c r="I374" s="9">
        <f>_xll.AtlasFormulas.AtlasFunctions.AtlasBalance("PROD",DataAreaId,"T.PurchLine","Sum|PurchPrice|0","","","","","","","ItemId|InventTransId",$E374,$D374)</f>
        <v>4.5199999999999996</v>
      </c>
      <c r="J374" s="7" t="str">
        <f>_xll.AtlasFormulas.AtlasFunctions.AtlasTable("PROD",DataAreaId,"T.PurchLine","%CurrencyCode","","","","","","","ItemId|InventTransId",$E374,$D374)</f>
        <v>EUR</v>
      </c>
      <c r="K374" s="9">
        <f>_xll.AtlasFormulas.AtlasFunctions.AtlasBalance("PROD",DataAreaId,"T.PurchLine","Sum|LineAmount|0","","","","","","","ItemId|InventTransId",$E374,$D374)</f>
        <v>271.2</v>
      </c>
      <c r="L374" s="6">
        <v>42809</v>
      </c>
      <c r="M374" s="6">
        <v>42810</v>
      </c>
    </row>
    <row r="375" spans="1:13" x14ac:dyDescent="0.25">
      <c r="A375" s="4" t="s">
        <v>203</v>
      </c>
      <c r="B375" s="7" t="str">
        <f>_xll.AtlasFormulas.AtlasFunctions.AtlasTable("PROD",DataAreaId,"T.PurchTable","%OrderAccount","","","","","","","PurchId",$A375)</f>
        <v>364-2000125</v>
      </c>
      <c r="C375" s="7" t="str">
        <f>_xll.AtlasFormulas.AtlasFunctions.AtlasTable("PROD",DataAreaId,"T.VendTable","%Name","","","","","","","AccountNum",$B375)</f>
        <v>D.P.P. B.V.</v>
      </c>
      <c r="D375" s="4" t="s">
        <v>546</v>
      </c>
      <c r="E375" s="4" t="s">
        <v>539</v>
      </c>
      <c r="F375" s="4" t="s">
        <v>540</v>
      </c>
      <c r="G375" s="7" t="str">
        <f>_xll.AtlasFormulas.AtlasFunctions.AtlasTable("PROD",DataAreaId,"T.PurchLine","%DeliveryDate","","","","","","","ItemId|InventTransId",$E375,$D375)</f>
        <v>3/16/2017</v>
      </c>
      <c r="H375" s="9">
        <v>60</v>
      </c>
      <c r="I375" s="9">
        <f>_xll.AtlasFormulas.AtlasFunctions.AtlasBalance("PROD",DataAreaId,"T.PurchLine","Sum|PurchPrice|0","","","","","","","ItemId|InventTransId",$E375,$D375)</f>
        <v>6.35</v>
      </c>
      <c r="J375" s="7" t="str">
        <f>_xll.AtlasFormulas.AtlasFunctions.AtlasTable("PROD",DataAreaId,"T.PurchLine","%CurrencyCode","","","","","","","ItemId|InventTransId",$E375,$D375)</f>
        <v>EUR</v>
      </c>
      <c r="K375" s="9">
        <f>_xll.AtlasFormulas.AtlasFunctions.AtlasBalance("PROD",DataAreaId,"T.PurchLine","Sum|LineAmount|0","","","","","","","ItemId|InventTransId",$E375,$D375)</f>
        <v>381</v>
      </c>
      <c r="L375" s="6">
        <v>42809</v>
      </c>
      <c r="M375" s="6">
        <v>42810</v>
      </c>
    </row>
    <row r="376" spans="1:13" x14ac:dyDescent="0.25">
      <c r="A376" s="4" t="s">
        <v>547</v>
      </c>
      <c r="B376" s="7" t="str">
        <f>_xll.AtlasFormulas.AtlasFunctions.AtlasTable("PROD",DataAreaId,"T.PurchTable","%OrderAccount","","","","","","","PurchId",$A376)</f>
        <v>364-2000125</v>
      </c>
      <c r="C376" s="7" t="str">
        <f>_xll.AtlasFormulas.AtlasFunctions.AtlasTable("PROD",DataAreaId,"T.VendTable","%Name","","","","","","","AccountNum",$B376)</f>
        <v>D.P.P. B.V.</v>
      </c>
      <c r="D376" s="4" t="s">
        <v>548</v>
      </c>
      <c r="E376" s="4" t="s">
        <v>539</v>
      </c>
      <c r="F376" s="4" t="s">
        <v>540</v>
      </c>
      <c r="G376" s="7" t="str">
        <f>_xll.AtlasFormulas.AtlasFunctions.AtlasTable("PROD",DataAreaId,"T.PurchLine","%DeliveryDate","","","","","","","ItemId|InventTransId",$E376,$D376)</f>
        <v>4/4/2017</v>
      </c>
      <c r="H376" s="9">
        <v>75</v>
      </c>
      <c r="I376" s="9">
        <f>_xll.AtlasFormulas.AtlasFunctions.AtlasBalance("PROD",DataAreaId,"T.PurchLine","Sum|PurchPrice|0","","","","","","","ItemId|InventTransId",$E376,$D376)</f>
        <v>4.5199999999999996</v>
      </c>
      <c r="J376" s="7" t="str">
        <f>_xll.AtlasFormulas.AtlasFunctions.AtlasTable("PROD",DataAreaId,"T.PurchLine","%CurrencyCode","","","","","","","ItemId|InventTransId",$E376,$D376)</f>
        <v>EUR</v>
      </c>
      <c r="K376" s="9">
        <f>_xll.AtlasFormulas.AtlasFunctions.AtlasBalance("PROD",DataAreaId,"T.PurchLine","Sum|LineAmount|0","","","","","","","ItemId|InventTransId",$E376,$D376)</f>
        <v>339</v>
      </c>
      <c r="L376" s="6">
        <v>42856</v>
      </c>
      <c r="M376" s="6">
        <v>42856</v>
      </c>
    </row>
    <row r="377" spans="1:13" x14ac:dyDescent="0.25">
      <c r="A377" s="4" t="s">
        <v>547</v>
      </c>
      <c r="B377" s="7" t="str">
        <f>_xll.AtlasFormulas.AtlasFunctions.AtlasTable("PROD",DataAreaId,"T.PurchTable","%OrderAccount","","","","","","","PurchId",$A377)</f>
        <v>364-2000125</v>
      </c>
      <c r="C377" s="7" t="str">
        <f>_xll.AtlasFormulas.AtlasFunctions.AtlasTable("PROD",DataAreaId,"T.VendTable","%Name","","","","","","","AccountNum",$B377)</f>
        <v>D.P.P. B.V.</v>
      </c>
      <c r="D377" s="4" t="s">
        <v>549</v>
      </c>
      <c r="E377" s="4" t="s">
        <v>539</v>
      </c>
      <c r="F377" s="4" t="s">
        <v>540</v>
      </c>
      <c r="G377" s="7" t="str">
        <f>_xll.AtlasFormulas.AtlasFunctions.AtlasTable("PROD",DataAreaId,"T.PurchLine","%DeliveryDate","","","","","","","ItemId|InventTransId",$E377,$D377)</f>
        <v>4/4/2017</v>
      </c>
      <c r="H377" s="9">
        <v>75</v>
      </c>
      <c r="I377" s="9">
        <f>_xll.AtlasFormulas.AtlasFunctions.AtlasBalance("PROD",DataAreaId,"T.PurchLine","Sum|PurchPrice|0","","","","","","","ItemId|InventTransId",$E377,$D377)</f>
        <v>6.3506600000000004</v>
      </c>
      <c r="J377" s="7" t="str">
        <f>_xll.AtlasFormulas.AtlasFunctions.AtlasTable("PROD",DataAreaId,"T.PurchLine","%CurrencyCode","","","","","","","ItemId|InventTransId",$E377,$D377)</f>
        <v>EUR</v>
      </c>
      <c r="K377" s="9">
        <f>_xll.AtlasFormulas.AtlasFunctions.AtlasBalance("PROD",DataAreaId,"T.PurchLine","Sum|LineAmount|0","","","","","","","ItemId|InventTransId",$E377,$D377)</f>
        <v>476.3</v>
      </c>
      <c r="L377" s="6">
        <v>42856</v>
      </c>
      <c r="M377" s="6">
        <v>42856</v>
      </c>
    </row>
    <row r="378" spans="1:13" x14ac:dyDescent="0.25">
      <c r="A378" s="4" t="s">
        <v>547</v>
      </c>
      <c r="B378" s="7" t="str">
        <f>_xll.AtlasFormulas.AtlasFunctions.AtlasTable("PROD",DataAreaId,"T.PurchTable","%OrderAccount","","","","","","","PurchId",$A378)</f>
        <v>364-2000125</v>
      </c>
      <c r="C378" s="7" t="str">
        <f>_xll.AtlasFormulas.AtlasFunctions.AtlasTable("PROD",DataAreaId,"T.VendTable","%Name","","","","","","","AccountNum",$B378)</f>
        <v>D.P.P. B.V.</v>
      </c>
      <c r="D378" s="4" t="s">
        <v>550</v>
      </c>
      <c r="E378" s="4" t="s">
        <v>539</v>
      </c>
      <c r="F378" s="4" t="s">
        <v>540</v>
      </c>
      <c r="G378" s="7" t="str">
        <f>_xll.AtlasFormulas.AtlasFunctions.AtlasTable("PROD",DataAreaId,"T.PurchLine","%DeliveryDate","","","","","","","ItemId|InventTransId",$E378,$D378)</f>
        <v>4/4/2017</v>
      </c>
      <c r="H378" s="9">
        <v>70</v>
      </c>
      <c r="I378" s="9">
        <f>_xll.AtlasFormulas.AtlasFunctions.AtlasBalance("PROD",DataAreaId,"T.PurchLine","Sum|PurchPrice|0","","","","","","","ItemId|InventTransId",$E378,$D378)</f>
        <v>4.5199999999999996</v>
      </c>
      <c r="J378" s="7" t="str">
        <f>_xll.AtlasFormulas.AtlasFunctions.AtlasTable("PROD",DataAreaId,"T.PurchLine","%CurrencyCode","","","","","","","ItemId|InventTransId",$E378,$D378)</f>
        <v>EUR</v>
      </c>
      <c r="K378" s="9">
        <f>_xll.AtlasFormulas.AtlasFunctions.AtlasBalance("PROD",DataAreaId,"T.PurchLine","Sum|LineAmount|0","","","","","","","ItemId|InventTransId",$E378,$D378)</f>
        <v>316.39999999999998</v>
      </c>
      <c r="L378" s="6">
        <v>42856</v>
      </c>
      <c r="M378" s="6">
        <v>42856</v>
      </c>
    </row>
    <row r="379" spans="1:13" x14ac:dyDescent="0.25">
      <c r="A379" s="4" t="s">
        <v>547</v>
      </c>
      <c r="B379" s="7" t="str">
        <f>_xll.AtlasFormulas.AtlasFunctions.AtlasTable("PROD",DataAreaId,"T.PurchTable","%OrderAccount","","","","","","","PurchId",$A379)</f>
        <v>364-2000125</v>
      </c>
      <c r="C379" s="7" t="str">
        <f>_xll.AtlasFormulas.AtlasFunctions.AtlasTable("PROD",DataAreaId,"T.VendTable","%Name","","","","","","","AccountNum",$B379)</f>
        <v>D.P.P. B.V.</v>
      </c>
      <c r="D379" s="4" t="s">
        <v>551</v>
      </c>
      <c r="E379" s="4" t="s">
        <v>539</v>
      </c>
      <c r="F379" s="4" t="s">
        <v>540</v>
      </c>
      <c r="G379" s="7" t="str">
        <f>_xll.AtlasFormulas.AtlasFunctions.AtlasTable("PROD",DataAreaId,"T.PurchLine","%DeliveryDate","","","","","","","ItemId|InventTransId",$E379,$D379)</f>
        <v>4/4/2017</v>
      </c>
      <c r="H379" s="9">
        <v>26</v>
      </c>
      <c r="I379" s="9">
        <f>_xll.AtlasFormulas.AtlasFunctions.AtlasBalance("PROD",DataAreaId,"T.PurchLine","Sum|PurchPrice|0","","","","","","","ItemId|InventTransId",$E379,$D379)</f>
        <v>4.5199999999999996</v>
      </c>
      <c r="J379" s="7" t="str">
        <f>_xll.AtlasFormulas.AtlasFunctions.AtlasTable("PROD",DataAreaId,"T.PurchLine","%CurrencyCode","","","","","","","ItemId|InventTransId",$E379,$D379)</f>
        <v>EUR</v>
      </c>
      <c r="K379" s="9">
        <f>_xll.AtlasFormulas.AtlasFunctions.AtlasBalance("PROD",DataAreaId,"T.PurchLine","Sum|LineAmount|0","","","","","","","ItemId|InventTransId",$E379,$D379)</f>
        <v>117.52</v>
      </c>
      <c r="L379" s="6">
        <v>42856</v>
      </c>
      <c r="M379" s="6">
        <v>42856</v>
      </c>
    </row>
    <row r="380" spans="1:13" x14ac:dyDescent="0.25">
      <c r="A380" s="4" t="s">
        <v>547</v>
      </c>
      <c r="B380" s="7" t="str">
        <f>_xll.AtlasFormulas.AtlasFunctions.AtlasTable("PROD",DataAreaId,"T.PurchTable","%OrderAccount","","","","","","","PurchId",$A380)</f>
        <v>364-2000125</v>
      </c>
      <c r="C380" s="7" t="str">
        <f>_xll.AtlasFormulas.AtlasFunctions.AtlasTable("PROD",DataAreaId,"T.VendTable","%Name","","","","","","","AccountNum",$B380)</f>
        <v>D.P.P. B.V.</v>
      </c>
      <c r="D380" s="4" t="s">
        <v>552</v>
      </c>
      <c r="E380" s="4" t="s">
        <v>539</v>
      </c>
      <c r="F380" s="4" t="s">
        <v>540</v>
      </c>
      <c r="G380" s="7" t="str">
        <f>_xll.AtlasFormulas.AtlasFunctions.AtlasTable("PROD",DataAreaId,"T.PurchLine","%DeliveryDate","","","","","","","ItemId|InventTransId",$E380,$D380)</f>
        <v>4/4/2017</v>
      </c>
      <c r="H380" s="9">
        <v>70</v>
      </c>
      <c r="I380" s="9">
        <f>_xll.AtlasFormulas.AtlasFunctions.AtlasBalance("PROD",DataAreaId,"T.PurchLine","Sum|PurchPrice|0","","","","","","","ItemId|InventTransId",$E380,$D380)</f>
        <v>6.35</v>
      </c>
      <c r="J380" s="7" t="str">
        <f>_xll.AtlasFormulas.AtlasFunctions.AtlasTable("PROD",DataAreaId,"T.PurchLine","%CurrencyCode","","","","","","","ItemId|InventTransId",$E380,$D380)</f>
        <v>EUR</v>
      </c>
      <c r="K380" s="9">
        <f>_xll.AtlasFormulas.AtlasFunctions.AtlasBalance("PROD",DataAreaId,"T.PurchLine","Sum|LineAmount|0","","","","","","","ItemId|InventTransId",$E380,$D380)</f>
        <v>444.5</v>
      </c>
      <c r="L380" s="6">
        <v>42856</v>
      </c>
      <c r="M380" s="6">
        <v>42856</v>
      </c>
    </row>
    <row r="381" spans="1:13" x14ac:dyDescent="0.25">
      <c r="A381" s="4" t="s">
        <v>547</v>
      </c>
      <c r="B381" s="7" t="str">
        <f>_xll.AtlasFormulas.AtlasFunctions.AtlasTable("PROD",DataAreaId,"T.PurchTable","%OrderAccount","","","","","","","PurchId",$A381)</f>
        <v>364-2000125</v>
      </c>
      <c r="C381" s="7" t="str">
        <f>_xll.AtlasFormulas.AtlasFunctions.AtlasTable("PROD",DataAreaId,"T.VendTable","%Name","","","","","","","AccountNum",$B381)</f>
        <v>D.P.P. B.V.</v>
      </c>
      <c r="D381" s="4" t="s">
        <v>553</v>
      </c>
      <c r="E381" s="4" t="s">
        <v>539</v>
      </c>
      <c r="F381" s="4" t="s">
        <v>540</v>
      </c>
      <c r="G381" s="7" t="str">
        <f>_xll.AtlasFormulas.AtlasFunctions.AtlasTable("PROD",DataAreaId,"T.PurchLine","%DeliveryDate","","","","","","","ItemId|InventTransId",$E381,$D381)</f>
        <v>4/4/2017</v>
      </c>
      <c r="H381" s="9">
        <v>26</v>
      </c>
      <c r="I381" s="9">
        <f>_xll.AtlasFormulas.AtlasFunctions.AtlasBalance("PROD",DataAreaId,"T.PurchLine","Sum|PurchPrice|0","","","","","","","ItemId|InventTransId",$E381,$D381)</f>
        <v>6.3507699999999998</v>
      </c>
      <c r="J381" s="7" t="str">
        <f>_xll.AtlasFormulas.AtlasFunctions.AtlasTable("PROD",DataAreaId,"T.PurchLine","%CurrencyCode","","","","","","","ItemId|InventTransId",$E381,$D381)</f>
        <v>EUR</v>
      </c>
      <c r="K381" s="9">
        <f>_xll.AtlasFormulas.AtlasFunctions.AtlasBalance("PROD",DataAreaId,"T.PurchLine","Sum|LineAmount|0","","","","","","","ItemId|InventTransId",$E381,$D381)</f>
        <v>165.12</v>
      </c>
      <c r="L381" s="6">
        <v>42856</v>
      </c>
      <c r="M381" s="6">
        <v>42856</v>
      </c>
    </row>
    <row r="382" spans="1:13" x14ac:dyDescent="0.25">
      <c r="A382" s="4" t="s">
        <v>554</v>
      </c>
      <c r="B382" s="7" t="str">
        <f>_xll.AtlasFormulas.AtlasFunctions.AtlasTable("PROD",DataAreaId,"T.PurchTable","%OrderAccount","","","","","","","PurchId",$A382)</f>
        <v>364-2000125</v>
      </c>
      <c r="C382" s="7" t="str">
        <f>_xll.AtlasFormulas.AtlasFunctions.AtlasTable("PROD",DataAreaId,"T.VendTable","%Name","","","","","","","AccountNum",$B382)</f>
        <v>D.P.P. B.V.</v>
      </c>
      <c r="D382" s="4" t="s">
        <v>555</v>
      </c>
      <c r="E382" s="4" t="s">
        <v>539</v>
      </c>
      <c r="F382" s="4" t="s">
        <v>540</v>
      </c>
      <c r="G382" s="7" t="str">
        <f>_xll.AtlasFormulas.AtlasFunctions.AtlasTable("PROD",DataAreaId,"T.PurchLine","%DeliveryDate","","","","","","","ItemId|InventTransId",$E382,$D382)</f>
        <v>5/24/2017</v>
      </c>
      <c r="H382" s="9">
        <v>14.6</v>
      </c>
      <c r="I382" s="9">
        <f>_xll.AtlasFormulas.AtlasFunctions.AtlasBalance("PROD",DataAreaId,"T.PurchLine","Sum|PurchPrice|0","","","","","","","ItemId|InventTransId",$E382,$D382)</f>
        <v>7.03972</v>
      </c>
      <c r="J382" s="7" t="str">
        <f>_xll.AtlasFormulas.AtlasFunctions.AtlasTable("PROD",DataAreaId,"T.PurchLine","%CurrencyCode","","","","","","","ItemId|InventTransId",$E382,$D382)</f>
        <v>EUR</v>
      </c>
      <c r="K382" s="9">
        <f>_xll.AtlasFormulas.AtlasFunctions.AtlasBalance("PROD",DataAreaId,"T.PurchLine","Sum|LineAmount|0","","","","","","","ItemId|InventTransId",$E382,$D382)</f>
        <v>102.78</v>
      </c>
      <c r="L382" s="6">
        <v>42893</v>
      </c>
      <c r="M382" s="6">
        <v>42894</v>
      </c>
    </row>
    <row r="383" spans="1:13" x14ac:dyDescent="0.25">
      <c r="A383" s="4" t="s">
        <v>554</v>
      </c>
      <c r="B383" s="7" t="str">
        <f>_xll.AtlasFormulas.AtlasFunctions.AtlasTable("PROD",DataAreaId,"T.PurchTable","%OrderAccount","","","","","","","PurchId",$A383)</f>
        <v>364-2000125</v>
      </c>
      <c r="C383" s="7" t="str">
        <f>_xll.AtlasFormulas.AtlasFunctions.AtlasTable("PROD",DataAreaId,"T.VendTable","%Name","","","","","","","AccountNum",$B383)</f>
        <v>D.P.P. B.V.</v>
      </c>
      <c r="D383" s="4" t="s">
        <v>556</v>
      </c>
      <c r="E383" s="4" t="s">
        <v>539</v>
      </c>
      <c r="F383" s="4" t="s">
        <v>540</v>
      </c>
      <c r="G383" s="7" t="str">
        <f>_xll.AtlasFormulas.AtlasFunctions.AtlasTable("PROD",DataAreaId,"T.PurchLine","%DeliveryDate","","","","","","","ItemId|InventTransId",$E383,$D383)</f>
        <v>5/24/2017</v>
      </c>
      <c r="H383" s="9">
        <v>124.5</v>
      </c>
      <c r="I383" s="9">
        <f>_xll.AtlasFormulas.AtlasFunctions.AtlasBalance("PROD",DataAreaId,"T.PurchLine","Sum|PurchPrice|0","","","","","","","ItemId|InventTransId",$E383,$D383)</f>
        <v>7.04</v>
      </c>
      <c r="J383" s="7" t="str">
        <f>_xll.AtlasFormulas.AtlasFunctions.AtlasTable("PROD",DataAreaId,"T.PurchLine","%CurrencyCode","","","","","","","ItemId|InventTransId",$E383,$D383)</f>
        <v>EUR</v>
      </c>
      <c r="K383" s="9">
        <f>_xll.AtlasFormulas.AtlasFunctions.AtlasBalance("PROD",DataAreaId,"T.PurchLine","Sum|LineAmount|0","","","","","","","ItemId|InventTransId",$E383,$D383)</f>
        <v>876.48</v>
      </c>
      <c r="L383" s="6">
        <v>42893</v>
      </c>
      <c r="M383" s="6">
        <v>42894</v>
      </c>
    </row>
    <row r="384" spans="1:13" x14ac:dyDescent="0.25">
      <c r="A384" s="4" t="s">
        <v>554</v>
      </c>
      <c r="B384" s="7" t="str">
        <f>_xll.AtlasFormulas.AtlasFunctions.AtlasTable("PROD",DataAreaId,"T.PurchTable","%OrderAccount","","","","","","","PurchId",$A384)</f>
        <v>364-2000125</v>
      </c>
      <c r="C384" s="7" t="str">
        <f>_xll.AtlasFormulas.AtlasFunctions.AtlasTable("PROD",DataAreaId,"T.VendTable","%Name","","","","","","","AccountNum",$B384)</f>
        <v>D.P.P. B.V.</v>
      </c>
      <c r="D384" s="4" t="s">
        <v>557</v>
      </c>
      <c r="E384" s="4" t="s">
        <v>539</v>
      </c>
      <c r="F384" s="4" t="s">
        <v>540</v>
      </c>
      <c r="G384" s="7" t="str">
        <f>_xll.AtlasFormulas.AtlasFunctions.AtlasTable("PROD",DataAreaId,"T.PurchLine","%DeliveryDate","","","","","","","ItemId|InventTransId",$E384,$D384)</f>
        <v>5/24/2017</v>
      </c>
      <c r="H384" s="9">
        <v>102.06</v>
      </c>
      <c r="I384" s="9">
        <f>_xll.AtlasFormulas.AtlasFunctions.AtlasBalance("PROD",DataAreaId,"T.PurchLine","Sum|PurchPrice|0","","","","","","","ItemId|InventTransId",$E384,$D384)</f>
        <v>7.0396799999999997</v>
      </c>
      <c r="J384" s="7" t="str">
        <f>_xll.AtlasFormulas.AtlasFunctions.AtlasTable("PROD",DataAreaId,"T.PurchLine","%CurrencyCode","","","","","","","ItemId|InventTransId",$E384,$D384)</f>
        <v>EUR</v>
      </c>
      <c r="K384" s="9">
        <f>_xll.AtlasFormulas.AtlasFunctions.AtlasBalance("PROD",DataAreaId,"T.PurchLine","Sum|LineAmount|0","","","","","","","ItemId|InventTransId",$E384,$D384)</f>
        <v>718.47</v>
      </c>
      <c r="L384" s="6">
        <v>42893</v>
      </c>
      <c r="M384" s="6">
        <v>42894</v>
      </c>
    </row>
    <row r="385" spans="1:13" x14ac:dyDescent="0.25">
      <c r="A385" s="4" t="s">
        <v>554</v>
      </c>
      <c r="B385" s="7" t="str">
        <f>_xll.AtlasFormulas.AtlasFunctions.AtlasTable("PROD",DataAreaId,"T.PurchTable","%OrderAccount","","","","","","","PurchId",$A385)</f>
        <v>364-2000125</v>
      </c>
      <c r="C385" s="7" t="str">
        <f>_xll.AtlasFormulas.AtlasFunctions.AtlasTable("PROD",DataAreaId,"T.VendTable","%Name","","","","","","","AccountNum",$B385)</f>
        <v>D.P.P. B.V.</v>
      </c>
      <c r="D385" s="4" t="s">
        <v>557</v>
      </c>
      <c r="E385" s="4" t="s">
        <v>539</v>
      </c>
      <c r="F385" s="4" t="s">
        <v>540</v>
      </c>
      <c r="G385" s="7" t="str">
        <f>_xll.AtlasFormulas.AtlasFunctions.AtlasTable("PROD",DataAreaId,"T.PurchLine","%DeliveryDate","","","","","","","ItemId|InventTransId",$E385,$D385)</f>
        <v>5/24/2017</v>
      </c>
      <c r="H385" s="9">
        <v>0.54</v>
      </c>
      <c r="I385" s="9">
        <f>_xll.AtlasFormulas.AtlasFunctions.AtlasBalance("PROD",DataAreaId,"T.PurchLine","Sum|PurchPrice|0","","","","","","","ItemId|InventTransId",$E385,$D385)</f>
        <v>7.0396799999999997</v>
      </c>
      <c r="J385" s="7" t="str">
        <f>_xll.AtlasFormulas.AtlasFunctions.AtlasTable("PROD",DataAreaId,"T.PurchLine","%CurrencyCode","","","","","","","ItemId|InventTransId",$E385,$D385)</f>
        <v>EUR</v>
      </c>
      <c r="K385" s="9">
        <f>_xll.AtlasFormulas.AtlasFunctions.AtlasBalance("PROD",DataAreaId,"T.PurchLine","Sum|LineAmount|0","","","","","","","ItemId|InventTransId",$E385,$D385)</f>
        <v>718.47</v>
      </c>
      <c r="L385" s="6">
        <v>42894</v>
      </c>
      <c r="M385" s="6">
        <v>42894</v>
      </c>
    </row>
    <row r="386" spans="1:13" x14ac:dyDescent="0.25">
      <c r="A386" s="4" t="s">
        <v>554</v>
      </c>
      <c r="B386" s="7" t="str">
        <f>_xll.AtlasFormulas.AtlasFunctions.AtlasTable("PROD",DataAreaId,"T.PurchTable","%OrderAccount","","","","","","","PurchId",$A386)</f>
        <v>364-2000125</v>
      </c>
      <c r="C386" s="7" t="str">
        <f>_xll.AtlasFormulas.AtlasFunctions.AtlasTable("PROD",DataAreaId,"T.VendTable","%Name","","","","","","","AccountNum",$B386)</f>
        <v>D.P.P. B.V.</v>
      </c>
      <c r="D386" s="4" t="s">
        <v>557</v>
      </c>
      <c r="E386" s="4" t="s">
        <v>539</v>
      </c>
      <c r="F386" s="4" t="s">
        <v>540</v>
      </c>
      <c r="G386" s="7" t="str">
        <f>_xll.AtlasFormulas.AtlasFunctions.AtlasTable("PROD",DataAreaId,"T.PurchLine","%DeliveryDate","","","","","","","ItemId|InventTransId",$E386,$D386)</f>
        <v>5/24/2017</v>
      </c>
      <c r="H386" s="9">
        <v>-0.54</v>
      </c>
      <c r="I386" s="9">
        <f>_xll.AtlasFormulas.AtlasFunctions.AtlasBalance("PROD",DataAreaId,"T.PurchLine","Sum|PurchPrice|0","","","","","","","ItemId|InventTransId",$E386,$D386)</f>
        <v>7.0396799999999997</v>
      </c>
      <c r="J386" s="7" t="str">
        <f>_xll.AtlasFormulas.AtlasFunctions.AtlasTable("PROD",DataAreaId,"T.PurchLine","%CurrencyCode","","","","","","","ItemId|InventTransId",$E386,$D386)</f>
        <v>EUR</v>
      </c>
      <c r="K386" s="9">
        <f>_xll.AtlasFormulas.AtlasFunctions.AtlasBalance("PROD",DataAreaId,"T.PurchLine","Sum|LineAmount|0","","","","","","","ItemId|InventTransId",$E386,$D386)</f>
        <v>718.47</v>
      </c>
      <c r="L386" s="6">
        <v>42894</v>
      </c>
      <c r="M386" s="6">
        <v>42894</v>
      </c>
    </row>
    <row r="387" spans="1:13" x14ac:dyDescent="0.25">
      <c r="A387" s="4" t="s">
        <v>558</v>
      </c>
      <c r="B387" s="7" t="str">
        <f>_xll.AtlasFormulas.AtlasFunctions.AtlasTable("PROD",DataAreaId,"T.PurchTable","%OrderAccount","","","","","","","PurchId",$A387)</f>
        <v>364-2000125</v>
      </c>
      <c r="C387" s="7" t="str">
        <f>_xll.AtlasFormulas.AtlasFunctions.AtlasTable("PROD",DataAreaId,"T.VendTable","%Name","","","","","","","AccountNum",$B387)</f>
        <v>D.P.P. B.V.</v>
      </c>
      <c r="D387" s="4" t="s">
        <v>559</v>
      </c>
      <c r="E387" s="4" t="s">
        <v>560</v>
      </c>
      <c r="F387" s="4" t="s">
        <v>561</v>
      </c>
      <c r="G387" s="7" t="str">
        <f>_xll.AtlasFormulas.AtlasFunctions.AtlasTable("PROD",DataAreaId,"T.PurchLine","%DeliveryDate","","","","","","","ItemId|InventTransId",$E387,$D387)</f>
        <v>3/24/2017</v>
      </c>
      <c r="H387" s="9">
        <v>1654</v>
      </c>
      <c r="I387" s="9">
        <f>_xll.AtlasFormulas.AtlasFunctions.AtlasBalance("PROD",DataAreaId,"T.PurchLine","Sum|PurchPrice|0","","","","","","","ItemId|InventTransId",$E387,$D387)</f>
        <v>7.04</v>
      </c>
      <c r="J387" s="7" t="str">
        <f>_xll.AtlasFormulas.AtlasFunctions.AtlasTable("PROD",DataAreaId,"T.PurchLine","%CurrencyCode","","","","","","","ItemId|InventTransId",$E387,$D387)</f>
        <v>EUR</v>
      </c>
      <c r="K387" s="9">
        <f>_xll.AtlasFormulas.AtlasFunctions.AtlasBalance("PROD",DataAreaId,"T.PurchLine","Sum|LineAmount|0","","","","","","","ItemId|InventTransId",$E387,$D387)</f>
        <v>11644.16</v>
      </c>
      <c r="L387" s="6">
        <v>42817</v>
      </c>
      <c r="M387" s="6">
        <v>42818</v>
      </c>
    </row>
    <row r="388" spans="1:13" x14ac:dyDescent="0.25">
      <c r="A388" s="4" t="s">
        <v>92</v>
      </c>
      <c r="B388" s="7" t="str">
        <f>_xll.AtlasFormulas.AtlasFunctions.AtlasTable("PROD",DataAreaId,"T.PurchTable","%OrderAccount","","","","","","","PurchId",$A388)</f>
        <v>364-2000125</v>
      </c>
      <c r="C388" s="7" t="str">
        <f>_xll.AtlasFormulas.AtlasFunctions.AtlasTable("PROD",DataAreaId,"T.VendTable","%Name","","","","","","","AccountNum",$B388)</f>
        <v>D.P.P. B.V.</v>
      </c>
      <c r="D388" s="4" t="s">
        <v>562</v>
      </c>
      <c r="E388" s="4" t="s">
        <v>563</v>
      </c>
      <c r="F388" s="4" t="s">
        <v>564</v>
      </c>
      <c r="G388" s="7" t="str">
        <f>_xll.AtlasFormulas.AtlasFunctions.AtlasTable("PROD",DataAreaId,"T.PurchLine","%DeliveryDate","","","","","","","ItemId|InventTransId",$E388,$D388)</f>
        <v>2/27/2017</v>
      </c>
      <c r="H388" s="9">
        <v>450</v>
      </c>
      <c r="I388" s="9">
        <f>_xll.AtlasFormulas.AtlasFunctions.AtlasBalance("PROD",DataAreaId,"T.PurchLine","Sum|PurchPrice|0","","","","","","","ItemId|InventTransId",$E388,$D388)</f>
        <v>7.04</v>
      </c>
      <c r="J388" s="7" t="str">
        <f>_xll.AtlasFormulas.AtlasFunctions.AtlasTable("PROD",DataAreaId,"T.PurchLine","%CurrencyCode","","","","","","","ItemId|InventTransId",$E388,$D388)</f>
        <v>EUR</v>
      </c>
      <c r="K388" s="9">
        <f>_xll.AtlasFormulas.AtlasFunctions.AtlasBalance("PROD",DataAreaId,"T.PurchLine","Sum|LineAmount|0","","","","","","","ItemId|InventTransId",$E388,$D388)</f>
        <v>3168</v>
      </c>
      <c r="L388" s="6">
        <v>42790</v>
      </c>
      <c r="M388" s="6">
        <v>42795</v>
      </c>
    </row>
    <row r="389" spans="1:13" x14ac:dyDescent="0.25">
      <c r="A389" s="4" t="s">
        <v>558</v>
      </c>
      <c r="B389" s="7" t="str">
        <f>_xll.AtlasFormulas.AtlasFunctions.AtlasTable("PROD",DataAreaId,"T.PurchTable","%OrderAccount","","","","","","","PurchId",$A389)</f>
        <v>364-2000125</v>
      </c>
      <c r="C389" s="7" t="str">
        <f>_xll.AtlasFormulas.AtlasFunctions.AtlasTable("PROD",DataAreaId,"T.VendTable","%Name","","","","","","","AccountNum",$B389)</f>
        <v>D.P.P. B.V.</v>
      </c>
      <c r="D389" s="4" t="s">
        <v>565</v>
      </c>
      <c r="E389" s="4" t="s">
        <v>563</v>
      </c>
      <c r="F389" s="4" t="s">
        <v>564</v>
      </c>
      <c r="G389" s="7" t="str">
        <f>_xll.AtlasFormulas.AtlasFunctions.AtlasTable("PROD",DataAreaId,"T.PurchLine","%DeliveryDate","","","","","","","ItemId|InventTransId",$E389,$D389)</f>
        <v>3/24/2017</v>
      </c>
      <c r="H389" s="9">
        <v>690</v>
      </c>
      <c r="I389" s="9">
        <f>_xll.AtlasFormulas.AtlasFunctions.AtlasBalance("PROD",DataAreaId,"T.PurchLine","Sum|PurchPrice|0","","","","","","","ItemId|InventTransId",$E389,$D389)</f>
        <v>7.04</v>
      </c>
      <c r="J389" s="7" t="str">
        <f>_xll.AtlasFormulas.AtlasFunctions.AtlasTable("PROD",DataAreaId,"T.PurchLine","%CurrencyCode","","","","","","","ItemId|InventTransId",$E389,$D389)</f>
        <v>EUR</v>
      </c>
      <c r="K389" s="9">
        <f>_xll.AtlasFormulas.AtlasFunctions.AtlasBalance("PROD",DataAreaId,"T.PurchLine","Sum|LineAmount|0","","","","","","","ItemId|InventTransId",$E389,$D389)</f>
        <v>4857.6000000000004</v>
      </c>
      <c r="L389" s="6">
        <v>42817</v>
      </c>
      <c r="M389" s="6">
        <v>42818</v>
      </c>
    </row>
    <row r="390" spans="1:13" x14ac:dyDescent="0.25">
      <c r="A390" s="4" t="s">
        <v>566</v>
      </c>
      <c r="B390" s="7" t="str">
        <f>_xll.AtlasFormulas.AtlasFunctions.AtlasTable("PROD",DataAreaId,"T.PurchTable","%OrderAccount","","","","","","","PurchId",$A390)</f>
        <v>364-2000125</v>
      </c>
      <c r="C390" s="7" t="str">
        <f>_xll.AtlasFormulas.AtlasFunctions.AtlasTable("PROD",DataAreaId,"T.VendTable","%Name","","","","","","","AccountNum",$B390)</f>
        <v>D.P.P. B.V.</v>
      </c>
      <c r="D390" s="4" t="s">
        <v>567</v>
      </c>
      <c r="E390" s="4" t="s">
        <v>563</v>
      </c>
      <c r="F390" s="4" t="s">
        <v>564</v>
      </c>
      <c r="G390" s="7" t="str">
        <f>_xll.AtlasFormulas.AtlasFunctions.AtlasTable("PROD",DataAreaId,"T.PurchLine","%DeliveryDate","","","","","","","ItemId|InventTransId",$E390,$D390)</f>
        <v>4/3/2017</v>
      </c>
      <c r="H390" s="9">
        <v>-1000</v>
      </c>
      <c r="I390" s="9">
        <f>_xll.AtlasFormulas.AtlasFunctions.AtlasBalance("PROD",DataAreaId,"T.PurchLine","Sum|PurchPrice|0","","","","","","","ItemId|InventTransId",$E390,$D390)</f>
        <v>7.04</v>
      </c>
      <c r="J390" s="7" t="str">
        <f>_xll.AtlasFormulas.AtlasFunctions.AtlasTable("PROD",DataAreaId,"T.PurchLine","%CurrencyCode","","","","","","","ItemId|InventTransId",$E390,$D390)</f>
        <v>EUR</v>
      </c>
      <c r="K390" s="9">
        <f>_xll.AtlasFormulas.AtlasFunctions.AtlasBalance("PROD",DataAreaId,"T.PurchLine","Sum|LineAmount|0","","","","","","","ItemId|InventTransId",$E390,$D390)</f>
        <v>-7040</v>
      </c>
      <c r="L390" s="6">
        <v>42825</v>
      </c>
      <c r="M390" s="6">
        <v>42824</v>
      </c>
    </row>
    <row r="391" spans="1:13" x14ac:dyDescent="0.25">
      <c r="A391" s="4" t="s">
        <v>568</v>
      </c>
      <c r="B391" s="7" t="str">
        <f>_xll.AtlasFormulas.AtlasFunctions.AtlasTable("PROD",DataAreaId,"T.PurchTable","%OrderAccount","","","","","","","PurchId",$A391)</f>
        <v>364-2000125</v>
      </c>
      <c r="C391" s="7" t="str">
        <f>_xll.AtlasFormulas.AtlasFunctions.AtlasTable("PROD",DataAreaId,"T.VendTable","%Name","","","","","","","AccountNum",$B391)</f>
        <v>D.P.P. B.V.</v>
      </c>
      <c r="D391" s="4" t="s">
        <v>569</v>
      </c>
      <c r="E391" s="4" t="s">
        <v>563</v>
      </c>
      <c r="F391" s="4" t="s">
        <v>564</v>
      </c>
      <c r="G391" s="7" t="str">
        <f>_xll.AtlasFormulas.AtlasFunctions.AtlasTable("PROD",DataAreaId,"T.PurchLine","%DeliveryDate","","","","","","","ItemId|InventTransId",$E391,$D391)</f>
        <v>3/29/2017</v>
      </c>
      <c r="H391" s="9">
        <v>1000</v>
      </c>
      <c r="I391" s="9">
        <f>_xll.AtlasFormulas.AtlasFunctions.AtlasBalance("PROD",DataAreaId,"T.PurchLine","Sum|PurchPrice|0","","","","","","","ItemId|InventTransId",$E391,$D391)</f>
        <v>7.04</v>
      </c>
      <c r="J391" s="7" t="str">
        <f>_xll.AtlasFormulas.AtlasFunctions.AtlasTable("PROD",DataAreaId,"T.PurchLine","%CurrencyCode","","","","","","","ItemId|InventTransId",$E391,$D391)</f>
        <v>EUR</v>
      </c>
      <c r="K391" s="9">
        <f>_xll.AtlasFormulas.AtlasFunctions.AtlasBalance("PROD",DataAreaId,"T.PurchLine","Sum|LineAmount|0","","","","","","","ItemId|InventTransId",$E391,$D391)</f>
        <v>7040</v>
      </c>
      <c r="L391" s="6">
        <v>42825</v>
      </c>
      <c r="M391" s="6">
        <v>42824</v>
      </c>
    </row>
    <row r="392" spans="1:13" x14ac:dyDescent="0.25">
      <c r="A392" s="4" t="s">
        <v>554</v>
      </c>
      <c r="B392" s="7" t="str">
        <f>_xll.AtlasFormulas.AtlasFunctions.AtlasTable("PROD",DataAreaId,"T.PurchTable","%OrderAccount","","","","","","","PurchId",$A392)</f>
        <v>364-2000125</v>
      </c>
      <c r="C392" s="7" t="str">
        <f>_xll.AtlasFormulas.AtlasFunctions.AtlasTable("PROD",DataAreaId,"T.VendTable","%Name","","","","","","","AccountNum",$B392)</f>
        <v>D.P.P. B.V.</v>
      </c>
      <c r="D392" s="4" t="s">
        <v>570</v>
      </c>
      <c r="E392" s="4" t="s">
        <v>563</v>
      </c>
      <c r="F392" s="4" t="s">
        <v>564</v>
      </c>
      <c r="G392" s="7" t="str">
        <f>_xll.AtlasFormulas.AtlasFunctions.AtlasTable("PROD",DataAreaId,"T.PurchLine","%DeliveryDate","","","","","","","ItemId|InventTransId",$E392,$D392)</f>
        <v>5/24/2017</v>
      </c>
      <c r="H392" s="9">
        <v>2160</v>
      </c>
      <c r="I392" s="9">
        <f>_xll.AtlasFormulas.AtlasFunctions.AtlasBalance("PROD",DataAreaId,"T.PurchLine","Sum|PurchPrice|0","","","","","","","ItemId|InventTransId",$E392,$D392)</f>
        <v>7.04</v>
      </c>
      <c r="J392" s="7" t="str">
        <f>_xll.AtlasFormulas.AtlasFunctions.AtlasTable("PROD",DataAreaId,"T.PurchLine","%CurrencyCode","","","","","","","ItemId|InventTransId",$E392,$D392)</f>
        <v>EUR</v>
      </c>
      <c r="K392" s="9">
        <f>_xll.AtlasFormulas.AtlasFunctions.AtlasBalance("PROD",DataAreaId,"T.PurchLine","Sum|LineAmount|0","","","","","","","ItemId|InventTransId",$E392,$D392)</f>
        <v>15206.4</v>
      </c>
      <c r="L392" s="6">
        <v>42893</v>
      </c>
      <c r="M392" s="6">
        <v>42894</v>
      </c>
    </row>
    <row r="393" spans="1:13" x14ac:dyDescent="0.25">
      <c r="A393" s="4" t="s">
        <v>60</v>
      </c>
      <c r="B393" s="7" t="str">
        <f>_xll.AtlasFormulas.AtlasFunctions.AtlasTable("PROD",DataAreaId,"T.PurchTable","%OrderAccount","","","","","","","PurchId",$A393)</f>
        <v>364-2000168</v>
      </c>
      <c r="C393" s="7" t="str">
        <f>_xll.AtlasFormulas.AtlasFunctions.AtlasTable("PROD",DataAreaId,"T.VendTable","%Name","","","","","","","AccountNum",$B393)</f>
        <v>S&amp;P Clever Reinforcement Company AG</v>
      </c>
      <c r="D393" s="4" t="s">
        <v>571</v>
      </c>
      <c r="E393" s="4" t="s">
        <v>67</v>
      </c>
      <c r="F393" s="4" t="s">
        <v>572</v>
      </c>
      <c r="G393" s="7" t="str">
        <f>_xll.AtlasFormulas.AtlasFunctions.AtlasTable("PROD",DataAreaId,"T.PurchLine","%DeliveryDate","","","","","","","ItemId|InventTransId",$E393,$D393)</f>
        <v>3/6/2017</v>
      </c>
      <c r="H393" s="9">
        <v>150</v>
      </c>
      <c r="I393" s="9">
        <f>_xll.AtlasFormulas.AtlasFunctions.AtlasBalance("PROD",DataAreaId,"T.PurchLine","Sum|PurchPrice|0","","","","","","","ItemId|InventTransId",$E393,$D393)</f>
        <v>20.36</v>
      </c>
      <c r="J393" s="7" t="str">
        <f>_xll.AtlasFormulas.AtlasFunctions.AtlasTable("PROD",DataAreaId,"T.PurchLine","%CurrencyCode","","","","","","","ItemId|InventTransId",$E393,$D393)</f>
        <v>EUR</v>
      </c>
      <c r="K393" s="9">
        <f>_xll.AtlasFormulas.AtlasFunctions.AtlasBalance("PROD",DataAreaId,"T.PurchLine","Sum|LineAmount|0","","","","","","","ItemId|InventTransId",$E393,$D393)</f>
        <v>3054</v>
      </c>
      <c r="L393" s="6">
        <v>42800</v>
      </c>
      <c r="M393" s="6">
        <v>42803</v>
      </c>
    </row>
    <row r="394" spans="1:13" x14ac:dyDescent="0.25">
      <c r="A394" s="4" t="s">
        <v>573</v>
      </c>
      <c r="B394" s="7" t="str">
        <f>_xll.AtlasFormulas.AtlasFunctions.AtlasTable("PROD",DataAreaId,"T.PurchTable","%OrderAccount","","","","","","","PurchId",$A394)</f>
        <v>364-2000156</v>
      </c>
      <c r="C394" s="7" t="str">
        <f>_xll.AtlasFormulas.AtlasFunctions.AtlasTable("PROD",DataAreaId,"T.VendTable","%Name","","","","","","","AccountNum",$B394)</f>
        <v>S&amp;P Reinforcement France</v>
      </c>
      <c r="D394" s="4" t="s">
        <v>574</v>
      </c>
      <c r="E394" s="4" t="s">
        <v>70</v>
      </c>
      <c r="F394" s="4" t="s">
        <v>69</v>
      </c>
      <c r="G394" s="7" t="str">
        <f>_xll.AtlasFormulas.AtlasFunctions.AtlasTable("PROD",DataAreaId,"T.PurchLine","%DeliveryDate","","","","","","","ItemId|InventTransId",$E394,$D394)</f>
        <v>5/16/2017</v>
      </c>
      <c r="H394" s="9">
        <v>10</v>
      </c>
      <c r="I394" s="9">
        <f>_xll.AtlasFormulas.AtlasFunctions.AtlasBalance("PROD",DataAreaId,"T.PurchLine","Sum|PurchPrice|0","","","","","","","ItemId|InventTransId",$E394,$D394)</f>
        <v>77</v>
      </c>
      <c r="J394" s="7" t="str">
        <f>_xll.AtlasFormulas.AtlasFunctions.AtlasTable("PROD",DataAreaId,"T.PurchLine","%CurrencyCode","","","","","","","ItemId|InventTransId",$E394,$D394)</f>
        <v>EUR</v>
      </c>
      <c r="K394" s="9">
        <f>_xll.AtlasFormulas.AtlasFunctions.AtlasBalance("PROD",DataAreaId,"T.PurchLine","Sum|LineAmount|0","","","","","","","ItemId|InventTransId",$E394,$D394)</f>
        <v>770</v>
      </c>
      <c r="L394" s="6">
        <v>42886</v>
      </c>
      <c r="M394" s="6">
        <v>42886</v>
      </c>
    </row>
    <row r="395" spans="1:13" x14ac:dyDescent="0.25">
      <c r="A395" s="4" t="s">
        <v>573</v>
      </c>
      <c r="B395" s="7" t="str">
        <f>_xll.AtlasFormulas.AtlasFunctions.AtlasTable("PROD",DataAreaId,"T.PurchTable","%OrderAccount","","","","","","","PurchId",$A395)</f>
        <v>364-2000156</v>
      </c>
      <c r="C395" s="7" t="str">
        <f>_xll.AtlasFormulas.AtlasFunctions.AtlasTable("PROD",DataAreaId,"T.VendTable","%Name","","","","","","","AccountNum",$B395)</f>
        <v>S&amp;P Reinforcement France</v>
      </c>
      <c r="D395" s="4" t="s">
        <v>574</v>
      </c>
      <c r="E395" s="4" t="s">
        <v>70</v>
      </c>
      <c r="F395" s="4" t="s">
        <v>69</v>
      </c>
      <c r="G395" s="7" t="str">
        <f>_xll.AtlasFormulas.AtlasFunctions.AtlasTable("PROD",DataAreaId,"T.PurchLine","%DeliveryDate","","","","","","","ItemId|InventTransId",$E395,$D395)</f>
        <v>5/16/2017</v>
      </c>
      <c r="H395" s="9">
        <v>-10</v>
      </c>
      <c r="I395" s="9">
        <f>_xll.AtlasFormulas.AtlasFunctions.AtlasBalance("PROD",DataAreaId,"T.PurchLine","Sum|PurchPrice|0","","","","","","","ItemId|InventTransId",$E395,$D395)</f>
        <v>77</v>
      </c>
      <c r="J395" s="7" t="str">
        <f>_xll.AtlasFormulas.AtlasFunctions.AtlasTable("PROD",DataAreaId,"T.PurchLine","%CurrencyCode","","","","","","","ItemId|InventTransId",$E395,$D395)</f>
        <v>EUR</v>
      </c>
      <c r="K395" s="9">
        <f>_xll.AtlasFormulas.AtlasFunctions.AtlasBalance("PROD",DataAreaId,"T.PurchLine","Sum|LineAmount|0","","","","","","","ItemId|InventTransId",$E395,$D395)</f>
        <v>770</v>
      </c>
      <c r="L395" s="6">
        <v>42886</v>
      </c>
      <c r="M395" s="6">
        <v>42886</v>
      </c>
    </row>
    <row r="396" spans="1:13" x14ac:dyDescent="0.25">
      <c r="A396" s="4" t="s">
        <v>573</v>
      </c>
      <c r="B396" s="7" t="str">
        <f>_xll.AtlasFormulas.AtlasFunctions.AtlasTable("PROD",DataAreaId,"T.PurchTable","%OrderAccount","","","","","","","PurchId",$A396)</f>
        <v>364-2000156</v>
      </c>
      <c r="C396" s="7" t="str">
        <f>_xll.AtlasFormulas.AtlasFunctions.AtlasTable("PROD",DataAreaId,"T.VendTable","%Name","","","","","","","AccountNum",$B396)</f>
        <v>S&amp;P Reinforcement France</v>
      </c>
      <c r="D396" s="4" t="s">
        <v>574</v>
      </c>
      <c r="E396" s="4" t="s">
        <v>70</v>
      </c>
      <c r="F396" s="4" t="s">
        <v>69</v>
      </c>
      <c r="G396" s="7" t="str">
        <f>_xll.AtlasFormulas.AtlasFunctions.AtlasTable("PROD",DataAreaId,"T.PurchLine","%DeliveryDate","","","","","","","ItemId|InventTransId",$E396,$D396)</f>
        <v>5/16/2017</v>
      </c>
      <c r="H396" s="9">
        <v>10</v>
      </c>
      <c r="I396" s="9">
        <f>_xll.AtlasFormulas.AtlasFunctions.AtlasBalance("PROD",DataAreaId,"T.PurchLine","Sum|PurchPrice|0","","","","","","","ItemId|InventTransId",$E396,$D396)</f>
        <v>77</v>
      </c>
      <c r="J396" s="7" t="str">
        <f>_xll.AtlasFormulas.AtlasFunctions.AtlasTable("PROD",DataAreaId,"T.PurchLine","%CurrencyCode","","","","","","","ItemId|InventTransId",$E396,$D396)</f>
        <v>EUR</v>
      </c>
      <c r="K396" s="9">
        <f>_xll.AtlasFormulas.AtlasFunctions.AtlasBalance("PROD",DataAreaId,"T.PurchLine","Sum|LineAmount|0","","","","","","","ItemId|InventTransId",$E396,$D396)</f>
        <v>770</v>
      </c>
      <c r="L396" s="6">
        <v>42886</v>
      </c>
      <c r="M396" s="6">
        <v>42886</v>
      </c>
    </row>
    <row r="397" spans="1:13" x14ac:dyDescent="0.25">
      <c r="A397" s="4" t="s">
        <v>217</v>
      </c>
      <c r="B397" s="7" t="str">
        <f>_xll.AtlasFormulas.AtlasFunctions.AtlasTable("PROD",DataAreaId,"T.PurchTable","%OrderAccount","","","","","","","PurchId",$A397)</f>
        <v>364-2000035</v>
      </c>
      <c r="C397" s="7" t="str">
        <f>_xll.AtlasFormulas.AtlasFunctions.AtlasTable("PROD",DataAreaId,"T.VendTable","%Name","","","","","","","AccountNum",$B397)</f>
        <v>Fortius B.K. International B.V.B.A.</v>
      </c>
      <c r="D397" s="4" t="s">
        <v>575</v>
      </c>
      <c r="E397" s="4" t="s">
        <v>576</v>
      </c>
      <c r="F397" s="4" t="s">
        <v>577</v>
      </c>
      <c r="G397" s="7" t="str">
        <f>_xll.AtlasFormulas.AtlasFunctions.AtlasTable("PROD",DataAreaId,"T.PurchLine","%DeliveryDate","","","","","","","ItemId|InventTransId",$E397,$D397)</f>
        <v>2/2/2017</v>
      </c>
      <c r="H397" s="9">
        <v>48</v>
      </c>
      <c r="I397" s="9">
        <f>_xll.AtlasFormulas.AtlasFunctions.AtlasBalance("PROD",DataAreaId,"T.PurchLine","Sum|PurchPrice|0","","","","","","","ItemId|InventTransId",$E397,$D397)</f>
        <v>2.25</v>
      </c>
      <c r="J397" s="7" t="str">
        <f>_xll.AtlasFormulas.AtlasFunctions.AtlasTable("PROD",DataAreaId,"T.PurchLine","%CurrencyCode","","","","","","","ItemId|InventTransId",$E397,$D397)</f>
        <v>EUR</v>
      </c>
      <c r="K397" s="9">
        <f>_xll.AtlasFormulas.AtlasFunctions.AtlasBalance("PROD",DataAreaId,"T.PurchLine","Sum|LineAmount|0","","","","","","","ItemId|InventTransId",$E397,$D397)</f>
        <v>108</v>
      </c>
      <c r="L397" s="6">
        <v>42772</v>
      </c>
      <c r="M397" s="6">
        <v>42772</v>
      </c>
    </row>
    <row r="398" spans="1:13" x14ac:dyDescent="0.25">
      <c r="A398" s="4" t="s">
        <v>98</v>
      </c>
      <c r="B398" s="7" t="str">
        <f>_xll.AtlasFormulas.AtlasFunctions.AtlasTable("PROD",DataAreaId,"T.PurchTable","%OrderAccount","","","","","","","PurchId",$A398)</f>
        <v>364-2000035</v>
      </c>
      <c r="C398" s="7" t="str">
        <f>_xll.AtlasFormulas.AtlasFunctions.AtlasTable("PROD",DataAreaId,"T.VendTable","%Name","","","","","","","AccountNum",$B398)</f>
        <v>Fortius B.K. International B.V.B.A.</v>
      </c>
      <c r="D398" s="4" t="s">
        <v>578</v>
      </c>
      <c r="E398" s="4" t="s">
        <v>576</v>
      </c>
      <c r="F398" s="4" t="s">
        <v>577</v>
      </c>
      <c r="G398" s="7" t="str">
        <f>_xll.AtlasFormulas.AtlasFunctions.AtlasTable("PROD",DataAreaId,"T.PurchLine","%DeliveryDate","","","","","","","ItemId|InventTransId",$E398,$D398)</f>
        <v>2/6/2017</v>
      </c>
      <c r="H398" s="9">
        <v>-48</v>
      </c>
      <c r="I398" s="9">
        <f>_xll.AtlasFormulas.AtlasFunctions.AtlasBalance("PROD",DataAreaId,"T.PurchLine","Sum|PurchPrice|0","","","","","","","ItemId|InventTransId",$E398,$D398)</f>
        <v>2.25</v>
      </c>
      <c r="J398" s="7" t="str">
        <f>_xll.AtlasFormulas.AtlasFunctions.AtlasTable("PROD",DataAreaId,"T.PurchLine","%CurrencyCode","","","","","","","ItemId|InventTransId",$E398,$D398)</f>
        <v>EUR</v>
      </c>
      <c r="K398" s="9">
        <f>_xll.AtlasFormulas.AtlasFunctions.AtlasBalance("PROD",DataAreaId,"T.PurchLine","Sum|LineAmount|0","","","","","","","ItemId|InventTransId",$E398,$D398)</f>
        <v>-108</v>
      </c>
      <c r="L398" s="6">
        <v>42772</v>
      </c>
      <c r="M398" s="6">
        <v>42772</v>
      </c>
    </row>
    <row r="399" spans="1:13" x14ac:dyDescent="0.25">
      <c r="A399" s="4" t="s">
        <v>49</v>
      </c>
      <c r="B399" s="7" t="str">
        <f>_xll.AtlasFormulas.AtlasFunctions.AtlasTable("PROD",DataAreaId,"T.PurchTable","%OrderAccount","","","","","","","PurchId",$A399)</f>
        <v>364-2000035</v>
      </c>
      <c r="C399" s="7" t="str">
        <f>_xll.AtlasFormulas.AtlasFunctions.AtlasTable("PROD",DataAreaId,"T.VendTable","%Name","","","","","","","AccountNum",$B399)</f>
        <v>Fortius B.K. International B.V.B.A.</v>
      </c>
      <c r="D399" s="4" t="s">
        <v>579</v>
      </c>
      <c r="E399" s="4" t="s">
        <v>576</v>
      </c>
      <c r="F399" s="4" t="s">
        <v>577</v>
      </c>
      <c r="G399" s="7" t="str">
        <f>_xll.AtlasFormulas.AtlasFunctions.AtlasTable("PROD",DataAreaId,"T.PurchLine","%DeliveryDate","","","","","","","ItemId|InventTransId",$E399,$D399)</f>
        <v>2/1/2017</v>
      </c>
      <c r="H399" s="9">
        <v>48</v>
      </c>
      <c r="I399" s="9">
        <f>_xll.AtlasFormulas.AtlasFunctions.AtlasBalance("PROD",DataAreaId,"T.PurchLine","Sum|PurchPrice|0","","","","","","","ItemId|InventTransId",$E399,$D399)</f>
        <v>2.25</v>
      </c>
      <c r="J399" s="7" t="str">
        <f>_xll.AtlasFormulas.AtlasFunctions.AtlasTable("PROD",DataAreaId,"T.PurchLine","%CurrencyCode","","","","","","","ItemId|InventTransId",$E399,$D399)</f>
        <v>EUR</v>
      </c>
      <c r="K399" s="9">
        <f>_xll.AtlasFormulas.AtlasFunctions.AtlasBalance("PROD",DataAreaId,"T.PurchLine","Sum|LineAmount|0","","","","","","","ItemId|InventTransId",$E399,$D399)</f>
        <v>108</v>
      </c>
      <c r="L399" s="6">
        <v>42767</v>
      </c>
      <c r="M399" s="6">
        <v>42772</v>
      </c>
    </row>
    <row r="400" spans="1:13" x14ac:dyDescent="0.25">
      <c r="A400" s="4" t="s">
        <v>580</v>
      </c>
      <c r="B400" s="7" t="str">
        <f>_xll.AtlasFormulas.AtlasFunctions.AtlasTable("PROD",DataAreaId,"T.PurchTable","%OrderAccount","","","","","","","PurchId",$A400)</f>
        <v>364-2000168</v>
      </c>
      <c r="C400" s="7" t="str">
        <f>_xll.AtlasFormulas.AtlasFunctions.AtlasTable("PROD",DataAreaId,"T.VendTable","%Name","","","","","","","AccountNum",$B400)</f>
        <v>S&amp;P Clever Reinforcement Company AG</v>
      </c>
      <c r="D400" s="4" t="s">
        <v>581</v>
      </c>
      <c r="E400" s="4" t="s">
        <v>582</v>
      </c>
      <c r="F400" s="4" t="s">
        <v>583</v>
      </c>
      <c r="G400" s="7" t="str">
        <f>_xll.AtlasFormulas.AtlasFunctions.AtlasTable("PROD",DataAreaId,"T.PurchLine","%DeliveryDate","","","","","","","ItemId|InventTransId",$E400,$D400)</f>
        <v>6/19/2017</v>
      </c>
      <c r="H400" s="9">
        <v>420</v>
      </c>
      <c r="I400" s="9">
        <f>_xll.AtlasFormulas.AtlasFunctions.AtlasBalance("PROD",DataAreaId,"T.PurchLine","Sum|PurchPrice|0","","","","","","","ItemId|InventTransId",$E400,$D400)</f>
        <v>24.5</v>
      </c>
      <c r="J400" s="7" t="str">
        <f>_xll.AtlasFormulas.AtlasFunctions.AtlasTable("PROD",DataAreaId,"T.PurchLine","%CurrencyCode","","","","","","","ItemId|InventTransId",$E400,$D400)</f>
        <v>EUR</v>
      </c>
      <c r="K400" s="9">
        <f>_xll.AtlasFormulas.AtlasFunctions.AtlasBalance("PROD",DataAreaId,"T.PurchLine","Sum|LineAmount|0","","","","","","","ItemId|InventTransId",$E400,$D400)</f>
        <v>10290</v>
      </c>
      <c r="L400" s="6"/>
      <c r="M400" s="6"/>
    </row>
    <row r="401" spans="1:13" x14ac:dyDescent="0.25">
      <c r="A401" s="4" t="s">
        <v>584</v>
      </c>
      <c r="B401" s="7" t="str">
        <f>_xll.AtlasFormulas.AtlasFunctions.AtlasTable("PROD",DataAreaId,"T.PurchTable","%OrderAccount","","","","","","","PurchId",$A401)</f>
        <v>364-2000168</v>
      </c>
      <c r="C401" s="7" t="str">
        <f>_xll.AtlasFormulas.AtlasFunctions.AtlasTable("PROD",DataAreaId,"T.VendTable","%Name","","","","","","","AccountNum",$B401)</f>
        <v>S&amp;P Clever Reinforcement Company AG</v>
      </c>
      <c r="D401" s="4" t="s">
        <v>585</v>
      </c>
      <c r="E401" s="4" t="s">
        <v>582</v>
      </c>
      <c r="F401" s="4" t="s">
        <v>583</v>
      </c>
      <c r="G401" s="7" t="str">
        <f>_xll.AtlasFormulas.AtlasFunctions.AtlasTable("PROD",DataAreaId,"T.PurchLine","%DeliveryDate","","","","","","","ItemId|InventTransId",$E401,$D401)</f>
        <v>2/1/2017</v>
      </c>
      <c r="H401" s="9">
        <v>336</v>
      </c>
      <c r="I401" s="9">
        <f>_xll.AtlasFormulas.AtlasFunctions.AtlasBalance("PROD",DataAreaId,"T.PurchLine","Sum|PurchPrice|0","","","","","","","ItemId|InventTransId",$E401,$D401)</f>
        <v>24.5</v>
      </c>
      <c r="J401" s="7" t="str">
        <f>_xll.AtlasFormulas.AtlasFunctions.AtlasTable("PROD",DataAreaId,"T.PurchLine","%CurrencyCode","","","","","","","ItemId|InventTransId",$E401,$D401)</f>
        <v>EUR</v>
      </c>
      <c r="K401" s="9">
        <f>_xll.AtlasFormulas.AtlasFunctions.AtlasBalance("PROD",DataAreaId,"T.PurchLine","Sum|LineAmount|0","","","","","","","ItemId|InventTransId",$E401,$D401)</f>
        <v>8232</v>
      </c>
      <c r="L401" s="6">
        <v>42781</v>
      </c>
      <c r="M401" s="6">
        <v>42780</v>
      </c>
    </row>
    <row r="402" spans="1:13" x14ac:dyDescent="0.25">
      <c r="A402" s="4" t="s">
        <v>107</v>
      </c>
      <c r="B402" s="7" t="str">
        <f>_xll.AtlasFormulas.AtlasFunctions.AtlasTable("PROD",DataAreaId,"T.PurchTable","%OrderAccount","","","","","","","PurchId",$A402)</f>
        <v>364-2000168</v>
      </c>
      <c r="C402" s="7" t="str">
        <f>_xll.AtlasFormulas.AtlasFunctions.AtlasTable("PROD",DataAreaId,"T.VendTable","%Name","","","","","","","AccountNum",$B402)</f>
        <v>S&amp;P Clever Reinforcement Company AG</v>
      </c>
      <c r="D402" s="4" t="s">
        <v>586</v>
      </c>
      <c r="E402" s="4" t="s">
        <v>582</v>
      </c>
      <c r="F402" s="4" t="s">
        <v>583</v>
      </c>
      <c r="G402" s="7" t="str">
        <f>_xll.AtlasFormulas.AtlasFunctions.AtlasTable("PROD",DataAreaId,"T.PurchLine","%DeliveryDate","","","","","","","ItemId|InventTransId",$E402,$D402)</f>
        <v>3/23/2017</v>
      </c>
      <c r="H402" s="9">
        <v>-42</v>
      </c>
      <c r="I402" s="9">
        <f>_xll.AtlasFormulas.AtlasFunctions.AtlasBalance("PROD",DataAreaId,"T.PurchLine","Sum|PurchPrice|0","","","","","","","ItemId|InventTransId",$E402,$D402)</f>
        <v>24.5</v>
      </c>
      <c r="J402" s="7" t="str">
        <f>_xll.AtlasFormulas.AtlasFunctions.AtlasTable("PROD",DataAreaId,"T.PurchLine","%CurrencyCode","","","","","","","ItemId|InventTransId",$E402,$D402)</f>
        <v>EUR</v>
      </c>
      <c r="K402" s="9">
        <f>_xll.AtlasFormulas.AtlasFunctions.AtlasBalance("PROD",DataAreaId,"T.PurchLine","Sum|LineAmount|0","","","","","","","ItemId|InventTransId",$E402,$D402)</f>
        <v>-8232</v>
      </c>
      <c r="L402" s="6">
        <v>42817</v>
      </c>
      <c r="M402" s="6">
        <v>42817</v>
      </c>
    </row>
    <row r="403" spans="1:13" x14ac:dyDescent="0.25">
      <c r="A403" s="4" t="s">
        <v>107</v>
      </c>
      <c r="B403" s="7" t="str">
        <f>_xll.AtlasFormulas.AtlasFunctions.AtlasTable("PROD",DataAreaId,"T.PurchTable","%OrderAccount","","","","","","","PurchId",$A403)</f>
        <v>364-2000168</v>
      </c>
      <c r="C403" s="7" t="str">
        <f>_xll.AtlasFormulas.AtlasFunctions.AtlasTable("PROD",DataAreaId,"T.VendTable","%Name","","","","","","","AccountNum",$B403)</f>
        <v>S&amp;P Clever Reinforcement Company AG</v>
      </c>
      <c r="D403" s="4" t="s">
        <v>586</v>
      </c>
      <c r="E403" s="4" t="s">
        <v>582</v>
      </c>
      <c r="F403" s="4" t="s">
        <v>583</v>
      </c>
      <c r="G403" s="7" t="str">
        <f>_xll.AtlasFormulas.AtlasFunctions.AtlasTable("PROD",DataAreaId,"T.PurchLine","%DeliveryDate","","","","","","","ItemId|InventTransId",$E403,$D403)</f>
        <v>3/23/2017</v>
      </c>
      <c r="H403" s="9">
        <v>-294</v>
      </c>
      <c r="I403" s="9">
        <f>_xll.AtlasFormulas.AtlasFunctions.AtlasBalance("PROD",DataAreaId,"T.PurchLine","Sum|PurchPrice|0","","","","","","","ItemId|InventTransId",$E403,$D403)</f>
        <v>24.5</v>
      </c>
      <c r="J403" s="7" t="str">
        <f>_xll.AtlasFormulas.AtlasFunctions.AtlasTable("PROD",DataAreaId,"T.PurchLine","%CurrencyCode","","","","","","","ItemId|InventTransId",$E403,$D403)</f>
        <v>EUR</v>
      </c>
      <c r="K403" s="9">
        <f>_xll.AtlasFormulas.AtlasFunctions.AtlasBalance("PROD",DataAreaId,"T.PurchLine","Sum|LineAmount|0","","","","","","","ItemId|InventTransId",$E403,$D403)</f>
        <v>-8232</v>
      </c>
      <c r="L403" s="6">
        <v>42817</v>
      </c>
      <c r="M403" s="6">
        <v>42817</v>
      </c>
    </row>
    <row r="404" spans="1:13" x14ac:dyDescent="0.25">
      <c r="A404" s="4" t="s">
        <v>117</v>
      </c>
      <c r="B404" s="7" t="str">
        <f>_xll.AtlasFormulas.AtlasFunctions.AtlasTable("PROD",DataAreaId,"T.PurchTable","%OrderAccount","","","","","","","PurchId",$A404)</f>
        <v>364-2000168</v>
      </c>
      <c r="C404" s="7" t="str">
        <f>_xll.AtlasFormulas.AtlasFunctions.AtlasTable("PROD",DataAreaId,"T.VendTable","%Name","","","","","","","AccountNum",$B404)</f>
        <v>S&amp;P Clever Reinforcement Company AG</v>
      </c>
      <c r="D404" s="4" t="s">
        <v>587</v>
      </c>
      <c r="E404" s="4" t="s">
        <v>582</v>
      </c>
      <c r="F404" s="4" t="s">
        <v>583</v>
      </c>
      <c r="G404" s="7" t="str">
        <f>_xll.AtlasFormulas.AtlasFunctions.AtlasTable("PROD",DataAreaId,"T.PurchLine","%DeliveryDate","","","","","","","ItemId|InventTransId",$E404,$D404)</f>
        <v>3/23/2017</v>
      </c>
      <c r="H404" s="9">
        <v>336</v>
      </c>
      <c r="I404" s="9">
        <f>_xll.AtlasFormulas.AtlasFunctions.AtlasBalance("PROD",DataAreaId,"T.PurchLine","Sum|PurchPrice|0","","","","","","","ItemId|InventTransId",$E404,$D404)</f>
        <v>24.5</v>
      </c>
      <c r="J404" s="7" t="str">
        <f>_xll.AtlasFormulas.AtlasFunctions.AtlasTable("PROD",DataAreaId,"T.PurchLine","%CurrencyCode","","","","","","","ItemId|InventTransId",$E404,$D404)</f>
        <v>EUR</v>
      </c>
      <c r="K404" s="9">
        <f>_xll.AtlasFormulas.AtlasFunctions.AtlasBalance("PROD",DataAreaId,"T.PurchLine","Sum|LineAmount|0","","","","","","","ItemId|InventTransId",$E404,$D404)</f>
        <v>8232</v>
      </c>
      <c r="L404" s="6">
        <v>42817</v>
      </c>
      <c r="M404" s="6">
        <v>42817</v>
      </c>
    </row>
    <row r="405" spans="1:13" x14ac:dyDescent="0.25">
      <c r="A405" s="4" t="s">
        <v>588</v>
      </c>
      <c r="B405" s="7" t="str">
        <f>_xll.AtlasFormulas.AtlasFunctions.AtlasTable("PROD",DataAreaId,"T.PurchTable","%OrderAccount","","","","","","","PurchId",$A405)</f>
        <v>364-2000168</v>
      </c>
      <c r="C405" s="7" t="str">
        <f>_xll.AtlasFormulas.AtlasFunctions.AtlasTable("PROD",DataAreaId,"T.VendTable","%Name","","","","","","","AccountNum",$B405)</f>
        <v>S&amp;P Clever Reinforcement Company AG</v>
      </c>
      <c r="D405" s="4" t="s">
        <v>589</v>
      </c>
      <c r="E405" s="4" t="s">
        <v>582</v>
      </c>
      <c r="F405" s="4" t="s">
        <v>583</v>
      </c>
      <c r="G405" s="7" t="str">
        <f>_xll.AtlasFormulas.AtlasFunctions.AtlasTable("PROD",DataAreaId,"T.PurchLine","%DeliveryDate","","","","","","","ItemId|InventTransId",$E405,$D405)</f>
        <v>3/30/2017</v>
      </c>
      <c r="H405" s="9">
        <v>336</v>
      </c>
      <c r="I405" s="9">
        <f>_xll.AtlasFormulas.AtlasFunctions.AtlasBalance("PROD",DataAreaId,"T.PurchLine","Sum|PurchPrice|0","","","","","","","ItemId|InventTransId",$E405,$D405)</f>
        <v>24.5</v>
      </c>
      <c r="J405" s="7" t="str">
        <f>_xll.AtlasFormulas.AtlasFunctions.AtlasTable("PROD",DataAreaId,"T.PurchLine","%CurrencyCode","","","","","","","ItemId|InventTransId",$E405,$D405)</f>
        <v>EUR</v>
      </c>
      <c r="K405" s="9">
        <f>_xll.AtlasFormulas.AtlasFunctions.AtlasBalance("PROD",DataAreaId,"T.PurchLine","Sum|LineAmount|0","","","","","","","ItemId|InventTransId",$E405,$D405)</f>
        <v>8232</v>
      </c>
      <c r="L405" s="6">
        <v>42832</v>
      </c>
      <c r="M405" s="6">
        <v>42830</v>
      </c>
    </row>
    <row r="406" spans="1:13" x14ac:dyDescent="0.25">
      <c r="A406" s="4" t="s">
        <v>590</v>
      </c>
      <c r="B406" s="7" t="str">
        <f>_xll.AtlasFormulas.AtlasFunctions.AtlasTable("PROD",DataAreaId,"T.PurchTable","%OrderAccount","","","","","","","PurchId",$A406)</f>
        <v>364-2000168</v>
      </c>
      <c r="C406" s="7" t="str">
        <f>_xll.AtlasFormulas.AtlasFunctions.AtlasTable("PROD",DataAreaId,"T.VendTable","%Name","","","","","","","AccountNum",$B406)</f>
        <v>S&amp;P Clever Reinforcement Company AG</v>
      </c>
      <c r="D406" s="4" t="s">
        <v>591</v>
      </c>
      <c r="E406" s="4" t="s">
        <v>582</v>
      </c>
      <c r="F406" s="4" t="s">
        <v>583</v>
      </c>
      <c r="G406" s="7" t="str">
        <f>_xll.AtlasFormulas.AtlasFunctions.AtlasTable("PROD",DataAreaId,"T.PurchLine","%DeliveryDate","","","","","","","ItemId|InventTransId",$E406,$D406)</f>
        <v>5/4/2017</v>
      </c>
      <c r="H406" s="9">
        <v>126</v>
      </c>
      <c r="I406" s="9">
        <f>_xll.AtlasFormulas.AtlasFunctions.AtlasBalance("PROD",DataAreaId,"T.PurchLine","Sum|PurchPrice|0","","","","","","","ItemId|InventTransId",$E406,$D406)</f>
        <v>24.5</v>
      </c>
      <c r="J406" s="7" t="str">
        <f>_xll.AtlasFormulas.AtlasFunctions.AtlasTable("PROD",DataAreaId,"T.PurchLine","%CurrencyCode","","","","","","","ItemId|InventTransId",$E406,$D406)</f>
        <v>EUR</v>
      </c>
      <c r="K406" s="9">
        <f>_xll.AtlasFormulas.AtlasFunctions.AtlasBalance("PROD",DataAreaId,"T.PurchLine","Sum|LineAmount|0","","","","","","","ItemId|InventTransId",$E406,$D406)</f>
        <v>3087</v>
      </c>
      <c r="L406" s="6">
        <v>42863</v>
      </c>
      <c r="M406" s="6">
        <v>42865</v>
      </c>
    </row>
    <row r="407" spans="1:13" x14ac:dyDescent="0.25">
      <c r="A407" s="4" t="s">
        <v>584</v>
      </c>
      <c r="B407" s="7" t="str">
        <f>_xll.AtlasFormulas.AtlasFunctions.AtlasTable("PROD",DataAreaId,"T.PurchTable","%OrderAccount","","","","","","","PurchId",$A407)</f>
        <v>364-2000168</v>
      </c>
      <c r="C407" s="7" t="str">
        <f>_xll.AtlasFormulas.AtlasFunctions.AtlasTable("PROD",DataAreaId,"T.VendTable","%Name","","","","","","","AccountNum",$B407)</f>
        <v>S&amp;P Clever Reinforcement Company AG</v>
      </c>
      <c r="D407" s="4" t="s">
        <v>592</v>
      </c>
      <c r="E407" s="4" t="s">
        <v>593</v>
      </c>
      <c r="F407" s="4" t="s">
        <v>594</v>
      </c>
      <c r="G407" s="7" t="str">
        <f>_xll.AtlasFormulas.AtlasFunctions.AtlasTable("PROD",DataAreaId,"T.PurchLine","%DeliveryDate","","","","","","","ItemId|InventTransId",$E407,$D407)</f>
        <v>2/1/2017</v>
      </c>
      <c r="H407" s="9">
        <v>56</v>
      </c>
      <c r="I407" s="9">
        <f>_xll.AtlasFormulas.AtlasFunctions.AtlasBalance("PROD",DataAreaId,"T.PurchLine","Sum|PurchPrice|0","","","","","","","ItemId|InventTransId",$E407,$D407)</f>
        <v>52.35</v>
      </c>
      <c r="J407" s="7" t="str">
        <f>_xll.AtlasFormulas.AtlasFunctions.AtlasTable("PROD",DataAreaId,"T.PurchLine","%CurrencyCode","","","","","","","ItemId|InventTransId",$E407,$D407)</f>
        <v>EUR</v>
      </c>
      <c r="K407" s="9">
        <f>_xll.AtlasFormulas.AtlasFunctions.AtlasBalance("PROD",DataAreaId,"T.PurchLine","Sum|LineAmount|0","","","","","","","ItemId|InventTransId",$E407,$D407)</f>
        <v>2931.6</v>
      </c>
      <c r="L407" s="6">
        <v>42781</v>
      </c>
      <c r="M407" s="6">
        <v>42780</v>
      </c>
    </row>
    <row r="408" spans="1:13" x14ac:dyDescent="0.25">
      <c r="A408" s="4" t="s">
        <v>117</v>
      </c>
      <c r="B408" s="7" t="str">
        <f>_xll.AtlasFormulas.AtlasFunctions.AtlasTable("PROD",DataAreaId,"T.PurchTable","%OrderAccount","","","","","","","PurchId",$A408)</f>
        <v>364-2000168</v>
      </c>
      <c r="C408" s="7" t="str">
        <f>_xll.AtlasFormulas.AtlasFunctions.AtlasTable("PROD",DataAreaId,"T.VendTable","%Name","","","","","","","AccountNum",$B408)</f>
        <v>S&amp;P Clever Reinforcement Company AG</v>
      </c>
      <c r="D408" s="4" t="s">
        <v>595</v>
      </c>
      <c r="E408" s="4" t="s">
        <v>593</v>
      </c>
      <c r="F408" s="4" t="s">
        <v>594</v>
      </c>
      <c r="G408" s="7" t="str">
        <f>_xll.AtlasFormulas.AtlasFunctions.AtlasTable("PROD",DataAreaId,"T.PurchLine","%DeliveryDate","","","","","","","ItemId|InventTransId",$E408,$D408)</f>
        <v>3/23/2017</v>
      </c>
      <c r="H408" s="9">
        <v>56</v>
      </c>
      <c r="I408" s="9">
        <f>_xll.AtlasFormulas.AtlasFunctions.AtlasBalance("PROD",DataAreaId,"T.PurchLine","Sum|PurchPrice|0","","","","","","","ItemId|InventTransId",$E408,$D408)</f>
        <v>52.35</v>
      </c>
      <c r="J408" s="7" t="str">
        <f>_xll.AtlasFormulas.AtlasFunctions.AtlasTable("PROD",DataAreaId,"T.PurchLine","%CurrencyCode","","","","","","","ItemId|InventTransId",$E408,$D408)</f>
        <v>EUR</v>
      </c>
      <c r="K408" s="9">
        <f>_xll.AtlasFormulas.AtlasFunctions.AtlasBalance("PROD",DataAreaId,"T.PurchLine","Sum|LineAmount|0","","","","","","","ItemId|InventTransId",$E408,$D408)</f>
        <v>2931.6</v>
      </c>
      <c r="L408" s="6">
        <v>42817</v>
      </c>
      <c r="M408" s="6">
        <v>42817</v>
      </c>
    </row>
    <row r="409" spans="1:13" x14ac:dyDescent="0.25">
      <c r="A409" s="4" t="s">
        <v>107</v>
      </c>
      <c r="B409" s="7" t="str">
        <f>_xll.AtlasFormulas.AtlasFunctions.AtlasTable("PROD",DataAreaId,"T.PurchTable","%OrderAccount","","","","","","","PurchId",$A409)</f>
        <v>364-2000168</v>
      </c>
      <c r="C409" s="7" t="str">
        <f>_xll.AtlasFormulas.AtlasFunctions.AtlasTable("PROD",DataAreaId,"T.VendTable","%Name","","","","","","","AccountNum",$B409)</f>
        <v>S&amp;P Clever Reinforcement Company AG</v>
      </c>
      <c r="D409" s="4" t="s">
        <v>596</v>
      </c>
      <c r="E409" s="4" t="s">
        <v>593</v>
      </c>
      <c r="F409" s="4" t="s">
        <v>594</v>
      </c>
      <c r="G409" s="7" t="str">
        <f>_xll.AtlasFormulas.AtlasFunctions.AtlasTable("PROD",DataAreaId,"T.PurchLine","%DeliveryDate","","","","","","","ItemId|InventTransId",$E409,$D409)</f>
        <v>3/23/2017</v>
      </c>
      <c r="H409" s="9">
        <v>-56</v>
      </c>
      <c r="I409" s="9">
        <f>_xll.AtlasFormulas.AtlasFunctions.AtlasBalance("PROD",DataAreaId,"T.PurchLine","Sum|PurchPrice|0","","","","","","","ItemId|InventTransId",$E409,$D409)</f>
        <v>52.35</v>
      </c>
      <c r="J409" s="7" t="str">
        <f>_xll.AtlasFormulas.AtlasFunctions.AtlasTable("PROD",DataAreaId,"T.PurchLine","%CurrencyCode","","","","","","","ItemId|InventTransId",$E409,$D409)</f>
        <v>EUR</v>
      </c>
      <c r="K409" s="9">
        <f>_xll.AtlasFormulas.AtlasFunctions.AtlasBalance("PROD",DataAreaId,"T.PurchLine","Sum|LineAmount|0","","","","","","","ItemId|InventTransId",$E409,$D409)</f>
        <v>-2931.6</v>
      </c>
      <c r="L409" s="6">
        <v>42817</v>
      </c>
      <c r="M409" s="6">
        <v>42817</v>
      </c>
    </row>
    <row r="410" spans="1:13" x14ac:dyDescent="0.25">
      <c r="A410" s="4" t="s">
        <v>588</v>
      </c>
      <c r="B410" s="7" t="str">
        <f>_xll.AtlasFormulas.AtlasFunctions.AtlasTable("PROD",DataAreaId,"T.PurchTable","%OrderAccount","","","","","","","PurchId",$A410)</f>
        <v>364-2000168</v>
      </c>
      <c r="C410" s="7" t="str">
        <f>_xll.AtlasFormulas.AtlasFunctions.AtlasTable("PROD",DataAreaId,"T.VendTable","%Name","","","","","","","AccountNum",$B410)</f>
        <v>S&amp;P Clever Reinforcement Company AG</v>
      </c>
      <c r="D410" s="4" t="s">
        <v>597</v>
      </c>
      <c r="E410" s="4" t="s">
        <v>593</v>
      </c>
      <c r="F410" s="4" t="s">
        <v>594</v>
      </c>
      <c r="G410" s="7" t="str">
        <f>_xll.AtlasFormulas.AtlasFunctions.AtlasTable("PROD",DataAreaId,"T.PurchLine","%DeliveryDate","","","","","","","ItemId|InventTransId",$E410,$D410)</f>
        <v>3/30/2017</v>
      </c>
      <c r="H410" s="9">
        <v>112</v>
      </c>
      <c r="I410" s="9">
        <f>_xll.AtlasFormulas.AtlasFunctions.AtlasBalance("PROD",DataAreaId,"T.PurchLine","Sum|PurchPrice|0","","","","","","","ItemId|InventTransId",$E410,$D410)</f>
        <v>52.35</v>
      </c>
      <c r="J410" s="7" t="str">
        <f>_xll.AtlasFormulas.AtlasFunctions.AtlasTable("PROD",DataAreaId,"T.PurchLine","%CurrencyCode","","","","","","","ItemId|InventTransId",$E410,$D410)</f>
        <v>EUR</v>
      </c>
      <c r="K410" s="9">
        <f>_xll.AtlasFormulas.AtlasFunctions.AtlasBalance("PROD",DataAreaId,"T.PurchLine","Sum|LineAmount|0","","","","","","","ItemId|InventTransId",$E410,$D410)</f>
        <v>5863.2</v>
      </c>
      <c r="L410" s="6">
        <v>42832</v>
      </c>
      <c r="M410" s="6">
        <v>42830</v>
      </c>
    </row>
    <row r="411" spans="1:13" x14ac:dyDescent="0.25">
      <c r="A411" s="4" t="s">
        <v>590</v>
      </c>
      <c r="B411" s="7" t="str">
        <f>_xll.AtlasFormulas.AtlasFunctions.AtlasTable("PROD",DataAreaId,"T.PurchTable","%OrderAccount","","","","","","","PurchId",$A411)</f>
        <v>364-2000168</v>
      </c>
      <c r="C411" s="7" t="str">
        <f>_xll.AtlasFormulas.AtlasFunctions.AtlasTable("PROD",DataAreaId,"T.VendTable","%Name","","","","","","","AccountNum",$B411)</f>
        <v>S&amp;P Clever Reinforcement Company AG</v>
      </c>
      <c r="D411" s="4" t="s">
        <v>598</v>
      </c>
      <c r="E411" s="4" t="s">
        <v>593</v>
      </c>
      <c r="F411" s="4" t="s">
        <v>594</v>
      </c>
      <c r="G411" s="7" t="str">
        <f>_xll.AtlasFormulas.AtlasFunctions.AtlasTable("PROD",DataAreaId,"T.PurchLine","%DeliveryDate","","","","","","","ItemId|InventTransId",$E411,$D411)</f>
        <v>5/4/2017</v>
      </c>
      <c r="H411" s="9">
        <v>280</v>
      </c>
      <c r="I411" s="9">
        <f>_xll.AtlasFormulas.AtlasFunctions.AtlasBalance("PROD",DataAreaId,"T.PurchLine","Sum|PurchPrice|0","","","","","","","ItemId|InventTransId",$E411,$D411)</f>
        <v>52.35</v>
      </c>
      <c r="J411" s="7" t="str">
        <f>_xll.AtlasFormulas.AtlasFunctions.AtlasTable("PROD",DataAreaId,"T.PurchLine","%CurrencyCode","","","","","","","ItemId|InventTransId",$E411,$D411)</f>
        <v>EUR</v>
      </c>
      <c r="K411" s="9">
        <f>_xll.AtlasFormulas.AtlasFunctions.AtlasBalance("PROD",DataAreaId,"T.PurchLine","Sum|LineAmount|0","","","","","","","ItemId|InventTransId",$E411,$D411)</f>
        <v>14658</v>
      </c>
      <c r="L411" s="6">
        <v>42863</v>
      </c>
      <c r="M411" s="6">
        <v>42865</v>
      </c>
    </row>
    <row r="412" spans="1:13" x14ac:dyDescent="0.25">
      <c r="A412" s="4" t="s">
        <v>588</v>
      </c>
      <c r="B412" s="7" t="str">
        <f>_xll.AtlasFormulas.AtlasFunctions.AtlasTable("PROD",DataAreaId,"T.PurchTable","%OrderAccount","","","","","","","PurchId",$A412)</f>
        <v>364-2000168</v>
      </c>
      <c r="C412" s="7" t="str">
        <f>_xll.AtlasFormulas.AtlasFunctions.AtlasTable("PROD",DataAreaId,"T.VendTable","%Name","","","","","","","AccountNum",$B412)</f>
        <v>S&amp;P Clever Reinforcement Company AG</v>
      </c>
      <c r="D412" s="4" t="s">
        <v>599</v>
      </c>
      <c r="E412" s="4" t="s">
        <v>600</v>
      </c>
      <c r="F412" s="4" t="s">
        <v>601</v>
      </c>
      <c r="G412" s="7" t="str">
        <f>_xll.AtlasFormulas.AtlasFunctions.AtlasTable("PROD",DataAreaId,"T.PurchLine","%DeliveryDate","","","","","","","ItemId|InventTransId",$E412,$D412)</f>
        <v>3/30/2017</v>
      </c>
      <c r="H412" s="9">
        <v>23</v>
      </c>
      <c r="I412" s="9">
        <f>_xll.AtlasFormulas.AtlasFunctions.AtlasBalance("PROD",DataAreaId,"T.PurchLine","Sum|PurchPrice|0","","","","","","","ItemId|InventTransId",$E412,$D412)</f>
        <v>56.55</v>
      </c>
      <c r="J412" s="7" t="str">
        <f>_xll.AtlasFormulas.AtlasFunctions.AtlasTable("PROD",DataAreaId,"T.PurchLine","%CurrencyCode","","","","","","","ItemId|InventTransId",$E412,$D412)</f>
        <v>EUR</v>
      </c>
      <c r="K412" s="9">
        <f>_xll.AtlasFormulas.AtlasFunctions.AtlasBalance("PROD",DataAreaId,"T.PurchLine","Sum|LineAmount|0","","","","","","","ItemId|InventTransId",$E412,$D412)</f>
        <v>1300.6500000000001</v>
      </c>
      <c r="L412" s="6">
        <v>42832</v>
      </c>
      <c r="M412" s="6">
        <v>42830</v>
      </c>
    </row>
    <row r="413" spans="1:13" x14ac:dyDescent="0.25">
      <c r="A413" s="4" t="s">
        <v>602</v>
      </c>
      <c r="B413" s="7" t="str">
        <f>_xll.AtlasFormulas.AtlasFunctions.AtlasTable("PROD",DataAreaId,"T.PurchTable","%OrderAccount","","","","","","","PurchId",$A413)</f>
        <v>364-2000119</v>
      </c>
      <c r="C413" s="7" t="str">
        <f>_xll.AtlasFormulas.AtlasFunctions.AtlasTable("PROD",DataAreaId,"T.VendTable","%Name","","","","","","","AccountNum",$B413)</f>
        <v>Latexfalt B.V.</v>
      </c>
      <c r="D413" s="4" t="s">
        <v>603</v>
      </c>
      <c r="E413" s="4" t="s">
        <v>604</v>
      </c>
      <c r="F413" s="4" t="s">
        <v>604</v>
      </c>
      <c r="G413" s="7" t="str">
        <f>_xll.AtlasFormulas.AtlasFunctions.AtlasTable("PROD",DataAreaId,"T.PurchLine","%DeliveryDate","","","","","","","ItemId|InventTransId",$E413,$D413)</f>
        <v>6/15/2017</v>
      </c>
      <c r="H413" s="9">
        <v>1</v>
      </c>
      <c r="I413" s="9">
        <f>_xll.AtlasFormulas.AtlasFunctions.AtlasBalance("PROD",DataAreaId,"T.PurchLine","Sum|PurchPrice|0","","","","","","","ItemId|InventTransId",$E413,$D413)</f>
        <v>5796.18</v>
      </c>
      <c r="J413" s="7" t="str">
        <f>_xll.AtlasFormulas.AtlasFunctions.AtlasTable("PROD",DataAreaId,"T.PurchLine","%CurrencyCode","","","","","","","ItemId|InventTransId",$E413,$D413)</f>
        <v>EUR</v>
      </c>
      <c r="K413" s="9">
        <f>_xll.AtlasFormulas.AtlasFunctions.AtlasBalance("PROD",DataAreaId,"T.PurchLine","Sum|LineAmount|0","","","","","","","ItemId|InventTransId",$E413,$D413)</f>
        <v>5796.18</v>
      </c>
      <c r="L413" s="6"/>
      <c r="M413" s="6"/>
    </row>
    <row r="414" spans="1:13" x14ac:dyDescent="0.25">
      <c r="A414" s="4" t="s">
        <v>602</v>
      </c>
      <c r="B414" s="7" t="str">
        <f>_xll.AtlasFormulas.AtlasFunctions.AtlasTable("PROD",DataAreaId,"T.PurchTable","%OrderAccount","","","","","","","PurchId",$A414)</f>
        <v>364-2000119</v>
      </c>
      <c r="C414" s="7" t="str">
        <f>_xll.AtlasFormulas.AtlasFunctions.AtlasTable("PROD",DataAreaId,"T.VendTable","%Name","","","","","","","AccountNum",$B414)</f>
        <v>Latexfalt B.V.</v>
      </c>
      <c r="D414" s="4" t="s">
        <v>605</v>
      </c>
      <c r="E414" s="4" t="s">
        <v>604</v>
      </c>
      <c r="F414" s="4" t="s">
        <v>604</v>
      </c>
      <c r="G414" s="7" t="str">
        <f>_xll.AtlasFormulas.AtlasFunctions.AtlasTable("PROD",DataAreaId,"T.PurchLine","%DeliveryDate","","","","","","","ItemId|InventTransId",$E414,$D414)</f>
        <v>6/15/2017</v>
      </c>
      <c r="H414" s="9">
        <v>1</v>
      </c>
      <c r="I414" s="9">
        <f>_xll.AtlasFormulas.AtlasFunctions.AtlasBalance("PROD",DataAreaId,"T.PurchLine","Sum|PurchPrice|0","","","","","","","ItemId|InventTransId",$E414,$D414)</f>
        <v>1650</v>
      </c>
      <c r="J414" s="7" t="str">
        <f>_xll.AtlasFormulas.AtlasFunctions.AtlasTable("PROD",DataAreaId,"T.PurchLine","%CurrencyCode","","","","","","","ItemId|InventTransId",$E414,$D414)</f>
        <v>EUR</v>
      </c>
      <c r="K414" s="9">
        <f>_xll.AtlasFormulas.AtlasFunctions.AtlasBalance("PROD",DataAreaId,"T.PurchLine","Sum|LineAmount|0","","","","","","","ItemId|InventTransId",$E414,$D414)</f>
        <v>1650</v>
      </c>
      <c r="L414" s="6"/>
      <c r="M414" s="6"/>
    </row>
    <row r="415" spans="1:13" x14ac:dyDescent="0.25">
      <c r="A415" s="4" t="s">
        <v>602</v>
      </c>
      <c r="B415" s="7" t="str">
        <f>_xll.AtlasFormulas.AtlasFunctions.AtlasTable("PROD",DataAreaId,"T.PurchTable","%OrderAccount","","","","","","","PurchId",$A415)</f>
        <v>364-2000119</v>
      </c>
      <c r="C415" s="7" t="str">
        <f>_xll.AtlasFormulas.AtlasFunctions.AtlasTable("PROD",DataAreaId,"T.VendTable","%Name","","","","","","","AccountNum",$B415)</f>
        <v>Latexfalt B.V.</v>
      </c>
      <c r="D415" s="4" t="s">
        <v>606</v>
      </c>
      <c r="E415" s="4" t="s">
        <v>604</v>
      </c>
      <c r="F415" s="4" t="s">
        <v>604</v>
      </c>
      <c r="G415" s="7" t="str">
        <f>_xll.AtlasFormulas.AtlasFunctions.AtlasTable("PROD",DataAreaId,"T.PurchLine","%DeliveryDate","","","","","","","ItemId|InventTransId",$E415,$D415)</f>
        <v>6/15/2017</v>
      </c>
      <c r="H415" s="9">
        <v>1</v>
      </c>
      <c r="I415" s="9">
        <f>_xll.AtlasFormulas.AtlasFunctions.AtlasBalance("PROD",DataAreaId,"T.PurchLine","Sum|PurchPrice|0","","","","","","","ItemId|InventTransId",$E415,$D415)</f>
        <v>685</v>
      </c>
      <c r="J415" s="7" t="str">
        <f>_xll.AtlasFormulas.AtlasFunctions.AtlasTable("PROD",DataAreaId,"T.PurchLine","%CurrencyCode","","","","","","","ItemId|InventTransId",$E415,$D415)</f>
        <v>EUR</v>
      </c>
      <c r="K415" s="9">
        <f>_xll.AtlasFormulas.AtlasFunctions.AtlasBalance("PROD",DataAreaId,"T.PurchLine","Sum|LineAmount|0","","","","","","","ItemId|InventTransId",$E415,$D415)</f>
        <v>685</v>
      </c>
      <c r="L415" s="6"/>
      <c r="M415" s="6"/>
    </row>
    <row r="416" spans="1:13" x14ac:dyDescent="0.25">
      <c r="A416" s="4" t="s">
        <v>607</v>
      </c>
      <c r="B416" s="7" t="str">
        <f>_xll.AtlasFormulas.AtlasFunctions.AtlasTable("PROD",DataAreaId,"T.PurchTable","%OrderAccount","","","","","","","PurchId",$A416)</f>
        <v>364-2000151</v>
      </c>
      <c r="C416" s="7" t="str">
        <f>_xll.AtlasFormulas.AtlasFunctions.AtlasTable("PROD",DataAreaId,"T.VendTable","%Name","","","","","","","AccountNum",$B416)</f>
        <v>SOCOM S.A.S.</v>
      </c>
      <c r="D416" s="4" t="s">
        <v>608</v>
      </c>
      <c r="E416" s="4" t="s">
        <v>148</v>
      </c>
      <c r="F416" s="4" t="s">
        <v>147</v>
      </c>
      <c r="G416" s="7" t="str">
        <f>_xll.AtlasFormulas.AtlasFunctions.AtlasTable("PROD",DataAreaId,"T.PurchLine","%DeliveryDate","","","","","","","ItemId|InventTransId",$E416,$D416)</f>
        <v>3/21/2017</v>
      </c>
      <c r="H416" s="9">
        <v>42</v>
      </c>
      <c r="I416" s="9">
        <f>_xll.AtlasFormulas.AtlasFunctions.AtlasBalance("PROD",DataAreaId,"T.PurchLine","Sum|PurchPrice|0","","","","","","","ItemId|InventTransId",$E416,$D416)</f>
        <v>29.77467</v>
      </c>
      <c r="J416" s="7" t="str">
        <f>_xll.AtlasFormulas.AtlasFunctions.AtlasTable("PROD",DataAreaId,"T.PurchLine","%CurrencyCode","","","","","","","ItemId|InventTransId",$E416,$D416)</f>
        <v>EUR</v>
      </c>
      <c r="K416" s="9">
        <f>_xll.AtlasFormulas.AtlasFunctions.AtlasBalance("PROD",DataAreaId,"T.PurchLine","Sum|LineAmount|0","","","","","","","ItemId|InventTransId",$E416,$D416)</f>
        <v>1250.54</v>
      </c>
      <c r="L416" s="6">
        <v>42823</v>
      </c>
      <c r="M416" s="6">
        <v>42825</v>
      </c>
    </row>
    <row r="417" spans="1:13" x14ac:dyDescent="0.25">
      <c r="A417" s="4" t="s">
        <v>609</v>
      </c>
      <c r="B417" s="7" t="str">
        <f>_xll.AtlasFormulas.AtlasFunctions.AtlasTable("PROD",DataAreaId,"T.PurchTable","%OrderAccount","","","","","","","PurchId",$A417)</f>
        <v>364-2000151</v>
      </c>
      <c r="C417" s="7" t="str">
        <f>_xll.AtlasFormulas.AtlasFunctions.AtlasTable("PROD",DataAreaId,"T.VendTable","%Name","","","","","","","AccountNum",$B417)</f>
        <v>SOCOM S.A.S.</v>
      </c>
      <c r="D417" s="4" t="s">
        <v>610</v>
      </c>
      <c r="E417" s="4" t="s">
        <v>148</v>
      </c>
      <c r="F417" s="4" t="s">
        <v>147</v>
      </c>
      <c r="G417" s="7" t="str">
        <f>_xll.AtlasFormulas.AtlasFunctions.AtlasTable("PROD",DataAreaId,"T.PurchLine","%DeliveryDate","","","","","","","ItemId|InventTransId",$E417,$D417)</f>
        <v>5/9/2017</v>
      </c>
      <c r="H417" s="9">
        <v>84</v>
      </c>
      <c r="I417" s="9">
        <f>_xll.AtlasFormulas.AtlasFunctions.AtlasBalance("PROD",DataAreaId,"T.PurchLine","Sum|PurchPrice|0","","","","","","","ItemId|InventTransId",$E417,$D417)</f>
        <v>30.137</v>
      </c>
      <c r="J417" s="7" t="str">
        <f>_xll.AtlasFormulas.AtlasFunctions.AtlasTable("PROD",DataAreaId,"T.PurchLine","%CurrencyCode","","","","","","","ItemId|InventTransId",$E417,$D417)</f>
        <v>EUR</v>
      </c>
      <c r="K417" s="9">
        <f>_xll.AtlasFormulas.AtlasFunctions.AtlasBalance("PROD",DataAreaId,"T.PurchLine","Sum|LineAmount|0","","","","","","","ItemId|InventTransId",$E417,$D417)</f>
        <v>2531.5100000000002</v>
      </c>
      <c r="L417" s="6">
        <v>42867</v>
      </c>
      <c r="M417" s="6">
        <v>42870</v>
      </c>
    </row>
    <row r="418" spans="1:13" ht="30" x14ac:dyDescent="0.25">
      <c r="A418" s="4" t="s">
        <v>573</v>
      </c>
      <c r="B418" s="7" t="str">
        <f>_xll.AtlasFormulas.AtlasFunctions.AtlasTable("PROD",DataAreaId,"T.PurchTable","%OrderAccount","","","","","","","PurchId",$A418)</f>
        <v>364-2000156</v>
      </c>
      <c r="C418" s="7" t="str">
        <f>_xll.AtlasFormulas.AtlasFunctions.AtlasTable("PROD",DataAreaId,"T.VendTable","%Name","","","","","","","AccountNum",$B418)</f>
        <v>S&amp;P Reinforcement France</v>
      </c>
      <c r="D418" s="4" t="s">
        <v>611</v>
      </c>
      <c r="E418" s="4" t="s">
        <v>612</v>
      </c>
      <c r="F418" s="12" t="s">
        <v>613</v>
      </c>
      <c r="G418" s="7" t="str">
        <f>_xll.AtlasFormulas.AtlasFunctions.AtlasTable("PROD",DataAreaId,"T.PurchLine","%DeliveryDate","","","","","","","ItemId|InventTransId",$E418,$D418)</f>
        <v>5/16/2017</v>
      </c>
      <c r="H418" s="9">
        <v>1</v>
      </c>
      <c r="I418" s="9">
        <f>_xll.AtlasFormulas.AtlasFunctions.AtlasBalance("PROD",DataAreaId,"T.PurchLine","Sum|PurchPrice|0","","","","","","","ItemId|InventTransId",$E418,$D418)</f>
        <v>450</v>
      </c>
      <c r="J418" s="7" t="str">
        <f>_xll.AtlasFormulas.AtlasFunctions.AtlasTable("PROD",DataAreaId,"T.PurchLine","%CurrencyCode","","","","","","","ItemId|InventTransId",$E418,$D418)</f>
        <v>EUR</v>
      </c>
      <c r="K418" s="9">
        <f>_xll.AtlasFormulas.AtlasFunctions.AtlasBalance("PROD",DataAreaId,"T.PurchLine","Sum|LineAmount|0","","","","","","","ItemId|InventTransId",$E418,$D418)</f>
        <v>450</v>
      </c>
      <c r="L418" s="6">
        <v>42886</v>
      </c>
      <c r="M418" s="6">
        <v>42886</v>
      </c>
    </row>
    <row r="419" spans="1:13" ht="30" x14ac:dyDescent="0.25">
      <c r="A419" s="4" t="s">
        <v>573</v>
      </c>
      <c r="B419" s="7" t="str">
        <f>_xll.AtlasFormulas.AtlasFunctions.AtlasTable("PROD",DataAreaId,"T.PurchTable","%OrderAccount","","","","","","","PurchId",$A419)</f>
        <v>364-2000156</v>
      </c>
      <c r="C419" s="7" t="str">
        <f>_xll.AtlasFormulas.AtlasFunctions.AtlasTable("PROD",DataAreaId,"T.VendTable","%Name","","","","","","","AccountNum",$B419)</f>
        <v>S&amp;P Reinforcement France</v>
      </c>
      <c r="D419" s="4" t="s">
        <v>611</v>
      </c>
      <c r="E419" s="4" t="s">
        <v>612</v>
      </c>
      <c r="F419" s="12" t="s">
        <v>613</v>
      </c>
      <c r="G419" s="7" t="str">
        <f>_xll.AtlasFormulas.AtlasFunctions.AtlasTable("PROD",DataAreaId,"T.PurchLine","%DeliveryDate","","","","","","","ItemId|InventTransId",$E419,$D419)</f>
        <v>5/16/2017</v>
      </c>
      <c r="H419" s="9">
        <v>-1</v>
      </c>
      <c r="I419" s="9">
        <f>_xll.AtlasFormulas.AtlasFunctions.AtlasBalance("PROD",DataAreaId,"T.PurchLine","Sum|PurchPrice|0","","","","","","","ItemId|InventTransId",$E419,$D419)</f>
        <v>450</v>
      </c>
      <c r="J419" s="7" t="str">
        <f>_xll.AtlasFormulas.AtlasFunctions.AtlasTable("PROD",DataAreaId,"T.PurchLine","%CurrencyCode","","","","","","","ItemId|InventTransId",$E419,$D419)</f>
        <v>EUR</v>
      </c>
      <c r="K419" s="9">
        <f>_xll.AtlasFormulas.AtlasFunctions.AtlasBalance("PROD",DataAreaId,"T.PurchLine","Sum|LineAmount|0","","","","","","","ItemId|InventTransId",$E419,$D419)</f>
        <v>450</v>
      </c>
      <c r="L419" s="6">
        <v>42886</v>
      </c>
      <c r="M419" s="6">
        <v>42886</v>
      </c>
    </row>
    <row r="420" spans="1:13" ht="30" x14ac:dyDescent="0.25">
      <c r="A420" s="4" t="s">
        <v>573</v>
      </c>
      <c r="B420" s="7" t="str">
        <f>_xll.AtlasFormulas.AtlasFunctions.AtlasTable("PROD",DataAreaId,"T.PurchTable","%OrderAccount","","","","","","","PurchId",$A420)</f>
        <v>364-2000156</v>
      </c>
      <c r="C420" s="7" t="str">
        <f>_xll.AtlasFormulas.AtlasFunctions.AtlasTable("PROD",DataAreaId,"T.VendTable","%Name","","","","","","","AccountNum",$B420)</f>
        <v>S&amp;P Reinforcement France</v>
      </c>
      <c r="D420" s="4" t="s">
        <v>611</v>
      </c>
      <c r="E420" s="4" t="s">
        <v>612</v>
      </c>
      <c r="F420" s="12" t="s">
        <v>613</v>
      </c>
      <c r="G420" s="7" t="str">
        <f>_xll.AtlasFormulas.AtlasFunctions.AtlasTable("PROD",DataAreaId,"T.PurchLine","%DeliveryDate","","","","","","","ItemId|InventTransId",$E420,$D420)</f>
        <v>5/16/2017</v>
      </c>
      <c r="H420" s="9">
        <v>1</v>
      </c>
      <c r="I420" s="9">
        <f>_xll.AtlasFormulas.AtlasFunctions.AtlasBalance("PROD",DataAreaId,"T.PurchLine","Sum|PurchPrice|0","","","","","","","ItemId|InventTransId",$E420,$D420)</f>
        <v>450</v>
      </c>
      <c r="J420" s="7" t="str">
        <f>_xll.AtlasFormulas.AtlasFunctions.AtlasTable("PROD",DataAreaId,"T.PurchLine","%CurrencyCode","","","","","","","ItemId|InventTransId",$E420,$D420)</f>
        <v>EUR</v>
      </c>
      <c r="K420" s="9">
        <f>_xll.AtlasFormulas.AtlasFunctions.AtlasBalance("PROD",DataAreaId,"T.PurchLine","Sum|LineAmount|0","","","","","","","ItemId|InventTransId",$E420,$D420)</f>
        <v>450</v>
      </c>
      <c r="L420" s="6">
        <v>42886</v>
      </c>
      <c r="M420" s="6">
        <v>42886</v>
      </c>
    </row>
    <row r="421" spans="1:13" x14ac:dyDescent="0.25">
      <c r="A421" s="4" t="s">
        <v>87</v>
      </c>
      <c r="B421" s="7" t="str">
        <f>_xll.AtlasFormulas.AtlasFunctions.AtlasTable("PROD",DataAreaId,"T.PurchTable","%OrderAccount","","","","","","","PurchId",$A421)</f>
        <v>364-2000168</v>
      </c>
      <c r="C421" s="7" t="str">
        <f>_xll.AtlasFormulas.AtlasFunctions.AtlasTable("PROD",DataAreaId,"T.VendTable","%Name","","","","","","","AccountNum",$B421)</f>
        <v>S&amp;P Clever Reinforcement Company AG</v>
      </c>
      <c r="D421" s="4" t="s">
        <v>614</v>
      </c>
      <c r="E421" s="4" t="s">
        <v>615</v>
      </c>
      <c r="F421" s="4" t="s">
        <v>615</v>
      </c>
      <c r="G421" s="7" t="str">
        <f>_xll.AtlasFormulas.AtlasFunctions.AtlasTable("PROD",DataAreaId,"T.PurchLine","%DeliveryDate","","","","","","","ItemId|InventTransId",$E421,$D421)</f>
        <v>3/9/2017</v>
      </c>
      <c r="H421" s="9">
        <v>10</v>
      </c>
      <c r="I421" s="9">
        <f>_xll.AtlasFormulas.AtlasFunctions.AtlasBalance("PROD",DataAreaId,"T.PurchLine","Sum|PurchPrice|0","","","","","","","ItemId|InventTransId",$E421,$D421)</f>
        <v>90</v>
      </c>
      <c r="J421" s="7" t="str">
        <f>_xll.AtlasFormulas.AtlasFunctions.AtlasTable("PROD",DataAreaId,"T.PurchLine","%CurrencyCode","","","","","","","ItemId|InventTransId",$E421,$D421)</f>
        <v>EUR</v>
      </c>
      <c r="K421" s="9">
        <f>_xll.AtlasFormulas.AtlasFunctions.AtlasBalance("PROD",DataAreaId,"T.PurchLine","Sum|LineAmount|0","","","","","","","ItemId|InventTransId",$E421,$D421)</f>
        <v>900</v>
      </c>
      <c r="L421" s="6">
        <v>42803</v>
      </c>
      <c r="M421" s="6">
        <v>42803</v>
      </c>
    </row>
    <row r="422" spans="1:13" x14ac:dyDescent="0.25">
      <c r="A422" s="4" t="s">
        <v>211</v>
      </c>
      <c r="B422" s="7" t="str">
        <f>_xll.AtlasFormulas.AtlasFunctions.AtlasTable("PROD",DataAreaId,"T.PurchTable","%OrderAccount","","","","","","","PurchId",$A422)</f>
        <v>364-2000168</v>
      </c>
      <c r="C422" s="7" t="str">
        <f>_xll.AtlasFormulas.AtlasFunctions.AtlasTable("PROD",DataAreaId,"T.VendTable","%Name","","","","","","","AccountNum",$B422)</f>
        <v>S&amp;P Clever Reinforcement Company AG</v>
      </c>
      <c r="D422" s="4" t="s">
        <v>616</v>
      </c>
      <c r="E422" s="4" t="s">
        <v>615</v>
      </c>
      <c r="F422" s="4" t="s">
        <v>615</v>
      </c>
      <c r="G422" s="7" t="str">
        <f>_xll.AtlasFormulas.AtlasFunctions.AtlasTable("PROD",DataAreaId,"T.PurchLine","%DeliveryDate","","","","","","","ItemId|InventTransId",$E422,$D422)</f>
        <v>3/23/2017</v>
      </c>
      <c r="H422" s="9">
        <v>-10</v>
      </c>
      <c r="I422" s="9">
        <f>_xll.AtlasFormulas.AtlasFunctions.AtlasBalance("PROD",DataAreaId,"T.PurchLine","Sum|PurchPrice|0","","","","","","","ItemId|InventTransId",$E422,$D422)</f>
        <v>90</v>
      </c>
      <c r="J422" s="7" t="str">
        <f>_xll.AtlasFormulas.AtlasFunctions.AtlasTable("PROD",DataAreaId,"T.PurchLine","%CurrencyCode","","","","","","","ItemId|InventTransId",$E422,$D422)</f>
        <v>EUR</v>
      </c>
      <c r="K422" s="9">
        <f>_xll.AtlasFormulas.AtlasFunctions.AtlasBalance("PROD",DataAreaId,"T.PurchLine","Sum|LineAmount|0","","","","","","","ItemId|InventTransId",$E422,$D422)</f>
        <v>-900</v>
      </c>
      <c r="L422" s="6">
        <v>42816</v>
      </c>
      <c r="M422" s="6">
        <v>42816</v>
      </c>
    </row>
    <row r="423" spans="1:13" x14ac:dyDescent="0.25">
      <c r="A423" s="4" t="s">
        <v>617</v>
      </c>
      <c r="B423" s="7" t="str">
        <f>_xll.AtlasFormulas.AtlasFunctions.AtlasTable("PROD",DataAreaId,"T.PurchTable","%OrderAccount","","","","","","","PurchId",$A423)</f>
        <v>364-2000168</v>
      </c>
      <c r="C423" s="7" t="str">
        <f>_xll.AtlasFormulas.AtlasFunctions.AtlasTable("PROD",DataAreaId,"T.VendTable","%Name","","","","","","","AccountNum",$B423)</f>
        <v>S&amp;P Clever Reinforcement Company AG</v>
      </c>
      <c r="D423" s="4" t="s">
        <v>618</v>
      </c>
      <c r="E423" s="4" t="s">
        <v>15</v>
      </c>
      <c r="F423" s="4" t="s">
        <v>16</v>
      </c>
      <c r="G423" s="7" t="str">
        <f>_xll.AtlasFormulas.AtlasFunctions.AtlasTable("PROD",DataAreaId,"T.PurchLine","%DeliveryDate","","","","","","","ItemId|InventTransId",$E423,$D423)</f>
        <v>6/2/2017</v>
      </c>
      <c r="H423" s="9">
        <v>1</v>
      </c>
      <c r="I423" s="9">
        <f>_xll.AtlasFormulas.AtlasFunctions.AtlasBalance("PROD",DataAreaId,"T.PurchLine","Sum|PurchPrice|0","","","","","","","ItemId|InventTransId",$E423,$D423)</f>
        <v>0</v>
      </c>
      <c r="J423" s="7" t="str">
        <f>_xll.AtlasFormulas.AtlasFunctions.AtlasTable("PROD",DataAreaId,"T.PurchLine","%CurrencyCode","","","","","","","ItemId|InventTransId",$E423,$D423)</f>
        <v>EUR</v>
      </c>
      <c r="K423" s="9">
        <f>_xll.AtlasFormulas.AtlasFunctions.AtlasBalance("PROD",DataAreaId,"T.PurchLine","Sum|LineAmount|0","","","","","","","ItemId|InventTransId",$E423,$D423)</f>
        <v>0</v>
      </c>
      <c r="L423" s="6"/>
      <c r="M423" s="6"/>
    </row>
    <row r="424" spans="1:13" x14ac:dyDescent="0.25">
      <c r="A424" s="4" t="s">
        <v>619</v>
      </c>
      <c r="B424" s="7" t="str">
        <f>_xll.AtlasFormulas.AtlasFunctions.AtlasTable("PROD",DataAreaId,"T.PurchTable","%OrderAccount","","","","","","","PurchId",$A424)</f>
        <v>364-2000168</v>
      </c>
      <c r="C424" s="7" t="str">
        <f>_xll.AtlasFormulas.AtlasFunctions.AtlasTable("PROD",DataAreaId,"T.VendTable","%Name","","","","","","","AccountNum",$B424)</f>
        <v>S&amp;P Clever Reinforcement Company AG</v>
      </c>
      <c r="D424" s="4" t="s">
        <v>620</v>
      </c>
      <c r="E424" s="4" t="s">
        <v>15</v>
      </c>
      <c r="F424" s="4" t="s">
        <v>16</v>
      </c>
      <c r="G424" s="7" t="str">
        <f>_xll.AtlasFormulas.AtlasFunctions.AtlasTable("PROD",DataAreaId,"T.PurchLine","%DeliveryDate","","","","","","","ItemId|InventTransId",$E424,$D424)</f>
        <v>6/19/2017</v>
      </c>
      <c r="H424" s="9">
        <v>1</v>
      </c>
      <c r="I424" s="9">
        <f>_xll.AtlasFormulas.AtlasFunctions.AtlasBalance("PROD",DataAreaId,"T.PurchLine","Sum|PurchPrice|0","","","","","","","ItemId|InventTransId",$E424,$D424)</f>
        <v>0</v>
      </c>
      <c r="J424" s="7" t="str">
        <f>_xll.AtlasFormulas.AtlasFunctions.AtlasTable("PROD",DataAreaId,"T.PurchLine","%CurrencyCode","","","","","","","ItemId|InventTransId",$E424,$D424)</f>
        <v>EUR</v>
      </c>
      <c r="K424" s="9">
        <f>_xll.AtlasFormulas.AtlasFunctions.AtlasBalance("PROD",DataAreaId,"T.PurchLine","Sum|LineAmount|0","","","","","","","ItemId|InventTransId",$E424,$D424)</f>
        <v>0</v>
      </c>
      <c r="L424" s="6"/>
      <c r="M424" s="6"/>
    </row>
    <row r="425" spans="1:13" x14ac:dyDescent="0.25">
      <c r="A425" s="4" t="s">
        <v>621</v>
      </c>
      <c r="B425" s="7" t="str">
        <f>_xll.AtlasFormulas.AtlasFunctions.AtlasTable("PROD",DataAreaId,"T.PurchTable","%OrderAccount","","","","","","","PurchId",$A425)</f>
        <v>364-2000168</v>
      </c>
      <c r="C425" s="7" t="str">
        <f>_xll.AtlasFormulas.AtlasFunctions.AtlasTable("PROD",DataAreaId,"T.VendTable","%Name","","","","","","","AccountNum",$B425)</f>
        <v>S&amp;P Clever Reinforcement Company AG</v>
      </c>
      <c r="D425" s="4" t="s">
        <v>622</v>
      </c>
      <c r="E425" s="4" t="s">
        <v>15</v>
      </c>
      <c r="F425" s="4" t="s">
        <v>16</v>
      </c>
      <c r="G425" s="7" t="str">
        <f>_xll.AtlasFormulas.AtlasFunctions.AtlasTable("PROD",DataAreaId,"T.PurchLine","%DeliveryDate","","","","","","","ItemId|InventTransId",$E425,$D425)</f>
        <v>6/9/2017</v>
      </c>
      <c r="H425" s="9">
        <v>1</v>
      </c>
      <c r="I425" s="9">
        <f>_xll.AtlasFormulas.AtlasFunctions.AtlasBalance("PROD",DataAreaId,"T.PurchLine","Sum|PurchPrice|0","","","","","","","ItemId|InventTransId",$E425,$D425)</f>
        <v>0</v>
      </c>
      <c r="J425" s="7" t="str">
        <f>_xll.AtlasFormulas.AtlasFunctions.AtlasTable("PROD",DataAreaId,"T.PurchLine","%CurrencyCode","","","","","","","ItemId|InventTransId",$E425,$D425)</f>
        <v>EUR</v>
      </c>
      <c r="K425" s="9">
        <f>_xll.AtlasFormulas.AtlasFunctions.AtlasBalance("PROD",DataAreaId,"T.PurchLine","Sum|LineAmount|0","","","","","","","ItemId|InventTransId",$E425,$D425)</f>
        <v>0</v>
      </c>
      <c r="L425" s="6"/>
      <c r="M425" s="6"/>
    </row>
    <row r="426" spans="1:13" x14ac:dyDescent="0.25">
      <c r="A426" s="4" t="s">
        <v>623</v>
      </c>
      <c r="B426" s="7" t="str">
        <f>_xll.AtlasFormulas.AtlasFunctions.AtlasTable("PROD",DataAreaId,"T.PurchTable","%OrderAccount","","","","","","","PurchId",$A426)</f>
        <v>364-2000168</v>
      </c>
      <c r="C426" s="7" t="str">
        <f>_xll.AtlasFormulas.AtlasFunctions.AtlasTable("PROD",DataAreaId,"T.VendTable","%Name","","","","","","","AccountNum",$B426)</f>
        <v>S&amp;P Clever Reinforcement Company AG</v>
      </c>
      <c r="D426" s="4" t="s">
        <v>624</v>
      </c>
      <c r="E426" s="4" t="s">
        <v>15</v>
      </c>
      <c r="F426" s="4" t="s">
        <v>16</v>
      </c>
      <c r="G426" s="7" t="str">
        <f>_xll.AtlasFormulas.AtlasFunctions.AtlasTable("PROD",DataAreaId,"T.PurchLine","%DeliveryDate","","","","","","","ItemId|InventTransId",$E426,$D426)</f>
        <v>6/12/2017</v>
      </c>
      <c r="H426" s="9">
        <v>1</v>
      </c>
      <c r="I426" s="9">
        <f>_xll.AtlasFormulas.AtlasFunctions.AtlasBalance("PROD",DataAreaId,"T.PurchLine","Sum|PurchPrice|0","","","","","","","ItemId|InventTransId",$E426,$D426)</f>
        <v>0</v>
      </c>
      <c r="J426" s="7" t="str">
        <f>_xll.AtlasFormulas.AtlasFunctions.AtlasTable("PROD",DataAreaId,"T.PurchLine","%CurrencyCode","","","","","","","ItemId|InventTransId",$E426,$D426)</f>
        <v>EUR</v>
      </c>
      <c r="K426" s="9">
        <f>_xll.AtlasFormulas.AtlasFunctions.AtlasBalance("PROD",DataAreaId,"T.PurchLine","Sum|LineAmount|0","","","","","","","ItemId|InventTransId",$E426,$D426)</f>
        <v>0</v>
      </c>
      <c r="L426" s="6"/>
      <c r="M426" s="6"/>
    </row>
    <row r="427" spans="1:13" x14ac:dyDescent="0.25">
      <c r="A427" s="4" t="s">
        <v>625</v>
      </c>
      <c r="B427" s="7" t="str">
        <f>_xll.AtlasFormulas.AtlasFunctions.AtlasTable("PROD",DataAreaId,"T.PurchTable","%OrderAccount","","","","","","","PurchId",$A427)</f>
        <v>364-2000165</v>
      </c>
      <c r="C427" s="7" t="str">
        <f>_xll.AtlasFormulas.AtlasFunctions.AtlasTable("PROD",DataAreaId,"T.VendTable","%Name","","","","","","","AccountNum",$B427)</f>
        <v>B.T.A. International B.V.</v>
      </c>
      <c r="D427" s="4" t="s">
        <v>626</v>
      </c>
      <c r="E427" s="4" t="s">
        <v>15</v>
      </c>
      <c r="F427" s="4" t="s">
        <v>16</v>
      </c>
      <c r="G427" s="7" t="str">
        <f>_xll.AtlasFormulas.AtlasFunctions.AtlasTable("PROD",DataAreaId,"T.PurchLine","%DeliveryDate","","","","","","","ItemId|InventTransId",$E427,$D427)</f>
        <v>6/8/2017</v>
      </c>
      <c r="H427" s="9">
        <v>1</v>
      </c>
      <c r="I427" s="9">
        <f>_xll.AtlasFormulas.AtlasFunctions.AtlasBalance("PROD",DataAreaId,"T.PurchLine","Sum|PurchPrice|0","","","","","","","ItemId|InventTransId",$E427,$D427)</f>
        <v>2475</v>
      </c>
      <c r="J427" s="7" t="str">
        <f>_xll.AtlasFormulas.AtlasFunctions.AtlasTable("PROD",DataAreaId,"T.PurchLine","%CurrencyCode","","","","","","","ItemId|InventTransId",$E427,$D427)</f>
        <v>EUR</v>
      </c>
      <c r="K427" s="9">
        <f>_xll.AtlasFormulas.AtlasFunctions.AtlasBalance("PROD",DataAreaId,"T.PurchLine","Sum|LineAmount|0","","","","","","","ItemId|InventTransId",$E427,$D427)</f>
        <v>2475</v>
      </c>
      <c r="L427" s="6"/>
      <c r="M427" s="6"/>
    </row>
    <row r="428" spans="1:13" x14ac:dyDescent="0.25">
      <c r="A428" s="4" t="s">
        <v>627</v>
      </c>
      <c r="B428" s="7" t="str">
        <f>_xll.AtlasFormulas.AtlasFunctions.AtlasTable("PROD",DataAreaId,"T.PurchTable","%OrderAccount","","","","","","","PurchId",$A428)</f>
        <v>364-2000165</v>
      </c>
      <c r="C428" s="7" t="str">
        <f>_xll.AtlasFormulas.AtlasFunctions.AtlasTable("PROD",DataAreaId,"T.VendTable","%Name","","","","","","","AccountNum",$B428)</f>
        <v>B.T.A. International B.V.</v>
      </c>
      <c r="D428" s="4" t="s">
        <v>628</v>
      </c>
      <c r="E428" s="4" t="s">
        <v>15</v>
      </c>
      <c r="F428" s="4" t="s">
        <v>16</v>
      </c>
      <c r="G428" s="7" t="str">
        <f>_xll.AtlasFormulas.AtlasFunctions.AtlasTable("PROD",DataAreaId,"T.PurchLine","%DeliveryDate","","","","","","","ItemId|InventTransId",$E428,$D428)</f>
        <v>6/12/2017</v>
      </c>
      <c r="H428" s="9">
        <v>1</v>
      </c>
      <c r="I428" s="9">
        <f>_xll.AtlasFormulas.AtlasFunctions.AtlasBalance("PROD",DataAreaId,"T.PurchLine","Sum|PurchPrice|0","","","","","","","ItemId|InventTransId",$E428,$D428)</f>
        <v>0</v>
      </c>
      <c r="J428" s="7" t="str">
        <f>_xll.AtlasFormulas.AtlasFunctions.AtlasTable("PROD",DataAreaId,"T.PurchLine","%CurrencyCode","","","","","","","ItemId|InventTransId",$E428,$D428)</f>
        <v>EUR</v>
      </c>
      <c r="K428" s="9">
        <f>_xll.AtlasFormulas.AtlasFunctions.AtlasBalance("PROD",DataAreaId,"T.PurchLine","Sum|LineAmount|0","","","","","","","ItemId|InventTransId",$E428,$D428)</f>
        <v>0</v>
      </c>
      <c r="L428" s="6"/>
      <c r="M428" s="6"/>
    </row>
    <row r="429" spans="1:13" x14ac:dyDescent="0.25">
      <c r="A429" s="4" t="s">
        <v>629</v>
      </c>
      <c r="B429" s="7" t="str">
        <f>_xll.AtlasFormulas.AtlasFunctions.AtlasTable("PROD",DataAreaId,"T.PurchTable","%OrderAccount","","","","","","","PurchId",$A429)</f>
        <v>364-2000165</v>
      </c>
      <c r="C429" s="7" t="str">
        <f>_xll.AtlasFormulas.AtlasFunctions.AtlasTable("PROD",DataAreaId,"T.VendTable","%Name","","","","","","","AccountNum",$B429)</f>
        <v>B.T.A. International B.V.</v>
      </c>
      <c r="D429" s="4" t="s">
        <v>630</v>
      </c>
      <c r="E429" s="4" t="s">
        <v>15</v>
      </c>
      <c r="F429" s="4" t="s">
        <v>16</v>
      </c>
      <c r="G429" s="7" t="str">
        <f>_xll.AtlasFormulas.AtlasFunctions.AtlasTable("PROD",DataAreaId,"T.PurchLine","%DeliveryDate","","","","","","","ItemId|InventTransId",$E429,$D429)</f>
        <v>6/12/2017</v>
      </c>
      <c r="H429" s="9">
        <v>1</v>
      </c>
      <c r="I429" s="9">
        <f>_xll.AtlasFormulas.AtlasFunctions.AtlasBalance("PROD",DataAreaId,"T.PurchLine","Sum|PurchPrice|0","","","","","","","ItemId|InventTransId",$E429,$D429)</f>
        <v>0</v>
      </c>
      <c r="J429" s="7" t="str">
        <f>_xll.AtlasFormulas.AtlasFunctions.AtlasTable("PROD",DataAreaId,"T.PurchLine","%CurrencyCode","","","","","","","ItemId|InventTransId",$E429,$D429)</f>
        <v>EUR</v>
      </c>
      <c r="K429" s="9">
        <f>_xll.AtlasFormulas.AtlasFunctions.AtlasBalance("PROD",DataAreaId,"T.PurchLine","Sum|LineAmount|0","","","","","","","ItemId|InventTransId",$E429,$D429)</f>
        <v>0</v>
      </c>
      <c r="L429" s="6"/>
      <c r="M429" s="6"/>
    </row>
    <row r="430" spans="1:13" x14ac:dyDescent="0.25">
      <c r="A430" s="4" t="s">
        <v>223</v>
      </c>
      <c r="B430" s="7" t="str">
        <f>_xll.AtlasFormulas.AtlasFunctions.AtlasTable("PROD",DataAreaId,"T.PurchTable","%OrderAccount","","","","","","","PurchId",$A430)</f>
        <v>364-2000168</v>
      </c>
      <c r="C430" s="7" t="str">
        <f>_xll.AtlasFormulas.AtlasFunctions.AtlasTable("PROD",DataAreaId,"T.VendTable","%Name","","","","","","","AccountNum",$B430)</f>
        <v>S&amp;P Clever Reinforcement Company AG</v>
      </c>
      <c r="D430" s="4" t="s">
        <v>631</v>
      </c>
      <c r="E430" s="4" t="s">
        <v>15</v>
      </c>
      <c r="F430" s="4" t="s">
        <v>16</v>
      </c>
      <c r="G430" s="7" t="str">
        <f>_xll.AtlasFormulas.AtlasFunctions.AtlasTable("PROD",DataAreaId,"T.PurchLine","%DeliveryDate","","","","","","","ItemId|InventTransId",$E430,$D430)</f>
        <v>1/19/2017</v>
      </c>
      <c r="H430" s="9">
        <v>1</v>
      </c>
      <c r="I430" s="9">
        <f>_xll.AtlasFormulas.AtlasFunctions.AtlasBalance("PROD",DataAreaId,"T.PurchLine","Sum|PurchPrice|0","","","","","","","ItemId|InventTransId",$E430,$D430)</f>
        <v>1320</v>
      </c>
      <c r="J430" s="7" t="str">
        <f>_xll.AtlasFormulas.AtlasFunctions.AtlasTable("PROD",DataAreaId,"T.PurchLine","%CurrencyCode","","","","","","","ItemId|InventTransId",$E430,$D430)</f>
        <v>EUR</v>
      </c>
      <c r="K430" s="9">
        <f>_xll.AtlasFormulas.AtlasFunctions.AtlasBalance("PROD",DataAreaId,"T.PurchLine","Sum|LineAmount|0","","","","","","","ItemId|InventTransId",$E430,$D430)</f>
        <v>1320</v>
      </c>
      <c r="L430" s="6">
        <v>42765</v>
      </c>
      <c r="M430" s="6">
        <v>42765</v>
      </c>
    </row>
    <row r="431" spans="1:13" x14ac:dyDescent="0.25">
      <c r="A431" s="4" t="s">
        <v>219</v>
      </c>
      <c r="B431" s="7" t="str">
        <f>_xll.AtlasFormulas.AtlasFunctions.AtlasTable("PROD",DataAreaId,"T.PurchTable","%OrderAccount","","","","","","","PurchId",$A431)</f>
        <v>364-2000168</v>
      </c>
      <c r="C431" s="7" t="str">
        <f>_xll.AtlasFormulas.AtlasFunctions.AtlasTable("PROD",DataAreaId,"T.VendTable","%Name","","","","","","","AccountNum",$B431)</f>
        <v>S&amp;P Clever Reinforcement Company AG</v>
      </c>
      <c r="D431" s="4" t="s">
        <v>632</v>
      </c>
      <c r="E431" s="4" t="s">
        <v>15</v>
      </c>
      <c r="F431" s="4" t="s">
        <v>16</v>
      </c>
      <c r="G431" s="7" t="str">
        <f>_xll.AtlasFormulas.AtlasFunctions.AtlasTable("PROD",DataAreaId,"T.PurchLine","%DeliveryDate","","","","","","","ItemId|InventTransId",$E431,$D431)</f>
        <v>1/24/2017</v>
      </c>
      <c r="H431" s="9">
        <v>1</v>
      </c>
      <c r="I431" s="9">
        <f>_xll.AtlasFormulas.AtlasFunctions.AtlasBalance("PROD",DataAreaId,"T.PurchLine","Sum|PurchPrice|0","","","","","","","ItemId|InventTransId",$E431,$D431)</f>
        <v>1320</v>
      </c>
      <c r="J431" s="7" t="str">
        <f>_xll.AtlasFormulas.AtlasFunctions.AtlasTable("PROD",DataAreaId,"T.PurchLine","%CurrencyCode","","","","","","","ItemId|InventTransId",$E431,$D431)</f>
        <v>EUR</v>
      </c>
      <c r="K431" s="9">
        <f>_xll.AtlasFormulas.AtlasFunctions.AtlasBalance("PROD",DataAreaId,"T.PurchLine","Sum|LineAmount|0","","","","","","","ItemId|InventTransId",$E431,$D431)</f>
        <v>1320</v>
      </c>
      <c r="L431" s="6">
        <v>42765</v>
      </c>
      <c r="M431" s="6">
        <v>42765</v>
      </c>
    </row>
    <row r="432" spans="1:13" x14ac:dyDescent="0.25">
      <c r="A432" s="4" t="s">
        <v>234</v>
      </c>
      <c r="B432" s="7" t="str">
        <f>_xll.AtlasFormulas.AtlasFunctions.AtlasTable("PROD",DataAreaId,"T.PurchTable","%OrderAccount","","","","","","","PurchId",$A432)</f>
        <v>364-2000168</v>
      </c>
      <c r="C432" s="7" t="str">
        <f>_xll.AtlasFormulas.AtlasFunctions.AtlasTable("PROD",DataAreaId,"T.VendTable","%Name","","","","","","","AccountNum",$B432)</f>
        <v>S&amp;P Clever Reinforcement Company AG</v>
      </c>
      <c r="D432" s="4" t="s">
        <v>633</v>
      </c>
      <c r="E432" s="4" t="s">
        <v>15</v>
      </c>
      <c r="F432" s="4" t="s">
        <v>16</v>
      </c>
      <c r="G432" s="7" t="str">
        <f>_xll.AtlasFormulas.AtlasFunctions.AtlasTable("PROD",DataAreaId,"T.PurchLine","%DeliveryDate","","","","","","","ItemId|InventTransId",$E432,$D432)</f>
        <v>1/24/2017</v>
      </c>
      <c r="H432" s="9">
        <v>1</v>
      </c>
      <c r="I432" s="9">
        <f>_xll.AtlasFormulas.AtlasFunctions.AtlasBalance("PROD",DataAreaId,"T.PurchLine","Sum|PurchPrice|0","","","","","","","ItemId|InventTransId",$E432,$D432)</f>
        <v>1320</v>
      </c>
      <c r="J432" s="7" t="str">
        <f>_xll.AtlasFormulas.AtlasFunctions.AtlasTable("PROD",DataAreaId,"T.PurchLine","%CurrencyCode","","","","","","","ItemId|InventTransId",$E432,$D432)</f>
        <v>EUR</v>
      </c>
      <c r="K432" s="9">
        <f>_xll.AtlasFormulas.AtlasFunctions.AtlasBalance("PROD",DataAreaId,"T.PurchLine","Sum|LineAmount|0","","","","","","","ItemId|InventTransId",$E432,$D432)</f>
        <v>1320</v>
      </c>
      <c r="L432" s="6">
        <v>42765</v>
      </c>
      <c r="M432" s="6">
        <v>42765</v>
      </c>
    </row>
    <row r="433" spans="1:13" x14ac:dyDescent="0.25">
      <c r="A433" s="4" t="s">
        <v>138</v>
      </c>
      <c r="B433" s="7" t="str">
        <f>_xll.AtlasFormulas.AtlasFunctions.AtlasTable("PROD",DataAreaId,"T.PurchTable","%OrderAccount","","","","","","","PurchId",$A433)</f>
        <v>364-2000168</v>
      </c>
      <c r="C433" s="7" t="str">
        <f>_xll.AtlasFormulas.AtlasFunctions.AtlasTable("PROD",DataAreaId,"T.VendTable","%Name","","","","","","","AccountNum",$B433)</f>
        <v>S&amp;P Clever Reinforcement Company AG</v>
      </c>
      <c r="D433" s="4" t="s">
        <v>634</v>
      </c>
      <c r="E433" s="4" t="s">
        <v>15</v>
      </c>
      <c r="F433" s="4" t="s">
        <v>16</v>
      </c>
      <c r="G433" s="7" t="str">
        <f>_xll.AtlasFormulas.AtlasFunctions.AtlasTable("PROD",DataAreaId,"T.PurchLine","%DeliveryDate","","","","","","","ItemId|InventTransId",$E433,$D433)</f>
        <v>1/13/2017</v>
      </c>
      <c r="H433" s="9">
        <v>1</v>
      </c>
      <c r="I433" s="9">
        <f>_xll.AtlasFormulas.AtlasFunctions.AtlasBalance("PROD",DataAreaId,"T.PurchLine","Sum|PurchPrice|0","","","","","","","ItemId|InventTransId",$E433,$D433)</f>
        <v>1320</v>
      </c>
      <c r="J433" s="7" t="str">
        <f>_xll.AtlasFormulas.AtlasFunctions.AtlasTable("PROD",DataAreaId,"T.PurchLine","%CurrencyCode","","","","","","","ItemId|InventTransId",$E433,$D433)</f>
        <v>EUR</v>
      </c>
      <c r="K433" s="9">
        <f>_xll.AtlasFormulas.AtlasFunctions.AtlasBalance("PROD",DataAreaId,"T.PurchLine","Sum|LineAmount|0","","","","","","","ItemId|InventTransId",$E433,$D433)</f>
        <v>1320</v>
      </c>
      <c r="L433" s="6">
        <v>42765</v>
      </c>
      <c r="M433" s="6">
        <v>42765</v>
      </c>
    </row>
    <row r="434" spans="1:13" x14ac:dyDescent="0.25">
      <c r="A434" s="4" t="s">
        <v>162</v>
      </c>
      <c r="B434" s="7" t="str">
        <f>_xll.AtlasFormulas.AtlasFunctions.AtlasTable("PROD",DataAreaId,"T.PurchTable","%OrderAccount","","","","","","","PurchId",$A434)</f>
        <v>364-2000168</v>
      </c>
      <c r="C434" s="7" t="str">
        <f>_xll.AtlasFormulas.AtlasFunctions.AtlasTable("PROD",DataAreaId,"T.VendTable","%Name","","","","","","","AccountNum",$B434)</f>
        <v>S&amp;P Clever Reinforcement Company AG</v>
      </c>
      <c r="D434" s="4" t="s">
        <v>635</v>
      </c>
      <c r="E434" s="4" t="s">
        <v>15</v>
      </c>
      <c r="F434" s="4" t="s">
        <v>16</v>
      </c>
      <c r="G434" s="7" t="str">
        <f>_xll.AtlasFormulas.AtlasFunctions.AtlasTable("PROD",DataAreaId,"T.PurchLine","%DeliveryDate","","","","","","","ItemId|InventTransId",$E434,$D434)</f>
        <v>1/24/2017</v>
      </c>
      <c r="H434" s="9">
        <v>1</v>
      </c>
      <c r="I434" s="9">
        <f>_xll.AtlasFormulas.AtlasFunctions.AtlasBalance("PROD",DataAreaId,"T.PurchLine","Sum|PurchPrice|0","","","","","","","ItemId|InventTransId",$E434,$D434)</f>
        <v>1320</v>
      </c>
      <c r="J434" s="7" t="str">
        <f>_xll.AtlasFormulas.AtlasFunctions.AtlasTable("PROD",DataAreaId,"T.PurchLine","%CurrencyCode","","","","","","","ItemId|InventTransId",$E434,$D434)</f>
        <v>EUR</v>
      </c>
      <c r="K434" s="9">
        <f>_xll.AtlasFormulas.AtlasFunctions.AtlasBalance("PROD",DataAreaId,"T.PurchLine","Sum|LineAmount|0","","","","","","","ItemId|InventTransId",$E434,$D434)</f>
        <v>1320</v>
      </c>
      <c r="L434" s="6">
        <v>42765</v>
      </c>
      <c r="M434" s="6">
        <v>42766</v>
      </c>
    </row>
    <row r="435" spans="1:13" x14ac:dyDescent="0.25">
      <c r="A435" s="4" t="s">
        <v>104</v>
      </c>
      <c r="B435" s="7" t="str">
        <f>_xll.AtlasFormulas.AtlasFunctions.AtlasTable("PROD",DataAreaId,"T.PurchTable","%OrderAccount","","","","","","","PurchId",$A435)</f>
        <v>364-2000168</v>
      </c>
      <c r="C435" s="7" t="str">
        <f>_xll.AtlasFormulas.AtlasFunctions.AtlasTable("PROD",DataAreaId,"T.VendTable","%Name","","","","","","","AccountNum",$B435)</f>
        <v>S&amp;P Clever Reinforcement Company AG</v>
      </c>
      <c r="D435" s="4" t="s">
        <v>636</v>
      </c>
      <c r="E435" s="4" t="s">
        <v>15</v>
      </c>
      <c r="F435" s="4" t="s">
        <v>16</v>
      </c>
      <c r="G435" s="7" t="str">
        <f>_xll.AtlasFormulas.AtlasFunctions.AtlasTable("PROD",DataAreaId,"T.PurchLine","%DeliveryDate","","","","","","","ItemId|InventTransId",$E435,$D435)</f>
        <v>1/30/2017</v>
      </c>
      <c r="H435" s="9">
        <v>1</v>
      </c>
      <c r="I435" s="9">
        <f>_xll.AtlasFormulas.AtlasFunctions.AtlasBalance("PROD",DataAreaId,"T.PurchLine","Sum|PurchPrice|0","","","","","","","ItemId|InventTransId",$E435,$D435)</f>
        <v>1320</v>
      </c>
      <c r="J435" s="7" t="str">
        <f>_xll.AtlasFormulas.AtlasFunctions.AtlasTable("PROD",DataAreaId,"T.PurchLine","%CurrencyCode","","","","","","","ItemId|InventTransId",$E435,$D435)</f>
        <v>EUR</v>
      </c>
      <c r="K435" s="9">
        <f>_xll.AtlasFormulas.AtlasFunctions.AtlasBalance("PROD",DataAreaId,"T.PurchLine","Sum|LineAmount|0","","","","","","","ItemId|InventTransId",$E435,$D435)</f>
        <v>1320</v>
      </c>
      <c r="L435" s="6">
        <v>42774</v>
      </c>
      <c r="M435" s="6">
        <v>42767</v>
      </c>
    </row>
    <row r="436" spans="1:13" x14ac:dyDescent="0.25">
      <c r="A436" s="4" t="s">
        <v>217</v>
      </c>
      <c r="B436" s="7" t="str">
        <f>_xll.AtlasFormulas.AtlasFunctions.AtlasTable("PROD",DataAreaId,"T.PurchTable","%OrderAccount","","","","","","","PurchId",$A436)</f>
        <v>364-2000035</v>
      </c>
      <c r="C436" s="7" t="str">
        <f>_xll.AtlasFormulas.AtlasFunctions.AtlasTable("PROD",DataAreaId,"T.VendTable","%Name","","","","","","","AccountNum",$B436)</f>
        <v>Fortius B.K. International B.V.B.A.</v>
      </c>
      <c r="D436" s="4" t="s">
        <v>637</v>
      </c>
      <c r="E436" s="4" t="s">
        <v>15</v>
      </c>
      <c r="F436" s="4" t="s">
        <v>16</v>
      </c>
      <c r="G436" s="7" t="str">
        <f>_xll.AtlasFormulas.AtlasFunctions.AtlasTable("PROD",DataAreaId,"T.PurchLine","%DeliveryDate","","","","","","","ItemId|InventTransId",$E436,$D436)</f>
        <v/>
      </c>
      <c r="H436" s="9">
        <v>1</v>
      </c>
      <c r="I436" s="9">
        <f>_xll.AtlasFormulas.AtlasFunctions.AtlasBalance("PROD",DataAreaId,"T.PurchLine","Sum|PurchPrice|0","","","","","","","ItemId|InventTransId",$E436,$D436)</f>
        <v>0</v>
      </c>
      <c r="J436" s="7" t="str">
        <f>_xll.AtlasFormulas.AtlasFunctions.AtlasTable("PROD",DataAreaId,"T.PurchLine","%CurrencyCode","","","","","","","ItemId|InventTransId",$E436,$D436)</f>
        <v/>
      </c>
      <c r="K436" s="9">
        <f>_xll.AtlasFormulas.AtlasFunctions.AtlasBalance("PROD",DataAreaId,"T.PurchLine","Sum|LineAmount|0","","","","","","","ItemId|InventTransId",$E436,$D436)</f>
        <v>0</v>
      </c>
      <c r="L436" s="6">
        <v>42772</v>
      </c>
      <c r="M436" s="6">
        <v>42772</v>
      </c>
    </row>
    <row r="437" spans="1:13" x14ac:dyDescent="0.25">
      <c r="A437" s="4" t="s">
        <v>217</v>
      </c>
      <c r="B437" s="7" t="str">
        <f>_xll.AtlasFormulas.AtlasFunctions.AtlasTable("PROD",DataAreaId,"T.PurchTable","%OrderAccount","","","","","","","PurchId",$A437)</f>
        <v>364-2000035</v>
      </c>
      <c r="C437" s="7" t="str">
        <f>_xll.AtlasFormulas.AtlasFunctions.AtlasTable("PROD",DataAreaId,"T.VendTable","%Name","","","","","","","AccountNum",$B437)</f>
        <v>Fortius B.K. International B.V.B.A.</v>
      </c>
      <c r="D437" s="4" t="s">
        <v>637</v>
      </c>
      <c r="E437" s="4" t="s">
        <v>15</v>
      </c>
      <c r="F437" s="4" t="s">
        <v>16</v>
      </c>
      <c r="G437" s="7" t="str">
        <f>_xll.AtlasFormulas.AtlasFunctions.AtlasTable("PROD",DataAreaId,"T.PurchLine","%DeliveryDate","","","","","","","ItemId|InventTransId",$E437,$D437)</f>
        <v/>
      </c>
      <c r="H437" s="9">
        <v>-1</v>
      </c>
      <c r="I437" s="9">
        <f>_xll.AtlasFormulas.AtlasFunctions.AtlasBalance("PROD",DataAreaId,"T.PurchLine","Sum|PurchPrice|0","","","","","","","ItemId|InventTransId",$E437,$D437)</f>
        <v>0</v>
      </c>
      <c r="J437" s="7" t="str">
        <f>_xll.AtlasFormulas.AtlasFunctions.AtlasTable("PROD",DataAreaId,"T.PurchLine","%CurrencyCode","","","","","","","ItemId|InventTransId",$E437,$D437)</f>
        <v/>
      </c>
      <c r="K437" s="9">
        <f>_xll.AtlasFormulas.AtlasFunctions.AtlasBalance("PROD",DataAreaId,"T.PurchLine","Sum|LineAmount|0","","","","","","","ItemId|InventTransId",$E437,$D437)</f>
        <v>0</v>
      </c>
      <c r="L437" s="6">
        <v>42772</v>
      </c>
      <c r="M437" s="6">
        <v>42772</v>
      </c>
    </row>
    <row r="438" spans="1:13" x14ac:dyDescent="0.25">
      <c r="A438" s="4" t="s">
        <v>638</v>
      </c>
      <c r="B438" s="7" t="str">
        <f>_xll.AtlasFormulas.AtlasFunctions.AtlasTable("PROD",DataAreaId,"T.PurchTable","%OrderAccount","","","","","","","PurchId",$A438)</f>
        <v>364-2000168</v>
      </c>
      <c r="C438" s="7" t="str">
        <f>_xll.AtlasFormulas.AtlasFunctions.AtlasTable("PROD",DataAreaId,"T.VendTable","%Name","","","","","","","AccountNum",$B438)</f>
        <v>S&amp;P Clever Reinforcement Company AG</v>
      </c>
      <c r="D438" s="4" t="s">
        <v>639</v>
      </c>
      <c r="E438" s="4" t="s">
        <v>15</v>
      </c>
      <c r="F438" s="4" t="s">
        <v>16</v>
      </c>
      <c r="G438" s="7" t="str">
        <f>_xll.AtlasFormulas.AtlasFunctions.AtlasTable("PROD",DataAreaId,"T.PurchLine","%DeliveryDate","","","","","","","ItemId|InventTransId",$E438,$D438)</f>
        <v>2/1/2017</v>
      </c>
      <c r="H438" s="9">
        <v>1</v>
      </c>
      <c r="I438" s="9">
        <f>_xll.AtlasFormulas.AtlasFunctions.AtlasBalance("PROD",DataAreaId,"T.PurchLine","Sum|PurchPrice|0","","","","","","","ItemId|InventTransId",$E438,$D438)</f>
        <v>740</v>
      </c>
      <c r="J438" s="7" t="str">
        <f>_xll.AtlasFormulas.AtlasFunctions.AtlasTable("PROD",DataAreaId,"T.PurchLine","%CurrencyCode","","","","","","","ItemId|InventTransId",$E438,$D438)</f>
        <v>EUR</v>
      </c>
      <c r="K438" s="9">
        <f>_xll.AtlasFormulas.AtlasFunctions.AtlasBalance("PROD",DataAreaId,"T.PurchLine","Sum|LineAmount|0","","","","","","","ItemId|InventTransId",$E438,$D438)</f>
        <v>740</v>
      </c>
      <c r="L438" s="6">
        <v>42781</v>
      </c>
      <c r="M438" s="6">
        <v>42781</v>
      </c>
    </row>
    <row r="439" spans="1:13" x14ac:dyDescent="0.25">
      <c r="A439" s="4" t="s">
        <v>96</v>
      </c>
      <c r="B439" s="7" t="str">
        <f>_xll.AtlasFormulas.AtlasFunctions.AtlasTable("PROD",DataAreaId,"T.PurchTable","%OrderAccount","","","","","","","PurchId",$A439)</f>
        <v>364-2000168</v>
      </c>
      <c r="C439" s="7" t="str">
        <f>_xll.AtlasFormulas.AtlasFunctions.AtlasTable("PROD",DataAreaId,"T.VendTable","%Name","","","","","","","AccountNum",$B439)</f>
        <v>S&amp;P Clever Reinforcement Company AG</v>
      </c>
      <c r="D439" s="4" t="s">
        <v>640</v>
      </c>
      <c r="E439" s="4" t="s">
        <v>15</v>
      </c>
      <c r="F439" s="4" t="s">
        <v>16</v>
      </c>
      <c r="G439" s="7" t="str">
        <f>_xll.AtlasFormulas.AtlasFunctions.AtlasTable("PROD",DataAreaId,"T.PurchLine","%DeliveryDate","","","","","","","ItemId|InventTransId",$E439,$D439)</f>
        <v>2/14/2017</v>
      </c>
      <c r="H439" s="9">
        <v>1</v>
      </c>
      <c r="I439" s="9">
        <f>_xll.AtlasFormulas.AtlasFunctions.AtlasBalance("PROD",DataAreaId,"T.PurchLine","Sum|PurchPrice|0","","","","","","","ItemId|InventTransId",$E439,$D439)</f>
        <v>225</v>
      </c>
      <c r="J439" s="7" t="str">
        <f>_xll.AtlasFormulas.AtlasFunctions.AtlasTable("PROD",DataAreaId,"T.PurchLine","%CurrencyCode","","","","","","","ItemId|InventTransId",$E439,$D439)</f>
        <v>EUR</v>
      </c>
      <c r="K439" s="9">
        <f>_xll.AtlasFormulas.AtlasFunctions.AtlasBalance("PROD",DataAreaId,"T.PurchLine","Sum|LineAmount|0","","","","","","","ItemId|InventTransId",$E439,$D439)</f>
        <v>225</v>
      </c>
      <c r="L439" s="6">
        <v>42787</v>
      </c>
      <c r="M439" s="6">
        <v>42781</v>
      </c>
    </row>
    <row r="440" spans="1:13" x14ac:dyDescent="0.25">
      <c r="A440" s="4" t="s">
        <v>171</v>
      </c>
      <c r="B440" s="7" t="str">
        <f>_xll.AtlasFormulas.AtlasFunctions.AtlasTable("PROD",DataAreaId,"T.PurchTable","%OrderAccount","","","","","","","PurchId",$A440)</f>
        <v>364-2000168</v>
      </c>
      <c r="C440" s="7" t="str">
        <f>_xll.AtlasFormulas.AtlasFunctions.AtlasTable("PROD",DataAreaId,"T.VendTable","%Name","","","","","","","AccountNum",$B440)</f>
        <v>S&amp;P Clever Reinforcement Company AG</v>
      </c>
      <c r="D440" s="4" t="s">
        <v>641</v>
      </c>
      <c r="E440" s="4" t="s">
        <v>15</v>
      </c>
      <c r="F440" s="4" t="s">
        <v>16</v>
      </c>
      <c r="G440" s="7" t="str">
        <f>_xll.AtlasFormulas.AtlasFunctions.AtlasTable("PROD",DataAreaId,"T.PurchLine","%DeliveryDate","","","","","","","ItemId|InventTransId",$E440,$D440)</f>
        <v>3/2/2017</v>
      </c>
      <c r="H440" s="9">
        <v>1</v>
      </c>
      <c r="I440" s="9">
        <f>_xll.AtlasFormulas.AtlasFunctions.AtlasBalance("PROD",DataAreaId,"T.PurchLine","Sum|PurchPrice|0","","","","","","","ItemId|InventTransId",$E440,$D440)</f>
        <v>350</v>
      </c>
      <c r="J440" s="7" t="str">
        <f>_xll.AtlasFormulas.AtlasFunctions.AtlasTable("PROD",DataAreaId,"T.PurchLine","%CurrencyCode","","","","","","","ItemId|InventTransId",$E440,$D440)</f>
        <v>EUR</v>
      </c>
      <c r="K440" s="9">
        <f>_xll.AtlasFormulas.AtlasFunctions.AtlasBalance("PROD",DataAreaId,"T.PurchLine","Sum|LineAmount|0","","","","","","","ItemId|InventTransId",$E440,$D440)</f>
        <v>350</v>
      </c>
      <c r="L440" s="6">
        <v>42795</v>
      </c>
      <c r="M440" s="6">
        <v>42800</v>
      </c>
    </row>
    <row r="441" spans="1:13" x14ac:dyDescent="0.25">
      <c r="A441" s="4" t="s">
        <v>150</v>
      </c>
      <c r="B441" s="7" t="str">
        <f>_xll.AtlasFormulas.AtlasFunctions.AtlasTable("PROD",DataAreaId,"T.PurchTable","%OrderAccount","","","","","","","PurchId",$A441)</f>
        <v>364-2000168</v>
      </c>
      <c r="C441" s="7" t="str">
        <f>_xll.AtlasFormulas.AtlasFunctions.AtlasTable("PROD",DataAreaId,"T.VendTable","%Name","","","","","","","AccountNum",$B441)</f>
        <v>S&amp;P Clever Reinforcement Company AG</v>
      </c>
      <c r="D441" s="4" t="s">
        <v>642</v>
      </c>
      <c r="E441" s="4" t="s">
        <v>15</v>
      </c>
      <c r="F441" s="4" t="s">
        <v>16</v>
      </c>
      <c r="G441" s="7" t="str">
        <f>_xll.AtlasFormulas.AtlasFunctions.AtlasTable("PROD",DataAreaId,"T.PurchLine","%DeliveryDate","","","","","","","ItemId|InventTransId",$E441,$D441)</f>
        <v>3/6/2017</v>
      </c>
      <c r="H441" s="9">
        <v>1</v>
      </c>
      <c r="I441" s="9">
        <f>_xll.AtlasFormulas.AtlasFunctions.AtlasBalance("PROD",DataAreaId,"T.PurchLine","Sum|PurchPrice|0","","","","","","","ItemId|InventTransId",$E441,$D441)</f>
        <v>1320</v>
      </c>
      <c r="J441" s="7" t="str">
        <f>_xll.AtlasFormulas.AtlasFunctions.AtlasTable("PROD",DataAreaId,"T.PurchLine","%CurrencyCode","","","","","","","ItemId|InventTransId",$E441,$D441)</f>
        <v>EUR</v>
      </c>
      <c r="K441" s="9">
        <f>_xll.AtlasFormulas.AtlasFunctions.AtlasBalance("PROD",DataAreaId,"T.PurchLine","Sum|LineAmount|0","","","","","","","ItemId|InventTransId",$E441,$D441)</f>
        <v>1320</v>
      </c>
      <c r="L441" s="6">
        <v>42800</v>
      </c>
      <c r="M441" s="6">
        <v>42803</v>
      </c>
    </row>
    <row r="442" spans="1:13" x14ac:dyDescent="0.25">
      <c r="A442" s="4" t="s">
        <v>207</v>
      </c>
      <c r="B442" s="7" t="str">
        <f>_xll.AtlasFormulas.AtlasFunctions.AtlasTable("PROD",DataAreaId,"T.PurchTable","%OrderAccount","","","","","","","PurchId",$A442)</f>
        <v>364-2000168</v>
      </c>
      <c r="C442" s="7" t="str">
        <f>_xll.AtlasFormulas.AtlasFunctions.AtlasTable("PROD",DataAreaId,"T.VendTable","%Name","","","","","","","AccountNum",$B442)</f>
        <v>S&amp;P Clever Reinforcement Company AG</v>
      </c>
      <c r="D442" s="4" t="s">
        <v>643</v>
      </c>
      <c r="E442" s="4" t="s">
        <v>15</v>
      </c>
      <c r="F442" s="4" t="s">
        <v>16</v>
      </c>
      <c r="G442" s="7" t="str">
        <f>_xll.AtlasFormulas.AtlasFunctions.AtlasTable("PROD",DataAreaId,"T.PurchLine","%DeliveryDate","","","","","","","ItemId|InventTransId",$E442,$D442)</f>
        <v>3/1/2017</v>
      </c>
      <c r="H442" s="9">
        <v>1</v>
      </c>
      <c r="I442" s="9">
        <f>_xll.AtlasFormulas.AtlasFunctions.AtlasBalance("PROD",DataAreaId,"T.PurchLine","Sum|PurchPrice|0","","","","","","","ItemId|InventTransId",$E442,$D442)</f>
        <v>1320</v>
      </c>
      <c r="J442" s="7" t="str">
        <f>_xll.AtlasFormulas.AtlasFunctions.AtlasTable("PROD",DataAreaId,"T.PurchLine","%CurrencyCode","","","","","","","ItemId|InventTransId",$E442,$D442)</f>
        <v>EUR</v>
      </c>
      <c r="K442" s="9">
        <f>_xll.AtlasFormulas.AtlasFunctions.AtlasBalance("PROD",DataAreaId,"T.PurchLine","Sum|LineAmount|0","","","","","","","ItemId|InventTransId",$E442,$D442)</f>
        <v>1320</v>
      </c>
      <c r="L442" s="6">
        <v>42800</v>
      </c>
      <c r="M442" s="6">
        <v>42803</v>
      </c>
    </row>
    <row r="443" spans="1:13" x14ac:dyDescent="0.25">
      <c r="A443" s="4" t="s">
        <v>87</v>
      </c>
      <c r="B443" s="7" t="str">
        <f>_xll.AtlasFormulas.AtlasFunctions.AtlasTable("PROD",DataAreaId,"T.PurchTable","%OrderAccount","","","","","","","PurchId",$A443)</f>
        <v>364-2000168</v>
      </c>
      <c r="C443" s="7" t="str">
        <f>_xll.AtlasFormulas.AtlasFunctions.AtlasTable("PROD",DataAreaId,"T.VendTable","%Name","","","","","","","AccountNum",$B443)</f>
        <v>S&amp;P Clever Reinforcement Company AG</v>
      </c>
      <c r="D443" s="4" t="s">
        <v>644</v>
      </c>
      <c r="E443" s="4" t="s">
        <v>15</v>
      </c>
      <c r="F443" s="4" t="s">
        <v>16</v>
      </c>
      <c r="G443" s="7" t="str">
        <f>_xll.AtlasFormulas.AtlasFunctions.AtlasTable("PROD",DataAreaId,"T.PurchLine","%DeliveryDate","","","","","","","ItemId|InventTransId",$E443,$D443)</f>
        <v>3/9/2017</v>
      </c>
      <c r="H443" s="9">
        <v>1</v>
      </c>
      <c r="I443" s="9">
        <f>_xll.AtlasFormulas.AtlasFunctions.AtlasBalance("PROD",DataAreaId,"T.PurchLine","Sum|PurchPrice|0","","","","","","","ItemId|InventTransId",$E443,$D443)</f>
        <v>116</v>
      </c>
      <c r="J443" s="7" t="str">
        <f>_xll.AtlasFormulas.AtlasFunctions.AtlasTable("PROD",DataAreaId,"T.PurchLine","%CurrencyCode","","","","","","","ItemId|InventTransId",$E443,$D443)</f>
        <v>EUR</v>
      </c>
      <c r="K443" s="9">
        <f>_xll.AtlasFormulas.AtlasFunctions.AtlasBalance("PROD",DataAreaId,"T.PurchLine","Sum|LineAmount|0","","","","","","","ItemId|InventTransId",$E443,$D443)</f>
        <v>116</v>
      </c>
      <c r="L443" s="6">
        <v>42803</v>
      </c>
      <c r="M443" s="6">
        <v>42803</v>
      </c>
    </row>
    <row r="444" spans="1:13" x14ac:dyDescent="0.25">
      <c r="A444" s="4" t="s">
        <v>152</v>
      </c>
      <c r="B444" s="7" t="str">
        <f>_xll.AtlasFormulas.AtlasFunctions.AtlasTable("PROD",DataAreaId,"T.PurchTable","%OrderAccount","","","","","","","PurchId",$A444)</f>
        <v>364-2000168</v>
      </c>
      <c r="C444" s="7" t="str">
        <f>_xll.AtlasFormulas.AtlasFunctions.AtlasTable("PROD",DataAreaId,"T.VendTable","%Name","","","","","","","AccountNum",$B444)</f>
        <v>S&amp;P Clever Reinforcement Company AG</v>
      </c>
      <c r="D444" s="4" t="s">
        <v>645</v>
      </c>
      <c r="E444" s="4" t="s">
        <v>15</v>
      </c>
      <c r="F444" s="4" t="s">
        <v>16</v>
      </c>
      <c r="G444" s="7" t="str">
        <f>_xll.AtlasFormulas.AtlasFunctions.AtlasTable("PROD",DataAreaId,"T.PurchLine","%DeliveryDate","","","","","","","ItemId|InventTransId",$E444,$D444)</f>
        <v>3/6/2017</v>
      </c>
      <c r="H444" s="9">
        <v>1</v>
      </c>
      <c r="I444" s="9">
        <f>_xll.AtlasFormulas.AtlasFunctions.AtlasBalance("PROD",DataAreaId,"T.PurchLine","Sum|PurchPrice|0","","","","","","","ItemId|InventTransId",$E444,$D444)</f>
        <v>1320</v>
      </c>
      <c r="J444" s="7" t="str">
        <f>_xll.AtlasFormulas.AtlasFunctions.AtlasTable("PROD",DataAreaId,"T.PurchLine","%CurrencyCode","","","","","","","ItemId|InventTransId",$E444,$D444)</f>
        <v>EUR</v>
      </c>
      <c r="K444" s="9">
        <f>_xll.AtlasFormulas.AtlasFunctions.AtlasBalance("PROD",DataAreaId,"T.PurchLine","Sum|LineAmount|0","","","","","","","ItemId|InventTransId",$E444,$D444)</f>
        <v>1320</v>
      </c>
      <c r="L444" s="6">
        <v>42802</v>
      </c>
      <c r="M444" s="6">
        <v>42803</v>
      </c>
    </row>
    <row r="445" spans="1:13" x14ac:dyDescent="0.25">
      <c r="A445" s="4" t="s">
        <v>56</v>
      </c>
      <c r="B445" s="7" t="str">
        <f>_xll.AtlasFormulas.AtlasFunctions.AtlasTable("PROD",DataAreaId,"T.PurchTable","%OrderAccount","","","","","","","PurchId",$A445)</f>
        <v>364-2000168</v>
      </c>
      <c r="C445" s="7" t="str">
        <f>_xll.AtlasFormulas.AtlasFunctions.AtlasTable("PROD",DataAreaId,"T.VendTable","%Name","","","","","","","AccountNum",$B445)</f>
        <v>S&amp;P Clever Reinforcement Company AG</v>
      </c>
      <c r="D445" s="4" t="s">
        <v>646</v>
      </c>
      <c r="E445" s="4" t="s">
        <v>15</v>
      </c>
      <c r="F445" s="4" t="s">
        <v>16</v>
      </c>
      <c r="G445" s="7" t="str">
        <f>_xll.AtlasFormulas.AtlasFunctions.AtlasTable("PROD",DataAreaId,"T.PurchLine","%DeliveryDate","","","","","","","ItemId|InventTransId",$E445,$D445)</f>
        <v>3/1/2017</v>
      </c>
      <c r="H445" s="9">
        <v>1</v>
      </c>
      <c r="I445" s="9">
        <f>_xll.AtlasFormulas.AtlasFunctions.AtlasBalance("PROD",DataAreaId,"T.PurchLine","Sum|PurchPrice|0","","","","","","","ItemId|InventTransId",$E445,$D445)</f>
        <v>1320</v>
      </c>
      <c r="J445" s="7" t="str">
        <f>_xll.AtlasFormulas.AtlasFunctions.AtlasTable("PROD",DataAreaId,"T.PurchLine","%CurrencyCode","","","","","","","ItemId|InventTransId",$E445,$D445)</f>
        <v>EUR</v>
      </c>
      <c r="K445" s="9">
        <f>_xll.AtlasFormulas.AtlasFunctions.AtlasBalance("PROD",DataAreaId,"T.PurchLine","Sum|LineAmount|0","","","","","","","ItemId|InventTransId",$E445,$D445)</f>
        <v>1320</v>
      </c>
      <c r="L445" s="6">
        <v>42802</v>
      </c>
      <c r="M445" s="6">
        <v>42803</v>
      </c>
    </row>
    <row r="446" spans="1:13" x14ac:dyDescent="0.25">
      <c r="A446" s="4" t="s">
        <v>89</v>
      </c>
      <c r="B446" s="7" t="str">
        <f>_xll.AtlasFormulas.AtlasFunctions.AtlasTable("PROD",DataAreaId,"T.PurchTable","%OrderAccount","","","","","","","PurchId",$A446)</f>
        <v>364-2000168</v>
      </c>
      <c r="C446" s="7" t="str">
        <f>_xll.AtlasFormulas.AtlasFunctions.AtlasTable("PROD",DataAreaId,"T.VendTable","%Name","","","","","","","AccountNum",$B446)</f>
        <v>S&amp;P Clever Reinforcement Company AG</v>
      </c>
      <c r="D446" s="4" t="s">
        <v>647</v>
      </c>
      <c r="E446" s="4" t="s">
        <v>15</v>
      </c>
      <c r="F446" s="4" t="s">
        <v>16</v>
      </c>
      <c r="G446" s="7" t="str">
        <f>_xll.AtlasFormulas.AtlasFunctions.AtlasTable("PROD",DataAreaId,"T.PurchLine","%DeliveryDate","","","","","","","ItemId|InventTransId",$E446,$D446)</f>
        <v>3/6/2017</v>
      </c>
      <c r="H446" s="9">
        <v>1</v>
      </c>
      <c r="I446" s="9">
        <f>_xll.AtlasFormulas.AtlasFunctions.AtlasBalance("PROD",DataAreaId,"T.PurchLine","Sum|PurchPrice|0","","","","","","","ItemId|InventTransId",$E446,$D446)</f>
        <v>332</v>
      </c>
      <c r="J446" s="7" t="str">
        <f>_xll.AtlasFormulas.AtlasFunctions.AtlasTable("PROD",DataAreaId,"T.PurchLine","%CurrencyCode","","","","","","","ItemId|InventTransId",$E446,$D446)</f>
        <v>EUR</v>
      </c>
      <c r="K446" s="9">
        <f>_xll.AtlasFormulas.AtlasFunctions.AtlasBalance("PROD",DataAreaId,"T.PurchLine","Sum|LineAmount|0","","","","","","","ItemId|InventTransId",$E446,$D446)</f>
        <v>332</v>
      </c>
      <c r="L446" s="6">
        <v>42800</v>
      </c>
      <c r="M446" s="6">
        <v>42810</v>
      </c>
    </row>
    <row r="447" spans="1:13" x14ac:dyDescent="0.25">
      <c r="A447" s="4" t="s">
        <v>144</v>
      </c>
      <c r="B447" s="7" t="str">
        <f>_xll.AtlasFormulas.AtlasFunctions.AtlasTable("PROD",DataAreaId,"T.PurchTable","%OrderAccount","","","","","","","PurchId",$A447)</f>
        <v>364-2000168</v>
      </c>
      <c r="C447" s="7" t="str">
        <f>_xll.AtlasFormulas.AtlasFunctions.AtlasTable("PROD",DataAreaId,"T.VendTable","%Name","","","","","","","AccountNum",$B447)</f>
        <v>S&amp;P Clever Reinforcement Company AG</v>
      </c>
      <c r="D447" s="4" t="s">
        <v>648</v>
      </c>
      <c r="E447" s="4" t="s">
        <v>15</v>
      </c>
      <c r="F447" s="4" t="s">
        <v>16</v>
      </c>
      <c r="G447" s="7" t="str">
        <f>_xll.AtlasFormulas.AtlasFunctions.AtlasTable("PROD",DataAreaId,"T.PurchLine","%DeliveryDate","","","","","","","ItemId|InventTransId",$E447,$D447)</f>
        <v>3/16/2017</v>
      </c>
      <c r="H447" s="9">
        <v>1</v>
      </c>
      <c r="I447" s="9">
        <f>_xll.AtlasFormulas.AtlasFunctions.AtlasBalance("PROD",DataAreaId,"T.PurchLine","Sum|PurchPrice|0","","","","","","","ItemId|InventTransId",$E447,$D447)</f>
        <v>700</v>
      </c>
      <c r="J447" s="7" t="str">
        <f>_xll.AtlasFormulas.AtlasFunctions.AtlasTable("PROD",DataAreaId,"T.PurchLine","%CurrencyCode","","","","","","","ItemId|InventTransId",$E447,$D447)</f>
        <v>EUR</v>
      </c>
      <c r="K447" s="9">
        <f>_xll.AtlasFormulas.AtlasFunctions.AtlasBalance("PROD",DataAreaId,"T.PurchLine","Sum|LineAmount|0","","","","","","","ItemId|InventTransId",$E447,$D447)</f>
        <v>700</v>
      </c>
      <c r="L447" s="6">
        <v>42809</v>
      </c>
      <c r="M447" s="6">
        <v>42814</v>
      </c>
    </row>
    <row r="448" spans="1:13" x14ac:dyDescent="0.25">
      <c r="A448" s="4" t="s">
        <v>211</v>
      </c>
      <c r="B448" s="7" t="str">
        <f>_xll.AtlasFormulas.AtlasFunctions.AtlasTable("PROD",DataAreaId,"T.PurchTable","%OrderAccount","","","","","","","PurchId",$A448)</f>
        <v>364-2000168</v>
      </c>
      <c r="C448" s="7" t="str">
        <f>_xll.AtlasFormulas.AtlasFunctions.AtlasTable("PROD",DataAreaId,"T.VendTable","%Name","","","","","","","AccountNum",$B448)</f>
        <v>S&amp;P Clever Reinforcement Company AG</v>
      </c>
      <c r="D448" s="4" t="s">
        <v>649</v>
      </c>
      <c r="E448" s="4" t="s">
        <v>15</v>
      </c>
      <c r="F448" s="4" t="s">
        <v>16</v>
      </c>
      <c r="G448" s="7" t="str">
        <f>_xll.AtlasFormulas.AtlasFunctions.AtlasTable("PROD",DataAreaId,"T.PurchLine","%DeliveryDate","","","","","","","ItemId|InventTransId",$E448,$D448)</f>
        <v>3/23/2017</v>
      </c>
      <c r="H448" s="9">
        <v>-1</v>
      </c>
      <c r="I448" s="9">
        <f>_xll.AtlasFormulas.AtlasFunctions.AtlasBalance("PROD",DataAreaId,"T.PurchLine","Sum|PurchPrice|0","","","","","","","ItemId|InventTransId",$E448,$D448)</f>
        <v>116</v>
      </c>
      <c r="J448" s="7" t="str">
        <f>_xll.AtlasFormulas.AtlasFunctions.AtlasTable("PROD",DataAreaId,"T.PurchLine","%CurrencyCode","","","","","","","ItemId|InventTransId",$E448,$D448)</f>
        <v>EUR</v>
      </c>
      <c r="K448" s="9">
        <f>_xll.AtlasFormulas.AtlasFunctions.AtlasBalance("PROD",DataAreaId,"T.PurchLine","Sum|LineAmount|0","","","","","","","ItemId|InventTransId",$E448,$D448)</f>
        <v>-116</v>
      </c>
      <c r="L448" s="6">
        <v>42816</v>
      </c>
      <c r="M448" s="6">
        <v>42816</v>
      </c>
    </row>
    <row r="449" spans="1:13" x14ac:dyDescent="0.25">
      <c r="A449" s="4" t="s">
        <v>568</v>
      </c>
      <c r="B449" s="7" t="str">
        <f>_xll.AtlasFormulas.AtlasFunctions.AtlasTable("PROD",DataAreaId,"T.PurchTable","%OrderAccount","","","","","","","PurchId",$A449)</f>
        <v>364-2000125</v>
      </c>
      <c r="C449" s="7" t="str">
        <f>_xll.AtlasFormulas.AtlasFunctions.AtlasTable("PROD",DataAreaId,"T.VendTable","%Name","","","","","","","AccountNum",$B449)</f>
        <v>D.P.P. B.V.</v>
      </c>
      <c r="D449" s="4" t="s">
        <v>650</v>
      </c>
      <c r="E449" s="4" t="s">
        <v>15</v>
      </c>
      <c r="F449" s="4" t="s">
        <v>16</v>
      </c>
      <c r="G449" s="7" t="str">
        <f>_xll.AtlasFormulas.AtlasFunctions.AtlasTable("PROD",DataAreaId,"T.PurchLine","%DeliveryDate","","","","","","","ItemId|InventTransId",$E449,$D449)</f>
        <v>3/29/2017</v>
      </c>
      <c r="H449" s="9">
        <v>1</v>
      </c>
      <c r="I449" s="9">
        <f>_xll.AtlasFormulas.AtlasFunctions.AtlasBalance("PROD",DataAreaId,"T.PurchLine","Sum|PurchPrice|0","","","","","","","ItemId|InventTransId",$E449,$D449)</f>
        <v>500</v>
      </c>
      <c r="J449" s="7" t="str">
        <f>_xll.AtlasFormulas.AtlasFunctions.AtlasTable("PROD",DataAreaId,"T.PurchLine","%CurrencyCode","","","","","","","ItemId|InventTransId",$E449,$D449)</f>
        <v>EUR</v>
      </c>
      <c r="K449" s="9">
        <f>_xll.AtlasFormulas.AtlasFunctions.AtlasBalance("PROD",DataAreaId,"T.PurchLine","Sum|LineAmount|0","","","","","","","ItemId|InventTransId",$E449,$D449)</f>
        <v>500</v>
      </c>
      <c r="L449" s="6">
        <v>42825</v>
      </c>
      <c r="M449" s="6">
        <v>42824</v>
      </c>
    </row>
    <row r="450" spans="1:13" x14ac:dyDescent="0.25">
      <c r="A450" s="4" t="s">
        <v>566</v>
      </c>
      <c r="B450" s="7" t="str">
        <f>_xll.AtlasFormulas.AtlasFunctions.AtlasTable("PROD",DataAreaId,"T.PurchTable","%OrderAccount","","","","","","","PurchId",$A450)</f>
        <v>364-2000125</v>
      </c>
      <c r="C450" s="7" t="str">
        <f>_xll.AtlasFormulas.AtlasFunctions.AtlasTable("PROD",DataAreaId,"T.VendTable","%Name","","","","","","","AccountNum",$B450)</f>
        <v>D.P.P. B.V.</v>
      </c>
      <c r="D450" s="4" t="s">
        <v>651</v>
      </c>
      <c r="E450" s="4" t="s">
        <v>15</v>
      </c>
      <c r="F450" s="4" t="s">
        <v>16</v>
      </c>
      <c r="G450" s="7" t="str">
        <f>_xll.AtlasFormulas.AtlasFunctions.AtlasTable("PROD",DataAreaId,"T.PurchLine","%DeliveryDate","","","","","","","ItemId|InventTransId",$E450,$D450)</f>
        <v>4/3/2017</v>
      </c>
      <c r="H450" s="9">
        <v>-1</v>
      </c>
      <c r="I450" s="9">
        <f>_xll.AtlasFormulas.AtlasFunctions.AtlasBalance("PROD",DataAreaId,"T.PurchLine","Sum|PurchPrice|0","","","","","","","ItemId|InventTransId",$E450,$D450)</f>
        <v>500</v>
      </c>
      <c r="J450" s="7" t="str">
        <f>_xll.AtlasFormulas.AtlasFunctions.AtlasTable("PROD",DataAreaId,"T.PurchLine","%CurrencyCode","","","","","","","ItemId|InventTransId",$E450,$D450)</f>
        <v>EUR</v>
      </c>
      <c r="K450" s="9">
        <f>_xll.AtlasFormulas.AtlasFunctions.AtlasBalance("PROD",DataAreaId,"T.PurchLine","Sum|LineAmount|0","","","","","","","ItemId|InventTransId",$E450,$D450)</f>
        <v>-500</v>
      </c>
      <c r="L450" s="6">
        <v>42825</v>
      </c>
      <c r="M450" s="6">
        <v>42824</v>
      </c>
    </row>
    <row r="451" spans="1:13" x14ac:dyDescent="0.25">
      <c r="A451" s="4" t="s">
        <v>209</v>
      </c>
      <c r="B451" s="7" t="str">
        <f>_xll.AtlasFormulas.AtlasFunctions.AtlasTable("PROD",DataAreaId,"T.PurchTable","%OrderAccount","","","","","","","PurchId",$A451)</f>
        <v>364-2000168</v>
      </c>
      <c r="C451" s="7" t="str">
        <f>_xll.AtlasFormulas.AtlasFunctions.AtlasTable("PROD",DataAreaId,"T.VendTable","%Name","","","","","","","AccountNum",$B451)</f>
        <v>S&amp;P Clever Reinforcement Company AG</v>
      </c>
      <c r="D451" s="4" t="s">
        <v>652</v>
      </c>
      <c r="E451" s="4" t="s">
        <v>15</v>
      </c>
      <c r="F451" s="4" t="s">
        <v>16</v>
      </c>
      <c r="G451" s="7" t="str">
        <f>_xll.AtlasFormulas.AtlasFunctions.AtlasTable("PROD",DataAreaId,"T.PurchLine","%DeliveryDate","","","","","","","ItemId|InventTransId",$E451,$D451)</f>
        <v>3/9/2017</v>
      </c>
      <c r="H451" s="9">
        <v>1</v>
      </c>
      <c r="I451" s="9">
        <f>_xll.AtlasFormulas.AtlasFunctions.AtlasBalance("PROD",DataAreaId,"T.PurchLine","Sum|PurchPrice|0","","","","","","","ItemId|InventTransId",$E451,$D451)</f>
        <v>1320</v>
      </c>
      <c r="J451" s="7" t="str">
        <f>_xll.AtlasFormulas.AtlasFunctions.AtlasTable("PROD",DataAreaId,"T.PurchLine","%CurrencyCode","","","","","","","ItemId|InventTransId",$E451,$D451)</f>
        <v>EUR</v>
      </c>
      <c r="K451" s="9">
        <f>_xll.AtlasFormulas.AtlasFunctions.AtlasBalance("PROD",DataAreaId,"T.PurchLine","Sum|LineAmount|0","","","","","","","ItemId|InventTransId",$E451,$D451)</f>
        <v>1320</v>
      </c>
      <c r="L451" s="6">
        <v>42825</v>
      </c>
      <c r="M451" s="6">
        <v>42825</v>
      </c>
    </row>
    <row r="452" spans="1:13" x14ac:dyDescent="0.25">
      <c r="A452" s="4" t="s">
        <v>653</v>
      </c>
      <c r="B452" s="7" t="str">
        <f>_xll.AtlasFormulas.AtlasFunctions.AtlasTable("PROD",DataAreaId,"T.PurchTable","%OrderAccount","","","","","","","PurchId",$A452)</f>
        <v>364-2000168</v>
      </c>
      <c r="C452" s="7" t="str">
        <f>_xll.AtlasFormulas.AtlasFunctions.AtlasTable("PROD",DataAreaId,"T.VendTable","%Name","","","","","","","AccountNum",$B452)</f>
        <v>S&amp;P Clever Reinforcement Company AG</v>
      </c>
      <c r="D452" s="4" t="s">
        <v>654</v>
      </c>
      <c r="E452" s="4" t="s">
        <v>15</v>
      </c>
      <c r="F452" s="4" t="s">
        <v>16</v>
      </c>
      <c r="G452" s="7" t="str">
        <f>_xll.AtlasFormulas.AtlasFunctions.AtlasTable("PROD",DataAreaId,"T.PurchLine","%DeliveryDate","","","","","","","ItemId|InventTransId",$E452,$D452)</f>
        <v>3/30/2017</v>
      </c>
      <c r="H452" s="9">
        <v>1</v>
      </c>
      <c r="I452" s="9">
        <f>_xll.AtlasFormulas.AtlasFunctions.AtlasBalance("PROD",DataAreaId,"T.PurchLine","Sum|PurchPrice|0","","","","","","","ItemId|InventTransId",$E452,$D452)</f>
        <v>860</v>
      </c>
      <c r="J452" s="7" t="str">
        <f>_xll.AtlasFormulas.AtlasFunctions.AtlasTable("PROD",DataAreaId,"T.PurchLine","%CurrencyCode","","","","","","","ItemId|InventTransId",$E452,$D452)</f>
        <v>EUR</v>
      </c>
      <c r="K452" s="9">
        <f>_xll.AtlasFormulas.AtlasFunctions.AtlasBalance("PROD",DataAreaId,"T.PurchLine","Sum|LineAmount|0","","","","","","","ItemId|InventTransId",$E452,$D452)</f>
        <v>860</v>
      </c>
      <c r="L452" s="6">
        <v>42832</v>
      </c>
      <c r="M452" s="6">
        <v>42830</v>
      </c>
    </row>
    <row r="453" spans="1:13" x14ac:dyDescent="0.25">
      <c r="A453" s="4" t="s">
        <v>655</v>
      </c>
      <c r="B453" s="7" t="str">
        <f>_xll.AtlasFormulas.AtlasFunctions.AtlasTable("PROD",DataAreaId,"T.PurchTable","%OrderAccount","","","","","","","PurchId",$A453)</f>
        <v>364-2000168</v>
      </c>
      <c r="C453" s="7" t="str">
        <f>_xll.AtlasFormulas.AtlasFunctions.AtlasTable("PROD",DataAreaId,"T.VendTable","%Name","","","","","","","AccountNum",$B453)</f>
        <v>S&amp;P Clever Reinforcement Company AG</v>
      </c>
      <c r="D453" s="4" t="s">
        <v>656</v>
      </c>
      <c r="E453" s="4" t="s">
        <v>15</v>
      </c>
      <c r="F453" s="4" t="s">
        <v>16</v>
      </c>
      <c r="G453" s="7" t="str">
        <f>_xll.AtlasFormulas.AtlasFunctions.AtlasTable("PROD",DataAreaId,"T.PurchLine","%DeliveryDate","","","","","","","ItemId|InventTransId",$E453,$D453)</f>
        <v>4/6/2017</v>
      </c>
      <c r="H453" s="9">
        <v>1</v>
      </c>
      <c r="I453" s="9">
        <f>_xll.AtlasFormulas.AtlasFunctions.AtlasBalance("PROD",DataAreaId,"T.PurchLine","Sum|PurchPrice|0","","","","","","","ItemId|InventTransId",$E453,$D453)</f>
        <v>125</v>
      </c>
      <c r="J453" s="7" t="str">
        <f>_xll.AtlasFormulas.AtlasFunctions.AtlasTable("PROD",DataAreaId,"T.PurchLine","%CurrencyCode","","","","","","","ItemId|InventTransId",$E453,$D453)</f>
        <v>EUR</v>
      </c>
      <c r="K453" s="9">
        <f>_xll.AtlasFormulas.AtlasFunctions.AtlasBalance("PROD",DataAreaId,"T.PurchLine","Sum|LineAmount|0","","","","","","","ItemId|InventTransId",$E453,$D453)</f>
        <v>125</v>
      </c>
      <c r="L453" s="6">
        <v>42831</v>
      </c>
      <c r="M453" s="6">
        <v>42832</v>
      </c>
    </row>
    <row r="454" spans="1:13" x14ac:dyDescent="0.25">
      <c r="A454" s="4" t="s">
        <v>657</v>
      </c>
      <c r="B454" s="7" t="str">
        <f>_xll.AtlasFormulas.AtlasFunctions.AtlasTable("PROD",DataAreaId,"T.PurchTable","%OrderAccount","","","","","","","PurchId",$A454)</f>
        <v>364-2000168</v>
      </c>
      <c r="C454" s="7" t="str">
        <f>_xll.AtlasFormulas.AtlasFunctions.AtlasTable("PROD",DataAreaId,"T.VendTable","%Name","","","","","","","AccountNum",$B454)</f>
        <v>S&amp;P Clever Reinforcement Company AG</v>
      </c>
      <c r="D454" s="4" t="s">
        <v>658</v>
      </c>
      <c r="E454" s="4" t="s">
        <v>15</v>
      </c>
      <c r="F454" s="4" t="s">
        <v>16</v>
      </c>
      <c r="G454" s="7" t="str">
        <f>_xll.AtlasFormulas.AtlasFunctions.AtlasTable("PROD",DataAreaId,"T.PurchLine","%DeliveryDate","","","","","","","ItemId|InventTransId",$E454,$D454)</f>
        <v>4/20/2017</v>
      </c>
      <c r="H454" s="9">
        <v>1</v>
      </c>
      <c r="I454" s="9">
        <f>_xll.AtlasFormulas.AtlasFunctions.AtlasBalance("PROD",DataAreaId,"T.PurchLine","Sum|PurchPrice|0","","","","","","","ItemId|InventTransId",$E454,$D454)</f>
        <v>370</v>
      </c>
      <c r="J454" s="7" t="str">
        <f>_xll.AtlasFormulas.AtlasFunctions.AtlasTable("PROD",DataAreaId,"T.PurchLine","%CurrencyCode","","","","","","","ItemId|InventTransId",$E454,$D454)</f>
        <v>EUR</v>
      </c>
      <c r="K454" s="9">
        <f>_xll.AtlasFormulas.AtlasFunctions.AtlasBalance("PROD",DataAreaId,"T.PurchLine","Sum|LineAmount|0","","","","","","","ItemId|InventTransId",$E454,$D454)</f>
        <v>370</v>
      </c>
      <c r="L454" s="6">
        <v>42849</v>
      </c>
      <c r="M454" s="6">
        <v>42849</v>
      </c>
    </row>
    <row r="455" spans="1:13" x14ac:dyDescent="0.25">
      <c r="A455" s="4" t="s">
        <v>659</v>
      </c>
      <c r="B455" s="7" t="str">
        <f>_xll.AtlasFormulas.AtlasFunctions.AtlasTable("PROD",DataAreaId,"T.PurchTable","%OrderAccount","","","","","","","PurchId",$A455)</f>
        <v>364-2000168</v>
      </c>
      <c r="C455" s="7" t="str">
        <f>_xll.AtlasFormulas.AtlasFunctions.AtlasTable("PROD",DataAreaId,"T.VendTable","%Name","","","","","","","AccountNum",$B455)</f>
        <v>S&amp;P Clever Reinforcement Company AG</v>
      </c>
      <c r="D455" s="4" t="s">
        <v>660</v>
      </c>
      <c r="E455" s="4" t="s">
        <v>15</v>
      </c>
      <c r="F455" s="4" t="s">
        <v>16</v>
      </c>
      <c r="G455" s="7" t="str">
        <f>_xll.AtlasFormulas.AtlasFunctions.AtlasTable("PROD",DataAreaId,"T.PurchLine","%DeliveryDate","","","","","","","ItemId|InventTransId",$E455,$D455)</f>
        <v>5/4/2017</v>
      </c>
      <c r="H455" s="9">
        <v>1</v>
      </c>
      <c r="I455" s="9">
        <f>_xll.AtlasFormulas.AtlasFunctions.AtlasBalance("PROD",DataAreaId,"T.PurchLine","Sum|PurchPrice|0","","","","","","","ItemId|InventTransId",$E455,$D455)</f>
        <v>375</v>
      </c>
      <c r="J455" s="7" t="str">
        <f>_xll.AtlasFormulas.AtlasFunctions.AtlasTable("PROD",DataAreaId,"T.PurchLine","%CurrencyCode","","","","","","","ItemId|InventTransId",$E455,$D455)</f>
        <v>EUR</v>
      </c>
      <c r="K455" s="9">
        <f>_xll.AtlasFormulas.AtlasFunctions.AtlasBalance("PROD",DataAreaId,"T.PurchLine","Sum|LineAmount|0","","","","","","","ItemId|InventTransId",$E455,$D455)</f>
        <v>375</v>
      </c>
      <c r="L455" s="6">
        <v>42860</v>
      </c>
      <c r="M455" s="6">
        <v>42864</v>
      </c>
    </row>
    <row r="456" spans="1:13" x14ac:dyDescent="0.25">
      <c r="A456" s="4" t="s">
        <v>661</v>
      </c>
      <c r="B456" s="7" t="str">
        <f>_xll.AtlasFormulas.AtlasFunctions.AtlasTable("PROD",DataAreaId,"T.PurchTable","%OrderAccount","","","","","","","PurchId",$A456)</f>
        <v>364-2000168</v>
      </c>
      <c r="C456" s="7" t="str">
        <f>_xll.AtlasFormulas.AtlasFunctions.AtlasTable("PROD",DataAreaId,"T.VendTable","%Name","","","","","","","AccountNum",$B456)</f>
        <v>S&amp;P Clever Reinforcement Company AG</v>
      </c>
      <c r="D456" s="4" t="s">
        <v>662</v>
      </c>
      <c r="E456" s="4" t="s">
        <v>15</v>
      </c>
      <c r="F456" s="4" t="s">
        <v>16</v>
      </c>
      <c r="G456" s="7" t="str">
        <f>_xll.AtlasFormulas.AtlasFunctions.AtlasTable("PROD",DataAreaId,"T.PurchLine","%DeliveryDate","","","","","","","ItemId|InventTransId",$E456,$D456)</f>
        <v>5/4/2017</v>
      </c>
      <c r="H456" s="9">
        <v>1</v>
      </c>
      <c r="I456" s="9">
        <f>_xll.AtlasFormulas.AtlasFunctions.AtlasBalance("PROD",DataAreaId,"T.PurchLine","Sum|PurchPrice|0","","","","","","","ItemId|InventTransId",$E456,$D456)</f>
        <v>930</v>
      </c>
      <c r="J456" s="7" t="str">
        <f>_xll.AtlasFormulas.AtlasFunctions.AtlasTable("PROD",DataAreaId,"T.PurchLine","%CurrencyCode","","","","","","","ItemId|InventTransId",$E456,$D456)</f>
        <v>EUR</v>
      </c>
      <c r="K456" s="9">
        <f>_xll.AtlasFormulas.AtlasFunctions.AtlasBalance("PROD",DataAreaId,"T.PurchLine","Sum|LineAmount|0","","","","","","","ItemId|InventTransId",$E456,$D456)</f>
        <v>930</v>
      </c>
      <c r="L456" s="6">
        <v>42863</v>
      </c>
      <c r="M456" s="6">
        <v>42864</v>
      </c>
    </row>
    <row r="457" spans="1:13" x14ac:dyDescent="0.25">
      <c r="A457" s="4" t="s">
        <v>663</v>
      </c>
      <c r="B457" s="7" t="str">
        <f>_xll.AtlasFormulas.AtlasFunctions.AtlasTable("PROD",DataAreaId,"T.PurchTable","%OrderAccount","","","","","","","PurchId",$A457)</f>
        <v>364-2000168</v>
      </c>
      <c r="C457" s="7" t="str">
        <f>_xll.AtlasFormulas.AtlasFunctions.AtlasTable("PROD",DataAreaId,"T.VendTable","%Name","","","","","","","AccountNum",$B457)</f>
        <v>S&amp;P Clever Reinforcement Company AG</v>
      </c>
      <c r="D457" s="4" t="s">
        <v>664</v>
      </c>
      <c r="E457" s="4" t="s">
        <v>15</v>
      </c>
      <c r="F457" s="4" t="s">
        <v>16</v>
      </c>
      <c r="G457" s="7" t="str">
        <f>_xll.AtlasFormulas.AtlasFunctions.AtlasTable("PROD",DataAreaId,"T.PurchLine","%DeliveryDate","","","","","","","ItemId|InventTransId",$E457,$D457)</f>
        <v>5/10/2017</v>
      </c>
      <c r="H457" s="9">
        <v>1</v>
      </c>
      <c r="I457" s="9">
        <f>_xll.AtlasFormulas.AtlasFunctions.AtlasBalance("PROD",DataAreaId,"T.PurchLine","Sum|PurchPrice|0","","","","","","","ItemId|InventTransId",$E457,$D457)</f>
        <v>485</v>
      </c>
      <c r="J457" s="7" t="str">
        <f>_xll.AtlasFormulas.AtlasFunctions.AtlasTable("PROD",DataAreaId,"T.PurchLine","%CurrencyCode","","","","","","","ItemId|InventTransId",$E457,$D457)</f>
        <v>EUR</v>
      </c>
      <c r="K457" s="9">
        <f>_xll.AtlasFormulas.AtlasFunctions.AtlasBalance("PROD",DataAreaId,"T.PurchLine","Sum|LineAmount|0","","","","","","","ItemId|InventTransId",$E457,$D457)</f>
        <v>485</v>
      </c>
      <c r="L457" s="6">
        <v>42860</v>
      </c>
      <c r="M457" s="6">
        <v>42864</v>
      </c>
    </row>
    <row r="458" spans="1:13" x14ac:dyDescent="0.25">
      <c r="A458" s="4" t="s">
        <v>665</v>
      </c>
      <c r="B458" s="7" t="str">
        <f>_xll.AtlasFormulas.AtlasFunctions.AtlasTable("PROD",DataAreaId,"T.PurchTable","%OrderAccount","","","","","","","PurchId",$A458)</f>
        <v>364-2000168</v>
      </c>
      <c r="C458" s="7" t="str">
        <f>_xll.AtlasFormulas.AtlasFunctions.AtlasTable("PROD",DataAreaId,"T.VendTable","%Name","","","","","","","AccountNum",$B458)</f>
        <v>S&amp;P Clever Reinforcement Company AG</v>
      </c>
      <c r="D458" s="4" t="s">
        <v>666</v>
      </c>
      <c r="E458" s="4" t="s">
        <v>15</v>
      </c>
      <c r="F458" s="4" t="s">
        <v>16</v>
      </c>
      <c r="G458" s="7" t="str">
        <f>_xll.AtlasFormulas.AtlasFunctions.AtlasTable("PROD",DataAreaId,"T.PurchLine","%DeliveryDate","","","","","","","ItemId|InventTransId",$E458,$D458)</f>
        <v>4/12/2017</v>
      </c>
      <c r="H458" s="9">
        <v>1</v>
      </c>
      <c r="I458" s="9">
        <f>_xll.AtlasFormulas.AtlasFunctions.AtlasBalance("PROD",DataAreaId,"T.PurchLine","Sum|PurchPrice|0","","","","","","","ItemId|InventTransId",$E458,$D458)</f>
        <v>1320</v>
      </c>
      <c r="J458" s="7" t="str">
        <f>_xll.AtlasFormulas.AtlasFunctions.AtlasTable("PROD",DataAreaId,"T.PurchLine","%CurrencyCode","","","","","","","ItemId|InventTransId",$E458,$D458)</f>
        <v>EUR</v>
      </c>
      <c r="K458" s="9">
        <f>_xll.AtlasFormulas.AtlasFunctions.AtlasBalance("PROD",DataAreaId,"T.PurchLine","Sum|LineAmount|0","","","","","","","ItemId|InventTransId",$E458,$D458)</f>
        <v>1320</v>
      </c>
      <c r="L458" s="6">
        <v>42872</v>
      </c>
      <c r="M458" s="6">
        <v>42872</v>
      </c>
    </row>
    <row r="459" spans="1:13" x14ac:dyDescent="0.25">
      <c r="A459" s="4" t="s">
        <v>667</v>
      </c>
      <c r="B459" s="7" t="str">
        <f>_xll.AtlasFormulas.AtlasFunctions.AtlasTable("PROD",DataAreaId,"T.PurchTable","%OrderAccount","","","","","","","PurchId",$A459)</f>
        <v>364-2000165</v>
      </c>
      <c r="C459" s="7" t="str">
        <f>_xll.AtlasFormulas.AtlasFunctions.AtlasTable("PROD",DataAreaId,"T.VendTable","%Name","","","","","","","AccountNum",$B459)</f>
        <v>B.T.A. International B.V.</v>
      </c>
      <c r="D459" s="4" t="s">
        <v>668</v>
      </c>
      <c r="E459" s="4" t="s">
        <v>15</v>
      </c>
      <c r="F459" s="4" t="s">
        <v>16</v>
      </c>
      <c r="G459" s="7" t="str">
        <f>_xll.AtlasFormulas.AtlasFunctions.AtlasTable("PROD",DataAreaId,"T.PurchLine","%DeliveryDate","","","","","","","ItemId|InventTransId",$E459,$D459)</f>
        <v>5/18/2017</v>
      </c>
      <c r="H459" s="9">
        <v>1</v>
      </c>
      <c r="I459" s="9">
        <f>_xll.AtlasFormulas.AtlasFunctions.AtlasBalance("PROD",DataAreaId,"T.PurchLine","Sum|PurchPrice|0","","","","","","","ItemId|InventTransId",$E459,$D459)</f>
        <v>200</v>
      </c>
      <c r="J459" s="7" t="str">
        <f>_xll.AtlasFormulas.AtlasFunctions.AtlasTable("PROD",DataAreaId,"T.PurchLine","%CurrencyCode","","","","","","","ItemId|InventTransId",$E459,$D459)</f>
        <v>EUR</v>
      </c>
      <c r="K459" s="9">
        <f>_xll.AtlasFormulas.AtlasFunctions.AtlasBalance("PROD",DataAreaId,"T.PurchLine","Sum|LineAmount|0","","","","","","","ItemId|InventTransId",$E459,$D459)</f>
        <v>200</v>
      </c>
      <c r="L459" s="6">
        <v>42873</v>
      </c>
      <c r="M459" s="6">
        <v>42872</v>
      </c>
    </row>
    <row r="460" spans="1:13" x14ac:dyDescent="0.25">
      <c r="A460" s="4" t="s">
        <v>669</v>
      </c>
      <c r="B460" s="7" t="str">
        <f>_xll.AtlasFormulas.AtlasFunctions.AtlasTable("PROD",DataAreaId,"T.PurchTable","%OrderAccount","","","","","","","PurchId",$A460)</f>
        <v>364-2000165</v>
      </c>
      <c r="C460" s="7" t="str">
        <f>_xll.AtlasFormulas.AtlasFunctions.AtlasTable("PROD",DataAreaId,"T.VendTable","%Name","","","","","","","AccountNum",$B460)</f>
        <v>B.T.A. International B.V.</v>
      </c>
      <c r="D460" s="4" t="s">
        <v>670</v>
      </c>
      <c r="E460" s="4" t="s">
        <v>15</v>
      </c>
      <c r="F460" s="4" t="s">
        <v>16</v>
      </c>
      <c r="G460" s="7" t="str">
        <f>_xll.AtlasFormulas.AtlasFunctions.AtlasTable("PROD",DataAreaId,"T.PurchLine","%DeliveryDate","","","","","","","ItemId|InventTransId",$E460,$D460)</f>
        <v>5/29/2017</v>
      </c>
      <c r="H460" s="9">
        <v>-1</v>
      </c>
      <c r="I460" s="9">
        <f>_xll.AtlasFormulas.AtlasFunctions.AtlasBalance("PROD",DataAreaId,"T.PurchLine","Sum|PurchPrice|0","","","","","","","ItemId|InventTransId",$E460,$D460)</f>
        <v>200</v>
      </c>
      <c r="J460" s="7" t="str">
        <f>_xll.AtlasFormulas.AtlasFunctions.AtlasTable("PROD",DataAreaId,"T.PurchLine","%CurrencyCode","","","","","","","ItemId|InventTransId",$E460,$D460)</f>
        <v>EUR</v>
      </c>
      <c r="K460" s="9">
        <f>_xll.AtlasFormulas.AtlasFunctions.AtlasBalance("PROD",DataAreaId,"T.PurchLine","Sum|LineAmount|0","","","","","","","ItemId|InventTransId",$E460,$D460)</f>
        <v>-200</v>
      </c>
      <c r="L460" s="6">
        <v>42872</v>
      </c>
      <c r="M460" s="6">
        <v>42872</v>
      </c>
    </row>
    <row r="461" spans="1:13" x14ac:dyDescent="0.25">
      <c r="A461" s="4" t="s">
        <v>671</v>
      </c>
      <c r="B461" s="7" t="str">
        <f>_xll.AtlasFormulas.AtlasFunctions.AtlasTable("PROD",DataAreaId,"T.PurchTable","%OrderAccount","","","","","","","PurchId",$A461)</f>
        <v>364-2000165</v>
      </c>
      <c r="C461" s="7" t="str">
        <f>_xll.AtlasFormulas.AtlasFunctions.AtlasTable("PROD",DataAreaId,"T.VendTable","%Name","","","","","","","AccountNum",$B461)</f>
        <v>B.T.A. International B.V.</v>
      </c>
      <c r="D461" s="4" t="s">
        <v>672</v>
      </c>
      <c r="E461" s="4" t="s">
        <v>15</v>
      </c>
      <c r="F461" s="4" t="s">
        <v>16</v>
      </c>
      <c r="G461" s="7" t="str">
        <f>_xll.AtlasFormulas.AtlasFunctions.AtlasTable("PROD",DataAreaId,"T.PurchLine","%DeliveryDate","","","","","","","ItemId|InventTransId",$E461,$D461)</f>
        <v>5/29/2017</v>
      </c>
      <c r="H461" s="9">
        <v>1</v>
      </c>
      <c r="I461" s="9">
        <f>_xll.AtlasFormulas.AtlasFunctions.AtlasBalance("PROD",DataAreaId,"T.PurchLine","Sum|PurchPrice|0","","","","","","","ItemId|InventTransId",$E461,$D461)</f>
        <v>200</v>
      </c>
      <c r="J461" s="7" t="str">
        <f>_xll.AtlasFormulas.AtlasFunctions.AtlasTable("PROD",DataAreaId,"T.PurchLine","%CurrencyCode","","","","","","","ItemId|InventTransId",$E461,$D461)</f>
        <v>EUR</v>
      </c>
      <c r="K461" s="9">
        <f>_xll.AtlasFormulas.AtlasFunctions.AtlasBalance("PROD",DataAreaId,"T.PurchLine","Sum|LineAmount|0","","","","","","","ItemId|InventTransId",$E461,$D461)</f>
        <v>200</v>
      </c>
      <c r="L461" s="6">
        <v>42872</v>
      </c>
      <c r="M461" s="6">
        <v>42872</v>
      </c>
    </row>
    <row r="462" spans="1:13" x14ac:dyDescent="0.25">
      <c r="A462" s="4" t="s">
        <v>673</v>
      </c>
      <c r="B462" s="7" t="str">
        <f>_xll.AtlasFormulas.AtlasFunctions.AtlasTable("PROD",DataAreaId,"T.PurchTable","%OrderAccount","","","","","","","PurchId",$A462)</f>
        <v>364-2000168</v>
      </c>
      <c r="C462" s="7" t="str">
        <f>_xll.AtlasFormulas.AtlasFunctions.AtlasTable("PROD",DataAreaId,"T.VendTable","%Name","","","","","","","AccountNum",$B462)</f>
        <v>S&amp;P Clever Reinforcement Company AG</v>
      </c>
      <c r="D462" s="4" t="s">
        <v>674</v>
      </c>
      <c r="E462" s="4" t="s">
        <v>15</v>
      </c>
      <c r="F462" s="4" t="s">
        <v>16</v>
      </c>
      <c r="G462" s="7" t="str">
        <f>_xll.AtlasFormulas.AtlasFunctions.AtlasTable("PROD",DataAreaId,"T.PurchLine","%DeliveryDate","","","","","","","ItemId|InventTransId",$E462,$D462)</f>
        <v>5/10/2017</v>
      </c>
      <c r="H462" s="9">
        <v>1</v>
      </c>
      <c r="I462" s="9">
        <f>_xll.AtlasFormulas.AtlasFunctions.AtlasBalance("PROD",DataAreaId,"T.PurchLine","Sum|PurchPrice|0","","","","","","","ItemId|InventTransId",$E462,$D462)</f>
        <v>1320</v>
      </c>
      <c r="J462" s="7" t="str">
        <f>_xll.AtlasFormulas.AtlasFunctions.AtlasTable("PROD",DataAreaId,"T.PurchLine","%CurrencyCode","","","","","","","ItemId|InventTransId",$E462,$D462)</f>
        <v>EUR</v>
      </c>
      <c r="K462" s="9">
        <f>_xll.AtlasFormulas.AtlasFunctions.AtlasBalance("PROD",DataAreaId,"T.PurchLine","Sum|LineAmount|0","","","","","","","ItemId|InventTransId",$E462,$D462)</f>
        <v>1320</v>
      </c>
      <c r="L462" s="6">
        <v>42878</v>
      </c>
      <c r="M462" s="6">
        <v>42879</v>
      </c>
    </row>
    <row r="463" spans="1:13" x14ac:dyDescent="0.25">
      <c r="A463" s="4" t="s">
        <v>675</v>
      </c>
      <c r="B463" s="7" t="str">
        <f>_xll.AtlasFormulas.AtlasFunctions.AtlasTable("PROD",DataAreaId,"T.PurchTable","%OrderAccount","","","","","","","PurchId",$A463)</f>
        <v>364-2000165</v>
      </c>
      <c r="C463" s="7" t="str">
        <f>_xll.AtlasFormulas.AtlasFunctions.AtlasTable("PROD",DataAreaId,"T.VendTable","%Name","","","","","","","AccountNum",$B463)</f>
        <v>B.T.A. International B.V.</v>
      </c>
      <c r="D463" s="4" t="s">
        <v>676</v>
      </c>
      <c r="E463" s="4" t="s">
        <v>15</v>
      </c>
      <c r="F463" s="4" t="s">
        <v>16</v>
      </c>
      <c r="G463" s="7" t="str">
        <f>_xll.AtlasFormulas.AtlasFunctions.AtlasTable("PROD",DataAreaId,"T.PurchLine","%DeliveryDate","","","","","","","ItemId|InventTransId",$E463,$D463)</f>
        <v>5/29/2017</v>
      </c>
      <c r="H463" s="9">
        <v>-1</v>
      </c>
      <c r="I463" s="9">
        <f>_xll.AtlasFormulas.AtlasFunctions.AtlasBalance("PROD",DataAreaId,"T.PurchLine","Sum|PurchPrice|0","","","","","","","ItemId|InventTransId",$E463,$D463)</f>
        <v>200</v>
      </c>
      <c r="J463" s="7" t="str">
        <f>_xll.AtlasFormulas.AtlasFunctions.AtlasTable("PROD",DataAreaId,"T.PurchLine","%CurrencyCode","","","","","","","ItemId|InventTransId",$E463,$D463)</f>
        <v>EUR</v>
      </c>
      <c r="K463" s="9">
        <f>_xll.AtlasFormulas.AtlasFunctions.AtlasBalance("PROD",DataAreaId,"T.PurchLine","Sum|LineAmount|0","","","","","","","ItemId|InventTransId",$E463,$D463)</f>
        <v>-200</v>
      </c>
      <c r="L463" s="6">
        <v>42884</v>
      </c>
      <c r="M463" s="6">
        <v>42884</v>
      </c>
    </row>
    <row r="464" spans="1:13" x14ac:dyDescent="0.25">
      <c r="A464" s="4" t="s">
        <v>677</v>
      </c>
      <c r="B464" s="7" t="str">
        <f>_xll.AtlasFormulas.AtlasFunctions.AtlasTable("PROD",DataAreaId,"T.PurchTable","%OrderAccount","","","","","","","PurchId",$A464)</f>
        <v>364-2000165</v>
      </c>
      <c r="C464" s="7" t="str">
        <f>_xll.AtlasFormulas.AtlasFunctions.AtlasTable("PROD",DataAreaId,"T.VendTable","%Name","","","","","","","AccountNum",$B464)</f>
        <v>B.T.A. International B.V.</v>
      </c>
      <c r="D464" s="4" t="s">
        <v>678</v>
      </c>
      <c r="E464" s="4" t="s">
        <v>15</v>
      </c>
      <c r="F464" s="4" t="s">
        <v>16</v>
      </c>
      <c r="G464" s="7" t="str">
        <f>_xll.AtlasFormulas.AtlasFunctions.AtlasTable("PROD",DataAreaId,"T.PurchLine","%DeliveryDate","","","","","","","ItemId|InventTransId",$E464,$D464)</f>
        <v>5/29/2017</v>
      </c>
      <c r="H464" s="9">
        <v>1</v>
      </c>
      <c r="I464" s="9">
        <f>_xll.AtlasFormulas.AtlasFunctions.AtlasBalance("PROD",DataAreaId,"T.PurchLine","Sum|PurchPrice|0","","","","","","","ItemId|InventTransId",$E464,$D464)</f>
        <v>200</v>
      </c>
      <c r="J464" s="7" t="str">
        <f>_xll.AtlasFormulas.AtlasFunctions.AtlasTable("PROD",DataAreaId,"T.PurchLine","%CurrencyCode","","","","","","","ItemId|InventTransId",$E464,$D464)</f>
        <v>EUR</v>
      </c>
      <c r="K464" s="9">
        <f>_xll.AtlasFormulas.AtlasFunctions.AtlasBalance("PROD",DataAreaId,"T.PurchLine","Sum|LineAmount|0","","","","","","","ItemId|InventTransId",$E464,$D464)</f>
        <v>200</v>
      </c>
      <c r="L464" s="6">
        <v>42884</v>
      </c>
      <c r="M464" s="6">
        <v>42884</v>
      </c>
    </row>
    <row r="465" spans="1:13" x14ac:dyDescent="0.25">
      <c r="A465" s="4" t="s">
        <v>679</v>
      </c>
      <c r="B465" s="7" t="str">
        <f>_xll.AtlasFormulas.AtlasFunctions.AtlasTable("PROD",DataAreaId,"T.PurchTable","%OrderAccount","","","","","","","PurchId",$A465)</f>
        <v>364-2000168</v>
      </c>
      <c r="C465" s="7" t="str">
        <f>_xll.AtlasFormulas.AtlasFunctions.AtlasTable("PROD",DataAreaId,"T.VendTable","%Name","","","","","","","AccountNum",$B465)</f>
        <v>S&amp;P Clever Reinforcement Company AG</v>
      </c>
      <c r="D465" s="4" t="s">
        <v>680</v>
      </c>
      <c r="E465" s="4" t="s">
        <v>15</v>
      </c>
      <c r="F465" s="4" t="s">
        <v>16</v>
      </c>
      <c r="G465" s="7" t="str">
        <f>_xll.AtlasFormulas.AtlasFunctions.AtlasTable("PROD",DataAreaId,"T.PurchLine","%DeliveryDate","","","","","","","ItemId|InventTransId",$E465,$D465)</f>
        <v>5/19/2017</v>
      </c>
      <c r="H465" s="9">
        <v>1</v>
      </c>
      <c r="I465" s="9">
        <f>_xll.AtlasFormulas.AtlasFunctions.AtlasBalance("PROD",DataAreaId,"T.PurchLine","Sum|PurchPrice|0","","","","","","","ItemId|InventTransId",$E465,$D465)</f>
        <v>1290</v>
      </c>
      <c r="J465" s="7" t="str">
        <f>_xll.AtlasFormulas.AtlasFunctions.AtlasTable("PROD",DataAreaId,"T.PurchLine","%CurrencyCode","","","","","","","ItemId|InventTransId",$E465,$D465)</f>
        <v>EUR</v>
      </c>
      <c r="K465" s="9">
        <f>_xll.AtlasFormulas.AtlasFunctions.AtlasBalance("PROD",DataAreaId,"T.PurchLine","Sum|LineAmount|0","","","","","","","ItemId|InventTransId",$E465,$D465)</f>
        <v>1290</v>
      </c>
      <c r="L465" s="6">
        <v>42878</v>
      </c>
      <c r="M465" s="6">
        <v>42884</v>
      </c>
    </row>
    <row r="466" spans="1:13" x14ac:dyDescent="0.25">
      <c r="A466" s="4" t="s">
        <v>681</v>
      </c>
      <c r="B466" s="7" t="str">
        <f>_xll.AtlasFormulas.AtlasFunctions.AtlasTable("PROD",DataAreaId,"T.PurchTable","%OrderAccount","","","","","","","PurchId",$A466)</f>
        <v>364-2000165</v>
      </c>
      <c r="C466" s="7" t="str">
        <f>_xll.AtlasFormulas.AtlasFunctions.AtlasTable("PROD",DataAreaId,"T.VendTable","%Name","","","","","","","AccountNum",$B466)</f>
        <v>B.T.A. International B.V.</v>
      </c>
      <c r="D466" s="4" t="s">
        <v>682</v>
      </c>
      <c r="E466" s="4" t="s">
        <v>15</v>
      </c>
      <c r="F466" s="4" t="s">
        <v>16</v>
      </c>
      <c r="G466" s="7" t="str">
        <f>_xll.AtlasFormulas.AtlasFunctions.AtlasTable("PROD",DataAreaId,"T.PurchLine","%DeliveryDate","","","","","","","ItemId|InventTransId",$E466,$D466)</f>
        <v>5/24/2017</v>
      </c>
      <c r="H466" s="9">
        <v>1</v>
      </c>
      <c r="I466" s="9">
        <f>_xll.AtlasFormulas.AtlasFunctions.AtlasBalance("PROD",DataAreaId,"T.PurchLine","Sum|PurchPrice|0","","","","","","","ItemId|InventTransId",$E466,$D466)</f>
        <v>2475</v>
      </c>
      <c r="J466" s="7" t="str">
        <f>_xll.AtlasFormulas.AtlasFunctions.AtlasTable("PROD",DataAreaId,"T.PurchLine","%CurrencyCode","","","","","","","ItemId|InventTransId",$E466,$D466)</f>
        <v>EUR</v>
      </c>
      <c r="K466" s="9">
        <f>_xll.AtlasFormulas.AtlasFunctions.AtlasBalance("PROD",DataAreaId,"T.PurchLine","Sum|LineAmount|0","","","","","","","ItemId|InventTransId",$E466,$D466)</f>
        <v>2475</v>
      </c>
      <c r="L466" s="6">
        <v>42886</v>
      </c>
      <c r="M466" s="6">
        <v>42886</v>
      </c>
    </row>
    <row r="467" spans="1:13" x14ac:dyDescent="0.25">
      <c r="A467" s="4" t="s">
        <v>683</v>
      </c>
      <c r="B467" s="7" t="str">
        <f>_xll.AtlasFormulas.AtlasFunctions.AtlasTable("PROD",DataAreaId,"T.PurchTable","%OrderAccount","","","","","","","PurchId",$A467)</f>
        <v>364-2000165</v>
      </c>
      <c r="C467" s="7" t="str">
        <f>_xll.AtlasFormulas.AtlasFunctions.AtlasTable("PROD",DataAreaId,"T.VendTable","%Name","","","","","","","AccountNum",$B467)</f>
        <v>B.T.A. International B.V.</v>
      </c>
      <c r="D467" s="4" t="s">
        <v>684</v>
      </c>
      <c r="E467" s="4" t="s">
        <v>15</v>
      </c>
      <c r="F467" s="4" t="s">
        <v>16</v>
      </c>
      <c r="G467" s="7" t="str">
        <f>_xll.AtlasFormulas.AtlasFunctions.AtlasTable("PROD",DataAreaId,"T.PurchLine","%DeliveryDate","","","","","","","ItemId|InventTransId",$E467,$D467)</f>
        <v>5/24/2017</v>
      </c>
      <c r="H467" s="9">
        <v>1</v>
      </c>
      <c r="I467" s="9">
        <f>_xll.AtlasFormulas.AtlasFunctions.AtlasBalance("PROD",DataAreaId,"T.PurchLine","Sum|PurchPrice|0","","","","","","","ItemId|InventTransId",$E467,$D467)</f>
        <v>2375</v>
      </c>
      <c r="J467" s="7" t="str">
        <f>_xll.AtlasFormulas.AtlasFunctions.AtlasTable("PROD",DataAreaId,"T.PurchLine","%CurrencyCode","","","","","","","ItemId|InventTransId",$E467,$D467)</f>
        <v>EUR</v>
      </c>
      <c r="K467" s="9">
        <f>_xll.AtlasFormulas.AtlasFunctions.AtlasBalance("PROD",DataAreaId,"T.PurchLine","Sum|LineAmount|0","","","","","","","ItemId|InventTransId",$E467,$D467)</f>
        <v>2375</v>
      </c>
      <c r="L467" s="6">
        <v>42886</v>
      </c>
      <c r="M467" s="6">
        <v>42886</v>
      </c>
    </row>
    <row r="468" spans="1:13" x14ac:dyDescent="0.25">
      <c r="A468" s="4" t="s">
        <v>685</v>
      </c>
      <c r="B468" s="7" t="str">
        <f>_xll.AtlasFormulas.AtlasFunctions.AtlasTable("PROD",DataAreaId,"T.PurchTable","%OrderAccount","","","","","","","PurchId",$A468)</f>
        <v>364-2000168</v>
      </c>
      <c r="C468" s="7" t="str">
        <f>_xll.AtlasFormulas.AtlasFunctions.AtlasTable("PROD",DataAreaId,"T.VendTable","%Name","","","","","","","AccountNum",$B468)</f>
        <v>S&amp;P Clever Reinforcement Company AG</v>
      </c>
      <c r="D468" s="4" t="s">
        <v>686</v>
      </c>
      <c r="E468" s="4" t="s">
        <v>15</v>
      </c>
      <c r="F468" s="4" t="s">
        <v>16</v>
      </c>
      <c r="G468" s="7" t="str">
        <f>_xll.AtlasFormulas.AtlasFunctions.AtlasTable("PROD",DataAreaId,"T.PurchLine","%DeliveryDate","","","","","","","ItemId|InventTransId",$E468,$D468)</f>
        <v>5/23/2017</v>
      </c>
      <c r="H468" s="9">
        <v>1</v>
      </c>
      <c r="I468" s="9">
        <f>_xll.AtlasFormulas.AtlasFunctions.AtlasBalance("PROD",DataAreaId,"T.PurchLine","Sum|PurchPrice|0","","","","","","","ItemId|InventTransId",$E468,$D468)</f>
        <v>1320</v>
      </c>
      <c r="J468" s="7" t="str">
        <f>_xll.AtlasFormulas.AtlasFunctions.AtlasTable("PROD",DataAreaId,"T.PurchLine","%CurrencyCode","","","","","","","ItemId|InventTransId",$E468,$D468)</f>
        <v>EUR</v>
      </c>
      <c r="K468" s="9">
        <f>_xll.AtlasFormulas.AtlasFunctions.AtlasBalance("PROD",DataAreaId,"T.PurchLine","Sum|LineAmount|0","","","","","","","ItemId|InventTransId",$E468,$D468)</f>
        <v>1320</v>
      </c>
      <c r="L468" s="6">
        <v>42884</v>
      </c>
      <c r="M468" s="6">
        <v>42886</v>
      </c>
    </row>
    <row r="469" spans="1:13" x14ac:dyDescent="0.25">
      <c r="A469" s="4" t="s">
        <v>687</v>
      </c>
      <c r="B469" s="7" t="str">
        <f>_xll.AtlasFormulas.AtlasFunctions.AtlasTable("PROD",DataAreaId,"T.PurchTable","%OrderAccount","","","","","","","PurchId",$A469)</f>
        <v>364-2000168</v>
      </c>
      <c r="C469" s="7" t="str">
        <f>_xll.AtlasFormulas.AtlasFunctions.AtlasTable("PROD",DataAreaId,"T.VendTable","%Name","","","","","","","AccountNum",$B469)</f>
        <v>S&amp;P Clever Reinforcement Company AG</v>
      </c>
      <c r="D469" s="4" t="s">
        <v>688</v>
      </c>
      <c r="E469" s="4" t="s">
        <v>15</v>
      </c>
      <c r="F469" s="4" t="s">
        <v>16</v>
      </c>
      <c r="G469" s="7" t="str">
        <f>_xll.AtlasFormulas.AtlasFunctions.AtlasTable("PROD",DataAreaId,"T.PurchLine","%DeliveryDate","","","","","","","ItemId|InventTransId",$E469,$D469)</f>
        <v>5/29/2017</v>
      </c>
      <c r="H469" s="9">
        <v>1</v>
      </c>
      <c r="I469" s="9">
        <f>_xll.AtlasFormulas.AtlasFunctions.AtlasBalance("PROD",DataAreaId,"T.PurchLine","Sum|PurchPrice|0","","","","","","","ItemId|InventTransId",$E469,$D469)</f>
        <v>246</v>
      </c>
      <c r="J469" s="7" t="str">
        <f>_xll.AtlasFormulas.AtlasFunctions.AtlasTable("PROD",DataAreaId,"T.PurchLine","%CurrencyCode","","","","","","","ItemId|InventTransId",$E469,$D469)</f>
        <v>EUR</v>
      </c>
      <c r="K469" s="9">
        <f>_xll.AtlasFormulas.AtlasFunctions.AtlasBalance("PROD",DataAreaId,"T.PurchLine","Sum|LineAmount|0","","","","","","","ItemId|InventTransId",$E469,$D469)</f>
        <v>246</v>
      </c>
      <c r="L469" s="6">
        <v>42887</v>
      </c>
      <c r="M469" s="6">
        <v>42888</v>
      </c>
    </row>
    <row r="470" spans="1:13" x14ac:dyDescent="0.25">
      <c r="A470" s="4" t="s">
        <v>689</v>
      </c>
      <c r="B470" s="7" t="str">
        <f>_xll.AtlasFormulas.AtlasFunctions.AtlasTable("PROD",DataAreaId,"T.PurchTable","%OrderAccount","","","","","","","PurchId",$A470)</f>
        <v>364-2000168</v>
      </c>
      <c r="C470" s="7" t="str">
        <f>_xll.AtlasFormulas.AtlasFunctions.AtlasTable("PROD",DataAreaId,"T.VendTable","%Name","","","","","","","AccountNum",$B470)</f>
        <v>S&amp;P Clever Reinforcement Company AG</v>
      </c>
      <c r="D470" s="4" t="s">
        <v>690</v>
      </c>
      <c r="E470" s="4" t="s">
        <v>15</v>
      </c>
      <c r="F470" s="4" t="s">
        <v>16</v>
      </c>
      <c r="G470" s="7" t="str">
        <f>_xll.AtlasFormulas.AtlasFunctions.AtlasTable("PROD",DataAreaId,"T.PurchLine","%DeliveryDate","","","","","","","ItemId|InventTransId",$E470,$D470)</f>
        <v>5/23/2017</v>
      </c>
      <c r="H470" s="9">
        <v>1</v>
      </c>
      <c r="I470" s="9">
        <f>_xll.AtlasFormulas.AtlasFunctions.AtlasBalance("PROD",DataAreaId,"T.PurchLine","Sum|PurchPrice|0","","","","","","","ItemId|InventTransId",$E470,$D470)</f>
        <v>1320</v>
      </c>
      <c r="J470" s="7" t="str">
        <f>_xll.AtlasFormulas.AtlasFunctions.AtlasTable("PROD",DataAreaId,"T.PurchLine","%CurrencyCode","","","","","","","ItemId|InventTransId",$E470,$D470)</f>
        <v>EUR</v>
      </c>
      <c r="K470" s="9">
        <f>_xll.AtlasFormulas.AtlasFunctions.AtlasBalance("PROD",DataAreaId,"T.PurchLine","Sum|LineAmount|0","","","","","","","ItemId|InventTransId",$E470,$D470)</f>
        <v>1320</v>
      </c>
      <c r="L470" s="6">
        <v>42888</v>
      </c>
      <c r="M470" s="6">
        <v>42893</v>
      </c>
    </row>
    <row r="471" spans="1:13" x14ac:dyDescent="0.25">
      <c r="A471" s="4" t="s">
        <v>691</v>
      </c>
      <c r="B471" s="7" t="str">
        <f>_xll.AtlasFormulas.AtlasFunctions.AtlasTable("PROD",DataAreaId,"T.PurchTable","%OrderAccount","","","","","","","PurchId",$A471)</f>
        <v>364-2000168</v>
      </c>
      <c r="C471" s="7" t="str">
        <f>_xll.AtlasFormulas.AtlasFunctions.AtlasTable("PROD",DataAreaId,"T.VendTable","%Name","","","","","","","AccountNum",$B471)</f>
        <v>S&amp;P Clever Reinforcement Company AG</v>
      </c>
      <c r="D471" s="4" t="s">
        <v>692</v>
      </c>
      <c r="E471" s="4" t="s">
        <v>15</v>
      </c>
      <c r="F471" s="4" t="s">
        <v>16</v>
      </c>
      <c r="G471" s="7" t="str">
        <f>_xll.AtlasFormulas.AtlasFunctions.AtlasTable("PROD",DataAreaId,"T.PurchLine","%DeliveryDate","","","","","","","ItemId|InventTransId",$E471,$D471)</f>
        <v>6/8/2017</v>
      </c>
      <c r="H471" s="9">
        <v>1</v>
      </c>
      <c r="I471" s="9">
        <f>_xll.AtlasFormulas.AtlasFunctions.AtlasBalance("PROD",DataAreaId,"T.PurchLine","Sum|PurchPrice|0","","","","","","","ItemId|InventTransId",$E471,$D471)</f>
        <v>0</v>
      </c>
      <c r="J471" s="7" t="str">
        <f>_xll.AtlasFormulas.AtlasFunctions.AtlasTable("PROD",DataAreaId,"T.PurchLine","%CurrencyCode","","","","","","","ItemId|InventTransId",$E471,$D471)</f>
        <v>EUR</v>
      </c>
      <c r="K471" s="9">
        <f>_xll.AtlasFormulas.AtlasFunctions.AtlasBalance("PROD",DataAreaId,"T.PurchLine","Sum|LineAmount|0","","","","","","","ItemId|InventTransId",$E471,$D471)</f>
        <v>638</v>
      </c>
      <c r="L471" s="6">
        <v>42894</v>
      </c>
      <c r="M471" s="6">
        <v>42898</v>
      </c>
    </row>
    <row r="472" spans="1:13" x14ac:dyDescent="0.25">
      <c r="A472" s="4" t="s">
        <v>693</v>
      </c>
      <c r="B472" s="7" t="str">
        <f>_xll.AtlasFormulas.AtlasFunctions.AtlasTable("PROD",DataAreaId,"T.PurchTable","%OrderAccount","","","","","","","PurchId",$A472)</f>
        <v>364-2000168</v>
      </c>
      <c r="C472" s="7" t="str">
        <f>_xll.AtlasFormulas.AtlasFunctions.AtlasTable("PROD",DataAreaId,"T.VendTable","%Name","","","","","","","AccountNum",$B472)</f>
        <v>S&amp;P Clever Reinforcement Company AG</v>
      </c>
      <c r="D472" s="4" t="s">
        <v>694</v>
      </c>
      <c r="E472" s="4" t="s">
        <v>15</v>
      </c>
      <c r="F472" s="4" t="s">
        <v>16</v>
      </c>
      <c r="G472" s="7" t="str">
        <f>_xll.AtlasFormulas.AtlasFunctions.AtlasTable("PROD",DataAreaId,"T.PurchLine","%DeliveryDate","","","","","","","ItemId|InventTransId",$E472,$D472)</f>
        <v>6/2/2017</v>
      </c>
      <c r="H472" s="9">
        <v>1</v>
      </c>
      <c r="I472" s="9">
        <f>_xll.AtlasFormulas.AtlasFunctions.AtlasBalance("PROD",DataAreaId,"T.PurchLine","Sum|PurchPrice|0","","","","","","","ItemId|InventTransId",$E472,$D472)</f>
        <v>1320</v>
      </c>
      <c r="J472" s="7" t="str">
        <f>_xll.AtlasFormulas.AtlasFunctions.AtlasTable("PROD",DataAreaId,"T.PurchLine","%CurrencyCode","","","","","","","ItemId|InventTransId",$E472,$D472)</f>
        <v>EUR</v>
      </c>
      <c r="K472" s="9">
        <f>_xll.AtlasFormulas.AtlasFunctions.AtlasBalance("PROD",DataAreaId,"T.PurchLine","Sum|LineAmount|0","","","","","","","ItemId|InventTransId",$E472,$D472)</f>
        <v>1320</v>
      </c>
      <c r="L472" s="6">
        <v>42898</v>
      </c>
      <c r="M472" s="6">
        <v>42900</v>
      </c>
    </row>
    <row r="473" spans="1:13" x14ac:dyDescent="0.25">
      <c r="A473" s="4" t="s">
        <v>695</v>
      </c>
      <c r="B473" s="7" t="str">
        <f>_xll.AtlasFormulas.AtlasFunctions.AtlasTable("PROD",DataAreaId,"T.PurchTable","%OrderAccount","","","","","","","PurchId",$A473)</f>
        <v>364-2000165</v>
      </c>
      <c r="C473" s="7" t="str">
        <f>_xll.AtlasFormulas.AtlasFunctions.AtlasTable("PROD",DataAreaId,"T.VendTable","%Name","","","","","","","AccountNum",$B473)</f>
        <v>B.T.A. International B.V.</v>
      </c>
      <c r="D473" s="4" t="s">
        <v>696</v>
      </c>
      <c r="E473" s="4" t="s">
        <v>15</v>
      </c>
      <c r="F473" s="4" t="s">
        <v>16</v>
      </c>
      <c r="G473" s="7" t="str">
        <f>_xll.AtlasFormulas.AtlasFunctions.AtlasTable("PROD",DataAreaId,"T.PurchLine","%DeliveryDate","","","","","","","ItemId|InventTransId",$E473,$D473)</f>
        <v>6/6/2017</v>
      </c>
      <c r="H473" s="9">
        <v>1</v>
      </c>
      <c r="I473" s="9">
        <f>_xll.AtlasFormulas.AtlasFunctions.AtlasBalance("PROD",DataAreaId,"T.PurchLine","Sum|PurchPrice|0","","","","","","","ItemId|InventTransId",$E473,$D473)</f>
        <v>2375</v>
      </c>
      <c r="J473" s="7" t="str">
        <f>_xll.AtlasFormulas.AtlasFunctions.AtlasTable("PROD",DataAreaId,"T.PurchLine","%CurrencyCode","","","","","","","ItemId|InventTransId",$E473,$D473)</f>
        <v>EUR</v>
      </c>
      <c r="K473" s="9">
        <f>_xll.AtlasFormulas.AtlasFunctions.AtlasBalance("PROD",DataAreaId,"T.PurchLine","Sum|LineAmount|0","","","","","","","ItemId|InventTransId",$E473,$D473)</f>
        <v>2375</v>
      </c>
      <c r="L473" s="6">
        <v>42906</v>
      </c>
      <c r="M473" s="6">
        <v>42902</v>
      </c>
    </row>
    <row r="474" spans="1:13" x14ac:dyDescent="0.25">
      <c r="A474" s="2" t="s">
        <v>9</v>
      </c>
      <c r="B474" s="2"/>
      <c r="C474" s="2"/>
      <c r="D474" s="3"/>
      <c r="E474" s="3" t="s">
        <v>9</v>
      </c>
      <c r="F474" s="3"/>
      <c r="G474" s="2"/>
      <c r="H474" s="8">
        <f>SUBTOTAL(109,AtlasReport_4_Table_1[Quantity])</f>
        <v>488465.83999999997</v>
      </c>
      <c r="I474" s="8"/>
      <c r="J474" s="2"/>
      <c r="K474" s="8"/>
      <c r="L474" s="5"/>
      <c r="M474" s="5"/>
    </row>
    <row r="475" spans="1:13" x14ac:dyDescent="0.25">
      <c r="A475" s="2"/>
      <c r="B475" s="2"/>
      <c r="C475" s="2"/>
      <c r="D475" s="2"/>
      <c r="E475" s="2"/>
      <c r="F475" s="2"/>
      <c r="G475" s="2"/>
      <c r="H475" s="8"/>
      <c r="I475" s="8"/>
      <c r="J475" s="2"/>
      <c r="K475" s="8"/>
      <c r="L475" s="5"/>
      <c r="M475" s="5"/>
    </row>
    <row r="476" spans="1:13" x14ac:dyDescent="0.25">
      <c r="A476" s="2"/>
      <c r="B476" s="2"/>
      <c r="C476" s="2"/>
      <c r="D476" s="2"/>
      <c r="E476" s="2"/>
      <c r="F476" s="2"/>
      <c r="G476" s="2"/>
      <c r="H476" s="8"/>
      <c r="I476" s="8"/>
      <c r="J476" s="2"/>
      <c r="K476" s="8"/>
      <c r="L476" s="5"/>
      <c r="M476" s="5"/>
    </row>
  </sheetData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6"/>
  <sheetViews>
    <sheetView topLeftCell="E398" workbookViewId="0">
      <selection activeCell="K3" sqref="K3"/>
    </sheetView>
  </sheetViews>
  <sheetFormatPr defaultColWidth="9.140625" defaultRowHeight="15" x14ac:dyDescent="0.25"/>
  <cols>
    <col min="1" max="1" width="11.5703125" customWidth="1"/>
    <col min="2" max="2" width="11.42578125" customWidth="1"/>
    <col min="3" max="3" width="31" customWidth="1"/>
    <col min="4" max="4" width="58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13</v>
      </c>
      <c r="B2" s="2" t="s">
        <v>14</v>
      </c>
      <c r="C2" s="2" t="s">
        <v>11</v>
      </c>
      <c r="D2" s="2" t="s">
        <v>12</v>
      </c>
      <c r="E2" s="2" t="s">
        <v>2</v>
      </c>
      <c r="F2" s="5" t="s">
        <v>5</v>
      </c>
      <c r="G2" s="2" t="s">
        <v>6</v>
      </c>
      <c r="H2" s="8" t="s">
        <v>8</v>
      </c>
      <c r="I2" s="5" t="s">
        <v>39</v>
      </c>
      <c r="J2" s="2" t="s">
        <v>47</v>
      </c>
      <c r="K2" s="2" t="s">
        <v>48</v>
      </c>
    </row>
    <row r="3" spans="1:11" x14ac:dyDescent="0.25">
      <c r="A3" s="4" t="s">
        <v>282</v>
      </c>
      <c r="B3" s="7" t="str">
        <f>_xll.AtlasFormulas.AtlasFunctions.AtlasTable("PROD",DataAreaId,"T.PurchTable","%OrderAccount","","","","","","","PurchId",$A3)</f>
        <v>364-2000094</v>
      </c>
      <c r="C3" s="7" t="str">
        <f>_xll.AtlasFormulas.AtlasFunctions.AtlasTable("PROD",DataAreaId,"T.VendTable","%Name","","","","","","","AccountNum",$B3)</f>
        <v>Saint-Gobain Weber Beamix</v>
      </c>
      <c r="D3" s="4" t="s">
        <v>281</v>
      </c>
      <c r="E3" s="4" t="s">
        <v>280</v>
      </c>
      <c r="F3" s="6">
        <v>42843</v>
      </c>
      <c r="G3" s="4" t="s">
        <v>50</v>
      </c>
      <c r="H3" s="9">
        <v>-168</v>
      </c>
      <c r="I3" s="6">
        <v>42843</v>
      </c>
      <c r="J3" s="4" t="s">
        <v>116</v>
      </c>
      <c r="K3" s="7">
        <f>_xll.AtlasFormulas.AtlasFunctions.AtlasBalance("PROD",DataAreaId,"T.LedgerTrans","Sum|AmountMST|0","","","","","","","AccountNum|Voucher","210010",$J3)</f>
        <v>1072.58</v>
      </c>
    </row>
    <row r="4" spans="1:11" x14ac:dyDescent="0.25">
      <c r="A4" s="4" t="s">
        <v>125</v>
      </c>
      <c r="B4" s="7" t="str">
        <f>_xll.AtlasFormulas.AtlasFunctions.AtlasTable("PROD",DataAreaId,"T.PurchTable","%OrderAccount","","","","","","","PurchId",$A4)</f>
        <v>364-2000168</v>
      </c>
      <c r="C4" s="7" t="str">
        <f>_xll.AtlasFormulas.AtlasFunctions.AtlasTable("PROD",DataAreaId,"T.VendTable","%Name","","","","","","","AccountNum",$B4)</f>
        <v>S&amp;P Clever Reinforcement Company AG</v>
      </c>
      <c r="D4" s="4" t="s">
        <v>329</v>
      </c>
      <c r="E4" s="4" t="s">
        <v>328</v>
      </c>
      <c r="F4" s="6">
        <v>42817</v>
      </c>
      <c r="G4" s="4" t="s">
        <v>50</v>
      </c>
      <c r="H4" s="9">
        <v>-1940</v>
      </c>
      <c r="I4" s="6">
        <v>42817</v>
      </c>
      <c r="J4" s="4" t="s">
        <v>697</v>
      </c>
      <c r="K4" s="7">
        <f>_xll.AtlasFormulas.AtlasFunctions.AtlasBalance("PROD",DataAreaId,"T.LedgerTrans","Sum|AmountMST|0","","","","","","","AccountNum|Voucher","210010",$J4)</f>
        <v>0</v>
      </c>
    </row>
    <row r="5" spans="1:11" x14ac:dyDescent="0.25">
      <c r="A5" s="4" t="s">
        <v>183</v>
      </c>
      <c r="B5" s="7" t="str">
        <f>_xll.AtlasFormulas.AtlasFunctions.AtlasTable("PROD",DataAreaId,"T.PurchTable","%OrderAccount","","","","","","","PurchId",$A5)</f>
        <v>364-2000168</v>
      </c>
      <c r="C5" s="7" t="str">
        <f>_xll.AtlasFormulas.AtlasFunctions.AtlasTable("PROD",DataAreaId,"T.VendTable","%Name","","","","","","","AccountNum",$B5)</f>
        <v>S&amp;P Clever Reinforcement Company AG</v>
      </c>
      <c r="D5" s="4" t="s">
        <v>329</v>
      </c>
      <c r="E5" s="4" t="s">
        <v>328</v>
      </c>
      <c r="F5" s="6">
        <v>42817</v>
      </c>
      <c r="G5" s="4" t="s">
        <v>50</v>
      </c>
      <c r="H5" s="9">
        <v>-1940</v>
      </c>
      <c r="I5" s="6">
        <v>42817</v>
      </c>
      <c r="J5" s="4" t="s">
        <v>698</v>
      </c>
      <c r="K5" s="7">
        <f>_xll.AtlasFormulas.AtlasFunctions.AtlasBalance("PROD",DataAreaId,"T.LedgerTrans","Sum|AmountMST|0","","","","","","","AccountNum|Voucher","210010",$J5)</f>
        <v>0</v>
      </c>
    </row>
    <row r="6" spans="1:11" x14ac:dyDescent="0.25">
      <c r="A6" s="4" t="s">
        <v>109</v>
      </c>
      <c r="B6" s="7" t="str">
        <f>_xll.AtlasFormulas.AtlasFunctions.AtlasTable("PROD",DataAreaId,"T.PurchTable","%OrderAccount","","","","","","","PurchId",$A6)</f>
        <v>364-2000168</v>
      </c>
      <c r="C6" s="7" t="str">
        <f>_xll.AtlasFormulas.AtlasFunctions.AtlasTable("PROD",DataAreaId,"T.VendTable","%Name","","","","","","","AccountNum",$B6)</f>
        <v>S&amp;P Clever Reinforcement Company AG</v>
      </c>
      <c r="D6" s="4" t="s">
        <v>329</v>
      </c>
      <c r="E6" s="4" t="s">
        <v>340</v>
      </c>
      <c r="F6" s="6">
        <v>42817</v>
      </c>
      <c r="G6" s="4" t="s">
        <v>50</v>
      </c>
      <c r="H6" s="9">
        <v>-9000</v>
      </c>
      <c r="I6" s="6">
        <v>42817</v>
      </c>
      <c r="J6" s="4" t="s">
        <v>699</v>
      </c>
      <c r="K6" s="7">
        <f>_xll.AtlasFormulas.AtlasFunctions.AtlasBalance("PROD",DataAreaId,"T.LedgerTrans","Sum|AmountMST|0","","","","","","","AccountNum|Voucher","210010",$J6)</f>
        <v>0</v>
      </c>
    </row>
    <row r="7" spans="1:11" x14ac:dyDescent="0.25">
      <c r="A7" s="4" t="s">
        <v>213</v>
      </c>
      <c r="B7" s="7" t="str">
        <f>_xll.AtlasFormulas.AtlasFunctions.AtlasTable("PROD",DataAreaId,"T.PurchTable","%OrderAccount","","","","","","","PurchId",$A7)</f>
        <v>364-2000168</v>
      </c>
      <c r="C7" s="7" t="str">
        <f>_xll.AtlasFormulas.AtlasFunctions.AtlasTable("PROD",DataAreaId,"T.VendTable","%Name","","","","","","","AccountNum",$B7)</f>
        <v>S&amp;P Clever Reinforcement Company AG</v>
      </c>
      <c r="D7" s="4" t="s">
        <v>381</v>
      </c>
      <c r="E7" s="4" t="s">
        <v>380</v>
      </c>
      <c r="F7" s="6">
        <v>42817</v>
      </c>
      <c r="G7" s="4" t="s">
        <v>50</v>
      </c>
      <c r="H7" s="9">
        <v>-9750</v>
      </c>
      <c r="I7" s="6">
        <v>42817</v>
      </c>
      <c r="J7" s="4" t="s">
        <v>700</v>
      </c>
      <c r="K7" s="7">
        <f>_xll.AtlasFormulas.AtlasFunctions.AtlasBalance("PROD",DataAreaId,"T.LedgerTrans","Sum|AmountMST|0","","","","","","","AccountNum|Voucher","210010",$J7)</f>
        <v>0</v>
      </c>
    </row>
    <row r="8" spans="1:11" x14ac:dyDescent="0.25">
      <c r="A8" s="4" t="s">
        <v>175</v>
      </c>
      <c r="B8" s="7" t="str">
        <f>_xll.AtlasFormulas.AtlasFunctions.AtlasTable("PROD",DataAreaId,"T.PurchTable","%OrderAccount","","","","","","","PurchId",$A8)</f>
        <v>364-2000168</v>
      </c>
      <c r="C8" s="7" t="str">
        <f>_xll.AtlasFormulas.AtlasFunctions.AtlasTable("PROD",DataAreaId,"T.VendTable","%Name","","","","","","","AccountNum",$B8)</f>
        <v>S&amp;P Clever Reinforcement Company AG</v>
      </c>
      <c r="D8" s="4" t="s">
        <v>329</v>
      </c>
      <c r="E8" s="4" t="s">
        <v>340</v>
      </c>
      <c r="F8" s="6">
        <v>42817</v>
      </c>
      <c r="G8" s="4" t="s">
        <v>50</v>
      </c>
      <c r="H8" s="9">
        <v>-9000</v>
      </c>
      <c r="I8" s="6">
        <v>42817</v>
      </c>
      <c r="J8" s="4" t="s">
        <v>701</v>
      </c>
      <c r="K8" s="7">
        <f>_xll.AtlasFormulas.AtlasFunctions.AtlasBalance("PROD",DataAreaId,"T.LedgerTrans","Sum|AmountMST|0","","","","","","","AccountNum|Voucher","210010",$J8)</f>
        <v>0</v>
      </c>
    </row>
    <row r="9" spans="1:11" x14ac:dyDescent="0.25">
      <c r="A9" s="4" t="s">
        <v>121</v>
      </c>
      <c r="B9" s="7" t="str">
        <f>_xll.AtlasFormulas.AtlasFunctions.AtlasTable("PROD",DataAreaId,"T.PurchTable","%OrderAccount","","","","","","","PurchId",$A9)</f>
        <v>364-2000168</v>
      </c>
      <c r="C9" s="7" t="str">
        <f>_xll.AtlasFormulas.AtlasFunctions.AtlasTable("PROD",DataAreaId,"T.VendTable","%Name","","","","","","","AccountNum",$B9)</f>
        <v>S&amp;P Clever Reinforcement Company AG</v>
      </c>
      <c r="D9" s="4" t="s">
        <v>231</v>
      </c>
      <c r="E9" s="4" t="s">
        <v>233</v>
      </c>
      <c r="F9" s="6">
        <v>42817</v>
      </c>
      <c r="G9" s="4" t="s">
        <v>50</v>
      </c>
      <c r="H9" s="9">
        <v>-25350</v>
      </c>
      <c r="I9" s="6">
        <v>42817</v>
      </c>
      <c r="J9" s="4" t="s">
        <v>702</v>
      </c>
      <c r="K9" s="7">
        <f>_xll.AtlasFormulas.AtlasFunctions.AtlasBalance("PROD",DataAreaId,"T.LedgerTrans","Sum|AmountMST|0","","","","","","","AccountNum|Voucher","210010",$J9)</f>
        <v>0</v>
      </c>
    </row>
    <row r="10" spans="1:11" x14ac:dyDescent="0.25">
      <c r="A10" s="4" t="s">
        <v>111</v>
      </c>
      <c r="B10" s="7" t="str">
        <f>_xll.AtlasFormulas.AtlasFunctions.AtlasTable("PROD",DataAreaId,"T.PurchTable","%OrderAccount","","","","","","","PurchId",$A10)</f>
        <v>364-2000168</v>
      </c>
      <c r="C10" s="7" t="str">
        <f>_xll.AtlasFormulas.AtlasFunctions.AtlasTable("PROD",DataAreaId,"T.VendTable","%Name","","","","","","","AccountNum",$B10)</f>
        <v>S&amp;P Clever Reinforcement Company AG</v>
      </c>
      <c r="D10" s="4" t="s">
        <v>231</v>
      </c>
      <c r="E10" s="4" t="s">
        <v>233</v>
      </c>
      <c r="F10" s="6">
        <v>42817</v>
      </c>
      <c r="G10" s="4" t="s">
        <v>50</v>
      </c>
      <c r="H10" s="9">
        <v>-25350</v>
      </c>
      <c r="I10" s="6">
        <v>42817</v>
      </c>
      <c r="J10" s="4" t="s">
        <v>703</v>
      </c>
      <c r="K10" s="7">
        <f>_xll.AtlasFormulas.AtlasFunctions.AtlasBalance("PROD",DataAreaId,"T.LedgerTrans","Sum|AmountMST|0","","","","","","","AccountNum|Voucher","210010",$J10)</f>
        <v>0</v>
      </c>
    </row>
    <row r="11" spans="1:11" x14ac:dyDescent="0.25">
      <c r="A11" s="4" t="s">
        <v>187</v>
      </c>
      <c r="B11" s="7" t="str">
        <f>_xll.AtlasFormulas.AtlasFunctions.AtlasTable("PROD",DataAreaId,"T.PurchTable","%OrderAccount","","","","","","","PurchId",$A11)</f>
        <v>364-2000168</v>
      </c>
      <c r="C11" s="7" t="str">
        <f>_xll.AtlasFormulas.AtlasFunctions.AtlasTable("PROD",DataAreaId,"T.VendTable","%Name","","","","","","","AccountNum",$B11)</f>
        <v>S&amp;P Clever Reinforcement Company AG</v>
      </c>
      <c r="D11" s="4" t="s">
        <v>329</v>
      </c>
      <c r="E11" s="4" t="s">
        <v>356</v>
      </c>
      <c r="F11" s="6">
        <v>42817</v>
      </c>
      <c r="G11" s="4" t="s">
        <v>50</v>
      </c>
      <c r="H11" s="9">
        <v>-3900</v>
      </c>
      <c r="I11" s="6">
        <v>42817</v>
      </c>
      <c r="J11" s="4" t="s">
        <v>704</v>
      </c>
      <c r="K11" s="7">
        <f>_xll.AtlasFormulas.AtlasFunctions.AtlasBalance("PROD",DataAreaId,"T.LedgerTrans","Sum|AmountMST|0","","","","","","","AccountNum|Voucher","210010",$J11)</f>
        <v>0</v>
      </c>
    </row>
    <row r="12" spans="1:11" x14ac:dyDescent="0.25">
      <c r="A12" s="4" t="s">
        <v>109</v>
      </c>
      <c r="B12" s="7" t="str">
        <f>_xll.AtlasFormulas.AtlasFunctions.AtlasTable("PROD",DataAreaId,"T.PurchTable","%OrderAccount","","","","","","","PurchId",$A12)</f>
        <v>364-2000168</v>
      </c>
      <c r="C12" s="7" t="str">
        <f>_xll.AtlasFormulas.AtlasFunctions.AtlasTable("PROD",DataAreaId,"T.VendTable","%Name","","","","","","","AccountNum",$B12)</f>
        <v>S&amp;P Clever Reinforcement Company AG</v>
      </c>
      <c r="D12" s="4" t="s">
        <v>329</v>
      </c>
      <c r="E12" s="4" t="s">
        <v>356</v>
      </c>
      <c r="F12" s="6">
        <v>42817</v>
      </c>
      <c r="G12" s="4" t="s">
        <v>50</v>
      </c>
      <c r="H12" s="9">
        <v>-5850</v>
      </c>
      <c r="I12" s="6">
        <v>42817</v>
      </c>
      <c r="J12" s="4" t="s">
        <v>699</v>
      </c>
      <c r="K12" s="7">
        <f>_xll.AtlasFormulas.AtlasFunctions.AtlasBalance("PROD",DataAreaId,"T.LedgerTrans","Sum|AmountMST|0","","","","","","","AccountNum|Voucher","210010",$J12)</f>
        <v>0</v>
      </c>
    </row>
    <row r="13" spans="1:11" x14ac:dyDescent="0.25">
      <c r="A13" s="4" t="s">
        <v>213</v>
      </c>
      <c r="B13" s="7" t="str">
        <f>_xll.AtlasFormulas.AtlasFunctions.AtlasTable("PROD",DataAreaId,"T.PurchTable","%OrderAccount","","","","","","","PurchId",$A13)</f>
        <v>364-2000168</v>
      </c>
      <c r="C13" s="7" t="str">
        <f>_xll.AtlasFormulas.AtlasFunctions.AtlasTable("PROD",DataAreaId,"T.VendTable","%Name","","","","","","","AccountNum",$B13)</f>
        <v>S&amp;P Clever Reinforcement Company AG</v>
      </c>
      <c r="D13" s="4" t="s">
        <v>329</v>
      </c>
      <c r="E13" s="4" t="s">
        <v>356</v>
      </c>
      <c r="F13" s="6">
        <v>42817</v>
      </c>
      <c r="G13" s="4" t="s">
        <v>50</v>
      </c>
      <c r="H13" s="9">
        <v>-7800</v>
      </c>
      <c r="I13" s="6">
        <v>42817</v>
      </c>
      <c r="J13" s="4" t="s">
        <v>700</v>
      </c>
      <c r="K13" s="7">
        <f>_xll.AtlasFormulas.AtlasFunctions.AtlasBalance("PROD",DataAreaId,"T.LedgerTrans","Sum|AmountMST|0","","","","","","","AccountNum|Voucher","210010",$J13)</f>
        <v>0</v>
      </c>
    </row>
    <row r="14" spans="1:11" x14ac:dyDescent="0.25">
      <c r="A14" s="4" t="s">
        <v>183</v>
      </c>
      <c r="B14" s="7" t="str">
        <f>_xll.AtlasFormulas.AtlasFunctions.AtlasTable("PROD",DataAreaId,"T.PurchTable","%OrderAccount","","","","","","","PurchId",$A14)</f>
        <v>364-2000168</v>
      </c>
      <c r="C14" s="7" t="str">
        <f>_xll.AtlasFormulas.AtlasFunctions.AtlasTable("PROD",DataAreaId,"T.VendTable","%Name","","","","","","","AccountNum",$B14)</f>
        <v>S&amp;P Clever Reinforcement Company AG</v>
      </c>
      <c r="D14" s="4" t="s">
        <v>329</v>
      </c>
      <c r="E14" s="4" t="s">
        <v>356</v>
      </c>
      <c r="F14" s="6">
        <v>42817</v>
      </c>
      <c r="G14" s="4" t="s">
        <v>50</v>
      </c>
      <c r="H14" s="9">
        <v>-5850</v>
      </c>
      <c r="I14" s="6">
        <v>42817</v>
      </c>
      <c r="J14" s="4" t="s">
        <v>698</v>
      </c>
      <c r="K14" s="7">
        <f>_xll.AtlasFormulas.AtlasFunctions.AtlasBalance("PROD",DataAreaId,"T.LedgerTrans","Sum|AmountMST|0","","","","","","","AccountNum|Voucher","210010",$J14)</f>
        <v>0</v>
      </c>
    </row>
    <row r="15" spans="1:11" x14ac:dyDescent="0.25">
      <c r="A15" s="4" t="s">
        <v>175</v>
      </c>
      <c r="B15" s="7" t="str">
        <f>_xll.AtlasFormulas.AtlasFunctions.AtlasTable("PROD",DataAreaId,"T.PurchTable","%OrderAccount","","","","","","","PurchId",$A15)</f>
        <v>364-2000168</v>
      </c>
      <c r="C15" s="7" t="str">
        <f>_xll.AtlasFormulas.AtlasFunctions.AtlasTable("PROD",DataAreaId,"T.VendTable","%Name","","","","","","","AccountNum",$B15)</f>
        <v>S&amp;P Clever Reinforcement Company AG</v>
      </c>
      <c r="D15" s="4" t="s">
        <v>329</v>
      </c>
      <c r="E15" s="4" t="s">
        <v>356</v>
      </c>
      <c r="F15" s="6">
        <v>42817</v>
      </c>
      <c r="G15" s="4" t="s">
        <v>50</v>
      </c>
      <c r="H15" s="9">
        <v>-5850</v>
      </c>
      <c r="I15" s="6">
        <v>42817</v>
      </c>
      <c r="J15" s="4" t="s">
        <v>701</v>
      </c>
      <c r="K15" s="7">
        <f>_xll.AtlasFormulas.AtlasFunctions.AtlasBalance("PROD",DataAreaId,"T.LedgerTrans","Sum|AmountMST|0","","","","","","","AccountNum|Voucher","210010",$J15)</f>
        <v>0</v>
      </c>
    </row>
    <row r="16" spans="1:11" x14ac:dyDescent="0.25">
      <c r="A16" s="4" t="s">
        <v>123</v>
      </c>
      <c r="B16" s="7" t="str">
        <f>_xll.AtlasFormulas.AtlasFunctions.AtlasTable("PROD",DataAreaId,"T.PurchTable","%OrderAccount","","","","","","","PurchId",$A16)</f>
        <v>364-2000168</v>
      </c>
      <c r="C16" s="7" t="str">
        <f>_xll.AtlasFormulas.AtlasFunctions.AtlasTable("PROD",DataAreaId,"T.VendTable","%Name","","","","","","","AccountNum",$B16)</f>
        <v>S&amp;P Clever Reinforcement Company AG</v>
      </c>
      <c r="D16" s="4" t="s">
        <v>329</v>
      </c>
      <c r="E16" s="4" t="s">
        <v>356</v>
      </c>
      <c r="F16" s="6">
        <v>42817</v>
      </c>
      <c r="G16" s="4" t="s">
        <v>50</v>
      </c>
      <c r="H16" s="9">
        <v>-7800</v>
      </c>
      <c r="I16" s="6">
        <v>42817</v>
      </c>
      <c r="J16" s="4" t="s">
        <v>705</v>
      </c>
      <c r="K16" s="7">
        <f>_xll.AtlasFormulas.AtlasFunctions.AtlasBalance("PROD",DataAreaId,"T.LedgerTrans","Sum|AmountMST|0","","","","","","","AccountNum|Voucher","210010",$J16)</f>
        <v>0</v>
      </c>
    </row>
    <row r="17" spans="1:11" x14ac:dyDescent="0.25">
      <c r="A17" s="4" t="s">
        <v>177</v>
      </c>
      <c r="B17" s="7" t="str">
        <f>_xll.AtlasFormulas.AtlasFunctions.AtlasTable("PROD",DataAreaId,"T.PurchTable","%OrderAccount","","","","","","","PurchId",$A17)</f>
        <v>364-2000168</v>
      </c>
      <c r="C17" s="7" t="str">
        <f>_xll.AtlasFormulas.AtlasFunctions.AtlasTable("PROD",DataAreaId,"T.VendTable","%Name","","","","","","","AccountNum",$B17)</f>
        <v>S&amp;P Clever Reinforcement Company AG</v>
      </c>
      <c r="D17" s="4" t="s">
        <v>329</v>
      </c>
      <c r="E17" s="4" t="s">
        <v>356</v>
      </c>
      <c r="F17" s="6">
        <v>42817</v>
      </c>
      <c r="G17" s="4" t="s">
        <v>50</v>
      </c>
      <c r="H17" s="9">
        <v>-3900</v>
      </c>
      <c r="I17" s="6">
        <v>42817</v>
      </c>
      <c r="J17" s="4" t="s">
        <v>706</v>
      </c>
      <c r="K17" s="7">
        <f>_xll.AtlasFormulas.AtlasFunctions.AtlasBalance("PROD",DataAreaId,"T.LedgerTrans","Sum|AmountMST|0","","","","","","","AccountNum|Voucher","210010",$J17)</f>
        <v>0</v>
      </c>
    </row>
    <row r="18" spans="1:11" x14ac:dyDescent="0.25">
      <c r="A18" s="4" t="s">
        <v>125</v>
      </c>
      <c r="B18" s="7" t="str">
        <f>_xll.AtlasFormulas.AtlasFunctions.AtlasTable("PROD",DataAreaId,"T.PurchTable","%OrderAccount","","","","","","","PurchId",$A18)</f>
        <v>364-2000168</v>
      </c>
      <c r="C18" s="7" t="str">
        <f>_xll.AtlasFormulas.AtlasFunctions.AtlasTable("PROD",DataAreaId,"T.VendTable","%Name","","","","","","","AccountNum",$B18)</f>
        <v>S&amp;P Clever Reinforcement Company AG</v>
      </c>
      <c r="D18" s="4" t="s">
        <v>329</v>
      </c>
      <c r="E18" s="4" t="s">
        <v>356</v>
      </c>
      <c r="F18" s="6">
        <v>42817</v>
      </c>
      <c r="G18" s="4" t="s">
        <v>50</v>
      </c>
      <c r="H18" s="9">
        <v>-5850</v>
      </c>
      <c r="I18" s="6">
        <v>42817</v>
      </c>
      <c r="J18" s="4" t="s">
        <v>697</v>
      </c>
      <c r="K18" s="7">
        <f>_xll.AtlasFormulas.AtlasFunctions.AtlasBalance("PROD",DataAreaId,"T.LedgerTrans","Sum|AmountMST|0","","","","","","","AccountNum|Voucher","210010",$J18)</f>
        <v>0</v>
      </c>
    </row>
    <row r="19" spans="1:11" x14ac:dyDescent="0.25">
      <c r="A19" s="4" t="s">
        <v>125</v>
      </c>
      <c r="B19" s="7" t="str">
        <f>_xll.AtlasFormulas.AtlasFunctions.AtlasTable("PROD",DataAreaId,"T.PurchTable","%OrderAccount","","","","","","","PurchId",$A19)</f>
        <v>364-2000168</v>
      </c>
      <c r="C19" s="7" t="str">
        <f>_xll.AtlasFormulas.AtlasFunctions.AtlasTable("PROD",DataAreaId,"T.VendTable","%Name","","","","","","","AccountNum",$B19)</f>
        <v>S&amp;P Clever Reinforcement Company AG</v>
      </c>
      <c r="D19" s="4" t="s">
        <v>381</v>
      </c>
      <c r="E19" s="4" t="s">
        <v>380</v>
      </c>
      <c r="F19" s="6">
        <v>42817</v>
      </c>
      <c r="G19" s="4" t="s">
        <v>50</v>
      </c>
      <c r="H19" s="9">
        <v>-7800</v>
      </c>
      <c r="I19" s="6">
        <v>42817</v>
      </c>
      <c r="J19" s="4" t="s">
        <v>697</v>
      </c>
      <c r="K19" s="7">
        <f>_xll.AtlasFormulas.AtlasFunctions.AtlasBalance("PROD",DataAreaId,"T.LedgerTrans","Sum|AmountMST|0","","","","","","","AccountNum|Voucher","210010",$J19)</f>
        <v>0</v>
      </c>
    </row>
    <row r="20" spans="1:11" x14ac:dyDescent="0.25">
      <c r="A20" s="4" t="s">
        <v>123</v>
      </c>
      <c r="B20" s="7" t="str">
        <f>_xll.AtlasFormulas.AtlasFunctions.AtlasTable("PROD",DataAreaId,"T.PurchTable","%OrderAccount","","","","","","","PurchId",$A20)</f>
        <v>364-2000168</v>
      </c>
      <c r="C20" s="7" t="str">
        <f>_xll.AtlasFormulas.AtlasFunctions.AtlasTable("PROD",DataAreaId,"T.VendTable","%Name","","","","","","","AccountNum",$B20)</f>
        <v>S&amp;P Clever Reinforcement Company AG</v>
      </c>
      <c r="D20" s="4" t="s">
        <v>381</v>
      </c>
      <c r="E20" s="4" t="s">
        <v>380</v>
      </c>
      <c r="F20" s="6">
        <v>42817</v>
      </c>
      <c r="G20" s="4" t="s">
        <v>50</v>
      </c>
      <c r="H20" s="9">
        <v>-9750</v>
      </c>
      <c r="I20" s="6">
        <v>42817</v>
      </c>
      <c r="J20" s="4" t="s">
        <v>705</v>
      </c>
      <c r="K20" s="7">
        <f>_xll.AtlasFormulas.AtlasFunctions.AtlasBalance("PROD",DataAreaId,"T.LedgerTrans","Sum|AmountMST|0","","","","","","","AccountNum|Voucher","210010",$J20)</f>
        <v>0</v>
      </c>
    </row>
    <row r="21" spans="1:11" x14ac:dyDescent="0.25">
      <c r="A21" s="4" t="s">
        <v>213</v>
      </c>
      <c r="B21" s="7" t="str">
        <f>_xll.AtlasFormulas.AtlasFunctions.AtlasTable("PROD",DataAreaId,"T.PurchTable","%OrderAccount","","","","","","","PurchId",$A21)</f>
        <v>364-2000168</v>
      </c>
      <c r="C21" s="7" t="str">
        <f>_xll.AtlasFormulas.AtlasFunctions.AtlasTable("PROD",DataAreaId,"T.VendTable","%Name","","","","","","","AccountNum",$B21)</f>
        <v>S&amp;P Clever Reinforcement Company AG</v>
      </c>
      <c r="D21" s="4" t="s">
        <v>427</v>
      </c>
      <c r="E21" s="4" t="s">
        <v>426</v>
      </c>
      <c r="F21" s="6">
        <v>42817</v>
      </c>
      <c r="G21" s="4" t="s">
        <v>50</v>
      </c>
      <c r="H21" s="9">
        <v>-5820</v>
      </c>
      <c r="I21" s="6">
        <v>42817</v>
      </c>
      <c r="J21" s="4" t="s">
        <v>700</v>
      </c>
      <c r="K21" s="7">
        <f>_xll.AtlasFormulas.AtlasFunctions.AtlasBalance("PROD",DataAreaId,"T.LedgerTrans","Sum|AmountMST|0","","","","","","","AccountNum|Voucher","210010",$J21)</f>
        <v>0</v>
      </c>
    </row>
    <row r="22" spans="1:11" x14ac:dyDescent="0.25">
      <c r="A22" s="4" t="s">
        <v>109</v>
      </c>
      <c r="B22" s="7" t="str">
        <f>_xll.AtlasFormulas.AtlasFunctions.AtlasTable("PROD",DataAreaId,"T.PurchTable","%OrderAccount","","","","","","","PurchId",$A22)</f>
        <v>364-2000168</v>
      </c>
      <c r="C22" s="7" t="str">
        <f>_xll.AtlasFormulas.AtlasFunctions.AtlasTable("PROD",DataAreaId,"T.VendTable","%Name","","","","","","","AccountNum",$B22)</f>
        <v>S&amp;P Clever Reinforcement Company AG</v>
      </c>
      <c r="D22" s="4" t="s">
        <v>427</v>
      </c>
      <c r="E22" s="4" t="s">
        <v>426</v>
      </c>
      <c r="F22" s="6">
        <v>42817</v>
      </c>
      <c r="G22" s="4" t="s">
        <v>50</v>
      </c>
      <c r="H22" s="9">
        <v>-7760</v>
      </c>
      <c r="I22" s="6">
        <v>42817</v>
      </c>
      <c r="J22" s="4" t="s">
        <v>699</v>
      </c>
      <c r="K22" s="7">
        <f>_xll.AtlasFormulas.AtlasFunctions.AtlasBalance("PROD",DataAreaId,"T.LedgerTrans","Sum|AmountMST|0","","","","","","","AccountNum|Voucher","210010",$J22)</f>
        <v>0</v>
      </c>
    </row>
    <row r="23" spans="1:11" x14ac:dyDescent="0.25">
      <c r="A23" s="4" t="s">
        <v>175</v>
      </c>
      <c r="B23" s="7" t="str">
        <f>_xll.AtlasFormulas.AtlasFunctions.AtlasTable("PROD",DataAreaId,"T.PurchTable","%OrderAccount","","","","","","","PurchId",$A23)</f>
        <v>364-2000168</v>
      </c>
      <c r="C23" s="7" t="str">
        <f>_xll.AtlasFormulas.AtlasFunctions.AtlasTable("PROD",DataAreaId,"T.VendTable","%Name","","","","","","","AccountNum",$B23)</f>
        <v>S&amp;P Clever Reinforcement Company AG</v>
      </c>
      <c r="D23" s="4" t="s">
        <v>427</v>
      </c>
      <c r="E23" s="4" t="s">
        <v>426</v>
      </c>
      <c r="F23" s="6">
        <v>42817</v>
      </c>
      <c r="G23" s="4" t="s">
        <v>50</v>
      </c>
      <c r="H23" s="9">
        <v>-7760</v>
      </c>
      <c r="I23" s="6">
        <v>42817</v>
      </c>
      <c r="J23" s="4" t="s">
        <v>701</v>
      </c>
      <c r="K23" s="7">
        <f>_xll.AtlasFormulas.AtlasFunctions.AtlasBalance("PROD",DataAreaId,"T.LedgerTrans","Sum|AmountMST|0","","","","","","","AccountNum|Voucher","210010",$J23)</f>
        <v>0</v>
      </c>
    </row>
    <row r="24" spans="1:11" x14ac:dyDescent="0.25">
      <c r="A24" s="4" t="s">
        <v>123</v>
      </c>
      <c r="B24" s="7" t="str">
        <f>_xll.AtlasFormulas.AtlasFunctions.AtlasTable("PROD",DataAreaId,"T.PurchTable","%OrderAccount","","","","","","","PurchId",$A24)</f>
        <v>364-2000168</v>
      </c>
      <c r="C24" s="7" t="str">
        <f>_xll.AtlasFormulas.AtlasFunctions.AtlasTable("PROD",DataAreaId,"T.VendTable","%Name","","","","","","","AccountNum",$B24)</f>
        <v>S&amp;P Clever Reinforcement Company AG</v>
      </c>
      <c r="D24" s="4" t="s">
        <v>427</v>
      </c>
      <c r="E24" s="4" t="s">
        <v>426</v>
      </c>
      <c r="F24" s="6">
        <v>42817</v>
      </c>
      <c r="G24" s="4" t="s">
        <v>50</v>
      </c>
      <c r="H24" s="9">
        <v>-5820</v>
      </c>
      <c r="I24" s="6">
        <v>42817</v>
      </c>
      <c r="J24" s="4" t="s">
        <v>705</v>
      </c>
      <c r="K24" s="7">
        <f>_xll.AtlasFormulas.AtlasFunctions.AtlasBalance("PROD",DataAreaId,"T.LedgerTrans","Sum|AmountMST|0","","","","","","","AccountNum|Voucher","210010",$J24)</f>
        <v>0</v>
      </c>
    </row>
    <row r="25" spans="1:11" x14ac:dyDescent="0.25">
      <c r="A25" s="4" t="s">
        <v>113</v>
      </c>
      <c r="B25" s="7" t="str">
        <f>_xll.AtlasFormulas.AtlasFunctions.AtlasTable("PROD",DataAreaId,"T.PurchTable","%OrderAccount","","","","","","","PurchId",$A25)</f>
        <v>364-2000168</v>
      </c>
      <c r="C25" s="7" t="str">
        <f>_xll.AtlasFormulas.AtlasFunctions.AtlasTable("PROD",DataAreaId,"T.VendTable","%Name","","","","","","","AccountNum",$B25)</f>
        <v>S&amp;P Clever Reinforcement Company AG</v>
      </c>
      <c r="D25" s="4" t="s">
        <v>439</v>
      </c>
      <c r="E25" s="4" t="s">
        <v>438</v>
      </c>
      <c r="F25" s="6">
        <v>42817</v>
      </c>
      <c r="G25" s="4" t="s">
        <v>50</v>
      </c>
      <c r="H25" s="9">
        <v>-18915</v>
      </c>
      <c r="I25" s="6">
        <v>42817</v>
      </c>
      <c r="J25" s="4" t="s">
        <v>707</v>
      </c>
      <c r="K25" s="7">
        <f>_xll.AtlasFormulas.AtlasFunctions.AtlasBalance("PROD",DataAreaId,"T.LedgerTrans","Sum|AmountMST|0","","","","","","","AccountNum|Voucher","210010",$J25)</f>
        <v>0</v>
      </c>
    </row>
    <row r="26" spans="1:11" x14ac:dyDescent="0.25">
      <c r="A26" s="4" t="s">
        <v>183</v>
      </c>
      <c r="B26" s="7" t="str">
        <f>_xll.AtlasFormulas.AtlasFunctions.AtlasTable("PROD",DataAreaId,"T.PurchTable","%OrderAccount","","","","","","","PurchId",$A26)</f>
        <v>364-2000168</v>
      </c>
      <c r="C26" s="7" t="str">
        <f>_xll.AtlasFormulas.AtlasFunctions.AtlasTable("PROD",DataAreaId,"T.VendTable","%Name","","","","","","","AccountNum",$B26)</f>
        <v>S&amp;P Clever Reinforcement Company AG</v>
      </c>
      <c r="D26" s="4" t="s">
        <v>381</v>
      </c>
      <c r="E26" s="4" t="s">
        <v>380</v>
      </c>
      <c r="F26" s="6">
        <v>42817</v>
      </c>
      <c r="G26" s="4" t="s">
        <v>50</v>
      </c>
      <c r="H26" s="9">
        <v>-7800</v>
      </c>
      <c r="I26" s="6">
        <v>42817</v>
      </c>
      <c r="J26" s="4" t="s">
        <v>698</v>
      </c>
      <c r="K26" s="7">
        <f>_xll.AtlasFormulas.AtlasFunctions.AtlasBalance("PROD",DataAreaId,"T.LedgerTrans","Sum|AmountMST|0","","","","","","","AccountNum|Voucher","210010",$J26)</f>
        <v>0</v>
      </c>
    </row>
    <row r="27" spans="1:11" x14ac:dyDescent="0.25">
      <c r="A27" s="4" t="s">
        <v>187</v>
      </c>
      <c r="B27" s="7" t="str">
        <f>_xll.AtlasFormulas.AtlasFunctions.AtlasTable("PROD",DataAreaId,"T.PurchTable","%OrderAccount","","","","","","","PurchId",$A27)</f>
        <v>364-2000168</v>
      </c>
      <c r="C27" s="7" t="str">
        <f>_xll.AtlasFormulas.AtlasFunctions.AtlasTable("PROD",DataAreaId,"T.VendTable","%Name","","","","","","","AccountNum",$B27)</f>
        <v>S&amp;P Clever Reinforcement Company AG</v>
      </c>
      <c r="D27" s="4" t="s">
        <v>427</v>
      </c>
      <c r="E27" s="4" t="s">
        <v>447</v>
      </c>
      <c r="F27" s="6">
        <v>42817</v>
      </c>
      <c r="G27" s="4" t="s">
        <v>50</v>
      </c>
      <c r="H27" s="9">
        <v>-6000</v>
      </c>
      <c r="I27" s="6">
        <v>42817</v>
      </c>
      <c r="J27" s="4" t="s">
        <v>704</v>
      </c>
      <c r="K27" s="7">
        <f>_xll.AtlasFormulas.AtlasFunctions.AtlasBalance("PROD",DataAreaId,"T.LedgerTrans","Sum|AmountMST|0","","","","","","","AccountNum|Voucher","210010",$J27)</f>
        <v>0</v>
      </c>
    </row>
    <row r="28" spans="1:11" x14ac:dyDescent="0.25">
      <c r="A28" s="4" t="s">
        <v>177</v>
      </c>
      <c r="B28" s="7" t="str">
        <f>_xll.AtlasFormulas.AtlasFunctions.AtlasTable("PROD",DataAreaId,"T.PurchTable","%OrderAccount","","","","","","","PurchId",$A28)</f>
        <v>364-2000168</v>
      </c>
      <c r="C28" s="7" t="str">
        <f>_xll.AtlasFormulas.AtlasFunctions.AtlasTable("PROD",DataAreaId,"T.VendTable","%Name","","","","","","","AccountNum",$B28)</f>
        <v>S&amp;P Clever Reinforcement Company AG</v>
      </c>
      <c r="D28" s="4" t="s">
        <v>427</v>
      </c>
      <c r="E28" s="4" t="s">
        <v>447</v>
      </c>
      <c r="F28" s="6">
        <v>42817</v>
      </c>
      <c r="G28" s="4" t="s">
        <v>50</v>
      </c>
      <c r="H28" s="9">
        <v>-6000</v>
      </c>
      <c r="I28" s="6">
        <v>42817</v>
      </c>
      <c r="J28" s="4" t="s">
        <v>706</v>
      </c>
      <c r="K28" s="7">
        <f>_xll.AtlasFormulas.AtlasFunctions.AtlasBalance("PROD",DataAreaId,"T.LedgerTrans","Sum|AmountMST|0","","","","","","","AccountNum|Voucher","210010",$J28)</f>
        <v>0</v>
      </c>
    </row>
    <row r="29" spans="1:11" x14ac:dyDescent="0.25">
      <c r="A29" s="4" t="s">
        <v>185</v>
      </c>
      <c r="B29" s="7" t="str">
        <f>_xll.AtlasFormulas.AtlasFunctions.AtlasTable("PROD",DataAreaId,"T.PurchTable","%OrderAccount","","","","","","","PurchId",$A29)</f>
        <v>364-2000168</v>
      </c>
      <c r="C29" s="7" t="str">
        <f>_xll.AtlasFormulas.AtlasFunctions.AtlasTable("PROD",DataAreaId,"T.VendTable","%Name","","","","","","","AccountNum",$B29)</f>
        <v>S&amp;P Clever Reinforcement Company AG</v>
      </c>
      <c r="D29" s="4" t="s">
        <v>42</v>
      </c>
      <c r="E29" s="4" t="s">
        <v>64</v>
      </c>
      <c r="F29" s="6">
        <v>42817</v>
      </c>
      <c r="G29" s="4" t="s">
        <v>50</v>
      </c>
      <c r="H29" s="9">
        <v>-25350</v>
      </c>
      <c r="I29" s="6">
        <v>42817</v>
      </c>
      <c r="J29" s="4" t="s">
        <v>708</v>
      </c>
      <c r="K29" s="7">
        <f>_xll.AtlasFormulas.AtlasFunctions.AtlasBalance("PROD",DataAreaId,"T.LedgerTrans","Sum|AmountMST|0","","","","","","","AccountNum|Voucher","210010",$J29)</f>
        <v>0</v>
      </c>
    </row>
    <row r="30" spans="1:11" x14ac:dyDescent="0.25">
      <c r="A30" s="4" t="s">
        <v>187</v>
      </c>
      <c r="B30" s="7" t="str">
        <f>_xll.AtlasFormulas.AtlasFunctions.AtlasTable("PROD",DataAreaId,"T.PurchTable","%OrderAccount","","","","","","","PurchId",$A30)</f>
        <v>364-2000168</v>
      </c>
      <c r="C30" s="7" t="str">
        <f>_xll.AtlasFormulas.AtlasFunctions.AtlasTable("PROD",DataAreaId,"T.VendTable","%Name","","","","","","","AccountNum",$B30)</f>
        <v>S&amp;P Clever Reinforcement Company AG</v>
      </c>
      <c r="D30" s="4" t="s">
        <v>427</v>
      </c>
      <c r="E30" s="4" t="s">
        <v>466</v>
      </c>
      <c r="F30" s="6">
        <v>42817</v>
      </c>
      <c r="G30" s="4" t="s">
        <v>50</v>
      </c>
      <c r="H30" s="9">
        <v>-13650</v>
      </c>
      <c r="I30" s="6">
        <v>42817</v>
      </c>
      <c r="J30" s="4" t="s">
        <v>704</v>
      </c>
      <c r="K30" s="7">
        <f>_xll.AtlasFormulas.AtlasFunctions.AtlasBalance("PROD",DataAreaId,"T.LedgerTrans","Sum|AmountMST|0","","","","","","","AccountNum|Voucher","210010",$J30)</f>
        <v>0</v>
      </c>
    </row>
    <row r="31" spans="1:11" x14ac:dyDescent="0.25">
      <c r="A31" s="4" t="s">
        <v>183</v>
      </c>
      <c r="B31" s="7" t="str">
        <f>_xll.AtlasFormulas.AtlasFunctions.AtlasTable("PROD",DataAreaId,"T.PurchTable","%OrderAccount","","","","","","","PurchId",$A31)</f>
        <v>364-2000168</v>
      </c>
      <c r="C31" s="7" t="str">
        <f>_xll.AtlasFormulas.AtlasFunctions.AtlasTable("PROD",DataAreaId,"T.VendTable","%Name","","","","","","","AccountNum",$B31)</f>
        <v>S&amp;P Clever Reinforcement Company AG</v>
      </c>
      <c r="D31" s="4" t="s">
        <v>427</v>
      </c>
      <c r="E31" s="4" t="s">
        <v>466</v>
      </c>
      <c r="F31" s="6">
        <v>42817</v>
      </c>
      <c r="G31" s="4" t="s">
        <v>50</v>
      </c>
      <c r="H31" s="9">
        <v>-9750</v>
      </c>
      <c r="I31" s="6">
        <v>42817</v>
      </c>
      <c r="J31" s="4" t="s">
        <v>698</v>
      </c>
      <c r="K31" s="7">
        <f>_xll.AtlasFormulas.AtlasFunctions.AtlasBalance("PROD",DataAreaId,"T.LedgerTrans","Sum|AmountMST|0","","","","","","","AccountNum|Voucher","210010",$J31)</f>
        <v>0</v>
      </c>
    </row>
    <row r="32" spans="1:11" x14ac:dyDescent="0.25">
      <c r="A32" s="4" t="s">
        <v>213</v>
      </c>
      <c r="B32" s="7" t="str">
        <f>_xll.AtlasFormulas.AtlasFunctions.AtlasTable("PROD",DataAreaId,"T.PurchTable","%OrderAccount","","","","","","","PurchId",$A32)</f>
        <v>364-2000168</v>
      </c>
      <c r="C32" s="7" t="str">
        <f>_xll.AtlasFormulas.AtlasFunctions.AtlasTable("PROD",DataAreaId,"T.VendTable","%Name","","","","","","","AccountNum",$B32)</f>
        <v>S&amp;P Clever Reinforcement Company AG</v>
      </c>
      <c r="D32" s="4" t="s">
        <v>427</v>
      </c>
      <c r="E32" s="4" t="s">
        <v>466</v>
      </c>
      <c r="F32" s="6">
        <v>42817</v>
      </c>
      <c r="G32" s="4" t="s">
        <v>50</v>
      </c>
      <c r="H32" s="9">
        <v>-1950</v>
      </c>
      <c r="I32" s="6">
        <v>42817</v>
      </c>
      <c r="J32" s="4" t="s">
        <v>700</v>
      </c>
      <c r="K32" s="7">
        <f>_xll.AtlasFormulas.AtlasFunctions.AtlasBalance("PROD",DataAreaId,"T.LedgerTrans","Sum|AmountMST|0","","","","","","","AccountNum|Voucher","210010",$J32)</f>
        <v>0</v>
      </c>
    </row>
    <row r="33" spans="1:11" x14ac:dyDescent="0.25">
      <c r="A33" s="4" t="s">
        <v>173</v>
      </c>
      <c r="B33" s="7" t="str">
        <f>_xll.AtlasFormulas.AtlasFunctions.AtlasTable("PROD",DataAreaId,"T.PurchTable","%OrderAccount","","","","","","","PurchId",$A33)</f>
        <v>364-2000168</v>
      </c>
      <c r="C33" s="7" t="str">
        <f>_xll.AtlasFormulas.AtlasFunctions.AtlasTable("PROD",DataAreaId,"T.VendTable","%Name","","","","","","","AccountNum",$B33)</f>
        <v>S&amp;P Clever Reinforcement Company AG</v>
      </c>
      <c r="D33" s="4" t="s">
        <v>42</v>
      </c>
      <c r="E33" s="4" t="s">
        <v>64</v>
      </c>
      <c r="F33" s="6">
        <v>42817</v>
      </c>
      <c r="G33" s="4" t="s">
        <v>50</v>
      </c>
      <c r="H33" s="9">
        <v>-25350</v>
      </c>
      <c r="I33" s="6">
        <v>42817</v>
      </c>
      <c r="J33" s="4" t="s">
        <v>709</v>
      </c>
      <c r="K33" s="7">
        <f>_xll.AtlasFormulas.AtlasFunctions.AtlasBalance("PROD",DataAreaId,"T.LedgerTrans","Sum|AmountMST|0","","","","","","","AccountNum|Voucher","210010",$J33)</f>
        <v>0</v>
      </c>
    </row>
    <row r="34" spans="1:11" x14ac:dyDescent="0.25">
      <c r="A34" s="4" t="s">
        <v>123</v>
      </c>
      <c r="B34" s="7" t="str">
        <f>_xll.AtlasFormulas.AtlasFunctions.AtlasTable("PROD",DataAreaId,"T.PurchTable","%OrderAccount","","","","","","","PurchId",$A34)</f>
        <v>364-2000168</v>
      </c>
      <c r="C34" s="7" t="str">
        <f>_xll.AtlasFormulas.AtlasFunctions.AtlasTable("PROD",DataAreaId,"T.VendTable","%Name","","","","","","","AccountNum",$B34)</f>
        <v>S&amp;P Clever Reinforcement Company AG</v>
      </c>
      <c r="D34" s="4" t="s">
        <v>427</v>
      </c>
      <c r="E34" s="4" t="s">
        <v>466</v>
      </c>
      <c r="F34" s="6">
        <v>42817</v>
      </c>
      <c r="G34" s="4" t="s">
        <v>50</v>
      </c>
      <c r="H34" s="9">
        <v>-1950</v>
      </c>
      <c r="I34" s="6">
        <v>42817</v>
      </c>
      <c r="J34" s="4" t="s">
        <v>705</v>
      </c>
      <c r="K34" s="7">
        <f>_xll.AtlasFormulas.AtlasFunctions.AtlasBalance("PROD",DataAreaId,"T.LedgerTrans","Sum|AmountMST|0","","","","","","","AccountNum|Voucher","210010",$J34)</f>
        <v>0</v>
      </c>
    </row>
    <row r="35" spans="1:11" x14ac:dyDescent="0.25">
      <c r="A35" s="4" t="s">
        <v>177</v>
      </c>
      <c r="B35" s="7" t="str">
        <f>_xll.AtlasFormulas.AtlasFunctions.AtlasTable("PROD",DataAreaId,"T.PurchTable","%OrderAccount","","","","","","","PurchId",$A35)</f>
        <v>364-2000168</v>
      </c>
      <c r="C35" s="7" t="str">
        <f>_xll.AtlasFormulas.AtlasFunctions.AtlasTable("PROD",DataAreaId,"T.VendTable","%Name","","","","","","","AccountNum",$B35)</f>
        <v>S&amp;P Clever Reinforcement Company AG</v>
      </c>
      <c r="D35" s="4" t="s">
        <v>427</v>
      </c>
      <c r="E35" s="4" t="s">
        <v>466</v>
      </c>
      <c r="F35" s="6">
        <v>42817</v>
      </c>
      <c r="G35" s="4" t="s">
        <v>50</v>
      </c>
      <c r="H35" s="9">
        <v>-13650</v>
      </c>
      <c r="I35" s="6">
        <v>42817</v>
      </c>
      <c r="J35" s="4" t="s">
        <v>706</v>
      </c>
      <c r="K35" s="7">
        <f>_xll.AtlasFormulas.AtlasFunctions.AtlasBalance("PROD",DataAreaId,"T.LedgerTrans","Sum|AmountMST|0","","","","","","","AccountNum|Voucher","210010",$J35)</f>
        <v>0</v>
      </c>
    </row>
    <row r="36" spans="1:11" x14ac:dyDescent="0.25">
      <c r="A36" s="4" t="s">
        <v>125</v>
      </c>
      <c r="B36" s="7" t="str">
        <f>_xll.AtlasFormulas.AtlasFunctions.AtlasTable("PROD",DataAreaId,"T.PurchTable","%OrderAccount","","","","","","","PurchId",$A36)</f>
        <v>364-2000168</v>
      </c>
      <c r="C36" s="7" t="str">
        <f>_xll.AtlasFormulas.AtlasFunctions.AtlasTable("PROD",DataAreaId,"T.VendTable","%Name","","","","","","","AccountNum",$B36)</f>
        <v>S&amp;P Clever Reinforcement Company AG</v>
      </c>
      <c r="D36" s="4" t="s">
        <v>427</v>
      </c>
      <c r="E36" s="4" t="s">
        <v>466</v>
      </c>
      <c r="F36" s="6">
        <v>42817</v>
      </c>
      <c r="G36" s="4" t="s">
        <v>50</v>
      </c>
      <c r="H36" s="9">
        <v>-9750</v>
      </c>
      <c r="I36" s="6">
        <v>42817</v>
      </c>
      <c r="J36" s="4" t="s">
        <v>697</v>
      </c>
      <c r="K36" s="7">
        <f>_xll.AtlasFormulas.AtlasFunctions.AtlasBalance("PROD",DataAreaId,"T.LedgerTrans","Sum|AmountMST|0","","","","","","","AccountNum|Voucher","210010",$J36)</f>
        <v>0</v>
      </c>
    </row>
    <row r="37" spans="1:11" x14ac:dyDescent="0.25">
      <c r="A37" s="4" t="s">
        <v>215</v>
      </c>
      <c r="B37" s="7" t="str">
        <f>_xll.AtlasFormulas.AtlasFunctions.AtlasTable("PROD",DataAreaId,"T.PurchTable","%OrderAccount","","","","","","","PurchId",$A37)</f>
        <v>364-2000168</v>
      </c>
      <c r="C37" s="7" t="str">
        <f>_xll.AtlasFormulas.AtlasFunctions.AtlasTable("PROD",DataAreaId,"T.VendTable","%Name","","","","","","","AccountNum",$B37)</f>
        <v>S&amp;P Clever Reinforcement Company AG</v>
      </c>
      <c r="D37" s="4" t="s">
        <v>500</v>
      </c>
      <c r="E37" s="4" t="s">
        <v>499</v>
      </c>
      <c r="F37" s="6">
        <v>42817</v>
      </c>
      <c r="G37" s="4" t="s">
        <v>50</v>
      </c>
      <c r="H37" s="9">
        <v>-100</v>
      </c>
      <c r="I37" s="6">
        <v>42817</v>
      </c>
      <c r="J37" s="4" t="s">
        <v>710</v>
      </c>
      <c r="K37" s="7">
        <f>_xll.AtlasFormulas.AtlasFunctions.AtlasBalance("PROD",DataAreaId,"T.LedgerTrans","Sum|AmountMST|0","","","","","","","AccountNum|Voucher","210010",$J37)</f>
        <v>0</v>
      </c>
    </row>
    <row r="38" spans="1:11" x14ac:dyDescent="0.25">
      <c r="A38" s="4" t="s">
        <v>215</v>
      </c>
      <c r="B38" s="7" t="str">
        <f>_xll.AtlasFormulas.AtlasFunctions.AtlasTable("PROD",DataAreaId,"T.PurchTable","%OrderAccount","","","","","","","PurchId",$A38)</f>
        <v>364-2000168</v>
      </c>
      <c r="C38" s="7" t="str">
        <f>_xll.AtlasFormulas.AtlasFunctions.AtlasTable("PROD",DataAreaId,"T.VendTable","%Name","","","","","","","AccountNum",$B38)</f>
        <v>S&amp;P Clever Reinforcement Company AG</v>
      </c>
      <c r="D38" s="4" t="s">
        <v>500</v>
      </c>
      <c r="E38" s="4" t="s">
        <v>499</v>
      </c>
      <c r="F38" s="6">
        <v>42817</v>
      </c>
      <c r="G38" s="4" t="s">
        <v>50</v>
      </c>
      <c r="H38" s="9">
        <v>-100</v>
      </c>
      <c r="I38" s="6">
        <v>42817</v>
      </c>
      <c r="J38" s="4" t="s">
        <v>710</v>
      </c>
      <c r="K38" s="7">
        <f>_xll.AtlasFormulas.AtlasFunctions.AtlasBalance("PROD",DataAreaId,"T.LedgerTrans","Sum|AmountMST|0","","","","","","","AccountNum|Voucher","210010",$J38)</f>
        <v>0</v>
      </c>
    </row>
    <row r="39" spans="1:11" x14ac:dyDescent="0.25">
      <c r="A39" s="4" t="s">
        <v>215</v>
      </c>
      <c r="B39" s="7" t="str">
        <f>_xll.AtlasFormulas.AtlasFunctions.AtlasTable("PROD",DataAreaId,"T.PurchTable","%OrderAccount","","","","","","","PurchId",$A39)</f>
        <v>364-2000168</v>
      </c>
      <c r="C39" s="7" t="str">
        <f>_xll.AtlasFormulas.AtlasFunctions.AtlasTable("PROD",DataAreaId,"T.VendTable","%Name","","","","","","","AccountNum",$B39)</f>
        <v>S&amp;P Clever Reinforcement Company AG</v>
      </c>
      <c r="D39" s="4" t="s">
        <v>500</v>
      </c>
      <c r="E39" s="4" t="s">
        <v>499</v>
      </c>
      <c r="F39" s="6">
        <v>42817</v>
      </c>
      <c r="G39" s="4" t="s">
        <v>50</v>
      </c>
      <c r="H39" s="9">
        <v>-100</v>
      </c>
      <c r="I39" s="6">
        <v>42817</v>
      </c>
      <c r="J39" s="4" t="s">
        <v>710</v>
      </c>
      <c r="K39" s="7">
        <f>_xll.AtlasFormulas.AtlasFunctions.AtlasBalance("PROD",DataAreaId,"T.LedgerTrans","Sum|AmountMST|0","","","","","","","AccountNum|Voucher","210010",$J39)</f>
        <v>0</v>
      </c>
    </row>
    <row r="40" spans="1:11" x14ac:dyDescent="0.25">
      <c r="A40" s="4" t="s">
        <v>215</v>
      </c>
      <c r="B40" s="7" t="str">
        <f>_xll.AtlasFormulas.AtlasFunctions.AtlasTable("PROD",DataAreaId,"T.PurchTable","%OrderAccount","","","","","","","PurchId",$A40)</f>
        <v>364-2000168</v>
      </c>
      <c r="C40" s="7" t="str">
        <f>_xll.AtlasFormulas.AtlasFunctions.AtlasTable("PROD",DataAreaId,"T.VendTable","%Name","","","","","","","AccountNum",$B40)</f>
        <v>S&amp;P Clever Reinforcement Company AG</v>
      </c>
      <c r="D40" s="4" t="s">
        <v>500</v>
      </c>
      <c r="E40" s="4" t="s">
        <v>499</v>
      </c>
      <c r="F40" s="6">
        <v>42817</v>
      </c>
      <c r="G40" s="4" t="s">
        <v>50</v>
      </c>
      <c r="H40" s="9">
        <v>-100</v>
      </c>
      <c r="I40" s="6">
        <v>42817</v>
      </c>
      <c r="J40" s="4" t="s">
        <v>710</v>
      </c>
      <c r="K40" s="7">
        <f>_xll.AtlasFormulas.AtlasFunctions.AtlasBalance("PROD",DataAreaId,"T.LedgerTrans","Sum|AmountMST|0","","","","","","","AccountNum|Voucher","210010",$J40)</f>
        <v>0</v>
      </c>
    </row>
    <row r="41" spans="1:11" x14ac:dyDescent="0.25">
      <c r="A41" s="4" t="s">
        <v>215</v>
      </c>
      <c r="B41" s="7" t="str">
        <f>_xll.AtlasFormulas.AtlasFunctions.AtlasTable("PROD",DataAreaId,"T.PurchTable","%OrderAccount","","","","","","","PurchId",$A41)</f>
        <v>364-2000168</v>
      </c>
      <c r="C41" s="7" t="str">
        <f>_xll.AtlasFormulas.AtlasFunctions.AtlasTable("PROD",DataAreaId,"T.VendTable","%Name","","","","","","","AccountNum",$B41)</f>
        <v>S&amp;P Clever Reinforcement Company AG</v>
      </c>
      <c r="D41" s="4" t="s">
        <v>500</v>
      </c>
      <c r="E41" s="4" t="s">
        <v>499</v>
      </c>
      <c r="F41" s="6">
        <v>42817</v>
      </c>
      <c r="G41" s="4" t="s">
        <v>50</v>
      </c>
      <c r="H41" s="9">
        <v>-150</v>
      </c>
      <c r="I41" s="6">
        <v>42817</v>
      </c>
      <c r="J41" s="4" t="s">
        <v>710</v>
      </c>
      <c r="K41" s="7">
        <f>_xll.AtlasFormulas.AtlasFunctions.AtlasBalance("PROD",DataAreaId,"T.LedgerTrans","Sum|AmountMST|0","","","","","","","AccountNum|Voucher","210010",$J41)</f>
        <v>0</v>
      </c>
    </row>
    <row r="42" spans="1:11" x14ac:dyDescent="0.25">
      <c r="A42" s="4" t="s">
        <v>215</v>
      </c>
      <c r="B42" s="7" t="str">
        <f>_xll.AtlasFormulas.AtlasFunctions.AtlasTable("PROD",DataAreaId,"T.PurchTable","%OrderAccount","","","","","","","PurchId",$A42)</f>
        <v>364-2000168</v>
      </c>
      <c r="C42" s="7" t="str">
        <f>_xll.AtlasFormulas.AtlasFunctions.AtlasTable("PROD",DataAreaId,"T.VendTable","%Name","","","","","","","AccountNum",$B42)</f>
        <v>S&amp;P Clever Reinforcement Company AG</v>
      </c>
      <c r="D42" s="4" t="s">
        <v>500</v>
      </c>
      <c r="E42" s="4" t="s">
        <v>499</v>
      </c>
      <c r="F42" s="6">
        <v>42817</v>
      </c>
      <c r="G42" s="4" t="s">
        <v>50</v>
      </c>
      <c r="H42" s="9">
        <v>-150</v>
      </c>
      <c r="I42" s="6">
        <v>42817</v>
      </c>
      <c r="J42" s="4" t="s">
        <v>710</v>
      </c>
      <c r="K42" s="7">
        <f>_xll.AtlasFormulas.AtlasFunctions.AtlasBalance("PROD",DataAreaId,"T.LedgerTrans","Sum|AmountMST|0","","","","","","","AccountNum|Voucher","210010",$J42)</f>
        <v>0</v>
      </c>
    </row>
    <row r="43" spans="1:11" x14ac:dyDescent="0.25">
      <c r="A43" s="4" t="s">
        <v>215</v>
      </c>
      <c r="B43" s="7" t="str">
        <f>_xll.AtlasFormulas.AtlasFunctions.AtlasTable("PROD",DataAreaId,"T.PurchTable","%OrderAccount","","","","","","","PurchId",$A43)</f>
        <v>364-2000168</v>
      </c>
      <c r="C43" s="7" t="str">
        <f>_xll.AtlasFormulas.AtlasFunctions.AtlasTable("PROD",DataAreaId,"T.VendTable","%Name","","","","","","","AccountNum",$B43)</f>
        <v>S&amp;P Clever Reinforcement Company AG</v>
      </c>
      <c r="D43" s="4" t="s">
        <v>500</v>
      </c>
      <c r="E43" s="4" t="s">
        <v>499</v>
      </c>
      <c r="F43" s="6">
        <v>42817</v>
      </c>
      <c r="G43" s="4" t="s">
        <v>50</v>
      </c>
      <c r="H43" s="9">
        <v>-150</v>
      </c>
      <c r="I43" s="6">
        <v>42817</v>
      </c>
      <c r="J43" s="4" t="s">
        <v>710</v>
      </c>
      <c r="K43" s="7">
        <f>_xll.AtlasFormulas.AtlasFunctions.AtlasBalance("PROD",DataAreaId,"T.LedgerTrans","Sum|AmountMST|0","","","","","","","AccountNum|Voucher","210010",$J43)</f>
        <v>0</v>
      </c>
    </row>
    <row r="44" spans="1:11" x14ac:dyDescent="0.25">
      <c r="A44" s="4" t="s">
        <v>215</v>
      </c>
      <c r="B44" s="7" t="str">
        <f>_xll.AtlasFormulas.AtlasFunctions.AtlasTable("PROD",DataAreaId,"T.PurchTable","%OrderAccount","","","","","","","PurchId",$A44)</f>
        <v>364-2000168</v>
      </c>
      <c r="C44" s="7" t="str">
        <f>_xll.AtlasFormulas.AtlasFunctions.AtlasTable("PROD",DataAreaId,"T.VendTable","%Name","","","","","","","AccountNum",$B44)</f>
        <v>S&amp;P Clever Reinforcement Company AG</v>
      </c>
      <c r="D44" s="4" t="s">
        <v>500</v>
      </c>
      <c r="E44" s="4" t="s">
        <v>499</v>
      </c>
      <c r="F44" s="6">
        <v>42817</v>
      </c>
      <c r="G44" s="4" t="s">
        <v>50</v>
      </c>
      <c r="H44" s="9">
        <v>-150</v>
      </c>
      <c r="I44" s="6">
        <v>42817</v>
      </c>
      <c r="J44" s="4" t="s">
        <v>710</v>
      </c>
      <c r="K44" s="7">
        <f>_xll.AtlasFormulas.AtlasFunctions.AtlasBalance("PROD",DataAreaId,"T.LedgerTrans","Sum|AmountMST|0","","","","","","","AccountNum|Voucher","210010",$J44)</f>
        <v>0</v>
      </c>
    </row>
    <row r="45" spans="1:11" x14ac:dyDescent="0.25">
      <c r="A45" s="4" t="s">
        <v>142</v>
      </c>
      <c r="B45" s="7" t="str">
        <f>_xll.AtlasFormulas.AtlasFunctions.AtlasTable("PROD",DataAreaId,"T.PurchTable","%OrderAccount","","","","","","","PurchId",$A45)</f>
        <v>364-2000168</v>
      </c>
      <c r="C45" s="7" t="str">
        <f>_xll.AtlasFormulas.AtlasFunctions.AtlasTable("PROD",DataAreaId,"T.VendTable","%Name","","","","","","","AccountNum",$B45)</f>
        <v>S&amp;P Clever Reinforcement Company AG</v>
      </c>
      <c r="D45" s="4" t="s">
        <v>241</v>
      </c>
      <c r="E45" s="4" t="s">
        <v>242</v>
      </c>
      <c r="F45" s="6">
        <v>42817</v>
      </c>
      <c r="G45" s="4" t="s">
        <v>50</v>
      </c>
      <c r="H45" s="9">
        <v>-94.16</v>
      </c>
      <c r="I45" s="6">
        <v>42817</v>
      </c>
      <c r="J45" s="4" t="s">
        <v>711</v>
      </c>
      <c r="K45" s="7">
        <f>_xll.AtlasFormulas.AtlasFunctions.AtlasBalance("PROD",DataAreaId,"T.LedgerTrans","Sum|AmountMST|0","","","","","","","AccountNum|Voucher","210010",$J45)</f>
        <v>0</v>
      </c>
    </row>
    <row r="46" spans="1:11" x14ac:dyDescent="0.25">
      <c r="A46" s="4" t="s">
        <v>142</v>
      </c>
      <c r="B46" s="7" t="str">
        <f>_xll.AtlasFormulas.AtlasFunctions.AtlasTable("PROD",DataAreaId,"T.PurchTable","%OrderAccount","","","","","","","PurchId",$A46)</f>
        <v>364-2000168</v>
      </c>
      <c r="C46" s="7" t="str">
        <f>_xll.AtlasFormulas.AtlasFunctions.AtlasTable("PROD",DataAreaId,"T.VendTable","%Name","","","","","","","AccountNum",$B46)</f>
        <v>S&amp;P Clever Reinforcement Company AG</v>
      </c>
      <c r="D46" s="4" t="s">
        <v>241</v>
      </c>
      <c r="E46" s="4" t="s">
        <v>242</v>
      </c>
      <c r="F46" s="6">
        <v>42817</v>
      </c>
      <c r="G46" s="4" t="s">
        <v>50</v>
      </c>
      <c r="H46" s="9">
        <v>-5.84</v>
      </c>
      <c r="I46" s="6">
        <v>42817</v>
      </c>
      <c r="J46" s="4" t="s">
        <v>711</v>
      </c>
      <c r="K46" s="7">
        <f>_xll.AtlasFormulas.AtlasFunctions.AtlasBalance("PROD",DataAreaId,"T.LedgerTrans","Sum|AmountMST|0","","","","","","","AccountNum|Voucher","210010",$J46)</f>
        <v>0</v>
      </c>
    </row>
    <row r="47" spans="1:11" x14ac:dyDescent="0.25">
      <c r="A47" s="4" t="s">
        <v>142</v>
      </c>
      <c r="B47" s="7" t="str">
        <f>_xll.AtlasFormulas.AtlasFunctions.AtlasTable("PROD",DataAreaId,"T.PurchTable","%OrderAccount","","","","","","","PurchId",$A47)</f>
        <v>364-2000168</v>
      </c>
      <c r="C47" s="7" t="str">
        <f>_xll.AtlasFormulas.AtlasFunctions.AtlasTable("PROD",DataAreaId,"T.VendTable","%Name","","","","","","","AccountNum",$B47)</f>
        <v>S&amp;P Clever Reinforcement Company AG</v>
      </c>
      <c r="D47" s="4" t="s">
        <v>241</v>
      </c>
      <c r="E47" s="4" t="s">
        <v>242</v>
      </c>
      <c r="F47" s="6">
        <v>42817</v>
      </c>
      <c r="G47" s="4" t="s">
        <v>50</v>
      </c>
      <c r="H47" s="9">
        <v>-100</v>
      </c>
      <c r="I47" s="6">
        <v>42817</v>
      </c>
      <c r="J47" s="4" t="s">
        <v>711</v>
      </c>
      <c r="K47" s="7">
        <f>_xll.AtlasFormulas.AtlasFunctions.AtlasBalance("PROD",DataAreaId,"T.LedgerTrans","Sum|AmountMST|0","","","","","","","AccountNum|Voucher","210010",$J47)</f>
        <v>0</v>
      </c>
    </row>
    <row r="48" spans="1:11" x14ac:dyDescent="0.25">
      <c r="A48" s="4" t="s">
        <v>142</v>
      </c>
      <c r="B48" s="7" t="str">
        <f>_xll.AtlasFormulas.AtlasFunctions.AtlasTable("PROD",DataAreaId,"T.PurchTable","%OrderAccount","","","","","","","PurchId",$A48)</f>
        <v>364-2000168</v>
      </c>
      <c r="C48" s="7" t="str">
        <f>_xll.AtlasFormulas.AtlasFunctions.AtlasTable("PROD",DataAreaId,"T.VendTable","%Name","","","","","","","AccountNum",$B48)</f>
        <v>S&amp;P Clever Reinforcement Company AG</v>
      </c>
      <c r="D48" s="4" t="s">
        <v>241</v>
      </c>
      <c r="E48" s="4" t="s">
        <v>242</v>
      </c>
      <c r="F48" s="6">
        <v>42817</v>
      </c>
      <c r="G48" s="4" t="s">
        <v>50</v>
      </c>
      <c r="H48" s="9">
        <v>-150</v>
      </c>
      <c r="I48" s="6">
        <v>42817</v>
      </c>
      <c r="J48" s="4" t="s">
        <v>711</v>
      </c>
      <c r="K48" s="7">
        <f>_xll.AtlasFormulas.AtlasFunctions.AtlasBalance("PROD",DataAreaId,"T.LedgerTrans","Sum|AmountMST|0","","","","","","","AccountNum|Voucher","210010",$J48)</f>
        <v>0</v>
      </c>
    </row>
    <row r="49" spans="1:11" x14ac:dyDescent="0.25">
      <c r="A49" s="4" t="s">
        <v>142</v>
      </c>
      <c r="B49" s="7" t="str">
        <f>_xll.AtlasFormulas.AtlasFunctions.AtlasTable("PROD",DataAreaId,"T.PurchTable","%OrderAccount","","","","","","","PurchId",$A49)</f>
        <v>364-2000168</v>
      </c>
      <c r="C49" s="7" t="str">
        <f>_xll.AtlasFormulas.AtlasFunctions.AtlasTable("PROD",DataAreaId,"T.VendTable","%Name","","","","","","","AccountNum",$B49)</f>
        <v>S&amp;P Clever Reinforcement Company AG</v>
      </c>
      <c r="D49" s="4" t="s">
        <v>241</v>
      </c>
      <c r="E49" s="4" t="s">
        <v>242</v>
      </c>
      <c r="F49" s="6">
        <v>42817</v>
      </c>
      <c r="G49" s="4" t="s">
        <v>50</v>
      </c>
      <c r="H49" s="9">
        <v>-150</v>
      </c>
      <c r="I49" s="6">
        <v>42817</v>
      </c>
      <c r="J49" s="4" t="s">
        <v>711</v>
      </c>
      <c r="K49" s="7">
        <f>_xll.AtlasFormulas.AtlasFunctions.AtlasBalance("PROD",DataAreaId,"T.LedgerTrans","Sum|AmountMST|0","","","","","","","AccountNum|Voucher","210010",$J49)</f>
        <v>0</v>
      </c>
    </row>
    <row r="50" spans="1:11" x14ac:dyDescent="0.25">
      <c r="A50" s="4" t="s">
        <v>142</v>
      </c>
      <c r="B50" s="7" t="str">
        <f>_xll.AtlasFormulas.AtlasFunctions.AtlasTable("PROD",DataAreaId,"T.PurchTable","%OrderAccount","","","","","","","PurchId",$A50)</f>
        <v>364-2000168</v>
      </c>
      <c r="C50" s="7" t="str">
        <f>_xll.AtlasFormulas.AtlasFunctions.AtlasTable("PROD",DataAreaId,"T.VendTable","%Name","","","","","","","AccountNum",$B50)</f>
        <v>S&amp;P Clever Reinforcement Company AG</v>
      </c>
      <c r="D50" s="4" t="s">
        <v>510</v>
      </c>
      <c r="E50" s="4" t="s">
        <v>509</v>
      </c>
      <c r="F50" s="6">
        <v>42817</v>
      </c>
      <c r="G50" s="4" t="s">
        <v>50</v>
      </c>
      <c r="H50" s="9">
        <v>-100</v>
      </c>
      <c r="I50" s="6">
        <v>42817</v>
      </c>
      <c r="J50" s="4" t="s">
        <v>711</v>
      </c>
      <c r="K50" s="7">
        <f>_xll.AtlasFormulas.AtlasFunctions.AtlasBalance("PROD",DataAreaId,"T.LedgerTrans","Sum|AmountMST|0","","","","","","","AccountNum|Voucher","210010",$J50)</f>
        <v>0</v>
      </c>
    </row>
    <row r="51" spans="1:11" x14ac:dyDescent="0.25">
      <c r="A51" s="4" t="s">
        <v>142</v>
      </c>
      <c r="B51" s="7" t="str">
        <f>_xll.AtlasFormulas.AtlasFunctions.AtlasTable("PROD",DataAreaId,"T.PurchTable","%OrderAccount","","","","","","","PurchId",$A51)</f>
        <v>364-2000168</v>
      </c>
      <c r="C51" s="7" t="str">
        <f>_xll.AtlasFormulas.AtlasFunctions.AtlasTable("PROD",DataAreaId,"T.VendTable","%Name","","","","","","","AccountNum",$B51)</f>
        <v>S&amp;P Clever Reinforcement Company AG</v>
      </c>
      <c r="D51" s="4" t="s">
        <v>510</v>
      </c>
      <c r="E51" s="4" t="s">
        <v>509</v>
      </c>
      <c r="F51" s="6">
        <v>42817</v>
      </c>
      <c r="G51" s="4" t="s">
        <v>50</v>
      </c>
      <c r="H51" s="9">
        <v>-100</v>
      </c>
      <c r="I51" s="6">
        <v>42817</v>
      </c>
      <c r="J51" s="4" t="s">
        <v>711</v>
      </c>
      <c r="K51" s="7">
        <f>_xll.AtlasFormulas.AtlasFunctions.AtlasBalance("PROD",DataAreaId,"T.LedgerTrans","Sum|AmountMST|0","","","","","","","AccountNum|Voucher","210010",$J51)</f>
        <v>0</v>
      </c>
    </row>
    <row r="52" spans="1:11" x14ac:dyDescent="0.25">
      <c r="A52" s="4" t="s">
        <v>142</v>
      </c>
      <c r="B52" s="7" t="str">
        <f>_xll.AtlasFormulas.AtlasFunctions.AtlasTable("PROD",DataAreaId,"T.PurchTable","%OrderAccount","","","","","","","PurchId",$A52)</f>
        <v>364-2000168</v>
      </c>
      <c r="C52" s="7" t="str">
        <f>_xll.AtlasFormulas.AtlasFunctions.AtlasTable("PROD",DataAreaId,"T.VendTable","%Name","","","","","","","AccountNum",$B52)</f>
        <v>S&amp;P Clever Reinforcement Company AG</v>
      </c>
      <c r="D52" s="4" t="s">
        <v>510</v>
      </c>
      <c r="E52" s="4" t="s">
        <v>509</v>
      </c>
      <c r="F52" s="6">
        <v>42817</v>
      </c>
      <c r="G52" s="4" t="s">
        <v>50</v>
      </c>
      <c r="H52" s="9">
        <v>-150</v>
      </c>
      <c r="I52" s="6">
        <v>42817</v>
      </c>
      <c r="J52" s="4" t="s">
        <v>711</v>
      </c>
      <c r="K52" s="7">
        <f>_xll.AtlasFormulas.AtlasFunctions.AtlasBalance("PROD",DataAreaId,"T.LedgerTrans","Sum|AmountMST|0","","","","","","","AccountNum|Voucher","210010",$J52)</f>
        <v>0</v>
      </c>
    </row>
    <row r="53" spans="1:11" x14ac:dyDescent="0.25">
      <c r="A53" s="4" t="s">
        <v>142</v>
      </c>
      <c r="B53" s="7" t="str">
        <f>_xll.AtlasFormulas.AtlasFunctions.AtlasTable("PROD",DataAreaId,"T.PurchTable","%OrderAccount","","","","","","","PurchId",$A53)</f>
        <v>364-2000168</v>
      </c>
      <c r="C53" s="7" t="str">
        <f>_xll.AtlasFormulas.AtlasFunctions.AtlasTable("PROD",DataAreaId,"T.VendTable","%Name","","","","","","","AccountNum",$B53)</f>
        <v>S&amp;P Clever Reinforcement Company AG</v>
      </c>
      <c r="D53" s="4" t="s">
        <v>510</v>
      </c>
      <c r="E53" s="4" t="s">
        <v>509</v>
      </c>
      <c r="F53" s="6">
        <v>42817</v>
      </c>
      <c r="G53" s="4" t="s">
        <v>50</v>
      </c>
      <c r="H53" s="9">
        <v>-150</v>
      </c>
      <c r="I53" s="6">
        <v>42817</v>
      </c>
      <c r="J53" s="4" t="s">
        <v>711</v>
      </c>
      <c r="K53" s="7">
        <f>_xll.AtlasFormulas.AtlasFunctions.AtlasBalance("PROD",DataAreaId,"T.LedgerTrans","Sum|AmountMST|0","","","","","","","AccountNum|Voucher","210010",$J53)</f>
        <v>0</v>
      </c>
    </row>
    <row r="54" spans="1:11" x14ac:dyDescent="0.25">
      <c r="A54" s="4" t="s">
        <v>215</v>
      </c>
      <c r="B54" s="7" t="str">
        <f>_xll.AtlasFormulas.AtlasFunctions.AtlasTable("PROD",DataAreaId,"T.PurchTable","%OrderAccount","","","","","","","PurchId",$A54)</f>
        <v>364-2000168</v>
      </c>
      <c r="C54" s="7" t="str">
        <f>_xll.AtlasFormulas.AtlasFunctions.AtlasTable("PROD",DataAreaId,"T.VendTable","%Name","","","","","","","AccountNum",$B54)</f>
        <v>S&amp;P Clever Reinforcement Company AG</v>
      </c>
      <c r="D54" s="4" t="s">
        <v>155</v>
      </c>
      <c r="E54" s="4" t="s">
        <v>156</v>
      </c>
      <c r="F54" s="6">
        <v>42817</v>
      </c>
      <c r="G54" s="4" t="s">
        <v>50</v>
      </c>
      <c r="H54" s="9">
        <v>-100</v>
      </c>
      <c r="I54" s="6">
        <v>42817</v>
      </c>
      <c r="J54" s="4" t="s">
        <v>710</v>
      </c>
      <c r="K54" s="7">
        <f>_xll.AtlasFormulas.AtlasFunctions.AtlasBalance("PROD",DataAreaId,"T.LedgerTrans","Sum|AmountMST|0","","","","","","","AccountNum|Voucher","210010",$J54)</f>
        <v>0</v>
      </c>
    </row>
    <row r="55" spans="1:11" x14ac:dyDescent="0.25">
      <c r="A55" s="4" t="s">
        <v>215</v>
      </c>
      <c r="B55" s="7" t="str">
        <f>_xll.AtlasFormulas.AtlasFunctions.AtlasTable("PROD",DataAreaId,"T.PurchTable","%OrderAccount","","","","","","","PurchId",$A55)</f>
        <v>364-2000168</v>
      </c>
      <c r="C55" s="7" t="str">
        <f>_xll.AtlasFormulas.AtlasFunctions.AtlasTable("PROD",DataAreaId,"T.VendTable","%Name","","","","","","","AccountNum",$B55)</f>
        <v>S&amp;P Clever Reinforcement Company AG</v>
      </c>
      <c r="D55" s="4" t="s">
        <v>155</v>
      </c>
      <c r="E55" s="4" t="s">
        <v>156</v>
      </c>
      <c r="F55" s="6">
        <v>42817</v>
      </c>
      <c r="G55" s="4" t="s">
        <v>50</v>
      </c>
      <c r="H55" s="9">
        <v>-100</v>
      </c>
      <c r="I55" s="6">
        <v>42817</v>
      </c>
      <c r="J55" s="4" t="s">
        <v>710</v>
      </c>
      <c r="K55" s="7">
        <f>_xll.AtlasFormulas.AtlasFunctions.AtlasBalance("PROD",DataAreaId,"T.LedgerTrans","Sum|AmountMST|0","","","","","","","AccountNum|Voucher","210010",$J55)</f>
        <v>0</v>
      </c>
    </row>
    <row r="56" spans="1:11" x14ac:dyDescent="0.25">
      <c r="A56" s="4" t="s">
        <v>215</v>
      </c>
      <c r="B56" s="7" t="str">
        <f>_xll.AtlasFormulas.AtlasFunctions.AtlasTable("PROD",DataAreaId,"T.PurchTable","%OrderAccount","","","","","","","PurchId",$A56)</f>
        <v>364-2000168</v>
      </c>
      <c r="C56" s="7" t="str">
        <f>_xll.AtlasFormulas.AtlasFunctions.AtlasTable("PROD",DataAreaId,"T.VendTable","%Name","","","","","","","AccountNum",$B56)</f>
        <v>S&amp;P Clever Reinforcement Company AG</v>
      </c>
      <c r="D56" s="4" t="s">
        <v>155</v>
      </c>
      <c r="E56" s="4" t="s">
        <v>156</v>
      </c>
      <c r="F56" s="6">
        <v>42817</v>
      </c>
      <c r="G56" s="4" t="s">
        <v>50</v>
      </c>
      <c r="H56" s="9">
        <v>-100</v>
      </c>
      <c r="I56" s="6">
        <v>42817</v>
      </c>
      <c r="J56" s="4" t="s">
        <v>710</v>
      </c>
      <c r="K56" s="7">
        <f>_xll.AtlasFormulas.AtlasFunctions.AtlasBalance("PROD",DataAreaId,"T.LedgerTrans","Sum|AmountMST|0","","","","","","","AccountNum|Voucher","210010",$J56)</f>
        <v>0</v>
      </c>
    </row>
    <row r="57" spans="1:11" x14ac:dyDescent="0.25">
      <c r="A57" s="4" t="s">
        <v>215</v>
      </c>
      <c r="B57" s="7" t="str">
        <f>_xll.AtlasFormulas.AtlasFunctions.AtlasTable("PROD",DataAreaId,"T.PurchTable","%OrderAccount","","","","","","","PurchId",$A57)</f>
        <v>364-2000168</v>
      </c>
      <c r="C57" s="7" t="str">
        <f>_xll.AtlasFormulas.AtlasFunctions.AtlasTable("PROD",DataAreaId,"T.VendTable","%Name","","","","","","","AccountNum",$B57)</f>
        <v>S&amp;P Clever Reinforcement Company AG</v>
      </c>
      <c r="D57" s="4" t="s">
        <v>155</v>
      </c>
      <c r="E57" s="4" t="s">
        <v>156</v>
      </c>
      <c r="F57" s="6">
        <v>42817</v>
      </c>
      <c r="G57" s="4" t="s">
        <v>50</v>
      </c>
      <c r="H57" s="9">
        <v>-100</v>
      </c>
      <c r="I57" s="6">
        <v>42817</v>
      </c>
      <c r="J57" s="4" t="s">
        <v>710</v>
      </c>
      <c r="K57" s="7">
        <f>_xll.AtlasFormulas.AtlasFunctions.AtlasBalance("PROD",DataAreaId,"T.LedgerTrans","Sum|AmountMST|0","","","","","","","AccountNum|Voucher","210010",$J57)</f>
        <v>0</v>
      </c>
    </row>
    <row r="58" spans="1:11" x14ac:dyDescent="0.25">
      <c r="A58" s="4" t="s">
        <v>215</v>
      </c>
      <c r="B58" s="7" t="str">
        <f>_xll.AtlasFormulas.AtlasFunctions.AtlasTable("PROD",DataAreaId,"T.PurchTable","%OrderAccount","","","","","","","PurchId",$A58)</f>
        <v>364-2000168</v>
      </c>
      <c r="C58" s="7" t="str">
        <f>_xll.AtlasFormulas.AtlasFunctions.AtlasTable("PROD",DataAreaId,"T.VendTable","%Name","","","","","","","AccountNum",$B58)</f>
        <v>S&amp;P Clever Reinforcement Company AG</v>
      </c>
      <c r="D58" s="4" t="s">
        <v>155</v>
      </c>
      <c r="E58" s="4" t="s">
        <v>156</v>
      </c>
      <c r="F58" s="6">
        <v>42817</v>
      </c>
      <c r="G58" s="4" t="s">
        <v>50</v>
      </c>
      <c r="H58" s="9">
        <v>-100</v>
      </c>
      <c r="I58" s="6">
        <v>42817</v>
      </c>
      <c r="J58" s="4" t="s">
        <v>710</v>
      </c>
      <c r="K58" s="7">
        <f>_xll.AtlasFormulas.AtlasFunctions.AtlasBalance("PROD",DataAreaId,"T.LedgerTrans","Sum|AmountMST|0","","","","","","","AccountNum|Voucher","210010",$J58)</f>
        <v>0</v>
      </c>
    </row>
    <row r="59" spans="1:11" x14ac:dyDescent="0.25">
      <c r="A59" s="4" t="s">
        <v>215</v>
      </c>
      <c r="B59" s="7" t="str">
        <f>_xll.AtlasFormulas.AtlasFunctions.AtlasTable("PROD",DataAreaId,"T.PurchTable","%OrderAccount","","","","","","","PurchId",$A59)</f>
        <v>364-2000168</v>
      </c>
      <c r="C59" s="7" t="str">
        <f>_xll.AtlasFormulas.AtlasFunctions.AtlasTable("PROD",DataAreaId,"T.VendTable","%Name","","","","","","","AccountNum",$B59)</f>
        <v>S&amp;P Clever Reinforcement Company AG</v>
      </c>
      <c r="D59" s="4" t="s">
        <v>155</v>
      </c>
      <c r="E59" s="4" t="s">
        <v>156</v>
      </c>
      <c r="F59" s="6">
        <v>42817</v>
      </c>
      <c r="G59" s="4" t="s">
        <v>50</v>
      </c>
      <c r="H59" s="9">
        <v>-100</v>
      </c>
      <c r="I59" s="6">
        <v>42817</v>
      </c>
      <c r="J59" s="4" t="s">
        <v>710</v>
      </c>
      <c r="K59" s="7">
        <f>_xll.AtlasFormulas.AtlasFunctions.AtlasBalance("PROD",DataAreaId,"T.LedgerTrans","Sum|AmountMST|0","","","","","","","AccountNum|Voucher","210010",$J59)</f>
        <v>0</v>
      </c>
    </row>
    <row r="60" spans="1:11" x14ac:dyDescent="0.25">
      <c r="A60" s="4" t="s">
        <v>215</v>
      </c>
      <c r="B60" s="7" t="str">
        <f>_xll.AtlasFormulas.AtlasFunctions.AtlasTable("PROD",DataAreaId,"T.PurchTable","%OrderAccount","","","","","","","PurchId",$A60)</f>
        <v>364-2000168</v>
      </c>
      <c r="C60" s="7" t="str">
        <f>_xll.AtlasFormulas.AtlasFunctions.AtlasTable("PROD",DataAreaId,"T.VendTable","%Name","","","","","","","AccountNum",$B60)</f>
        <v>S&amp;P Clever Reinforcement Company AG</v>
      </c>
      <c r="D60" s="4" t="s">
        <v>155</v>
      </c>
      <c r="E60" s="4" t="s">
        <v>156</v>
      </c>
      <c r="F60" s="6">
        <v>42817</v>
      </c>
      <c r="G60" s="4" t="s">
        <v>50</v>
      </c>
      <c r="H60" s="9">
        <v>-100</v>
      </c>
      <c r="I60" s="6">
        <v>42817</v>
      </c>
      <c r="J60" s="4" t="s">
        <v>710</v>
      </c>
      <c r="K60" s="7">
        <f>_xll.AtlasFormulas.AtlasFunctions.AtlasBalance("PROD",DataAreaId,"T.LedgerTrans","Sum|AmountMST|0","","","","","","","AccountNum|Voucher","210010",$J60)</f>
        <v>0</v>
      </c>
    </row>
    <row r="61" spans="1:11" x14ac:dyDescent="0.25">
      <c r="A61" s="4" t="s">
        <v>215</v>
      </c>
      <c r="B61" s="7" t="str">
        <f>_xll.AtlasFormulas.AtlasFunctions.AtlasTable("PROD",DataAreaId,"T.PurchTable","%OrderAccount","","","","","","","PurchId",$A61)</f>
        <v>364-2000168</v>
      </c>
      <c r="C61" s="7" t="str">
        <f>_xll.AtlasFormulas.AtlasFunctions.AtlasTable("PROD",DataAreaId,"T.VendTable","%Name","","","","","","","AccountNum",$B61)</f>
        <v>S&amp;P Clever Reinforcement Company AG</v>
      </c>
      <c r="D61" s="4" t="s">
        <v>155</v>
      </c>
      <c r="E61" s="4" t="s">
        <v>156</v>
      </c>
      <c r="F61" s="6">
        <v>42817</v>
      </c>
      <c r="G61" s="4" t="s">
        <v>50</v>
      </c>
      <c r="H61" s="9">
        <v>-100</v>
      </c>
      <c r="I61" s="6">
        <v>42817</v>
      </c>
      <c r="J61" s="4" t="s">
        <v>710</v>
      </c>
      <c r="K61" s="7">
        <f>_xll.AtlasFormulas.AtlasFunctions.AtlasBalance("PROD",DataAreaId,"T.LedgerTrans","Sum|AmountMST|0","","","","","","","AccountNum|Voucher","210010",$J61)</f>
        <v>0</v>
      </c>
    </row>
    <row r="62" spans="1:11" x14ac:dyDescent="0.25">
      <c r="A62" s="4" t="s">
        <v>215</v>
      </c>
      <c r="B62" s="7" t="str">
        <f>_xll.AtlasFormulas.AtlasFunctions.AtlasTable("PROD",DataAreaId,"T.PurchTable","%OrderAccount","","","","","","","PurchId",$A62)</f>
        <v>364-2000168</v>
      </c>
      <c r="C62" s="7" t="str">
        <f>_xll.AtlasFormulas.AtlasFunctions.AtlasTable("PROD",DataAreaId,"T.VendTable","%Name","","","","","","","AccountNum",$B62)</f>
        <v>S&amp;P Clever Reinforcement Company AG</v>
      </c>
      <c r="D62" s="4" t="s">
        <v>155</v>
      </c>
      <c r="E62" s="4" t="s">
        <v>156</v>
      </c>
      <c r="F62" s="6">
        <v>42817</v>
      </c>
      <c r="G62" s="4" t="s">
        <v>50</v>
      </c>
      <c r="H62" s="9">
        <v>-100</v>
      </c>
      <c r="I62" s="6">
        <v>42817</v>
      </c>
      <c r="J62" s="4" t="s">
        <v>710</v>
      </c>
      <c r="K62" s="7">
        <f>_xll.AtlasFormulas.AtlasFunctions.AtlasBalance("PROD",DataAreaId,"T.LedgerTrans","Sum|AmountMST|0","","","","","","","AccountNum|Voucher","210010",$J62)</f>
        <v>0</v>
      </c>
    </row>
    <row r="63" spans="1:11" x14ac:dyDescent="0.25">
      <c r="A63" s="4" t="s">
        <v>215</v>
      </c>
      <c r="B63" s="7" t="str">
        <f>_xll.AtlasFormulas.AtlasFunctions.AtlasTable("PROD",DataAreaId,"T.PurchTable","%OrderAccount","","","","","","","PurchId",$A63)</f>
        <v>364-2000168</v>
      </c>
      <c r="C63" s="7" t="str">
        <f>_xll.AtlasFormulas.AtlasFunctions.AtlasTable("PROD",DataAreaId,"T.VendTable","%Name","","","","","","","AccountNum",$B63)</f>
        <v>S&amp;P Clever Reinforcement Company AG</v>
      </c>
      <c r="D63" s="4" t="s">
        <v>155</v>
      </c>
      <c r="E63" s="4" t="s">
        <v>156</v>
      </c>
      <c r="F63" s="6">
        <v>42817</v>
      </c>
      <c r="G63" s="4" t="s">
        <v>50</v>
      </c>
      <c r="H63" s="9">
        <v>-100</v>
      </c>
      <c r="I63" s="6">
        <v>42817</v>
      </c>
      <c r="J63" s="4" t="s">
        <v>710</v>
      </c>
      <c r="K63" s="7">
        <f>_xll.AtlasFormulas.AtlasFunctions.AtlasBalance("PROD",DataAreaId,"T.LedgerTrans","Sum|AmountMST|0","","","","","","","AccountNum|Voucher","210010",$J63)</f>
        <v>0</v>
      </c>
    </row>
    <row r="64" spans="1:11" x14ac:dyDescent="0.25">
      <c r="A64" s="4" t="s">
        <v>142</v>
      </c>
      <c r="B64" s="7" t="str">
        <f>_xll.AtlasFormulas.AtlasFunctions.AtlasTable("PROD",DataAreaId,"T.PurchTable","%OrderAccount","","","","","","","PurchId",$A64)</f>
        <v>364-2000168</v>
      </c>
      <c r="C64" s="7" t="str">
        <f>_xll.AtlasFormulas.AtlasFunctions.AtlasTable("PROD",DataAreaId,"T.VendTable","%Name","","","","","","","AccountNum",$B64)</f>
        <v>S&amp;P Clever Reinforcement Company AG</v>
      </c>
      <c r="D64" s="4" t="s">
        <v>532</v>
      </c>
      <c r="E64" s="4" t="s">
        <v>531</v>
      </c>
      <c r="F64" s="6">
        <v>42817</v>
      </c>
      <c r="G64" s="4" t="s">
        <v>50</v>
      </c>
      <c r="H64" s="9">
        <v>-100</v>
      </c>
      <c r="I64" s="6">
        <v>42817</v>
      </c>
      <c r="J64" s="4" t="s">
        <v>711</v>
      </c>
      <c r="K64" s="7">
        <f>_xll.AtlasFormulas.AtlasFunctions.AtlasBalance("PROD",DataAreaId,"T.LedgerTrans","Sum|AmountMST|0","","","","","","","AccountNum|Voucher","210010",$J64)</f>
        <v>0</v>
      </c>
    </row>
    <row r="65" spans="1:11" x14ac:dyDescent="0.25">
      <c r="A65" s="4" t="s">
        <v>142</v>
      </c>
      <c r="B65" s="7" t="str">
        <f>_xll.AtlasFormulas.AtlasFunctions.AtlasTable("PROD",DataAreaId,"T.PurchTable","%OrderAccount","","","","","","","PurchId",$A65)</f>
        <v>364-2000168</v>
      </c>
      <c r="C65" s="7" t="str">
        <f>_xll.AtlasFormulas.AtlasFunctions.AtlasTable("PROD",DataAreaId,"T.VendTable","%Name","","","","","","","AccountNum",$B65)</f>
        <v>S&amp;P Clever Reinforcement Company AG</v>
      </c>
      <c r="D65" s="4" t="s">
        <v>532</v>
      </c>
      <c r="E65" s="4" t="s">
        <v>531</v>
      </c>
      <c r="F65" s="6">
        <v>42817</v>
      </c>
      <c r="G65" s="4" t="s">
        <v>50</v>
      </c>
      <c r="H65" s="9">
        <v>-100</v>
      </c>
      <c r="I65" s="6">
        <v>42817</v>
      </c>
      <c r="J65" s="4" t="s">
        <v>711</v>
      </c>
      <c r="K65" s="7">
        <f>_xll.AtlasFormulas.AtlasFunctions.AtlasBalance("PROD",DataAreaId,"T.LedgerTrans","Sum|AmountMST|0","","","","","","","AccountNum|Voucher","210010",$J65)</f>
        <v>0</v>
      </c>
    </row>
    <row r="66" spans="1:11" x14ac:dyDescent="0.25">
      <c r="A66" s="4" t="s">
        <v>142</v>
      </c>
      <c r="B66" s="7" t="str">
        <f>_xll.AtlasFormulas.AtlasFunctions.AtlasTable("PROD",DataAreaId,"T.PurchTable","%OrderAccount","","","","","","","PurchId",$A66)</f>
        <v>364-2000168</v>
      </c>
      <c r="C66" s="7" t="str">
        <f>_xll.AtlasFormulas.AtlasFunctions.AtlasTable("PROD",DataAreaId,"T.VendTable","%Name","","","","","","","AccountNum",$B66)</f>
        <v>S&amp;P Clever Reinforcement Company AG</v>
      </c>
      <c r="D66" s="4" t="s">
        <v>532</v>
      </c>
      <c r="E66" s="4" t="s">
        <v>531</v>
      </c>
      <c r="F66" s="6">
        <v>42817</v>
      </c>
      <c r="G66" s="4" t="s">
        <v>50</v>
      </c>
      <c r="H66" s="9">
        <v>-100</v>
      </c>
      <c r="I66" s="6">
        <v>42817</v>
      </c>
      <c r="J66" s="4" t="s">
        <v>711</v>
      </c>
      <c r="K66" s="7">
        <f>_xll.AtlasFormulas.AtlasFunctions.AtlasBalance("PROD",DataAreaId,"T.LedgerTrans","Sum|AmountMST|0","","","","","","","AccountNum|Voucher","210010",$J66)</f>
        <v>0</v>
      </c>
    </row>
    <row r="67" spans="1:11" x14ac:dyDescent="0.25">
      <c r="A67" s="4" t="s">
        <v>215</v>
      </c>
      <c r="B67" s="7" t="str">
        <f>_xll.AtlasFormulas.AtlasFunctions.AtlasTable("PROD",DataAreaId,"T.PurchTable","%OrderAccount","","","","","","","PurchId",$A67)</f>
        <v>364-2000168</v>
      </c>
      <c r="C67" s="7" t="str">
        <f>_xll.AtlasFormulas.AtlasFunctions.AtlasTable("PROD",DataAreaId,"T.VendTable","%Name","","","","","","","AccountNum",$B67)</f>
        <v>S&amp;P Clever Reinforcement Company AG</v>
      </c>
      <c r="D67" s="4" t="s">
        <v>532</v>
      </c>
      <c r="E67" s="4" t="s">
        <v>531</v>
      </c>
      <c r="F67" s="6">
        <v>42817</v>
      </c>
      <c r="G67" s="4" t="s">
        <v>50</v>
      </c>
      <c r="H67" s="9">
        <v>-100</v>
      </c>
      <c r="I67" s="6">
        <v>42817</v>
      </c>
      <c r="J67" s="4" t="s">
        <v>710</v>
      </c>
      <c r="K67" s="7">
        <f>_xll.AtlasFormulas.AtlasFunctions.AtlasBalance("PROD",DataAreaId,"T.LedgerTrans","Sum|AmountMST|0","","","","","","","AccountNum|Voucher","210010",$J67)</f>
        <v>0</v>
      </c>
    </row>
    <row r="68" spans="1:11" x14ac:dyDescent="0.25">
      <c r="A68" s="4" t="s">
        <v>215</v>
      </c>
      <c r="B68" s="7" t="str">
        <f>_xll.AtlasFormulas.AtlasFunctions.AtlasTable("PROD",DataAreaId,"T.PurchTable","%OrderAccount","","","","","","","PurchId",$A68)</f>
        <v>364-2000168</v>
      </c>
      <c r="C68" s="7" t="str">
        <f>_xll.AtlasFormulas.AtlasFunctions.AtlasTable("PROD",DataAreaId,"T.VendTable","%Name","","","","","","","AccountNum",$B68)</f>
        <v>S&amp;P Clever Reinforcement Company AG</v>
      </c>
      <c r="D68" s="4" t="s">
        <v>532</v>
      </c>
      <c r="E68" s="4" t="s">
        <v>531</v>
      </c>
      <c r="F68" s="6">
        <v>42817</v>
      </c>
      <c r="G68" s="4" t="s">
        <v>50</v>
      </c>
      <c r="H68" s="9">
        <v>-100</v>
      </c>
      <c r="I68" s="6">
        <v>42817</v>
      </c>
      <c r="J68" s="4" t="s">
        <v>710</v>
      </c>
      <c r="K68" s="7">
        <f>_xll.AtlasFormulas.AtlasFunctions.AtlasBalance("PROD",DataAreaId,"T.LedgerTrans","Sum|AmountMST|0","","","","","","","AccountNum|Voucher","210010",$J68)</f>
        <v>0</v>
      </c>
    </row>
    <row r="69" spans="1:11" x14ac:dyDescent="0.25">
      <c r="A69" s="4" t="s">
        <v>215</v>
      </c>
      <c r="B69" s="7" t="str">
        <f>_xll.AtlasFormulas.AtlasFunctions.AtlasTable("PROD",DataAreaId,"T.PurchTable","%OrderAccount","","","","","","","PurchId",$A69)</f>
        <v>364-2000168</v>
      </c>
      <c r="C69" s="7" t="str">
        <f>_xll.AtlasFormulas.AtlasFunctions.AtlasTable("PROD",DataAreaId,"T.VendTable","%Name","","","","","","","AccountNum",$B69)</f>
        <v>S&amp;P Clever Reinforcement Company AG</v>
      </c>
      <c r="D69" s="4" t="s">
        <v>532</v>
      </c>
      <c r="E69" s="4" t="s">
        <v>531</v>
      </c>
      <c r="F69" s="6">
        <v>42817</v>
      </c>
      <c r="G69" s="4" t="s">
        <v>50</v>
      </c>
      <c r="H69" s="9">
        <v>-100</v>
      </c>
      <c r="I69" s="6">
        <v>42817</v>
      </c>
      <c r="J69" s="4" t="s">
        <v>710</v>
      </c>
      <c r="K69" s="7">
        <f>_xll.AtlasFormulas.AtlasFunctions.AtlasBalance("PROD",DataAreaId,"T.LedgerTrans","Sum|AmountMST|0","","","","","","","AccountNum|Voucher","210010",$J69)</f>
        <v>0</v>
      </c>
    </row>
    <row r="70" spans="1:11" x14ac:dyDescent="0.25">
      <c r="A70" s="4" t="s">
        <v>215</v>
      </c>
      <c r="B70" s="7" t="str">
        <f>_xll.AtlasFormulas.AtlasFunctions.AtlasTable("PROD",DataAreaId,"T.PurchTable","%OrderAccount","","","","","","","PurchId",$A70)</f>
        <v>364-2000168</v>
      </c>
      <c r="C70" s="7" t="str">
        <f>_xll.AtlasFormulas.AtlasFunctions.AtlasTable("PROD",DataAreaId,"T.VendTable","%Name","","","","","","","AccountNum",$B70)</f>
        <v>S&amp;P Clever Reinforcement Company AG</v>
      </c>
      <c r="D70" s="4" t="s">
        <v>532</v>
      </c>
      <c r="E70" s="4" t="s">
        <v>531</v>
      </c>
      <c r="F70" s="6">
        <v>42817</v>
      </c>
      <c r="G70" s="4" t="s">
        <v>50</v>
      </c>
      <c r="H70" s="9">
        <v>-100</v>
      </c>
      <c r="I70" s="6">
        <v>42817</v>
      </c>
      <c r="J70" s="4" t="s">
        <v>710</v>
      </c>
      <c r="K70" s="7">
        <f>_xll.AtlasFormulas.AtlasFunctions.AtlasBalance("PROD",DataAreaId,"T.LedgerTrans","Sum|AmountMST|0","","","","","","","AccountNum|Voucher","210010",$J70)</f>
        <v>0</v>
      </c>
    </row>
    <row r="71" spans="1:11" x14ac:dyDescent="0.25">
      <c r="A71" s="4" t="s">
        <v>215</v>
      </c>
      <c r="B71" s="7" t="str">
        <f>_xll.AtlasFormulas.AtlasFunctions.AtlasTable("PROD",DataAreaId,"T.PurchTable","%OrderAccount","","","","","","","PurchId",$A71)</f>
        <v>364-2000168</v>
      </c>
      <c r="C71" s="7" t="str">
        <f>_xll.AtlasFormulas.AtlasFunctions.AtlasTable("PROD",DataAreaId,"T.VendTable","%Name","","","","","","","AccountNum",$B71)</f>
        <v>S&amp;P Clever Reinforcement Company AG</v>
      </c>
      <c r="D71" s="4" t="s">
        <v>532</v>
      </c>
      <c r="E71" s="4" t="s">
        <v>531</v>
      </c>
      <c r="F71" s="6">
        <v>42817</v>
      </c>
      <c r="G71" s="4" t="s">
        <v>50</v>
      </c>
      <c r="H71" s="9">
        <v>-100</v>
      </c>
      <c r="I71" s="6">
        <v>42817</v>
      </c>
      <c r="J71" s="4" t="s">
        <v>710</v>
      </c>
      <c r="K71" s="7">
        <f>_xll.AtlasFormulas.AtlasFunctions.AtlasBalance("PROD",DataAreaId,"T.LedgerTrans","Sum|AmountMST|0","","","","","","","AccountNum|Voucher","210010",$J71)</f>
        <v>0</v>
      </c>
    </row>
    <row r="72" spans="1:11" x14ac:dyDescent="0.25">
      <c r="A72" s="4" t="s">
        <v>215</v>
      </c>
      <c r="B72" s="7" t="str">
        <f>_xll.AtlasFormulas.AtlasFunctions.AtlasTable("PROD",DataAreaId,"T.PurchTable","%OrderAccount","","","","","","","PurchId",$A72)</f>
        <v>364-2000168</v>
      </c>
      <c r="C72" s="7" t="str">
        <f>_xll.AtlasFormulas.AtlasFunctions.AtlasTable("PROD",DataAreaId,"T.VendTable","%Name","","","","","","","AccountNum",$B72)</f>
        <v>S&amp;P Clever Reinforcement Company AG</v>
      </c>
      <c r="D72" s="4" t="s">
        <v>532</v>
      </c>
      <c r="E72" s="4" t="s">
        <v>531</v>
      </c>
      <c r="F72" s="6">
        <v>42817</v>
      </c>
      <c r="G72" s="4" t="s">
        <v>50</v>
      </c>
      <c r="H72" s="9">
        <v>-100</v>
      </c>
      <c r="I72" s="6">
        <v>42817</v>
      </c>
      <c r="J72" s="4" t="s">
        <v>710</v>
      </c>
      <c r="K72" s="7">
        <f>_xll.AtlasFormulas.AtlasFunctions.AtlasBalance("PROD",DataAreaId,"T.LedgerTrans","Sum|AmountMST|0","","","","","","","AccountNum|Voucher","210010",$J72)</f>
        <v>0</v>
      </c>
    </row>
    <row r="73" spans="1:11" x14ac:dyDescent="0.25">
      <c r="A73" s="4" t="s">
        <v>215</v>
      </c>
      <c r="B73" s="7" t="str">
        <f>_xll.AtlasFormulas.AtlasFunctions.AtlasTable("PROD",DataAreaId,"T.PurchTable","%OrderAccount","","","","","","","PurchId",$A73)</f>
        <v>364-2000168</v>
      </c>
      <c r="C73" s="7" t="str">
        <f>_xll.AtlasFormulas.AtlasFunctions.AtlasTable("PROD",DataAreaId,"T.VendTable","%Name","","","","","","","AccountNum",$B73)</f>
        <v>S&amp;P Clever Reinforcement Company AG</v>
      </c>
      <c r="D73" s="4" t="s">
        <v>532</v>
      </c>
      <c r="E73" s="4" t="s">
        <v>531</v>
      </c>
      <c r="F73" s="6">
        <v>42817</v>
      </c>
      <c r="G73" s="4" t="s">
        <v>50</v>
      </c>
      <c r="H73" s="9">
        <v>-100</v>
      </c>
      <c r="I73" s="6">
        <v>42817</v>
      </c>
      <c r="J73" s="4" t="s">
        <v>710</v>
      </c>
      <c r="K73" s="7">
        <f>_xll.AtlasFormulas.AtlasFunctions.AtlasBalance("PROD",DataAreaId,"T.LedgerTrans","Sum|AmountMST|0","","","","","","","AccountNum|Voucher","210010",$J73)</f>
        <v>0</v>
      </c>
    </row>
    <row r="74" spans="1:11" x14ac:dyDescent="0.25">
      <c r="A74" s="4" t="s">
        <v>142</v>
      </c>
      <c r="B74" s="7" t="str">
        <f>_xll.AtlasFormulas.AtlasFunctions.AtlasTable("PROD",DataAreaId,"T.PurchTable","%OrderAccount","","","","","","","PurchId",$A74)</f>
        <v>364-2000168</v>
      </c>
      <c r="C74" s="7" t="str">
        <f>_xll.AtlasFormulas.AtlasFunctions.AtlasTable("PROD",DataAreaId,"T.VendTable","%Name","","","","","","","AccountNum",$B74)</f>
        <v>S&amp;P Clever Reinforcement Company AG</v>
      </c>
      <c r="D74" s="4" t="s">
        <v>44</v>
      </c>
      <c r="E74" s="4" t="s">
        <v>43</v>
      </c>
      <c r="F74" s="6">
        <v>42817</v>
      </c>
      <c r="G74" s="4" t="s">
        <v>50</v>
      </c>
      <c r="H74" s="9">
        <v>-150</v>
      </c>
      <c r="I74" s="6">
        <v>42817</v>
      </c>
      <c r="J74" s="4" t="s">
        <v>711</v>
      </c>
      <c r="K74" s="7">
        <f>_xll.AtlasFormulas.AtlasFunctions.AtlasBalance("PROD",DataAreaId,"T.LedgerTrans","Sum|AmountMST|0","","","","","","","AccountNum|Voucher","210010",$J74)</f>
        <v>0</v>
      </c>
    </row>
    <row r="75" spans="1:11" x14ac:dyDescent="0.25">
      <c r="A75" s="4" t="s">
        <v>142</v>
      </c>
      <c r="B75" s="7" t="str">
        <f>_xll.AtlasFormulas.AtlasFunctions.AtlasTable("PROD",DataAreaId,"T.PurchTable","%OrderAccount","","","","","","","PurchId",$A75)</f>
        <v>364-2000168</v>
      </c>
      <c r="C75" s="7" t="str">
        <f>_xll.AtlasFormulas.AtlasFunctions.AtlasTable("PROD",DataAreaId,"T.VendTable","%Name","","","","","","","AccountNum",$B75)</f>
        <v>S&amp;P Clever Reinforcement Company AG</v>
      </c>
      <c r="D75" s="4" t="s">
        <v>44</v>
      </c>
      <c r="E75" s="4" t="s">
        <v>43</v>
      </c>
      <c r="F75" s="6">
        <v>42817</v>
      </c>
      <c r="G75" s="4" t="s">
        <v>50</v>
      </c>
      <c r="H75" s="9">
        <v>-150</v>
      </c>
      <c r="I75" s="6">
        <v>42817</v>
      </c>
      <c r="J75" s="4" t="s">
        <v>711</v>
      </c>
      <c r="K75" s="7">
        <f>_xll.AtlasFormulas.AtlasFunctions.AtlasBalance("PROD",DataAreaId,"T.LedgerTrans","Sum|AmountMST|0","","","","","","","AccountNum|Voucher","210010",$J75)</f>
        <v>0</v>
      </c>
    </row>
    <row r="76" spans="1:11" x14ac:dyDescent="0.25">
      <c r="A76" s="4" t="s">
        <v>142</v>
      </c>
      <c r="B76" s="7" t="str">
        <f>_xll.AtlasFormulas.AtlasFunctions.AtlasTable("PROD",DataAreaId,"T.PurchTable","%OrderAccount","","","","","","","PurchId",$A76)</f>
        <v>364-2000168</v>
      </c>
      <c r="C76" s="7" t="str">
        <f>_xll.AtlasFormulas.AtlasFunctions.AtlasTable("PROD",DataAreaId,"T.VendTable","%Name","","","","","","","AccountNum",$B76)</f>
        <v>S&amp;P Clever Reinforcement Company AG</v>
      </c>
      <c r="D76" s="4" t="s">
        <v>526</v>
      </c>
      <c r="E76" s="4" t="s">
        <v>525</v>
      </c>
      <c r="F76" s="6">
        <v>42817</v>
      </c>
      <c r="G76" s="4" t="s">
        <v>50</v>
      </c>
      <c r="H76" s="9">
        <v>-100</v>
      </c>
      <c r="I76" s="6">
        <v>42817</v>
      </c>
      <c r="J76" s="4" t="s">
        <v>711</v>
      </c>
      <c r="K76" s="7">
        <f>_xll.AtlasFormulas.AtlasFunctions.AtlasBalance("PROD",DataAreaId,"T.LedgerTrans","Sum|AmountMST|0","","","","","","","AccountNum|Voucher","210010",$J76)</f>
        <v>0</v>
      </c>
    </row>
    <row r="77" spans="1:11" x14ac:dyDescent="0.25">
      <c r="A77" s="4" t="s">
        <v>142</v>
      </c>
      <c r="B77" s="7" t="str">
        <f>_xll.AtlasFormulas.AtlasFunctions.AtlasTable("PROD",DataAreaId,"T.PurchTable","%OrderAccount","","","","","","","PurchId",$A77)</f>
        <v>364-2000168</v>
      </c>
      <c r="C77" s="7" t="str">
        <f>_xll.AtlasFormulas.AtlasFunctions.AtlasTable("PROD",DataAreaId,"T.VendTable","%Name","","","","","","","AccountNum",$B77)</f>
        <v>S&amp;P Clever Reinforcement Company AG</v>
      </c>
      <c r="D77" s="4" t="s">
        <v>526</v>
      </c>
      <c r="E77" s="4" t="s">
        <v>525</v>
      </c>
      <c r="F77" s="6">
        <v>42817</v>
      </c>
      <c r="G77" s="4" t="s">
        <v>50</v>
      </c>
      <c r="H77" s="9">
        <v>-100</v>
      </c>
      <c r="I77" s="6">
        <v>42817</v>
      </c>
      <c r="J77" s="4" t="s">
        <v>711</v>
      </c>
      <c r="K77" s="7">
        <f>_xll.AtlasFormulas.AtlasFunctions.AtlasBalance("PROD",DataAreaId,"T.LedgerTrans","Sum|AmountMST|0","","","","","","","AccountNum|Voucher","210010",$J77)</f>
        <v>0</v>
      </c>
    </row>
    <row r="78" spans="1:11" x14ac:dyDescent="0.25">
      <c r="A78" s="4" t="s">
        <v>566</v>
      </c>
      <c r="B78" s="7" t="str">
        <f>_xll.AtlasFormulas.AtlasFunctions.AtlasTable("PROD",DataAreaId,"T.PurchTable","%OrderAccount","","","","","","","PurchId",$A78)</f>
        <v>364-2000125</v>
      </c>
      <c r="C78" s="7" t="str">
        <f>_xll.AtlasFormulas.AtlasFunctions.AtlasTable("PROD",DataAreaId,"T.VendTable","%Name","","","","","","","AccountNum",$B78)</f>
        <v>D.P.P. B.V.</v>
      </c>
      <c r="D78" s="4" t="s">
        <v>564</v>
      </c>
      <c r="E78" s="4" t="s">
        <v>563</v>
      </c>
      <c r="F78" s="6">
        <v>42824</v>
      </c>
      <c r="G78" s="4" t="s">
        <v>50</v>
      </c>
      <c r="H78" s="9">
        <v>-1000</v>
      </c>
      <c r="I78" s="6">
        <v>42825</v>
      </c>
      <c r="J78" s="4" t="s">
        <v>212</v>
      </c>
      <c r="K78" s="7">
        <f>_xll.AtlasFormulas.AtlasFunctions.AtlasBalance("PROD",DataAreaId,"T.LedgerTrans","Sum|AmountMST|0","","","","","","","AccountNum|Voucher","210010",$J78)</f>
        <v>7540</v>
      </c>
    </row>
    <row r="79" spans="1:11" x14ac:dyDescent="0.25">
      <c r="A79" s="4" t="s">
        <v>554</v>
      </c>
      <c r="B79" s="7" t="str">
        <f>_xll.AtlasFormulas.AtlasFunctions.AtlasTable("PROD",DataAreaId,"T.PurchTable","%OrderAccount","","","","","","","PurchId",$A79)</f>
        <v>364-2000125</v>
      </c>
      <c r="C79" s="7" t="str">
        <f>_xll.AtlasFormulas.AtlasFunctions.AtlasTable("PROD",DataAreaId,"T.VendTable","%Name","","","","","","","AccountNum",$B79)</f>
        <v>D.P.P. B.V.</v>
      </c>
      <c r="D79" s="4" t="s">
        <v>540</v>
      </c>
      <c r="E79" s="4" t="s">
        <v>539</v>
      </c>
      <c r="F79" s="6">
        <v>42894</v>
      </c>
      <c r="G79" s="4" t="s">
        <v>50</v>
      </c>
      <c r="H79" s="9">
        <v>-0.54</v>
      </c>
      <c r="I79" s="6">
        <v>42894</v>
      </c>
      <c r="J79" s="4" t="s">
        <v>712</v>
      </c>
      <c r="K79" s="7">
        <f>_xll.AtlasFormulas.AtlasFunctions.AtlasBalance("PROD",DataAreaId,"T.LedgerTrans","Sum|AmountMST|0","","","","","","","AccountNum|Voucher","210010",$J79)</f>
        <v>0</v>
      </c>
    </row>
    <row r="80" spans="1:11" x14ac:dyDescent="0.25">
      <c r="A80" s="4" t="s">
        <v>573</v>
      </c>
      <c r="B80" s="7" t="str">
        <f>_xll.AtlasFormulas.AtlasFunctions.AtlasTable("PROD",DataAreaId,"T.PurchTable","%OrderAccount","","","","","","","PurchId",$A80)</f>
        <v>364-2000156</v>
      </c>
      <c r="C80" s="7" t="str">
        <f>_xll.AtlasFormulas.AtlasFunctions.AtlasTable("PROD",DataAreaId,"T.VendTable","%Name","","","","","","","AccountNum",$B80)</f>
        <v>S&amp;P Reinforcement France</v>
      </c>
      <c r="D80" s="4" t="s">
        <v>69</v>
      </c>
      <c r="E80" s="4" t="s">
        <v>70</v>
      </c>
      <c r="F80" s="6">
        <v>42886</v>
      </c>
      <c r="G80" s="4" t="s">
        <v>50</v>
      </c>
      <c r="H80" s="9">
        <v>-10</v>
      </c>
      <c r="I80" s="6">
        <v>42886</v>
      </c>
      <c r="J80" s="4" t="s">
        <v>713</v>
      </c>
      <c r="K80" s="7">
        <f>_xll.AtlasFormulas.AtlasFunctions.AtlasBalance("PROD",DataAreaId,"T.LedgerTrans","Sum|AmountMST|0","","","","","","","AccountNum|Voucher","210010",$J80)</f>
        <v>0</v>
      </c>
    </row>
    <row r="81" spans="1:11" x14ac:dyDescent="0.25">
      <c r="A81" s="4" t="s">
        <v>107</v>
      </c>
      <c r="B81" s="7" t="str">
        <f>_xll.AtlasFormulas.AtlasFunctions.AtlasTable("PROD",DataAreaId,"T.PurchTable","%OrderAccount","","","","","","","PurchId",$A81)</f>
        <v>364-2000168</v>
      </c>
      <c r="C81" s="7" t="str">
        <f>_xll.AtlasFormulas.AtlasFunctions.AtlasTable("PROD",DataAreaId,"T.VendTable","%Name","","","","","","","AccountNum",$B81)</f>
        <v>S&amp;P Clever Reinforcement Company AG</v>
      </c>
      <c r="D81" s="4" t="s">
        <v>583</v>
      </c>
      <c r="E81" s="4" t="s">
        <v>582</v>
      </c>
      <c r="F81" s="6">
        <v>42817</v>
      </c>
      <c r="G81" s="4" t="s">
        <v>50</v>
      </c>
      <c r="H81" s="9">
        <v>-42</v>
      </c>
      <c r="I81" s="6">
        <v>42817</v>
      </c>
      <c r="J81" s="4" t="s">
        <v>59</v>
      </c>
      <c r="K81" s="7">
        <f>_xll.AtlasFormulas.AtlasFunctions.AtlasBalance("PROD",DataAreaId,"T.LedgerTrans","Sum|AmountMST|0","","","","","","","AccountNum|Voucher","210010",$J81)</f>
        <v>0</v>
      </c>
    </row>
    <row r="82" spans="1:11" x14ac:dyDescent="0.25">
      <c r="A82" s="4" t="s">
        <v>107</v>
      </c>
      <c r="B82" s="7" t="str">
        <f>_xll.AtlasFormulas.AtlasFunctions.AtlasTable("PROD",DataAreaId,"T.PurchTable","%OrderAccount","","","","","","","PurchId",$A82)</f>
        <v>364-2000168</v>
      </c>
      <c r="C82" s="7" t="str">
        <f>_xll.AtlasFormulas.AtlasFunctions.AtlasTable("PROD",DataAreaId,"T.VendTable","%Name","","","","","","","AccountNum",$B82)</f>
        <v>S&amp;P Clever Reinforcement Company AG</v>
      </c>
      <c r="D82" s="4" t="s">
        <v>583</v>
      </c>
      <c r="E82" s="4" t="s">
        <v>582</v>
      </c>
      <c r="F82" s="6">
        <v>42817</v>
      </c>
      <c r="G82" s="4" t="s">
        <v>50</v>
      </c>
      <c r="H82" s="9">
        <v>-294</v>
      </c>
      <c r="I82" s="6">
        <v>42817</v>
      </c>
      <c r="J82" s="4" t="s">
        <v>59</v>
      </c>
      <c r="K82" s="7">
        <f>_xll.AtlasFormulas.AtlasFunctions.AtlasBalance("PROD",DataAreaId,"T.LedgerTrans","Sum|AmountMST|0","","","","","","","AccountNum|Voucher","210010",$J82)</f>
        <v>0</v>
      </c>
    </row>
    <row r="83" spans="1:11" x14ac:dyDescent="0.25">
      <c r="A83" s="4" t="s">
        <v>98</v>
      </c>
      <c r="B83" s="7" t="str">
        <f>_xll.AtlasFormulas.AtlasFunctions.AtlasTable("PROD",DataAreaId,"T.PurchTable","%OrderAccount","","","","","","","PurchId",$A83)</f>
        <v>364-2000035</v>
      </c>
      <c r="C83" s="7" t="str">
        <f>_xll.AtlasFormulas.AtlasFunctions.AtlasTable("PROD",DataAreaId,"T.VendTable","%Name","","","","","","","AccountNum",$B83)</f>
        <v>Fortius B.K. International B.V.B.A.</v>
      </c>
      <c r="D83" s="4" t="s">
        <v>577</v>
      </c>
      <c r="E83" s="4" t="s">
        <v>576</v>
      </c>
      <c r="F83" s="6">
        <v>42772</v>
      </c>
      <c r="G83" s="4" t="s">
        <v>50</v>
      </c>
      <c r="H83" s="9">
        <v>-48</v>
      </c>
      <c r="I83" s="6">
        <v>42772</v>
      </c>
      <c r="J83" s="4" t="s">
        <v>157</v>
      </c>
      <c r="K83" s="7">
        <f>_xll.AtlasFormulas.AtlasFunctions.AtlasBalance("PROD",DataAreaId,"T.LedgerTrans","Sum|AmountMST|0","","","","","","","AccountNum|Voucher","210010",$J83)</f>
        <v>108</v>
      </c>
    </row>
    <row r="84" spans="1:11" x14ac:dyDescent="0.25">
      <c r="A84" s="4" t="s">
        <v>107</v>
      </c>
      <c r="B84" s="7" t="str">
        <f>_xll.AtlasFormulas.AtlasFunctions.AtlasTable("PROD",DataAreaId,"T.PurchTable","%OrderAccount","","","","","","","PurchId",$A84)</f>
        <v>364-2000168</v>
      </c>
      <c r="C84" s="7" t="str">
        <f>_xll.AtlasFormulas.AtlasFunctions.AtlasTable("PROD",DataAreaId,"T.VendTable","%Name","","","","","","","AccountNum",$B84)</f>
        <v>S&amp;P Clever Reinforcement Company AG</v>
      </c>
      <c r="D84" s="4" t="s">
        <v>594</v>
      </c>
      <c r="E84" s="4" t="s">
        <v>593</v>
      </c>
      <c r="F84" s="6">
        <v>42817</v>
      </c>
      <c r="G84" s="4" t="s">
        <v>50</v>
      </c>
      <c r="H84" s="9">
        <v>-56</v>
      </c>
      <c r="I84" s="6">
        <v>42817</v>
      </c>
      <c r="J84" s="4" t="s">
        <v>59</v>
      </c>
      <c r="K84" s="7">
        <f>_xll.AtlasFormulas.AtlasFunctions.AtlasBalance("PROD",DataAreaId,"T.LedgerTrans","Sum|AmountMST|0","","","","","","","AccountNum|Voucher","210010",$J84)</f>
        <v>0</v>
      </c>
    </row>
    <row r="85" spans="1:11" x14ac:dyDescent="0.25">
      <c r="A85" s="4" t="s">
        <v>211</v>
      </c>
      <c r="B85" s="7" t="str">
        <f>_xll.AtlasFormulas.AtlasFunctions.AtlasTable("PROD",DataAreaId,"T.PurchTable","%OrderAccount","","","","","","","PurchId",$A85)</f>
        <v>364-2000168</v>
      </c>
      <c r="C85" s="7" t="str">
        <f>_xll.AtlasFormulas.AtlasFunctions.AtlasTable("PROD",DataAreaId,"T.VendTable","%Name","","","","","","","AccountNum",$B85)</f>
        <v>S&amp;P Clever Reinforcement Company AG</v>
      </c>
      <c r="D85" s="4" t="s">
        <v>615</v>
      </c>
      <c r="E85" s="4" t="s">
        <v>615</v>
      </c>
      <c r="F85" s="6">
        <v>42816</v>
      </c>
      <c r="G85" s="4" t="s">
        <v>50</v>
      </c>
      <c r="H85" s="9">
        <v>-10</v>
      </c>
      <c r="I85" s="6">
        <v>42816</v>
      </c>
      <c r="J85" s="4" t="s">
        <v>714</v>
      </c>
      <c r="K85" s="7">
        <f>_xll.AtlasFormulas.AtlasFunctions.AtlasBalance("PROD",DataAreaId,"T.LedgerTrans","Sum|AmountMST|0","","","","","","","AccountNum|Voucher","210010",$J85)</f>
        <v>0</v>
      </c>
    </row>
    <row r="86" spans="1:11" ht="30" x14ac:dyDescent="0.25">
      <c r="A86" s="4" t="s">
        <v>573</v>
      </c>
      <c r="B86" s="7" t="str">
        <f>_xll.AtlasFormulas.AtlasFunctions.AtlasTable("PROD",DataAreaId,"T.PurchTable","%OrderAccount","","","","","","","PurchId",$A86)</f>
        <v>364-2000156</v>
      </c>
      <c r="C86" s="7" t="str">
        <f>_xll.AtlasFormulas.AtlasFunctions.AtlasTable("PROD",DataAreaId,"T.VendTable","%Name","","","","","","","AccountNum",$B86)</f>
        <v>S&amp;P Reinforcement France</v>
      </c>
      <c r="D86" s="12" t="s">
        <v>613</v>
      </c>
      <c r="E86" s="4" t="s">
        <v>612</v>
      </c>
      <c r="F86" s="6">
        <v>42886</v>
      </c>
      <c r="G86" s="4" t="s">
        <v>50</v>
      </c>
      <c r="H86" s="9">
        <v>-1</v>
      </c>
      <c r="I86" s="6">
        <v>42886</v>
      </c>
      <c r="J86" s="4" t="s">
        <v>713</v>
      </c>
      <c r="K86" s="7">
        <f>_xll.AtlasFormulas.AtlasFunctions.AtlasBalance("PROD",DataAreaId,"T.LedgerTrans","Sum|AmountMST|0","","","","","","","AccountNum|Voucher","210010",$J86)</f>
        <v>0</v>
      </c>
    </row>
    <row r="87" spans="1:11" x14ac:dyDescent="0.25">
      <c r="A87" s="4" t="s">
        <v>211</v>
      </c>
      <c r="B87" s="7" t="str">
        <f>_xll.AtlasFormulas.AtlasFunctions.AtlasTable("PROD",DataAreaId,"T.PurchTable","%OrderAccount","","","","","","","PurchId",$A87)</f>
        <v>364-2000168</v>
      </c>
      <c r="C87" s="7" t="str">
        <f>_xll.AtlasFormulas.AtlasFunctions.AtlasTable("PROD",DataAreaId,"T.VendTable","%Name","","","","","","","AccountNum",$B87)</f>
        <v>S&amp;P Clever Reinforcement Company AG</v>
      </c>
      <c r="D87" s="4" t="s">
        <v>16</v>
      </c>
      <c r="E87" s="4" t="s">
        <v>15</v>
      </c>
      <c r="F87" s="6">
        <v>42816</v>
      </c>
      <c r="G87" s="4" t="s">
        <v>50</v>
      </c>
      <c r="H87" s="9">
        <v>-1</v>
      </c>
      <c r="I87" s="6">
        <v>42816</v>
      </c>
      <c r="J87" s="4" t="s">
        <v>714</v>
      </c>
      <c r="K87" s="7">
        <f>_xll.AtlasFormulas.AtlasFunctions.AtlasBalance("PROD",DataAreaId,"T.LedgerTrans","Sum|AmountMST|0","","","","","","","AccountNum|Voucher","210010",$J87)</f>
        <v>0</v>
      </c>
    </row>
    <row r="88" spans="1:11" x14ac:dyDescent="0.25">
      <c r="A88" s="4" t="s">
        <v>217</v>
      </c>
      <c r="B88" s="7" t="str">
        <f>_xll.AtlasFormulas.AtlasFunctions.AtlasTable("PROD",DataAreaId,"T.PurchTable","%OrderAccount","","","","","","","PurchId",$A88)</f>
        <v>364-2000035</v>
      </c>
      <c r="C88" s="7" t="str">
        <f>_xll.AtlasFormulas.AtlasFunctions.AtlasTable("PROD",DataAreaId,"T.VendTable","%Name","","","","","","","AccountNum",$B88)</f>
        <v>Fortius B.K. International B.V.B.A.</v>
      </c>
      <c r="D88" s="4" t="s">
        <v>16</v>
      </c>
      <c r="E88" s="4" t="s">
        <v>15</v>
      </c>
      <c r="F88" s="6">
        <v>42772</v>
      </c>
      <c r="G88" s="4" t="s">
        <v>50</v>
      </c>
      <c r="H88" s="9">
        <v>-1</v>
      </c>
      <c r="I88" s="6">
        <v>42772</v>
      </c>
      <c r="J88" s="4" t="s">
        <v>132</v>
      </c>
      <c r="K88" s="7">
        <f>_xll.AtlasFormulas.AtlasFunctions.AtlasBalance("PROD",DataAreaId,"T.LedgerTrans","Sum|AmountMST|0","","","","","","","AccountNum|Voucher","210010",$J88)</f>
        <v>68.790000000000006</v>
      </c>
    </row>
    <row r="89" spans="1:11" x14ac:dyDescent="0.25">
      <c r="A89" s="4" t="s">
        <v>566</v>
      </c>
      <c r="B89" s="7" t="str">
        <f>_xll.AtlasFormulas.AtlasFunctions.AtlasTable("PROD",DataAreaId,"T.PurchTable","%OrderAccount","","","","","","","PurchId",$A89)</f>
        <v>364-2000125</v>
      </c>
      <c r="C89" s="7" t="str">
        <f>_xll.AtlasFormulas.AtlasFunctions.AtlasTable("PROD",DataAreaId,"T.VendTable","%Name","","","","","","","AccountNum",$B89)</f>
        <v>D.P.P. B.V.</v>
      </c>
      <c r="D89" s="4" t="s">
        <v>16</v>
      </c>
      <c r="E89" s="4" t="s">
        <v>15</v>
      </c>
      <c r="F89" s="6">
        <v>42824</v>
      </c>
      <c r="G89" s="4" t="s">
        <v>50</v>
      </c>
      <c r="H89" s="9">
        <v>-1</v>
      </c>
      <c r="I89" s="6">
        <v>42825</v>
      </c>
      <c r="J89" s="4" t="s">
        <v>212</v>
      </c>
      <c r="K89" s="7">
        <f>_xll.AtlasFormulas.AtlasFunctions.AtlasBalance("PROD",DataAreaId,"T.LedgerTrans","Sum|AmountMST|0","","","","","","","AccountNum|Voucher","210010",$J89)</f>
        <v>7540</v>
      </c>
    </row>
    <row r="90" spans="1:11" x14ac:dyDescent="0.25">
      <c r="A90" s="4" t="s">
        <v>675</v>
      </c>
      <c r="B90" s="7" t="str">
        <f>_xll.AtlasFormulas.AtlasFunctions.AtlasTable("PROD",DataAreaId,"T.PurchTable","%OrderAccount","","","","","","","PurchId",$A90)</f>
        <v>364-2000165</v>
      </c>
      <c r="C90" s="7" t="str">
        <f>_xll.AtlasFormulas.AtlasFunctions.AtlasTable("PROD",DataAreaId,"T.VendTable","%Name","","","","","","","AccountNum",$B90)</f>
        <v>B.T.A. International B.V.</v>
      </c>
      <c r="D90" s="4" t="s">
        <v>16</v>
      </c>
      <c r="E90" s="4" t="s">
        <v>15</v>
      </c>
      <c r="F90" s="6">
        <v>42884</v>
      </c>
      <c r="G90" s="4" t="s">
        <v>50</v>
      </c>
      <c r="H90" s="9">
        <v>-1</v>
      </c>
      <c r="I90" s="6">
        <v>42884</v>
      </c>
      <c r="J90" s="4" t="s">
        <v>715</v>
      </c>
      <c r="K90" s="7">
        <f>_xll.AtlasFormulas.AtlasFunctions.AtlasBalance("PROD",DataAreaId,"T.LedgerTrans","Sum|AmountMST|0","","","","","","","AccountNum|Voucher","210010",$J90)</f>
        <v>0</v>
      </c>
    </row>
    <row r="91" spans="1:11" x14ac:dyDescent="0.25">
      <c r="A91" s="4" t="s">
        <v>669</v>
      </c>
      <c r="B91" s="7" t="str">
        <f>_xll.AtlasFormulas.AtlasFunctions.AtlasTable("PROD",DataAreaId,"T.PurchTable","%OrderAccount","","","","","","","PurchId",$A91)</f>
        <v>364-2000165</v>
      </c>
      <c r="C91" s="7" t="str">
        <f>_xll.AtlasFormulas.AtlasFunctions.AtlasTable("PROD",DataAreaId,"T.VendTable","%Name","","","","","","","AccountNum",$B91)</f>
        <v>B.T.A. International B.V.</v>
      </c>
      <c r="D91" s="4" t="s">
        <v>16</v>
      </c>
      <c r="E91" s="4" t="s">
        <v>15</v>
      </c>
      <c r="F91" s="6">
        <v>42872</v>
      </c>
      <c r="G91" s="4" t="s">
        <v>50</v>
      </c>
      <c r="H91" s="9">
        <v>-1</v>
      </c>
      <c r="I91" s="6">
        <v>42872</v>
      </c>
      <c r="J91" s="4" t="s">
        <v>716</v>
      </c>
      <c r="K91" s="7">
        <f>_xll.AtlasFormulas.AtlasFunctions.AtlasBalance("PROD",DataAreaId,"T.LedgerTrans","Sum|AmountMST|0","","","","","","","AccountNum|Voucher","210010",$J91)</f>
        <v>0</v>
      </c>
    </row>
    <row r="92" spans="1:11" x14ac:dyDescent="0.25">
      <c r="A92" s="4" t="s">
        <v>671</v>
      </c>
      <c r="B92" s="7" t="str">
        <f>_xll.AtlasFormulas.AtlasFunctions.AtlasTable("PROD",DataAreaId,"T.PurchTable","%OrderAccount","","","","","","","PurchId",$A92)</f>
        <v>364-2000165</v>
      </c>
      <c r="C92" s="7" t="str">
        <f>_xll.AtlasFormulas.AtlasFunctions.AtlasTable("PROD",DataAreaId,"T.VendTable","%Name","","","","","","","AccountNum",$B92)</f>
        <v>B.T.A. International B.V.</v>
      </c>
      <c r="D92" s="4" t="s">
        <v>16</v>
      </c>
      <c r="E92" s="4" t="s">
        <v>15</v>
      </c>
      <c r="F92" s="6">
        <v>42872</v>
      </c>
      <c r="G92" s="4" t="s">
        <v>81</v>
      </c>
      <c r="H92" s="9">
        <v>1</v>
      </c>
      <c r="I92" s="6">
        <v>42872</v>
      </c>
      <c r="J92" s="4" t="s">
        <v>717</v>
      </c>
      <c r="K92" s="7">
        <f>_xll.AtlasFormulas.AtlasFunctions.AtlasBalance("PROD",DataAreaId,"T.LedgerTrans","Sum|AmountMST|0","","","","","","","AccountNum|Voucher","210010",$J92)</f>
        <v>0</v>
      </c>
    </row>
    <row r="93" spans="1:11" x14ac:dyDescent="0.25">
      <c r="A93" s="4" t="s">
        <v>52</v>
      </c>
      <c r="B93" s="7" t="str">
        <f>_xll.AtlasFormulas.AtlasFunctions.AtlasTable("PROD",DataAreaId,"T.PurchTable","%OrderAccount","","","","","","","PurchId",$A93)</f>
        <v>364-2000168</v>
      </c>
      <c r="C93" s="7" t="str">
        <f>_xll.AtlasFormulas.AtlasFunctions.AtlasTable("PROD",DataAreaId,"T.VendTable","%Name","","","","","","","AccountNum",$B93)</f>
        <v>S&amp;P Clever Reinforcement Company AG</v>
      </c>
      <c r="D93" s="4" t="s">
        <v>329</v>
      </c>
      <c r="E93" s="4" t="s">
        <v>328</v>
      </c>
      <c r="F93" s="6">
        <v>42800</v>
      </c>
      <c r="G93" s="4" t="s">
        <v>81</v>
      </c>
      <c r="H93" s="9">
        <v>11640</v>
      </c>
      <c r="I93" s="6">
        <v>42800</v>
      </c>
      <c r="J93" s="4" t="s">
        <v>161</v>
      </c>
      <c r="K93" s="7">
        <f>_xll.AtlasFormulas.AtlasFunctions.AtlasBalance("PROD",DataAreaId,"T.LedgerTrans","Sum|AmountMST|0","","","","","","","AccountNum|Voucher","210010",$J93)</f>
        <v>-32112.6</v>
      </c>
    </row>
    <row r="94" spans="1:11" x14ac:dyDescent="0.25">
      <c r="A94" s="4" t="s">
        <v>677</v>
      </c>
      <c r="B94" s="7" t="str">
        <f>_xll.AtlasFormulas.AtlasFunctions.AtlasTable("PROD",DataAreaId,"T.PurchTable","%OrderAccount","","","","","","","PurchId",$A94)</f>
        <v>364-2000165</v>
      </c>
      <c r="C94" s="7" t="str">
        <f>_xll.AtlasFormulas.AtlasFunctions.AtlasTable("PROD",DataAreaId,"T.VendTable","%Name","","","","","","","AccountNum",$B94)</f>
        <v>B.T.A. International B.V.</v>
      </c>
      <c r="D94" s="4" t="s">
        <v>16</v>
      </c>
      <c r="E94" s="4" t="s">
        <v>15</v>
      </c>
      <c r="F94" s="6">
        <v>42884</v>
      </c>
      <c r="G94" s="4" t="s">
        <v>81</v>
      </c>
      <c r="H94" s="9">
        <v>1</v>
      </c>
      <c r="I94" s="6">
        <v>42884</v>
      </c>
      <c r="J94" s="4" t="s">
        <v>718</v>
      </c>
      <c r="K94" s="7">
        <f>_xll.AtlasFormulas.AtlasFunctions.AtlasBalance("PROD",DataAreaId,"T.LedgerTrans","Sum|AmountMST|0","","","","","","","AccountNum|Voucher","210010",$J94)</f>
        <v>0</v>
      </c>
    </row>
    <row r="95" spans="1:11" x14ac:dyDescent="0.25">
      <c r="A95" s="4" t="s">
        <v>691</v>
      </c>
      <c r="B95" s="7" t="str">
        <f>_xll.AtlasFormulas.AtlasFunctions.AtlasTable("PROD",DataAreaId,"T.PurchTable","%OrderAccount","","","","","","","PurchId",$A95)</f>
        <v>364-2000168</v>
      </c>
      <c r="C95" s="7" t="str">
        <f>_xll.AtlasFormulas.AtlasFunctions.AtlasTable("PROD",DataAreaId,"T.VendTable","%Name","","","","","","","AccountNum",$B95)</f>
        <v>S&amp;P Clever Reinforcement Company AG</v>
      </c>
      <c r="D95" s="4" t="s">
        <v>16</v>
      </c>
      <c r="E95" s="4" t="s">
        <v>15</v>
      </c>
      <c r="F95" s="6">
        <v>42898</v>
      </c>
      <c r="G95" s="4" t="s">
        <v>81</v>
      </c>
      <c r="H95" s="9">
        <v>1</v>
      </c>
      <c r="I95" s="6">
        <v>42894</v>
      </c>
      <c r="J95" s="4" t="s">
        <v>719</v>
      </c>
      <c r="K95" s="7">
        <f>_xll.AtlasFormulas.AtlasFunctions.AtlasBalance("PROD",DataAreaId,"T.LedgerTrans","Sum|AmountMST|0","","","","","","","AccountNum|Voucher","210010",$J95)</f>
        <v>0</v>
      </c>
    </row>
    <row r="96" spans="1:11" x14ac:dyDescent="0.25">
      <c r="A96" s="4" t="s">
        <v>695</v>
      </c>
      <c r="B96" s="7" t="str">
        <f>_xll.AtlasFormulas.AtlasFunctions.AtlasTable("PROD",DataAreaId,"T.PurchTable","%OrderAccount","","","","","","","PurchId",$A96)</f>
        <v>364-2000165</v>
      </c>
      <c r="C96" s="7" t="str">
        <f>_xll.AtlasFormulas.AtlasFunctions.AtlasTable("PROD",DataAreaId,"T.VendTable","%Name","","","","","","","AccountNum",$B96)</f>
        <v>B.T.A. International B.V.</v>
      </c>
      <c r="D96" s="4" t="s">
        <v>16</v>
      </c>
      <c r="E96" s="4" t="s">
        <v>15</v>
      </c>
      <c r="F96" s="6">
        <v>42902</v>
      </c>
      <c r="G96" s="4" t="s">
        <v>81</v>
      </c>
      <c r="H96" s="9">
        <v>1</v>
      </c>
      <c r="I96" s="6">
        <v>42906</v>
      </c>
      <c r="J96" s="4" t="s">
        <v>720</v>
      </c>
      <c r="K96" s="7">
        <f>_xll.AtlasFormulas.AtlasFunctions.AtlasBalance("PROD",DataAreaId,"T.LedgerTrans","Sum|AmountMST|0","","","","","","","AccountNum|Voucher","210010",$J96)</f>
        <v>0</v>
      </c>
    </row>
    <row r="97" spans="1:11" x14ac:dyDescent="0.25">
      <c r="A97" s="4" t="s">
        <v>685</v>
      </c>
      <c r="B97" s="7" t="str">
        <f>_xll.AtlasFormulas.AtlasFunctions.AtlasTable("PROD",DataAreaId,"T.PurchTable","%OrderAccount","","","","","","","PurchId",$A97)</f>
        <v>364-2000168</v>
      </c>
      <c r="C97" s="7" t="str">
        <f>_xll.AtlasFormulas.AtlasFunctions.AtlasTable("PROD",DataAreaId,"T.VendTable","%Name","","","","","","","AccountNum",$B97)</f>
        <v>S&amp;P Clever Reinforcement Company AG</v>
      </c>
      <c r="D97" s="4" t="s">
        <v>16</v>
      </c>
      <c r="E97" s="4" t="s">
        <v>15</v>
      </c>
      <c r="F97" s="6">
        <v>42886</v>
      </c>
      <c r="G97" s="4" t="s">
        <v>81</v>
      </c>
      <c r="H97" s="9">
        <v>1</v>
      </c>
      <c r="I97" s="6">
        <v>42884</v>
      </c>
      <c r="J97" s="4" t="s">
        <v>721</v>
      </c>
      <c r="K97" s="7">
        <f>_xll.AtlasFormulas.AtlasFunctions.AtlasBalance("PROD",DataAreaId,"T.LedgerTrans","Sum|AmountMST|0","","","","","","","AccountNum|Voucher","210010",$J97)</f>
        <v>0</v>
      </c>
    </row>
    <row r="98" spans="1:11" x14ac:dyDescent="0.25">
      <c r="A98" s="4" t="s">
        <v>665</v>
      </c>
      <c r="B98" s="7" t="str">
        <f>_xll.AtlasFormulas.AtlasFunctions.AtlasTable("PROD",DataAreaId,"T.PurchTable","%OrderAccount","","","","","","","PurchId",$A98)</f>
        <v>364-2000168</v>
      </c>
      <c r="C98" s="7" t="str">
        <f>_xll.AtlasFormulas.AtlasFunctions.AtlasTable("PROD",DataAreaId,"T.VendTable","%Name","","","","","","","AccountNum",$B98)</f>
        <v>S&amp;P Clever Reinforcement Company AG</v>
      </c>
      <c r="D98" s="4" t="s">
        <v>16</v>
      </c>
      <c r="E98" s="4" t="s">
        <v>15</v>
      </c>
      <c r="F98" s="6">
        <v>42872</v>
      </c>
      <c r="G98" s="4" t="s">
        <v>81</v>
      </c>
      <c r="H98" s="9">
        <v>1</v>
      </c>
      <c r="I98" s="6">
        <v>42872</v>
      </c>
      <c r="J98" s="4" t="s">
        <v>126</v>
      </c>
      <c r="K98" s="7">
        <f>_xll.AtlasFormulas.AtlasFunctions.AtlasBalance("PROD",DataAreaId,"T.LedgerTrans","Sum|AmountMST|0","","","","","","","AccountNum|Voucher","210010",$J98)</f>
        <v>0</v>
      </c>
    </row>
    <row r="99" spans="1:11" x14ac:dyDescent="0.25">
      <c r="A99" s="4" t="s">
        <v>661</v>
      </c>
      <c r="B99" s="7" t="str">
        <f>_xll.AtlasFormulas.AtlasFunctions.AtlasTable("PROD",DataAreaId,"T.PurchTable","%OrderAccount","","","","","","","PurchId",$A99)</f>
        <v>364-2000168</v>
      </c>
      <c r="C99" s="7" t="str">
        <f>_xll.AtlasFormulas.AtlasFunctions.AtlasTable("PROD",DataAreaId,"T.VendTable","%Name","","","","","","","AccountNum",$B99)</f>
        <v>S&amp;P Clever Reinforcement Company AG</v>
      </c>
      <c r="D99" s="4" t="s">
        <v>16</v>
      </c>
      <c r="E99" s="4" t="s">
        <v>15</v>
      </c>
      <c r="F99" s="6">
        <v>42864</v>
      </c>
      <c r="G99" s="4" t="s">
        <v>81</v>
      </c>
      <c r="H99" s="9">
        <v>1</v>
      </c>
      <c r="I99" s="6">
        <v>42863</v>
      </c>
      <c r="J99" s="4" t="s">
        <v>180</v>
      </c>
      <c r="K99" s="7">
        <f>_xll.AtlasFormulas.AtlasFunctions.AtlasBalance("PROD",DataAreaId,"T.LedgerTrans","Sum|AmountMST|0","","","","","","","AccountNum|Voucher","210010",$J99)</f>
        <v>0</v>
      </c>
    </row>
    <row r="100" spans="1:11" x14ac:dyDescent="0.25">
      <c r="A100" s="4" t="s">
        <v>673</v>
      </c>
      <c r="B100" s="7" t="str">
        <f>_xll.AtlasFormulas.AtlasFunctions.AtlasTable("PROD",DataAreaId,"T.PurchTable","%OrderAccount","","","","","","","PurchId",$A100)</f>
        <v>364-2000168</v>
      </c>
      <c r="C100" s="7" t="str">
        <f>_xll.AtlasFormulas.AtlasFunctions.AtlasTable("PROD",DataAreaId,"T.VendTable","%Name","","","","","","","AccountNum",$B100)</f>
        <v>S&amp;P Clever Reinforcement Company AG</v>
      </c>
      <c r="D100" s="4" t="s">
        <v>16</v>
      </c>
      <c r="E100" s="4" t="s">
        <v>15</v>
      </c>
      <c r="F100" s="6">
        <v>42879</v>
      </c>
      <c r="G100" s="4" t="s">
        <v>81</v>
      </c>
      <c r="H100" s="9">
        <v>1</v>
      </c>
      <c r="I100" s="6">
        <v>42878</v>
      </c>
      <c r="J100" s="4" t="s">
        <v>128</v>
      </c>
      <c r="K100" s="7">
        <f>_xll.AtlasFormulas.AtlasFunctions.AtlasBalance("PROD",DataAreaId,"T.LedgerTrans","Sum|AmountMST|0","","","","","","","AccountNum|Voucher","210010",$J100)</f>
        <v>0</v>
      </c>
    </row>
    <row r="101" spans="1:11" x14ac:dyDescent="0.25">
      <c r="A101" s="4" t="s">
        <v>663</v>
      </c>
      <c r="B101" s="7" t="str">
        <f>_xll.AtlasFormulas.AtlasFunctions.AtlasTable("PROD",DataAreaId,"T.PurchTable","%OrderAccount","","","","","","","PurchId",$A101)</f>
        <v>364-2000168</v>
      </c>
      <c r="C101" s="7" t="str">
        <f>_xll.AtlasFormulas.AtlasFunctions.AtlasTable("PROD",DataAreaId,"T.VendTable","%Name","","","","","","","AccountNum",$B101)</f>
        <v>S&amp;P Clever Reinforcement Company AG</v>
      </c>
      <c r="D101" s="4" t="s">
        <v>16</v>
      </c>
      <c r="E101" s="4" t="s">
        <v>15</v>
      </c>
      <c r="F101" s="6">
        <v>42864</v>
      </c>
      <c r="G101" s="4" t="s">
        <v>81</v>
      </c>
      <c r="H101" s="9">
        <v>1</v>
      </c>
      <c r="I101" s="6">
        <v>42860</v>
      </c>
      <c r="J101" s="4" t="s">
        <v>118</v>
      </c>
      <c r="K101" s="7">
        <f>_xll.AtlasFormulas.AtlasFunctions.AtlasBalance("PROD",DataAreaId,"T.LedgerTrans","Sum|AmountMST|0","","","","","","","AccountNum|Voucher","210010",$J101)</f>
        <v>0</v>
      </c>
    </row>
    <row r="102" spans="1:11" x14ac:dyDescent="0.25">
      <c r="A102" s="4" t="s">
        <v>657</v>
      </c>
      <c r="B102" s="7" t="str">
        <f>_xll.AtlasFormulas.AtlasFunctions.AtlasTable("PROD",DataAreaId,"T.PurchTable","%OrderAccount","","","","","","","PurchId",$A102)</f>
        <v>364-2000168</v>
      </c>
      <c r="C102" s="7" t="str">
        <f>_xll.AtlasFormulas.AtlasFunctions.AtlasTable("PROD",DataAreaId,"T.VendTable","%Name","","","","","","","AccountNum",$B102)</f>
        <v>S&amp;P Clever Reinforcement Company AG</v>
      </c>
      <c r="D102" s="4" t="s">
        <v>16</v>
      </c>
      <c r="E102" s="4" t="s">
        <v>15</v>
      </c>
      <c r="F102" s="6">
        <v>42849</v>
      </c>
      <c r="G102" s="4" t="s">
        <v>81</v>
      </c>
      <c r="H102" s="9">
        <v>1</v>
      </c>
      <c r="I102" s="6">
        <v>42849</v>
      </c>
      <c r="J102" s="4" t="s">
        <v>226</v>
      </c>
      <c r="K102" s="7">
        <f>_xll.AtlasFormulas.AtlasFunctions.AtlasBalance("PROD",DataAreaId,"T.LedgerTrans","Sum|AmountMST|0","","","","","","","AccountNum|Voucher","210010",$J102)</f>
        <v>0</v>
      </c>
    </row>
    <row r="103" spans="1:11" x14ac:dyDescent="0.25">
      <c r="A103" s="4" t="s">
        <v>659</v>
      </c>
      <c r="B103" s="7" t="str">
        <f>_xll.AtlasFormulas.AtlasFunctions.AtlasTable("PROD",DataAreaId,"T.PurchTable","%OrderAccount","","","","","","","PurchId",$A103)</f>
        <v>364-2000168</v>
      </c>
      <c r="C103" s="7" t="str">
        <f>_xll.AtlasFormulas.AtlasFunctions.AtlasTable("PROD",DataAreaId,"T.VendTable","%Name","","","","","","","AccountNum",$B103)</f>
        <v>S&amp;P Clever Reinforcement Company AG</v>
      </c>
      <c r="D103" s="4" t="s">
        <v>16</v>
      </c>
      <c r="E103" s="4" t="s">
        <v>15</v>
      </c>
      <c r="F103" s="6">
        <v>42864</v>
      </c>
      <c r="G103" s="4" t="s">
        <v>81</v>
      </c>
      <c r="H103" s="9">
        <v>1</v>
      </c>
      <c r="I103" s="6">
        <v>42860</v>
      </c>
      <c r="J103" s="4" t="s">
        <v>182</v>
      </c>
      <c r="K103" s="7">
        <f>_xll.AtlasFormulas.AtlasFunctions.AtlasBalance("PROD",DataAreaId,"T.LedgerTrans","Sum|AmountMST|0","","","","","","","AccountNum|Voucher","210010",$J103)</f>
        <v>0</v>
      </c>
    </row>
    <row r="104" spans="1:11" x14ac:dyDescent="0.25">
      <c r="A104" s="4" t="s">
        <v>655</v>
      </c>
      <c r="B104" s="7" t="str">
        <f>_xll.AtlasFormulas.AtlasFunctions.AtlasTable("PROD",DataAreaId,"T.PurchTable","%OrderAccount","","","","","","","PurchId",$A104)</f>
        <v>364-2000168</v>
      </c>
      <c r="C104" s="7" t="str">
        <f>_xll.AtlasFormulas.AtlasFunctions.AtlasTable("PROD",DataAreaId,"T.VendTable","%Name","","","","","","","AccountNum",$B104)</f>
        <v>S&amp;P Clever Reinforcement Company AG</v>
      </c>
      <c r="D104" s="4" t="s">
        <v>16</v>
      </c>
      <c r="E104" s="4" t="s">
        <v>15</v>
      </c>
      <c r="F104" s="6">
        <v>42832</v>
      </c>
      <c r="G104" s="4" t="s">
        <v>81</v>
      </c>
      <c r="H104" s="9">
        <v>1</v>
      </c>
      <c r="I104" s="6">
        <v>42831</v>
      </c>
      <c r="J104" s="4" t="s">
        <v>186</v>
      </c>
      <c r="K104" s="7">
        <f>_xll.AtlasFormulas.AtlasFunctions.AtlasBalance("PROD",DataAreaId,"T.LedgerTrans","Sum|AmountMST|0","","","","","","","AccountNum|Voucher","210010",$J104)</f>
        <v>0</v>
      </c>
    </row>
    <row r="105" spans="1:11" x14ac:dyDescent="0.25">
      <c r="A105" s="4" t="s">
        <v>679</v>
      </c>
      <c r="B105" s="7" t="str">
        <f>_xll.AtlasFormulas.AtlasFunctions.AtlasTable("PROD",DataAreaId,"T.PurchTable","%OrderAccount","","","","","","","PurchId",$A105)</f>
        <v>364-2000168</v>
      </c>
      <c r="C105" s="7" t="str">
        <f>_xll.AtlasFormulas.AtlasFunctions.AtlasTable("PROD",DataAreaId,"T.VendTable","%Name","","","","","","","AccountNum",$B105)</f>
        <v>S&amp;P Clever Reinforcement Company AG</v>
      </c>
      <c r="D105" s="4" t="s">
        <v>16</v>
      </c>
      <c r="E105" s="4" t="s">
        <v>15</v>
      </c>
      <c r="F105" s="6">
        <v>42884</v>
      </c>
      <c r="G105" s="4" t="s">
        <v>81</v>
      </c>
      <c r="H105" s="9">
        <v>1</v>
      </c>
      <c r="I105" s="6">
        <v>42878</v>
      </c>
      <c r="J105" s="4" t="s">
        <v>722</v>
      </c>
      <c r="K105" s="7">
        <f>_xll.AtlasFormulas.AtlasFunctions.AtlasBalance("PROD",DataAreaId,"T.LedgerTrans","Sum|AmountMST|0","","","","","","","AccountNum|Voucher","210010",$J105)</f>
        <v>0</v>
      </c>
    </row>
    <row r="106" spans="1:11" x14ac:dyDescent="0.25">
      <c r="A106" s="4" t="s">
        <v>667</v>
      </c>
      <c r="B106" s="7" t="str">
        <f>_xll.AtlasFormulas.AtlasFunctions.AtlasTable("PROD",DataAreaId,"T.PurchTable","%OrderAccount","","","","","","","PurchId",$A106)</f>
        <v>364-2000165</v>
      </c>
      <c r="C106" s="7" t="str">
        <f>_xll.AtlasFormulas.AtlasFunctions.AtlasTable("PROD",DataAreaId,"T.VendTable","%Name","","","","","","","AccountNum",$B106)</f>
        <v>B.T.A. International B.V.</v>
      </c>
      <c r="D106" s="4" t="s">
        <v>16</v>
      </c>
      <c r="E106" s="4" t="s">
        <v>15</v>
      </c>
      <c r="F106" s="6">
        <v>42872</v>
      </c>
      <c r="G106" s="4" t="s">
        <v>81</v>
      </c>
      <c r="H106" s="9">
        <v>1</v>
      </c>
      <c r="I106" s="6">
        <v>42873</v>
      </c>
      <c r="J106" s="4" t="s">
        <v>63</v>
      </c>
      <c r="K106" s="7">
        <f>_xll.AtlasFormulas.AtlasFunctions.AtlasBalance("PROD",DataAreaId,"T.LedgerTrans","Sum|AmountMST|0","","","","","","","AccountNum|Voucher","210010",$J106)</f>
        <v>0</v>
      </c>
    </row>
    <row r="107" spans="1:11" x14ac:dyDescent="0.25">
      <c r="A107" s="4" t="s">
        <v>689</v>
      </c>
      <c r="B107" s="7" t="str">
        <f>_xll.AtlasFormulas.AtlasFunctions.AtlasTable("PROD",DataAreaId,"T.PurchTable","%OrderAccount","","","","","","","PurchId",$A107)</f>
        <v>364-2000168</v>
      </c>
      <c r="C107" s="7" t="str">
        <f>_xll.AtlasFormulas.AtlasFunctions.AtlasTable("PROD",DataAreaId,"T.VendTable","%Name","","","","","","","AccountNum",$B107)</f>
        <v>S&amp;P Clever Reinforcement Company AG</v>
      </c>
      <c r="D107" s="4" t="s">
        <v>16</v>
      </c>
      <c r="E107" s="4" t="s">
        <v>15</v>
      </c>
      <c r="F107" s="6">
        <v>42893</v>
      </c>
      <c r="G107" s="4" t="s">
        <v>81</v>
      </c>
      <c r="H107" s="9">
        <v>1</v>
      </c>
      <c r="I107" s="6">
        <v>42888</v>
      </c>
      <c r="J107" s="4" t="s">
        <v>723</v>
      </c>
      <c r="K107" s="7">
        <f>_xll.AtlasFormulas.AtlasFunctions.AtlasBalance("PROD",DataAreaId,"T.LedgerTrans","Sum|AmountMST|0","","","","","","","AccountNum|Voucher","210010",$J107)</f>
        <v>0</v>
      </c>
    </row>
    <row r="108" spans="1:11" x14ac:dyDescent="0.25">
      <c r="A108" s="4" t="s">
        <v>681</v>
      </c>
      <c r="B108" s="7" t="str">
        <f>_xll.AtlasFormulas.AtlasFunctions.AtlasTable("PROD",DataAreaId,"T.PurchTable","%OrderAccount","","","","","","","PurchId",$A108)</f>
        <v>364-2000165</v>
      </c>
      <c r="C108" s="7" t="str">
        <f>_xll.AtlasFormulas.AtlasFunctions.AtlasTable("PROD",DataAreaId,"T.VendTable","%Name","","","","","","","AccountNum",$B108)</f>
        <v>B.T.A. International B.V.</v>
      </c>
      <c r="D108" s="4" t="s">
        <v>16</v>
      </c>
      <c r="E108" s="4" t="s">
        <v>15</v>
      </c>
      <c r="F108" s="6">
        <v>42886</v>
      </c>
      <c r="G108" s="4" t="s">
        <v>81</v>
      </c>
      <c r="H108" s="9">
        <v>1</v>
      </c>
      <c r="I108" s="6">
        <v>42886</v>
      </c>
      <c r="J108" s="4" t="s">
        <v>724</v>
      </c>
      <c r="K108" s="7">
        <f>_xll.AtlasFormulas.AtlasFunctions.AtlasBalance("PROD",DataAreaId,"T.LedgerTrans","Sum|AmountMST|0","","","","","","","AccountNum|Voucher","210010",$J108)</f>
        <v>0</v>
      </c>
    </row>
    <row r="109" spans="1:11" x14ac:dyDescent="0.25">
      <c r="A109" s="4" t="s">
        <v>683</v>
      </c>
      <c r="B109" s="7" t="str">
        <f>_xll.AtlasFormulas.AtlasFunctions.AtlasTable("PROD",DataAreaId,"T.PurchTable","%OrderAccount","","","","","","","PurchId",$A109)</f>
        <v>364-2000165</v>
      </c>
      <c r="C109" s="7" t="str">
        <f>_xll.AtlasFormulas.AtlasFunctions.AtlasTable("PROD",DataAreaId,"T.VendTable","%Name","","","","","","","AccountNum",$B109)</f>
        <v>B.T.A. International B.V.</v>
      </c>
      <c r="D109" s="4" t="s">
        <v>16</v>
      </c>
      <c r="E109" s="4" t="s">
        <v>15</v>
      </c>
      <c r="F109" s="6">
        <v>42886</v>
      </c>
      <c r="G109" s="4" t="s">
        <v>81</v>
      </c>
      <c r="H109" s="9">
        <v>1</v>
      </c>
      <c r="I109" s="6">
        <v>42886</v>
      </c>
      <c r="J109" s="4" t="s">
        <v>725</v>
      </c>
      <c r="K109" s="7">
        <f>_xll.AtlasFormulas.AtlasFunctions.AtlasBalance("PROD",DataAreaId,"T.LedgerTrans","Sum|AmountMST|0","","","","","","","AccountNum|Voucher","210010",$J109)</f>
        <v>0</v>
      </c>
    </row>
    <row r="110" spans="1:11" x14ac:dyDescent="0.25">
      <c r="A110" s="4" t="s">
        <v>693</v>
      </c>
      <c r="B110" s="7" t="str">
        <f>_xll.AtlasFormulas.AtlasFunctions.AtlasTable("PROD",DataAreaId,"T.PurchTable","%OrderAccount","","","","","","","PurchId",$A110)</f>
        <v>364-2000168</v>
      </c>
      <c r="C110" s="7" t="str">
        <f>_xll.AtlasFormulas.AtlasFunctions.AtlasTable("PROD",DataAreaId,"T.VendTable","%Name","","","","","","","AccountNum",$B110)</f>
        <v>S&amp;P Clever Reinforcement Company AG</v>
      </c>
      <c r="D110" s="4" t="s">
        <v>16</v>
      </c>
      <c r="E110" s="4" t="s">
        <v>15</v>
      </c>
      <c r="F110" s="6">
        <v>42900</v>
      </c>
      <c r="G110" s="4" t="s">
        <v>81</v>
      </c>
      <c r="H110" s="9">
        <v>1</v>
      </c>
      <c r="I110" s="6">
        <v>42898</v>
      </c>
      <c r="J110" s="4" t="s">
        <v>726</v>
      </c>
      <c r="K110" s="7">
        <f>_xll.AtlasFormulas.AtlasFunctions.AtlasBalance("PROD",DataAreaId,"T.LedgerTrans","Sum|AmountMST|0","","","","","","","AccountNum|Voucher","210010",$J110)</f>
        <v>0</v>
      </c>
    </row>
    <row r="111" spans="1:11" x14ac:dyDescent="0.25">
      <c r="A111" s="4" t="s">
        <v>687</v>
      </c>
      <c r="B111" s="7" t="str">
        <f>_xll.AtlasFormulas.AtlasFunctions.AtlasTable("PROD",DataAreaId,"T.PurchTable","%OrderAccount","","","","","","","PurchId",$A111)</f>
        <v>364-2000168</v>
      </c>
      <c r="C111" s="7" t="str">
        <f>_xll.AtlasFormulas.AtlasFunctions.AtlasTable("PROD",DataAreaId,"T.VendTable","%Name","","","","","","","AccountNum",$B111)</f>
        <v>S&amp;P Clever Reinforcement Company AG</v>
      </c>
      <c r="D111" s="4" t="s">
        <v>16</v>
      </c>
      <c r="E111" s="4" t="s">
        <v>15</v>
      </c>
      <c r="F111" s="6">
        <v>42888</v>
      </c>
      <c r="G111" s="4" t="s">
        <v>81</v>
      </c>
      <c r="H111" s="9">
        <v>1</v>
      </c>
      <c r="I111" s="6">
        <v>42887</v>
      </c>
      <c r="J111" s="4" t="s">
        <v>727</v>
      </c>
      <c r="K111" s="7">
        <f>_xll.AtlasFormulas.AtlasFunctions.AtlasBalance("PROD",DataAreaId,"T.LedgerTrans","Sum|AmountMST|0","","","","","","","AccountNum|Voucher","210010",$J111)</f>
        <v>0</v>
      </c>
    </row>
    <row r="112" spans="1:11" x14ac:dyDescent="0.25">
      <c r="A112" s="4" t="s">
        <v>223</v>
      </c>
      <c r="B112" s="7" t="str">
        <f>_xll.AtlasFormulas.AtlasFunctions.AtlasTable("PROD",DataAreaId,"T.PurchTable","%OrderAccount","","","","","","","PurchId",$A112)</f>
        <v>364-2000168</v>
      </c>
      <c r="C112" s="7" t="str">
        <f>_xll.AtlasFormulas.AtlasFunctions.AtlasTable("PROD",DataAreaId,"T.VendTable","%Name","","","","","","","AccountNum",$B112)</f>
        <v>S&amp;P Clever Reinforcement Company AG</v>
      </c>
      <c r="D112" s="4" t="s">
        <v>16</v>
      </c>
      <c r="E112" s="4" t="s">
        <v>15</v>
      </c>
      <c r="F112" s="6">
        <v>42765</v>
      </c>
      <c r="G112" s="4" t="s">
        <v>81</v>
      </c>
      <c r="H112" s="9">
        <v>1</v>
      </c>
      <c r="I112" s="6">
        <v>42765</v>
      </c>
      <c r="J112" s="4" t="s">
        <v>129</v>
      </c>
      <c r="K112" s="7">
        <f>_xll.AtlasFormulas.AtlasFunctions.AtlasBalance("PROD",DataAreaId,"T.LedgerTrans","Sum|AmountMST|0","","","","","","","AccountNum|Voucher","210010",$J112)</f>
        <v>-1320</v>
      </c>
    </row>
    <row r="113" spans="1:11" x14ac:dyDescent="0.25">
      <c r="A113" s="4" t="s">
        <v>219</v>
      </c>
      <c r="B113" s="7" t="str">
        <f>_xll.AtlasFormulas.AtlasFunctions.AtlasTable("PROD",DataAreaId,"T.PurchTable","%OrderAccount","","","","","","","PurchId",$A113)</f>
        <v>364-2000168</v>
      </c>
      <c r="C113" s="7" t="str">
        <f>_xll.AtlasFormulas.AtlasFunctions.AtlasTable("PROD",DataAreaId,"T.VendTable","%Name","","","","","","","AccountNum",$B113)</f>
        <v>S&amp;P Clever Reinforcement Company AG</v>
      </c>
      <c r="D113" s="4" t="s">
        <v>16</v>
      </c>
      <c r="E113" s="4" t="s">
        <v>15</v>
      </c>
      <c r="F113" s="6">
        <v>42765</v>
      </c>
      <c r="G113" s="4" t="s">
        <v>81</v>
      </c>
      <c r="H113" s="9">
        <v>1</v>
      </c>
      <c r="I113" s="6">
        <v>42765</v>
      </c>
      <c r="J113" s="4" t="s">
        <v>140</v>
      </c>
      <c r="K113" s="7">
        <f>_xll.AtlasFormulas.AtlasFunctions.AtlasBalance("PROD",DataAreaId,"T.LedgerTrans","Sum|AmountMST|0","","","","","","","AccountNum|Voucher","210010",$J113)</f>
        <v>-1320</v>
      </c>
    </row>
    <row r="114" spans="1:11" x14ac:dyDescent="0.25">
      <c r="A114" s="4" t="s">
        <v>162</v>
      </c>
      <c r="B114" s="7" t="str">
        <f>_xll.AtlasFormulas.AtlasFunctions.AtlasTable("PROD",DataAreaId,"T.PurchTable","%OrderAccount","","","","","","","PurchId",$A114)</f>
        <v>364-2000168</v>
      </c>
      <c r="C114" s="7" t="str">
        <f>_xll.AtlasFormulas.AtlasFunctions.AtlasTable("PROD",DataAreaId,"T.VendTable","%Name","","","","","","","AccountNum",$B114)</f>
        <v>S&amp;P Clever Reinforcement Company AG</v>
      </c>
      <c r="D114" s="4" t="s">
        <v>16</v>
      </c>
      <c r="E114" s="4" t="s">
        <v>15</v>
      </c>
      <c r="F114" s="6">
        <v>42766</v>
      </c>
      <c r="G114" s="4" t="s">
        <v>81</v>
      </c>
      <c r="H114" s="9">
        <v>1</v>
      </c>
      <c r="I114" s="6">
        <v>42765</v>
      </c>
      <c r="J114" s="4" t="s">
        <v>146</v>
      </c>
      <c r="K114" s="7">
        <f>_xll.AtlasFormulas.AtlasFunctions.AtlasBalance("PROD",DataAreaId,"T.LedgerTrans","Sum|AmountMST|0","","","","","","","AccountNum|Voucher","210010",$J114)</f>
        <v>-1320</v>
      </c>
    </row>
    <row r="115" spans="1:11" x14ac:dyDescent="0.25">
      <c r="A115" s="4" t="s">
        <v>234</v>
      </c>
      <c r="B115" s="7" t="str">
        <f>_xll.AtlasFormulas.AtlasFunctions.AtlasTable("PROD",DataAreaId,"T.PurchTable","%OrderAccount","","","","","","","PurchId",$A115)</f>
        <v>364-2000168</v>
      </c>
      <c r="C115" s="7" t="str">
        <f>_xll.AtlasFormulas.AtlasFunctions.AtlasTable("PROD",DataAreaId,"T.VendTable","%Name","","","","","","","AccountNum",$B115)</f>
        <v>S&amp;P Clever Reinforcement Company AG</v>
      </c>
      <c r="D115" s="4" t="s">
        <v>16</v>
      </c>
      <c r="E115" s="4" t="s">
        <v>15</v>
      </c>
      <c r="F115" s="6">
        <v>42765</v>
      </c>
      <c r="G115" s="4" t="s">
        <v>81</v>
      </c>
      <c r="H115" s="9">
        <v>1</v>
      </c>
      <c r="I115" s="6">
        <v>42765</v>
      </c>
      <c r="J115" s="4" t="s">
        <v>164</v>
      </c>
      <c r="K115" s="7">
        <f>_xll.AtlasFormulas.AtlasFunctions.AtlasBalance("PROD",DataAreaId,"T.LedgerTrans","Sum|AmountMST|0","","","","","","","AccountNum|Voucher","210010",$J115)</f>
        <v>-1320</v>
      </c>
    </row>
    <row r="116" spans="1:11" x14ac:dyDescent="0.25">
      <c r="A116" s="4" t="s">
        <v>138</v>
      </c>
      <c r="B116" s="7" t="str">
        <f>_xll.AtlasFormulas.AtlasFunctions.AtlasTable("PROD",DataAreaId,"T.PurchTable","%OrderAccount","","","","","","","PurchId",$A116)</f>
        <v>364-2000168</v>
      </c>
      <c r="C116" s="7" t="str">
        <f>_xll.AtlasFormulas.AtlasFunctions.AtlasTable("PROD",DataAreaId,"T.VendTable","%Name","","","","","","","AccountNum",$B116)</f>
        <v>S&amp;P Clever Reinforcement Company AG</v>
      </c>
      <c r="D116" s="4" t="s">
        <v>16</v>
      </c>
      <c r="E116" s="4" t="s">
        <v>15</v>
      </c>
      <c r="F116" s="6">
        <v>42765</v>
      </c>
      <c r="G116" s="4" t="s">
        <v>81</v>
      </c>
      <c r="H116" s="9">
        <v>1</v>
      </c>
      <c r="I116" s="6">
        <v>42765</v>
      </c>
      <c r="J116" s="4" t="s">
        <v>66</v>
      </c>
      <c r="K116" s="7">
        <f>_xll.AtlasFormulas.AtlasFunctions.AtlasBalance("PROD",DataAreaId,"T.LedgerTrans","Sum|AmountMST|0","","","","","","","AccountNum|Voucher","210010",$J116)</f>
        <v>-1320</v>
      </c>
    </row>
    <row r="117" spans="1:11" x14ac:dyDescent="0.25">
      <c r="A117" s="4" t="s">
        <v>96</v>
      </c>
      <c r="B117" s="7" t="str">
        <f>_xll.AtlasFormulas.AtlasFunctions.AtlasTable("PROD",DataAreaId,"T.PurchTable","%OrderAccount","","","","","","","PurchId",$A117)</f>
        <v>364-2000168</v>
      </c>
      <c r="C117" s="7" t="str">
        <f>_xll.AtlasFormulas.AtlasFunctions.AtlasTable("PROD",DataAreaId,"T.VendTable","%Name","","","","","","","AccountNum",$B117)</f>
        <v>S&amp;P Clever Reinforcement Company AG</v>
      </c>
      <c r="D117" s="4" t="s">
        <v>16</v>
      </c>
      <c r="E117" s="4" t="s">
        <v>15</v>
      </c>
      <c r="F117" s="6">
        <v>42781</v>
      </c>
      <c r="G117" s="4" t="s">
        <v>81</v>
      </c>
      <c r="H117" s="9">
        <v>1</v>
      </c>
      <c r="I117" s="6">
        <v>42787</v>
      </c>
      <c r="J117" s="4" t="s">
        <v>189</v>
      </c>
      <c r="K117" s="7">
        <f>_xll.AtlasFormulas.AtlasFunctions.AtlasBalance("PROD",DataAreaId,"T.LedgerTrans","Sum|AmountMST|0","","","","","","","AccountNum|Voucher","210010",$J117)</f>
        <v>0</v>
      </c>
    </row>
    <row r="118" spans="1:11" x14ac:dyDescent="0.25">
      <c r="A118" s="4" t="s">
        <v>150</v>
      </c>
      <c r="B118" s="7" t="str">
        <f>_xll.AtlasFormulas.AtlasFunctions.AtlasTable("PROD",DataAreaId,"T.PurchTable","%OrderAccount","","","","","","","PurchId",$A118)</f>
        <v>364-2000168</v>
      </c>
      <c r="C118" s="7" t="str">
        <f>_xll.AtlasFormulas.AtlasFunctions.AtlasTable("PROD",DataAreaId,"T.VendTable","%Name","","","","","","","AccountNum",$B118)</f>
        <v>S&amp;P Clever Reinforcement Company AG</v>
      </c>
      <c r="D118" s="4" t="s">
        <v>16</v>
      </c>
      <c r="E118" s="4" t="s">
        <v>15</v>
      </c>
      <c r="F118" s="6">
        <v>42803</v>
      </c>
      <c r="G118" s="4" t="s">
        <v>81</v>
      </c>
      <c r="H118" s="9">
        <v>1</v>
      </c>
      <c r="I118" s="6">
        <v>42800</v>
      </c>
      <c r="J118" s="4" t="s">
        <v>105</v>
      </c>
      <c r="K118" s="7">
        <f>_xll.AtlasFormulas.AtlasFunctions.AtlasBalance("PROD",DataAreaId,"T.LedgerTrans","Sum|AmountMST|0","","","","","","","AccountNum|Voucher","210010",$J118)</f>
        <v>-1320</v>
      </c>
    </row>
    <row r="119" spans="1:11" x14ac:dyDescent="0.25">
      <c r="A119" s="4" t="s">
        <v>171</v>
      </c>
      <c r="B119" s="7" t="str">
        <f>_xll.AtlasFormulas.AtlasFunctions.AtlasTable("PROD",DataAreaId,"T.PurchTable","%OrderAccount","","","","","","","PurchId",$A119)</f>
        <v>364-2000168</v>
      </c>
      <c r="C119" s="7" t="str">
        <f>_xll.AtlasFormulas.AtlasFunctions.AtlasTable("PROD",DataAreaId,"T.VendTable","%Name","","","","","","","AccountNum",$B119)</f>
        <v>S&amp;P Clever Reinforcement Company AG</v>
      </c>
      <c r="D119" s="4" t="s">
        <v>16</v>
      </c>
      <c r="E119" s="4" t="s">
        <v>15</v>
      </c>
      <c r="F119" s="6">
        <v>42800</v>
      </c>
      <c r="G119" s="4" t="s">
        <v>81</v>
      </c>
      <c r="H119" s="9">
        <v>1</v>
      </c>
      <c r="I119" s="6">
        <v>42795</v>
      </c>
      <c r="J119" s="4" t="s">
        <v>77</v>
      </c>
      <c r="K119" s="7">
        <f>_xll.AtlasFormulas.AtlasFunctions.AtlasBalance("PROD",DataAreaId,"T.LedgerTrans","Sum|AmountMST|0","","","","","","","AccountNum|Voucher","210010",$J119)</f>
        <v>-350</v>
      </c>
    </row>
    <row r="120" spans="1:11" x14ac:dyDescent="0.25">
      <c r="A120" s="4" t="s">
        <v>568</v>
      </c>
      <c r="B120" s="7" t="str">
        <f>_xll.AtlasFormulas.AtlasFunctions.AtlasTable("PROD",DataAreaId,"T.PurchTable","%OrderAccount","","","","","","","PurchId",$A120)</f>
        <v>364-2000125</v>
      </c>
      <c r="C120" s="7" t="str">
        <f>_xll.AtlasFormulas.AtlasFunctions.AtlasTable("PROD",DataAreaId,"T.VendTable","%Name","","","","","","","AccountNum",$B120)</f>
        <v>D.P.P. B.V.</v>
      </c>
      <c r="D120" s="4" t="s">
        <v>16</v>
      </c>
      <c r="E120" s="4" t="s">
        <v>15</v>
      </c>
      <c r="F120" s="6">
        <v>42824</v>
      </c>
      <c r="G120" s="4" t="s">
        <v>81</v>
      </c>
      <c r="H120" s="9">
        <v>1</v>
      </c>
      <c r="I120" s="6">
        <v>42825</v>
      </c>
      <c r="J120" s="4" t="s">
        <v>154</v>
      </c>
      <c r="K120" s="7">
        <f>_xll.AtlasFormulas.AtlasFunctions.AtlasBalance("PROD",DataAreaId,"T.LedgerTrans","Sum|AmountMST|0","","","","","","","AccountNum|Voucher","210010",$J120)</f>
        <v>-7540</v>
      </c>
    </row>
    <row r="121" spans="1:11" x14ac:dyDescent="0.25">
      <c r="A121" s="4" t="s">
        <v>653</v>
      </c>
      <c r="B121" s="7" t="str">
        <f>_xll.AtlasFormulas.AtlasFunctions.AtlasTable("PROD",DataAreaId,"T.PurchTable","%OrderAccount","","","","","","","PurchId",$A121)</f>
        <v>364-2000168</v>
      </c>
      <c r="C121" s="7" t="str">
        <f>_xll.AtlasFormulas.AtlasFunctions.AtlasTable("PROD",DataAreaId,"T.VendTable","%Name","","","","","","","AccountNum",$B121)</f>
        <v>S&amp;P Clever Reinforcement Company AG</v>
      </c>
      <c r="D121" s="4" t="s">
        <v>16</v>
      </c>
      <c r="E121" s="4" t="s">
        <v>15</v>
      </c>
      <c r="F121" s="6">
        <v>42830</v>
      </c>
      <c r="G121" s="4" t="s">
        <v>81</v>
      </c>
      <c r="H121" s="9">
        <v>1</v>
      </c>
      <c r="I121" s="6">
        <v>42832</v>
      </c>
      <c r="J121" s="4" t="s">
        <v>112</v>
      </c>
      <c r="K121" s="7">
        <f>_xll.AtlasFormulas.AtlasFunctions.AtlasBalance("PROD",DataAreaId,"T.LedgerTrans","Sum|AmountMST|0","","","","","","","AccountNum|Voucher","210010",$J121)</f>
        <v>0</v>
      </c>
    </row>
    <row r="122" spans="1:11" x14ac:dyDescent="0.25">
      <c r="A122" s="4" t="s">
        <v>209</v>
      </c>
      <c r="B122" s="7" t="str">
        <f>_xll.AtlasFormulas.AtlasFunctions.AtlasTable("PROD",DataAreaId,"T.PurchTable","%OrderAccount","","","","","","","PurchId",$A122)</f>
        <v>364-2000168</v>
      </c>
      <c r="C122" s="7" t="str">
        <f>_xll.AtlasFormulas.AtlasFunctions.AtlasTable("PROD",DataAreaId,"T.VendTable","%Name","","","","","","","AccountNum",$B122)</f>
        <v>S&amp;P Clever Reinforcement Company AG</v>
      </c>
      <c r="D122" s="4" t="s">
        <v>16</v>
      </c>
      <c r="E122" s="4" t="s">
        <v>15</v>
      </c>
      <c r="F122" s="6">
        <v>42825</v>
      </c>
      <c r="G122" s="4" t="s">
        <v>81</v>
      </c>
      <c r="H122" s="9">
        <v>1</v>
      </c>
      <c r="I122" s="6">
        <v>42825</v>
      </c>
      <c r="J122" s="4" t="s">
        <v>145</v>
      </c>
      <c r="K122" s="7">
        <f>_xll.AtlasFormulas.AtlasFunctions.AtlasBalance("PROD",DataAreaId,"T.LedgerTrans","Sum|AmountMST|0","","","","","","","AccountNum|Voucher","210010",$J122)</f>
        <v>-1320</v>
      </c>
    </row>
    <row r="123" spans="1:11" x14ac:dyDescent="0.25">
      <c r="A123" s="4" t="s">
        <v>638</v>
      </c>
      <c r="B123" s="7" t="str">
        <f>_xll.AtlasFormulas.AtlasFunctions.AtlasTable("PROD",DataAreaId,"T.PurchTable","%OrderAccount","","","","","","","PurchId",$A123)</f>
        <v>364-2000168</v>
      </c>
      <c r="C123" s="7" t="str">
        <f>_xll.AtlasFormulas.AtlasFunctions.AtlasTable("PROD",DataAreaId,"T.VendTable","%Name","","","","","","","AccountNum",$B123)</f>
        <v>S&amp;P Clever Reinforcement Company AG</v>
      </c>
      <c r="D123" s="4" t="s">
        <v>16</v>
      </c>
      <c r="E123" s="4" t="s">
        <v>15</v>
      </c>
      <c r="F123" s="6">
        <v>42781</v>
      </c>
      <c r="G123" s="4" t="s">
        <v>81</v>
      </c>
      <c r="H123" s="9">
        <v>1</v>
      </c>
      <c r="I123" s="6">
        <v>42781</v>
      </c>
      <c r="J123" s="4" t="s">
        <v>133</v>
      </c>
      <c r="K123" s="7">
        <f>_xll.AtlasFormulas.AtlasFunctions.AtlasBalance("PROD",DataAreaId,"T.LedgerTrans","Sum|AmountMST|0","","","","","","","AccountNum|Voucher","210010",$J123)</f>
        <v>-740</v>
      </c>
    </row>
    <row r="124" spans="1:11" x14ac:dyDescent="0.25">
      <c r="A124" s="4" t="s">
        <v>104</v>
      </c>
      <c r="B124" s="7" t="str">
        <f>_xll.AtlasFormulas.AtlasFunctions.AtlasTable("PROD",DataAreaId,"T.PurchTable","%OrderAccount","","","","","","","PurchId",$A124)</f>
        <v>364-2000168</v>
      </c>
      <c r="C124" s="7" t="str">
        <f>_xll.AtlasFormulas.AtlasFunctions.AtlasTable("PROD",DataAreaId,"T.VendTable","%Name","","","","","","","AccountNum",$B124)</f>
        <v>S&amp;P Clever Reinforcement Company AG</v>
      </c>
      <c r="D124" s="4" t="s">
        <v>16</v>
      </c>
      <c r="E124" s="4" t="s">
        <v>15</v>
      </c>
      <c r="F124" s="6">
        <v>42767</v>
      </c>
      <c r="G124" s="4" t="s">
        <v>81</v>
      </c>
      <c r="H124" s="9">
        <v>1</v>
      </c>
      <c r="I124" s="6">
        <v>42774</v>
      </c>
      <c r="J124" s="4" t="s">
        <v>165</v>
      </c>
      <c r="K124" s="7">
        <f>_xll.AtlasFormulas.AtlasFunctions.AtlasBalance("PROD",DataAreaId,"T.LedgerTrans","Sum|AmountMST|0","","","","","","","AccountNum|Voucher","210010",$J124)</f>
        <v>-1320</v>
      </c>
    </row>
    <row r="125" spans="1:11" x14ac:dyDescent="0.25">
      <c r="A125" s="4" t="s">
        <v>217</v>
      </c>
      <c r="B125" s="7" t="str">
        <f>_xll.AtlasFormulas.AtlasFunctions.AtlasTable("PROD",DataAreaId,"T.PurchTable","%OrderAccount","","","","","","","PurchId",$A125)</f>
        <v>364-2000035</v>
      </c>
      <c r="C125" s="7" t="str">
        <f>_xll.AtlasFormulas.AtlasFunctions.AtlasTable("PROD",DataAreaId,"T.VendTable","%Name","","","","","","","AccountNum",$B125)</f>
        <v>Fortius B.K. International B.V.B.A.</v>
      </c>
      <c r="D125" s="4" t="s">
        <v>16</v>
      </c>
      <c r="E125" s="4" t="s">
        <v>15</v>
      </c>
      <c r="F125" s="6">
        <v>42772</v>
      </c>
      <c r="G125" s="4" t="s">
        <v>81</v>
      </c>
      <c r="H125" s="9">
        <v>1</v>
      </c>
      <c r="I125" s="6">
        <v>42772</v>
      </c>
      <c r="J125" s="4" t="s">
        <v>130</v>
      </c>
      <c r="K125" s="7">
        <f>_xll.AtlasFormulas.AtlasFunctions.AtlasBalance("PROD",DataAreaId,"T.LedgerTrans","Sum|AmountMST|0","","","","","","","AccountNum|Voucher","210010",$J125)</f>
        <v>-176.79</v>
      </c>
    </row>
    <row r="126" spans="1:11" ht="30" x14ac:dyDescent="0.25">
      <c r="A126" s="4" t="s">
        <v>573</v>
      </c>
      <c r="B126" s="7" t="str">
        <f>_xll.AtlasFormulas.AtlasFunctions.AtlasTable("PROD",DataAreaId,"T.PurchTable","%OrderAccount","","","","","","","PurchId",$A126)</f>
        <v>364-2000156</v>
      </c>
      <c r="C126" s="7" t="str">
        <f>_xll.AtlasFormulas.AtlasFunctions.AtlasTable("PROD",DataAreaId,"T.VendTable","%Name","","","","","","","AccountNum",$B126)</f>
        <v>S&amp;P Reinforcement France</v>
      </c>
      <c r="D126" s="12" t="s">
        <v>613</v>
      </c>
      <c r="E126" s="4" t="s">
        <v>612</v>
      </c>
      <c r="F126" s="6">
        <v>42886</v>
      </c>
      <c r="G126" s="4" t="s">
        <v>81</v>
      </c>
      <c r="H126" s="9">
        <v>1</v>
      </c>
      <c r="I126" s="6">
        <v>42886</v>
      </c>
      <c r="J126" s="4" t="s">
        <v>728</v>
      </c>
      <c r="K126" s="7">
        <f>_xll.AtlasFormulas.AtlasFunctions.AtlasBalance("PROD",DataAreaId,"T.LedgerTrans","Sum|AmountMST|0","","","","","","","AccountNum|Voucher","210010",$J126)</f>
        <v>-1220</v>
      </c>
    </row>
    <row r="127" spans="1:11" x14ac:dyDescent="0.25">
      <c r="A127" s="4" t="s">
        <v>609</v>
      </c>
      <c r="B127" s="7" t="str">
        <f>_xll.AtlasFormulas.AtlasFunctions.AtlasTable("PROD",DataAreaId,"T.PurchTable","%OrderAccount","","","","","","","PurchId",$A127)</f>
        <v>364-2000151</v>
      </c>
      <c r="C127" s="7" t="str">
        <f>_xll.AtlasFormulas.AtlasFunctions.AtlasTable("PROD",DataAreaId,"T.VendTable","%Name","","","","","","","AccountNum",$B127)</f>
        <v>SOCOM S.A.S.</v>
      </c>
      <c r="D127" s="4" t="s">
        <v>147</v>
      </c>
      <c r="E127" s="4" t="s">
        <v>148</v>
      </c>
      <c r="F127" s="6">
        <v>42870</v>
      </c>
      <c r="G127" s="4" t="s">
        <v>81</v>
      </c>
      <c r="H127" s="9">
        <v>84</v>
      </c>
      <c r="I127" s="6">
        <v>42867</v>
      </c>
      <c r="J127" s="4" t="s">
        <v>174</v>
      </c>
      <c r="K127" s="7">
        <f>_xll.AtlasFormulas.AtlasFunctions.AtlasBalance("PROD",DataAreaId,"T.LedgerTrans","Sum|AmountMST|0","","","","","","","AccountNum|Voucher","210010",$J127)</f>
        <v>-2500.6799999999998</v>
      </c>
    </row>
    <row r="128" spans="1:11" x14ac:dyDescent="0.25">
      <c r="A128" s="4" t="s">
        <v>607</v>
      </c>
      <c r="B128" s="7" t="str">
        <f>_xll.AtlasFormulas.AtlasFunctions.AtlasTable("PROD",DataAreaId,"T.PurchTable","%OrderAccount","","","","","","","PurchId",$A128)</f>
        <v>364-2000151</v>
      </c>
      <c r="C128" s="7" t="str">
        <f>_xll.AtlasFormulas.AtlasFunctions.AtlasTable("PROD",DataAreaId,"T.VendTable","%Name","","","","","","","AccountNum",$B128)</f>
        <v>SOCOM S.A.S.</v>
      </c>
      <c r="D128" s="4" t="s">
        <v>147</v>
      </c>
      <c r="E128" s="4" t="s">
        <v>148</v>
      </c>
      <c r="F128" s="6">
        <v>42825</v>
      </c>
      <c r="G128" s="4" t="s">
        <v>81</v>
      </c>
      <c r="H128" s="9">
        <v>42</v>
      </c>
      <c r="I128" s="6">
        <v>42823</v>
      </c>
      <c r="J128" s="4" t="s">
        <v>204</v>
      </c>
      <c r="K128" s="7">
        <f>_xll.AtlasFormulas.AtlasFunctions.AtlasBalance("PROD",DataAreaId,"T.LedgerTrans","Sum|AmountMST|0","","","","","","","AccountNum|Voucher","210010",$J128)</f>
        <v>-323.39999999999998</v>
      </c>
    </row>
    <row r="129" spans="1:11" ht="30" x14ac:dyDescent="0.25">
      <c r="A129" s="4" t="s">
        <v>573</v>
      </c>
      <c r="B129" s="7" t="str">
        <f>_xll.AtlasFormulas.AtlasFunctions.AtlasTable("PROD",DataAreaId,"T.PurchTable","%OrderAccount","","","","","","","PurchId",$A129)</f>
        <v>364-2000156</v>
      </c>
      <c r="C129" s="7" t="str">
        <f>_xll.AtlasFormulas.AtlasFunctions.AtlasTable("PROD",DataAreaId,"T.VendTable","%Name","","","","","","","AccountNum",$B129)</f>
        <v>S&amp;P Reinforcement France</v>
      </c>
      <c r="D129" s="12" t="s">
        <v>613</v>
      </c>
      <c r="E129" s="4" t="s">
        <v>612</v>
      </c>
      <c r="F129" s="6">
        <v>42886</v>
      </c>
      <c r="G129" s="4" t="s">
        <v>81</v>
      </c>
      <c r="H129" s="9">
        <v>1</v>
      </c>
      <c r="I129" s="6">
        <v>42886</v>
      </c>
      <c r="J129" s="4" t="s">
        <v>729</v>
      </c>
      <c r="K129" s="7">
        <f>_xll.AtlasFormulas.AtlasFunctions.AtlasBalance("PROD",DataAreaId,"T.LedgerTrans","Sum|AmountMST|0","","","","","","","AccountNum|Voucher","210010",$J129)</f>
        <v>0</v>
      </c>
    </row>
    <row r="130" spans="1:11" x14ac:dyDescent="0.25">
      <c r="A130" s="4" t="s">
        <v>87</v>
      </c>
      <c r="B130" s="7" t="str">
        <f>_xll.AtlasFormulas.AtlasFunctions.AtlasTable("PROD",DataAreaId,"T.PurchTable","%OrderAccount","","","","","","","PurchId",$A130)</f>
        <v>364-2000168</v>
      </c>
      <c r="C130" s="7" t="str">
        <f>_xll.AtlasFormulas.AtlasFunctions.AtlasTable("PROD",DataAreaId,"T.VendTable","%Name","","","","","","","AccountNum",$B130)</f>
        <v>S&amp;P Clever Reinforcement Company AG</v>
      </c>
      <c r="D130" s="4" t="s">
        <v>615</v>
      </c>
      <c r="E130" s="4" t="s">
        <v>615</v>
      </c>
      <c r="F130" s="6">
        <v>42803</v>
      </c>
      <c r="G130" s="4" t="s">
        <v>81</v>
      </c>
      <c r="H130" s="9">
        <v>10</v>
      </c>
      <c r="I130" s="6">
        <v>42803</v>
      </c>
      <c r="J130" s="4" t="s">
        <v>730</v>
      </c>
      <c r="K130" s="7">
        <f>_xll.AtlasFormulas.AtlasFunctions.AtlasBalance("PROD",DataAreaId,"T.LedgerTrans","Sum|AmountMST|0","","","","","","","AccountNum|Voucher","210010",$J130)</f>
        <v>0</v>
      </c>
    </row>
    <row r="131" spans="1:11" x14ac:dyDescent="0.25">
      <c r="A131" s="4" t="s">
        <v>87</v>
      </c>
      <c r="B131" s="7" t="str">
        <f>_xll.AtlasFormulas.AtlasFunctions.AtlasTable("PROD",DataAreaId,"T.PurchTable","%OrderAccount","","","","","","","PurchId",$A131)</f>
        <v>364-2000168</v>
      </c>
      <c r="C131" s="7" t="str">
        <f>_xll.AtlasFormulas.AtlasFunctions.AtlasTable("PROD",DataAreaId,"T.VendTable","%Name","","","","","","","AccountNum",$B131)</f>
        <v>S&amp;P Clever Reinforcement Company AG</v>
      </c>
      <c r="D131" s="4" t="s">
        <v>16</v>
      </c>
      <c r="E131" s="4" t="s">
        <v>15</v>
      </c>
      <c r="F131" s="6">
        <v>42803</v>
      </c>
      <c r="G131" s="4" t="s">
        <v>81</v>
      </c>
      <c r="H131" s="9">
        <v>1</v>
      </c>
      <c r="I131" s="6">
        <v>42803</v>
      </c>
      <c r="J131" s="4" t="s">
        <v>730</v>
      </c>
      <c r="K131" s="7">
        <f>_xll.AtlasFormulas.AtlasFunctions.AtlasBalance("PROD",DataAreaId,"T.LedgerTrans","Sum|AmountMST|0","","","","","","","AccountNum|Voucher","210010",$J131)</f>
        <v>0</v>
      </c>
    </row>
    <row r="132" spans="1:11" x14ac:dyDescent="0.25">
      <c r="A132" s="4" t="s">
        <v>152</v>
      </c>
      <c r="B132" s="7" t="str">
        <f>_xll.AtlasFormulas.AtlasFunctions.AtlasTable("PROD",DataAreaId,"T.PurchTable","%OrderAccount","","","","","","","PurchId",$A132)</f>
        <v>364-2000168</v>
      </c>
      <c r="C132" s="7" t="str">
        <f>_xll.AtlasFormulas.AtlasFunctions.AtlasTable("PROD",DataAreaId,"T.VendTable","%Name","","","","","","","AccountNum",$B132)</f>
        <v>S&amp;P Clever Reinforcement Company AG</v>
      </c>
      <c r="D132" s="4" t="s">
        <v>16</v>
      </c>
      <c r="E132" s="4" t="s">
        <v>15</v>
      </c>
      <c r="F132" s="6">
        <v>42803</v>
      </c>
      <c r="G132" s="4" t="s">
        <v>81</v>
      </c>
      <c r="H132" s="9">
        <v>1</v>
      </c>
      <c r="I132" s="6">
        <v>42802</v>
      </c>
      <c r="J132" s="4" t="s">
        <v>193</v>
      </c>
      <c r="K132" s="7">
        <f>_xll.AtlasFormulas.AtlasFunctions.AtlasBalance("PROD",DataAreaId,"T.LedgerTrans","Sum|AmountMST|0","","","","","","","AccountNum|Voucher","210010",$J132)</f>
        <v>-1320</v>
      </c>
    </row>
    <row r="133" spans="1:11" x14ac:dyDescent="0.25">
      <c r="A133" s="4" t="s">
        <v>56</v>
      </c>
      <c r="B133" s="7" t="str">
        <f>_xll.AtlasFormulas.AtlasFunctions.AtlasTable("PROD",DataAreaId,"T.PurchTable","%OrderAccount","","","","","","","PurchId",$A133)</f>
        <v>364-2000168</v>
      </c>
      <c r="C133" s="7" t="str">
        <f>_xll.AtlasFormulas.AtlasFunctions.AtlasTable("PROD",DataAreaId,"T.VendTable","%Name","","","","","","","AccountNum",$B133)</f>
        <v>S&amp;P Clever Reinforcement Company AG</v>
      </c>
      <c r="D133" s="4" t="s">
        <v>16</v>
      </c>
      <c r="E133" s="4" t="s">
        <v>15</v>
      </c>
      <c r="F133" s="6">
        <v>42803</v>
      </c>
      <c r="G133" s="4" t="s">
        <v>81</v>
      </c>
      <c r="H133" s="9">
        <v>1</v>
      </c>
      <c r="I133" s="6">
        <v>42802</v>
      </c>
      <c r="J133" s="4" t="s">
        <v>101</v>
      </c>
      <c r="K133" s="7">
        <f>_xll.AtlasFormulas.AtlasFunctions.AtlasBalance("PROD",DataAreaId,"T.LedgerTrans","Sum|AmountMST|0","","","","","","","AccountNum|Voucher","210010",$J133)</f>
        <v>-1320</v>
      </c>
    </row>
    <row r="134" spans="1:11" x14ac:dyDescent="0.25">
      <c r="A134" s="4" t="s">
        <v>89</v>
      </c>
      <c r="B134" s="7" t="str">
        <f>_xll.AtlasFormulas.AtlasFunctions.AtlasTable("PROD",DataAreaId,"T.PurchTable","%OrderAccount","","","","","","","PurchId",$A134)</f>
        <v>364-2000168</v>
      </c>
      <c r="C134" s="7" t="str">
        <f>_xll.AtlasFormulas.AtlasFunctions.AtlasTable("PROD",DataAreaId,"T.VendTable","%Name","","","","","","","AccountNum",$B134)</f>
        <v>S&amp;P Clever Reinforcement Company AG</v>
      </c>
      <c r="D134" s="4" t="s">
        <v>16</v>
      </c>
      <c r="E134" s="4" t="s">
        <v>15</v>
      </c>
      <c r="F134" s="6">
        <v>42810</v>
      </c>
      <c r="G134" s="4" t="s">
        <v>81</v>
      </c>
      <c r="H134" s="9">
        <v>1</v>
      </c>
      <c r="I134" s="6">
        <v>42800</v>
      </c>
      <c r="J134" s="4" t="s">
        <v>218</v>
      </c>
      <c r="K134" s="7">
        <f>_xll.AtlasFormulas.AtlasFunctions.AtlasBalance("PROD",DataAreaId,"T.LedgerTrans","Sum|AmountMST|0","","","","","","","AccountNum|Voucher","210010",$J134)</f>
        <v>-332</v>
      </c>
    </row>
    <row r="135" spans="1:11" x14ac:dyDescent="0.25">
      <c r="A135" s="4" t="s">
        <v>144</v>
      </c>
      <c r="B135" s="7" t="str">
        <f>_xll.AtlasFormulas.AtlasFunctions.AtlasTable("PROD",DataAreaId,"T.PurchTable","%OrderAccount","","","","","","","PurchId",$A135)</f>
        <v>364-2000168</v>
      </c>
      <c r="C135" s="7" t="str">
        <f>_xll.AtlasFormulas.AtlasFunctions.AtlasTable("PROD",DataAreaId,"T.VendTable","%Name","","","","","","","AccountNum",$B135)</f>
        <v>S&amp;P Clever Reinforcement Company AG</v>
      </c>
      <c r="D135" s="4" t="s">
        <v>16</v>
      </c>
      <c r="E135" s="4" t="s">
        <v>15</v>
      </c>
      <c r="F135" s="6">
        <v>42814</v>
      </c>
      <c r="G135" s="4" t="s">
        <v>81</v>
      </c>
      <c r="H135" s="9">
        <v>1</v>
      </c>
      <c r="I135" s="6">
        <v>42809</v>
      </c>
      <c r="J135" s="4" t="s">
        <v>79</v>
      </c>
      <c r="K135" s="7">
        <f>_xll.AtlasFormulas.AtlasFunctions.AtlasBalance("PROD",DataAreaId,"T.LedgerTrans","Sum|AmountMST|0","","","","","","","AccountNum|Voucher","210010",$J135)</f>
        <v>-700</v>
      </c>
    </row>
    <row r="136" spans="1:11" x14ac:dyDescent="0.25">
      <c r="A136" s="4" t="s">
        <v>207</v>
      </c>
      <c r="B136" s="7" t="str">
        <f>_xll.AtlasFormulas.AtlasFunctions.AtlasTable("PROD",DataAreaId,"T.PurchTable","%OrderAccount","","","","","","","PurchId",$A136)</f>
        <v>364-2000168</v>
      </c>
      <c r="C136" s="7" t="str">
        <f>_xll.AtlasFormulas.AtlasFunctions.AtlasTable("PROD",DataAreaId,"T.VendTable","%Name","","","","","","","AccountNum",$B136)</f>
        <v>S&amp;P Clever Reinforcement Company AG</v>
      </c>
      <c r="D136" s="4" t="s">
        <v>16</v>
      </c>
      <c r="E136" s="4" t="s">
        <v>15</v>
      </c>
      <c r="F136" s="6">
        <v>42803</v>
      </c>
      <c r="G136" s="4" t="s">
        <v>81</v>
      </c>
      <c r="H136" s="9">
        <v>1</v>
      </c>
      <c r="I136" s="6">
        <v>42800</v>
      </c>
      <c r="J136" s="4" t="s">
        <v>170</v>
      </c>
      <c r="K136" s="7">
        <f>_xll.AtlasFormulas.AtlasFunctions.AtlasBalance("PROD",DataAreaId,"T.LedgerTrans","Sum|AmountMST|0","","","","","","","AccountNum|Voucher","210010",$J136)</f>
        <v>-1320</v>
      </c>
    </row>
    <row r="137" spans="1:11" x14ac:dyDescent="0.25">
      <c r="A137" s="4" t="s">
        <v>584</v>
      </c>
      <c r="B137" s="7" t="str">
        <f>_xll.AtlasFormulas.AtlasFunctions.AtlasTable("PROD",DataAreaId,"T.PurchTable","%OrderAccount","","","","","","","PurchId",$A137)</f>
        <v>364-2000168</v>
      </c>
      <c r="C137" s="7" t="str">
        <f>_xll.AtlasFormulas.AtlasFunctions.AtlasTable("PROD",DataAreaId,"T.VendTable","%Name","","","","","","","AccountNum",$B137)</f>
        <v>S&amp;P Clever Reinforcement Company AG</v>
      </c>
      <c r="D137" s="4" t="s">
        <v>594</v>
      </c>
      <c r="E137" s="4" t="s">
        <v>593</v>
      </c>
      <c r="F137" s="6">
        <v>42780</v>
      </c>
      <c r="G137" s="4" t="s">
        <v>81</v>
      </c>
      <c r="H137" s="9">
        <v>56</v>
      </c>
      <c r="I137" s="6">
        <v>42781</v>
      </c>
      <c r="J137" s="4" t="s">
        <v>235</v>
      </c>
      <c r="K137" s="7">
        <f>_xll.AtlasFormulas.AtlasFunctions.AtlasBalance("PROD",DataAreaId,"T.LedgerTrans","Sum|AmountMST|0","","","","","","","AccountNum|Voucher","210010",$J137)</f>
        <v>-11163.6</v>
      </c>
    </row>
    <row r="138" spans="1:11" x14ac:dyDescent="0.25">
      <c r="A138" s="4" t="s">
        <v>588</v>
      </c>
      <c r="B138" s="7" t="str">
        <f>_xll.AtlasFormulas.AtlasFunctions.AtlasTable("PROD",DataAreaId,"T.PurchTable","%OrderAccount","","","","","","","PurchId",$A138)</f>
        <v>364-2000168</v>
      </c>
      <c r="C138" s="7" t="str">
        <f>_xll.AtlasFormulas.AtlasFunctions.AtlasTable("PROD",DataAreaId,"T.VendTable","%Name","","","","","","","AccountNum",$B138)</f>
        <v>S&amp;P Clever Reinforcement Company AG</v>
      </c>
      <c r="D138" s="4" t="s">
        <v>601</v>
      </c>
      <c r="E138" s="4" t="s">
        <v>600</v>
      </c>
      <c r="F138" s="6">
        <v>42830</v>
      </c>
      <c r="G138" s="4" t="s">
        <v>81</v>
      </c>
      <c r="H138" s="9">
        <v>23</v>
      </c>
      <c r="I138" s="6">
        <v>42832</v>
      </c>
      <c r="J138" s="4" t="s">
        <v>214</v>
      </c>
      <c r="K138" s="7">
        <f>_xll.AtlasFormulas.AtlasFunctions.AtlasBalance("PROD",DataAreaId,"T.LedgerTrans","Sum|AmountMST|0","","","","","","","AccountNum|Voucher","210010",$J138)</f>
        <v>-15395.85</v>
      </c>
    </row>
    <row r="139" spans="1:11" x14ac:dyDescent="0.25">
      <c r="A139" s="4" t="s">
        <v>49</v>
      </c>
      <c r="B139" s="7" t="str">
        <f>_xll.AtlasFormulas.AtlasFunctions.AtlasTable("PROD",DataAreaId,"T.PurchTable","%OrderAccount","","","","","","","PurchId",$A139)</f>
        <v>364-2000035</v>
      </c>
      <c r="C139" s="7" t="str">
        <f>_xll.AtlasFormulas.AtlasFunctions.AtlasTable("PROD",DataAreaId,"T.VendTable","%Name","","","","","","","AccountNum",$B139)</f>
        <v>Fortius B.K. International B.V.B.A.</v>
      </c>
      <c r="D139" s="4" t="s">
        <v>577</v>
      </c>
      <c r="E139" s="4" t="s">
        <v>576</v>
      </c>
      <c r="F139" s="6">
        <v>42772</v>
      </c>
      <c r="G139" s="4" t="s">
        <v>81</v>
      </c>
      <c r="H139" s="9">
        <v>48</v>
      </c>
      <c r="I139" s="6">
        <v>42767</v>
      </c>
      <c r="J139" s="4" t="s">
        <v>240</v>
      </c>
      <c r="K139" s="7">
        <f>_xll.AtlasFormulas.AtlasFunctions.AtlasBalance("PROD",DataAreaId,"T.LedgerTrans","Sum|AmountMST|0","","","","","","","AccountNum|Voucher","210010",$J139)</f>
        <v>-108</v>
      </c>
    </row>
    <row r="140" spans="1:11" x14ac:dyDescent="0.25">
      <c r="A140" s="4" t="s">
        <v>584</v>
      </c>
      <c r="B140" s="7" t="str">
        <f>_xll.AtlasFormulas.AtlasFunctions.AtlasTable("PROD",DataAreaId,"T.PurchTable","%OrderAccount","","","","","","","PurchId",$A140)</f>
        <v>364-2000168</v>
      </c>
      <c r="C140" s="7" t="str">
        <f>_xll.AtlasFormulas.AtlasFunctions.AtlasTable("PROD",DataAreaId,"T.VendTable","%Name","","","","","","","AccountNum",$B140)</f>
        <v>S&amp;P Clever Reinforcement Company AG</v>
      </c>
      <c r="D140" s="4" t="s">
        <v>583</v>
      </c>
      <c r="E140" s="4" t="s">
        <v>582</v>
      </c>
      <c r="F140" s="6">
        <v>42780</v>
      </c>
      <c r="G140" s="4" t="s">
        <v>81</v>
      </c>
      <c r="H140" s="9">
        <v>336</v>
      </c>
      <c r="I140" s="6">
        <v>42781</v>
      </c>
      <c r="J140" s="4" t="s">
        <v>235</v>
      </c>
      <c r="K140" s="7">
        <f>_xll.AtlasFormulas.AtlasFunctions.AtlasBalance("PROD",DataAreaId,"T.LedgerTrans","Sum|AmountMST|0","","","","","","","AccountNum|Voucher","210010",$J140)</f>
        <v>-11163.6</v>
      </c>
    </row>
    <row r="141" spans="1:11" x14ac:dyDescent="0.25">
      <c r="A141" s="4" t="s">
        <v>590</v>
      </c>
      <c r="B141" s="7" t="str">
        <f>_xll.AtlasFormulas.AtlasFunctions.AtlasTable("PROD",DataAreaId,"T.PurchTable","%OrderAccount","","","","","","","PurchId",$A141)</f>
        <v>364-2000168</v>
      </c>
      <c r="C141" s="7" t="str">
        <f>_xll.AtlasFormulas.AtlasFunctions.AtlasTable("PROD",DataAreaId,"T.VendTable","%Name","","","","","","","AccountNum",$B141)</f>
        <v>S&amp;P Clever Reinforcement Company AG</v>
      </c>
      <c r="D141" s="4" t="s">
        <v>594</v>
      </c>
      <c r="E141" s="4" t="s">
        <v>593</v>
      </c>
      <c r="F141" s="6">
        <v>42865</v>
      </c>
      <c r="G141" s="4" t="s">
        <v>81</v>
      </c>
      <c r="H141" s="9">
        <v>280</v>
      </c>
      <c r="I141" s="6">
        <v>42863</v>
      </c>
      <c r="J141" s="4" t="s">
        <v>120</v>
      </c>
      <c r="K141" s="7">
        <f>_xll.AtlasFormulas.AtlasFunctions.AtlasBalance("PROD",DataAreaId,"T.LedgerTrans","Sum|AmountMST|0","","","","","","","AccountNum|Voucher","210010",$J141)</f>
        <v>-17745</v>
      </c>
    </row>
    <row r="142" spans="1:11" x14ac:dyDescent="0.25">
      <c r="A142" s="4" t="s">
        <v>117</v>
      </c>
      <c r="B142" s="7" t="str">
        <f>_xll.AtlasFormulas.AtlasFunctions.AtlasTable("PROD",DataAreaId,"T.PurchTable","%OrderAccount","","","","","","","PurchId",$A142)</f>
        <v>364-2000168</v>
      </c>
      <c r="C142" s="7" t="str">
        <f>_xll.AtlasFormulas.AtlasFunctions.AtlasTable("PROD",DataAreaId,"T.VendTable","%Name","","","","","","","AccountNum",$B142)</f>
        <v>S&amp;P Clever Reinforcement Company AG</v>
      </c>
      <c r="D142" s="4" t="s">
        <v>594</v>
      </c>
      <c r="E142" s="4" t="s">
        <v>593</v>
      </c>
      <c r="F142" s="6">
        <v>42817</v>
      </c>
      <c r="G142" s="4" t="s">
        <v>81</v>
      </c>
      <c r="H142" s="9">
        <v>56</v>
      </c>
      <c r="I142" s="6">
        <v>42817</v>
      </c>
      <c r="J142" s="4" t="s">
        <v>83</v>
      </c>
      <c r="K142" s="7">
        <f>_xll.AtlasFormulas.AtlasFunctions.AtlasBalance("PROD",DataAreaId,"T.LedgerTrans","Sum|AmountMST|0","","","","","","","AccountNum|Voucher","210010",$J142)</f>
        <v>-11163.6</v>
      </c>
    </row>
    <row r="143" spans="1:11" x14ac:dyDescent="0.25">
      <c r="A143" s="4" t="s">
        <v>588</v>
      </c>
      <c r="B143" s="7" t="str">
        <f>_xll.AtlasFormulas.AtlasFunctions.AtlasTable("PROD",DataAreaId,"T.PurchTable","%OrderAccount","","","","","","","PurchId",$A143)</f>
        <v>364-2000168</v>
      </c>
      <c r="C143" s="7" t="str">
        <f>_xll.AtlasFormulas.AtlasFunctions.AtlasTable("PROD",DataAreaId,"T.VendTable","%Name","","","","","","","AccountNum",$B143)</f>
        <v>S&amp;P Clever Reinforcement Company AG</v>
      </c>
      <c r="D143" s="4" t="s">
        <v>594</v>
      </c>
      <c r="E143" s="4" t="s">
        <v>593</v>
      </c>
      <c r="F143" s="6">
        <v>42830</v>
      </c>
      <c r="G143" s="4" t="s">
        <v>81</v>
      </c>
      <c r="H143" s="9">
        <v>112</v>
      </c>
      <c r="I143" s="6">
        <v>42832</v>
      </c>
      <c r="J143" s="4" t="s">
        <v>214</v>
      </c>
      <c r="K143" s="7">
        <f>_xll.AtlasFormulas.AtlasFunctions.AtlasBalance("PROD",DataAreaId,"T.LedgerTrans","Sum|AmountMST|0","","","","","","","AccountNum|Voucher","210010",$J143)</f>
        <v>-15395.85</v>
      </c>
    </row>
    <row r="144" spans="1:11" x14ac:dyDescent="0.25">
      <c r="A144" s="4" t="s">
        <v>588</v>
      </c>
      <c r="B144" s="7" t="str">
        <f>_xll.AtlasFormulas.AtlasFunctions.AtlasTable("PROD",DataAreaId,"T.PurchTable","%OrderAccount","","","","","","","PurchId",$A144)</f>
        <v>364-2000168</v>
      </c>
      <c r="C144" s="7" t="str">
        <f>_xll.AtlasFormulas.AtlasFunctions.AtlasTable("PROD",DataAreaId,"T.VendTable","%Name","","","","","","","AccountNum",$B144)</f>
        <v>S&amp;P Clever Reinforcement Company AG</v>
      </c>
      <c r="D144" s="4" t="s">
        <v>583</v>
      </c>
      <c r="E144" s="4" t="s">
        <v>582</v>
      </c>
      <c r="F144" s="6">
        <v>42830</v>
      </c>
      <c r="G144" s="4" t="s">
        <v>81</v>
      </c>
      <c r="H144" s="9">
        <v>336</v>
      </c>
      <c r="I144" s="6">
        <v>42832</v>
      </c>
      <c r="J144" s="4" t="s">
        <v>214</v>
      </c>
      <c r="K144" s="7">
        <f>_xll.AtlasFormulas.AtlasFunctions.AtlasBalance("PROD",DataAreaId,"T.LedgerTrans","Sum|AmountMST|0","","","","","","","AccountNum|Voucher","210010",$J144)</f>
        <v>-15395.85</v>
      </c>
    </row>
    <row r="145" spans="1:11" x14ac:dyDescent="0.25">
      <c r="A145" s="4" t="s">
        <v>117</v>
      </c>
      <c r="B145" s="7" t="str">
        <f>_xll.AtlasFormulas.AtlasFunctions.AtlasTable("PROD",DataAreaId,"T.PurchTable","%OrderAccount","","","","","","","PurchId",$A145)</f>
        <v>364-2000168</v>
      </c>
      <c r="C145" s="7" t="str">
        <f>_xll.AtlasFormulas.AtlasFunctions.AtlasTable("PROD",DataAreaId,"T.VendTable","%Name","","","","","","","AccountNum",$B145)</f>
        <v>S&amp;P Clever Reinforcement Company AG</v>
      </c>
      <c r="D145" s="4" t="s">
        <v>583</v>
      </c>
      <c r="E145" s="4" t="s">
        <v>582</v>
      </c>
      <c r="F145" s="6">
        <v>42817</v>
      </c>
      <c r="G145" s="4" t="s">
        <v>81</v>
      </c>
      <c r="H145" s="9">
        <v>336</v>
      </c>
      <c r="I145" s="6">
        <v>42817</v>
      </c>
      <c r="J145" s="4" t="s">
        <v>83</v>
      </c>
      <c r="K145" s="7">
        <f>_xll.AtlasFormulas.AtlasFunctions.AtlasBalance("PROD",DataAreaId,"T.LedgerTrans","Sum|AmountMST|0","","","","","","","AccountNum|Voucher","210010",$J145)</f>
        <v>-11163.6</v>
      </c>
    </row>
    <row r="146" spans="1:11" x14ac:dyDescent="0.25">
      <c r="A146" s="4" t="s">
        <v>590</v>
      </c>
      <c r="B146" s="7" t="str">
        <f>_xll.AtlasFormulas.AtlasFunctions.AtlasTable("PROD",DataAreaId,"T.PurchTable","%OrderAccount","","","","","","","PurchId",$A146)</f>
        <v>364-2000168</v>
      </c>
      <c r="C146" s="7" t="str">
        <f>_xll.AtlasFormulas.AtlasFunctions.AtlasTable("PROD",DataAreaId,"T.VendTable","%Name","","","","","","","AccountNum",$B146)</f>
        <v>S&amp;P Clever Reinforcement Company AG</v>
      </c>
      <c r="D146" s="4" t="s">
        <v>583</v>
      </c>
      <c r="E146" s="4" t="s">
        <v>582</v>
      </c>
      <c r="F146" s="6">
        <v>42865</v>
      </c>
      <c r="G146" s="4" t="s">
        <v>81</v>
      </c>
      <c r="H146" s="9">
        <v>126</v>
      </c>
      <c r="I146" s="6">
        <v>42863</v>
      </c>
      <c r="J146" s="4" t="s">
        <v>120</v>
      </c>
      <c r="K146" s="7">
        <f>_xll.AtlasFormulas.AtlasFunctions.AtlasBalance("PROD",DataAreaId,"T.LedgerTrans","Sum|AmountMST|0","","","","","","","AccountNum|Voucher","210010",$J146)</f>
        <v>-17745</v>
      </c>
    </row>
    <row r="147" spans="1:11" x14ac:dyDescent="0.25">
      <c r="A147" s="4" t="s">
        <v>573</v>
      </c>
      <c r="B147" s="7" t="str">
        <f>_xll.AtlasFormulas.AtlasFunctions.AtlasTable("PROD",DataAreaId,"T.PurchTable","%OrderAccount","","","","","","","PurchId",$A147)</f>
        <v>364-2000156</v>
      </c>
      <c r="C147" s="7" t="str">
        <f>_xll.AtlasFormulas.AtlasFunctions.AtlasTable("PROD",DataAreaId,"T.VendTable","%Name","","","","","","","AccountNum",$B147)</f>
        <v>S&amp;P Reinforcement France</v>
      </c>
      <c r="D147" s="4" t="s">
        <v>69</v>
      </c>
      <c r="E147" s="4" t="s">
        <v>70</v>
      </c>
      <c r="F147" s="6">
        <v>42886</v>
      </c>
      <c r="G147" s="4" t="s">
        <v>81</v>
      </c>
      <c r="H147" s="9">
        <v>10</v>
      </c>
      <c r="I147" s="6">
        <v>42886</v>
      </c>
      <c r="J147" s="4" t="s">
        <v>728</v>
      </c>
      <c r="K147" s="7">
        <f>_xll.AtlasFormulas.AtlasFunctions.AtlasBalance("PROD",DataAreaId,"T.LedgerTrans","Sum|AmountMST|0","","","","","","","AccountNum|Voucher","210010",$J147)</f>
        <v>-1220</v>
      </c>
    </row>
    <row r="148" spans="1:11" x14ac:dyDescent="0.25">
      <c r="A148" s="4" t="s">
        <v>217</v>
      </c>
      <c r="B148" s="7" t="str">
        <f>_xll.AtlasFormulas.AtlasFunctions.AtlasTable("PROD",DataAreaId,"T.PurchTable","%OrderAccount","","","","","","","PurchId",$A148)</f>
        <v>364-2000035</v>
      </c>
      <c r="C148" s="7" t="str">
        <f>_xll.AtlasFormulas.AtlasFunctions.AtlasTable("PROD",DataAreaId,"T.VendTable","%Name","","","","","","","AccountNum",$B148)</f>
        <v>Fortius B.K. International B.V.B.A.</v>
      </c>
      <c r="D148" s="4" t="s">
        <v>577</v>
      </c>
      <c r="E148" s="4" t="s">
        <v>576</v>
      </c>
      <c r="F148" s="6">
        <v>42772</v>
      </c>
      <c r="G148" s="4" t="s">
        <v>81</v>
      </c>
      <c r="H148" s="9">
        <v>48</v>
      </c>
      <c r="I148" s="6">
        <v>42772</v>
      </c>
      <c r="J148" s="4" t="s">
        <v>130</v>
      </c>
      <c r="K148" s="7">
        <f>_xll.AtlasFormulas.AtlasFunctions.AtlasBalance("PROD",DataAreaId,"T.LedgerTrans","Sum|AmountMST|0","","","","","","","AccountNum|Voucher","210010",$J148)</f>
        <v>-176.79</v>
      </c>
    </row>
    <row r="149" spans="1:11" x14ac:dyDescent="0.25">
      <c r="A149" s="4" t="s">
        <v>558</v>
      </c>
      <c r="B149" s="7" t="str">
        <f>_xll.AtlasFormulas.AtlasFunctions.AtlasTable("PROD",DataAreaId,"T.PurchTable","%OrderAccount","","","","","","","PurchId",$A149)</f>
        <v>364-2000125</v>
      </c>
      <c r="C149" s="7" t="str">
        <f>_xll.AtlasFormulas.AtlasFunctions.AtlasTable("PROD",DataAreaId,"T.VendTable","%Name","","","","","","","AccountNum",$B149)</f>
        <v>D.P.P. B.V.</v>
      </c>
      <c r="D149" s="4" t="s">
        <v>561</v>
      </c>
      <c r="E149" s="4" t="s">
        <v>560</v>
      </c>
      <c r="F149" s="6">
        <v>42818</v>
      </c>
      <c r="G149" s="4" t="s">
        <v>81</v>
      </c>
      <c r="H149" s="9">
        <v>1654</v>
      </c>
      <c r="I149" s="6">
        <v>42817</v>
      </c>
      <c r="J149" s="4" t="s">
        <v>90</v>
      </c>
      <c r="K149" s="7">
        <f>_xll.AtlasFormulas.AtlasFunctions.AtlasBalance("PROD",DataAreaId,"T.LedgerTrans","Sum|AmountMST|0","","","","","","","AccountNum|Voucher","210010",$J149)</f>
        <v>-16501.759999999998</v>
      </c>
    </row>
    <row r="150" spans="1:11" x14ac:dyDescent="0.25">
      <c r="A150" s="4" t="s">
        <v>558</v>
      </c>
      <c r="B150" s="7" t="str">
        <f>_xll.AtlasFormulas.AtlasFunctions.AtlasTable("PROD",DataAreaId,"T.PurchTable","%OrderAccount","","","","","","","PurchId",$A150)</f>
        <v>364-2000125</v>
      </c>
      <c r="C150" s="7" t="str">
        <f>_xll.AtlasFormulas.AtlasFunctions.AtlasTable("PROD",DataAreaId,"T.VendTable","%Name","","","","","","","AccountNum",$B150)</f>
        <v>D.P.P. B.V.</v>
      </c>
      <c r="D150" s="4" t="s">
        <v>564</v>
      </c>
      <c r="E150" s="4" t="s">
        <v>563</v>
      </c>
      <c r="F150" s="6">
        <v>42818</v>
      </c>
      <c r="G150" s="4" t="s">
        <v>81</v>
      </c>
      <c r="H150" s="9">
        <v>690</v>
      </c>
      <c r="I150" s="6">
        <v>42817</v>
      </c>
      <c r="J150" s="4" t="s">
        <v>90</v>
      </c>
      <c r="K150" s="7">
        <f>_xll.AtlasFormulas.AtlasFunctions.AtlasBalance("PROD",DataAreaId,"T.LedgerTrans","Sum|AmountMST|0","","","","","","","AccountNum|Voucher","210010",$J150)</f>
        <v>-16501.759999999998</v>
      </c>
    </row>
    <row r="151" spans="1:11" x14ac:dyDescent="0.25">
      <c r="A151" s="4" t="s">
        <v>568</v>
      </c>
      <c r="B151" s="7" t="str">
        <f>_xll.AtlasFormulas.AtlasFunctions.AtlasTable("PROD",DataAreaId,"T.PurchTable","%OrderAccount","","","","","","","PurchId",$A151)</f>
        <v>364-2000125</v>
      </c>
      <c r="C151" s="7" t="str">
        <f>_xll.AtlasFormulas.AtlasFunctions.AtlasTable("PROD",DataAreaId,"T.VendTable","%Name","","","","","","","AccountNum",$B151)</f>
        <v>D.P.P. B.V.</v>
      </c>
      <c r="D151" s="4" t="s">
        <v>564</v>
      </c>
      <c r="E151" s="4" t="s">
        <v>563</v>
      </c>
      <c r="F151" s="6">
        <v>42824</v>
      </c>
      <c r="G151" s="4" t="s">
        <v>81</v>
      </c>
      <c r="H151" s="9">
        <v>1000</v>
      </c>
      <c r="I151" s="6">
        <v>42825</v>
      </c>
      <c r="J151" s="4" t="s">
        <v>154</v>
      </c>
      <c r="K151" s="7">
        <f>_xll.AtlasFormulas.AtlasFunctions.AtlasBalance("PROD",DataAreaId,"T.LedgerTrans","Sum|AmountMST|0","","","","","","","AccountNum|Voucher","210010",$J151)</f>
        <v>-7540</v>
      </c>
    </row>
    <row r="152" spans="1:11" x14ac:dyDescent="0.25">
      <c r="A152" s="4" t="s">
        <v>92</v>
      </c>
      <c r="B152" s="7" t="str">
        <f>_xll.AtlasFormulas.AtlasFunctions.AtlasTable("PROD",DataAreaId,"T.PurchTable","%OrderAccount","","","","","","","PurchId",$A152)</f>
        <v>364-2000125</v>
      </c>
      <c r="C152" s="7" t="str">
        <f>_xll.AtlasFormulas.AtlasFunctions.AtlasTable("PROD",DataAreaId,"T.VendTable","%Name","","","","","","","AccountNum",$B152)</f>
        <v>D.P.P. B.V.</v>
      </c>
      <c r="D152" s="4" t="s">
        <v>564</v>
      </c>
      <c r="E152" s="4" t="s">
        <v>563</v>
      </c>
      <c r="F152" s="6">
        <v>42795</v>
      </c>
      <c r="G152" s="4" t="s">
        <v>81</v>
      </c>
      <c r="H152" s="9">
        <v>450</v>
      </c>
      <c r="I152" s="6">
        <v>42790</v>
      </c>
      <c r="J152" s="4" t="s">
        <v>200</v>
      </c>
      <c r="K152" s="7">
        <f>_xll.AtlasFormulas.AtlasFunctions.AtlasBalance("PROD",DataAreaId,"T.LedgerTrans","Sum|AmountMST|0","","","","","","","AccountNum|Voucher","210010",$J152)</f>
        <v>-16464.32</v>
      </c>
    </row>
    <row r="153" spans="1:11" x14ac:dyDescent="0.25">
      <c r="A153" s="4" t="s">
        <v>554</v>
      </c>
      <c r="B153" s="7" t="str">
        <f>_xll.AtlasFormulas.AtlasFunctions.AtlasTable("PROD",DataAreaId,"T.PurchTable","%OrderAccount","","","","","","","PurchId",$A153)</f>
        <v>364-2000125</v>
      </c>
      <c r="C153" s="7" t="str">
        <f>_xll.AtlasFormulas.AtlasFunctions.AtlasTable("PROD",DataAreaId,"T.VendTable","%Name","","","","","","","AccountNum",$B153)</f>
        <v>D.P.P. B.V.</v>
      </c>
      <c r="D153" s="4" t="s">
        <v>564</v>
      </c>
      <c r="E153" s="4" t="s">
        <v>563</v>
      </c>
      <c r="F153" s="6">
        <v>42894</v>
      </c>
      <c r="G153" s="4" t="s">
        <v>81</v>
      </c>
      <c r="H153" s="9">
        <v>2160</v>
      </c>
      <c r="I153" s="6">
        <v>42893</v>
      </c>
      <c r="J153" s="4" t="s">
        <v>731</v>
      </c>
      <c r="K153" s="7">
        <f>_xll.AtlasFormulas.AtlasFunctions.AtlasBalance("PROD",DataAreaId,"T.LedgerTrans","Sum|AmountMST|0","","","","","","","AccountNum|Voucher","210010",$J153)</f>
        <v>0</v>
      </c>
    </row>
    <row r="154" spans="1:11" x14ac:dyDescent="0.25">
      <c r="A154" s="4" t="s">
        <v>60</v>
      </c>
      <c r="B154" s="7" t="str">
        <f>_xll.AtlasFormulas.AtlasFunctions.AtlasTable("PROD",DataAreaId,"T.PurchTable","%OrderAccount","","","","","","","PurchId",$A154)</f>
        <v>364-2000168</v>
      </c>
      <c r="C154" s="7" t="str">
        <f>_xll.AtlasFormulas.AtlasFunctions.AtlasTable("PROD",DataAreaId,"T.VendTable","%Name","","","","","","","AccountNum",$B154)</f>
        <v>S&amp;P Clever Reinforcement Company AG</v>
      </c>
      <c r="D154" s="4" t="s">
        <v>572</v>
      </c>
      <c r="E154" s="4" t="s">
        <v>67</v>
      </c>
      <c r="F154" s="6">
        <v>42803</v>
      </c>
      <c r="G154" s="4" t="s">
        <v>81</v>
      </c>
      <c r="H154" s="9">
        <v>150</v>
      </c>
      <c r="I154" s="6">
        <v>42800</v>
      </c>
      <c r="J154" s="4" t="s">
        <v>216</v>
      </c>
      <c r="K154" s="7">
        <f>_xll.AtlasFormulas.AtlasFunctions.AtlasBalance("PROD",DataAreaId,"T.LedgerTrans","Sum|AmountMST|0","","","","","","","AccountNum|Voucher","210010",$J154)</f>
        <v>-3054</v>
      </c>
    </row>
    <row r="155" spans="1:11" x14ac:dyDescent="0.25">
      <c r="A155" s="4" t="s">
        <v>573</v>
      </c>
      <c r="B155" s="7" t="str">
        <f>_xll.AtlasFormulas.AtlasFunctions.AtlasTable("PROD",DataAreaId,"T.PurchTable","%OrderAccount","","","","","","","PurchId",$A155)</f>
        <v>364-2000156</v>
      </c>
      <c r="C155" s="7" t="str">
        <f>_xll.AtlasFormulas.AtlasFunctions.AtlasTable("PROD",DataAreaId,"T.VendTable","%Name","","","","","","","AccountNum",$B155)</f>
        <v>S&amp;P Reinforcement France</v>
      </c>
      <c r="D155" s="4" t="s">
        <v>69</v>
      </c>
      <c r="E155" s="4" t="s">
        <v>70</v>
      </c>
      <c r="F155" s="6">
        <v>42886</v>
      </c>
      <c r="G155" s="4" t="s">
        <v>81</v>
      </c>
      <c r="H155" s="9">
        <v>10</v>
      </c>
      <c r="I155" s="6">
        <v>42886</v>
      </c>
      <c r="J155" s="4" t="s">
        <v>729</v>
      </c>
      <c r="K155" s="7">
        <f>_xll.AtlasFormulas.AtlasFunctions.AtlasBalance("PROD",DataAreaId,"T.LedgerTrans","Sum|AmountMST|0","","","","","","","AccountNum|Voucher","210010",$J155)</f>
        <v>0</v>
      </c>
    </row>
    <row r="156" spans="1:11" x14ac:dyDescent="0.25">
      <c r="A156" s="4" t="s">
        <v>181</v>
      </c>
      <c r="B156" s="7" t="str">
        <f>_xll.AtlasFormulas.AtlasFunctions.AtlasTable("PROD",DataAreaId,"T.PurchTable","%OrderAccount","","","","","","","PurchId",$A156)</f>
        <v>364-2000168</v>
      </c>
      <c r="C156" s="7" t="str">
        <f>_xll.AtlasFormulas.AtlasFunctions.AtlasTable("PROD",DataAreaId,"T.VendTable","%Name","","","","","","","AccountNum",$B156)</f>
        <v>S&amp;P Clever Reinforcement Company AG</v>
      </c>
      <c r="D156" s="4" t="s">
        <v>526</v>
      </c>
      <c r="E156" s="4" t="s">
        <v>525</v>
      </c>
      <c r="F156" s="6">
        <v>42817</v>
      </c>
      <c r="G156" s="4" t="s">
        <v>81</v>
      </c>
      <c r="H156" s="9">
        <v>100</v>
      </c>
      <c r="I156" s="6">
        <v>42817</v>
      </c>
      <c r="J156" s="4" t="s">
        <v>71</v>
      </c>
      <c r="K156" s="7">
        <f>_xll.AtlasFormulas.AtlasFunctions.AtlasBalance("PROD",DataAreaId,"T.LedgerTrans","Sum|AmountMST|0","","","","","","","AccountNum|Voucher","210010",$J156)</f>
        <v>-11454</v>
      </c>
    </row>
    <row r="157" spans="1:11" x14ac:dyDescent="0.25">
      <c r="A157" s="4" t="s">
        <v>181</v>
      </c>
      <c r="B157" s="7" t="str">
        <f>_xll.AtlasFormulas.AtlasFunctions.AtlasTable("PROD",DataAreaId,"T.PurchTable","%OrderAccount","","","","","","","PurchId",$A157)</f>
        <v>364-2000168</v>
      </c>
      <c r="C157" s="7" t="str">
        <f>_xll.AtlasFormulas.AtlasFunctions.AtlasTable("PROD",DataAreaId,"T.VendTable","%Name","","","","","","","AccountNum",$B157)</f>
        <v>S&amp;P Clever Reinforcement Company AG</v>
      </c>
      <c r="D157" s="4" t="s">
        <v>526</v>
      </c>
      <c r="E157" s="4" t="s">
        <v>525</v>
      </c>
      <c r="F157" s="6">
        <v>42817</v>
      </c>
      <c r="G157" s="4" t="s">
        <v>81</v>
      </c>
      <c r="H157" s="9">
        <v>100</v>
      </c>
      <c r="I157" s="6">
        <v>42817</v>
      </c>
      <c r="J157" s="4" t="s">
        <v>71</v>
      </c>
      <c r="K157" s="7">
        <f>_xll.AtlasFormulas.AtlasFunctions.AtlasBalance("PROD",DataAreaId,"T.LedgerTrans","Sum|AmountMST|0","","","","","","","AccountNum|Voucher","210010",$J157)</f>
        <v>-11454</v>
      </c>
    </row>
    <row r="158" spans="1:11" x14ac:dyDescent="0.25">
      <c r="A158" s="4" t="s">
        <v>194</v>
      </c>
      <c r="B158" s="7" t="str">
        <f>_xll.AtlasFormulas.AtlasFunctions.AtlasTable("PROD",DataAreaId,"T.PurchTable","%OrderAccount","","","","","","","PurchId",$A158)</f>
        <v>364-2000168</v>
      </c>
      <c r="C158" s="7" t="str">
        <f>_xll.AtlasFormulas.AtlasFunctions.AtlasTable("PROD",DataAreaId,"T.VendTable","%Name","","","","","","","AccountNum",$B158)</f>
        <v>S&amp;P Clever Reinforcement Company AG</v>
      </c>
      <c r="D158" s="4" t="s">
        <v>44</v>
      </c>
      <c r="E158" s="4" t="s">
        <v>43</v>
      </c>
      <c r="F158" s="6">
        <v>42789</v>
      </c>
      <c r="G158" s="4" t="s">
        <v>81</v>
      </c>
      <c r="H158" s="9">
        <v>150</v>
      </c>
      <c r="I158" s="6">
        <v>42787</v>
      </c>
      <c r="J158" s="4" t="s">
        <v>135</v>
      </c>
      <c r="K158" s="7">
        <f>_xll.AtlasFormulas.AtlasFunctions.AtlasBalance("PROD",DataAreaId,"T.LedgerTrans","Sum|AmountMST|0","","","","","","","AccountNum|Voucher","210010",$J158)</f>
        <v>-11451.34</v>
      </c>
    </row>
    <row r="159" spans="1:11" x14ac:dyDescent="0.25">
      <c r="A159" s="4" t="s">
        <v>194</v>
      </c>
      <c r="B159" s="7" t="str">
        <f>_xll.AtlasFormulas.AtlasFunctions.AtlasTable("PROD",DataAreaId,"T.PurchTable","%OrderAccount","","","","","","","PurchId",$A159)</f>
        <v>364-2000168</v>
      </c>
      <c r="C159" s="7" t="str">
        <f>_xll.AtlasFormulas.AtlasFunctions.AtlasTable("PROD",DataAreaId,"T.VendTable","%Name","","","","","","","AccountNum",$B159)</f>
        <v>S&amp;P Clever Reinforcement Company AG</v>
      </c>
      <c r="D159" s="4" t="s">
        <v>44</v>
      </c>
      <c r="E159" s="4" t="s">
        <v>43</v>
      </c>
      <c r="F159" s="6">
        <v>42789</v>
      </c>
      <c r="G159" s="4" t="s">
        <v>81</v>
      </c>
      <c r="H159" s="9">
        <v>150</v>
      </c>
      <c r="I159" s="6">
        <v>42787</v>
      </c>
      <c r="J159" s="4" t="s">
        <v>135</v>
      </c>
      <c r="K159" s="7">
        <f>_xll.AtlasFormulas.AtlasFunctions.AtlasBalance("PROD",DataAreaId,"T.LedgerTrans","Sum|AmountMST|0","","","","","","","AccountNum|Voucher","210010",$J159)</f>
        <v>-11451.34</v>
      </c>
    </row>
    <row r="160" spans="1:11" x14ac:dyDescent="0.25">
      <c r="A160" s="4" t="s">
        <v>94</v>
      </c>
      <c r="B160" s="7" t="str">
        <f>_xll.AtlasFormulas.AtlasFunctions.AtlasTable("PROD",DataAreaId,"T.PurchTable","%OrderAccount","","","","","","","PurchId",$A160)</f>
        <v>364-2000168</v>
      </c>
      <c r="C160" s="7" t="str">
        <f>_xll.AtlasFormulas.AtlasFunctions.AtlasTable("PROD",DataAreaId,"T.VendTable","%Name","","","","","","","AccountNum",$B160)</f>
        <v>S&amp;P Clever Reinforcement Company AG</v>
      </c>
      <c r="D160" s="4" t="s">
        <v>500</v>
      </c>
      <c r="E160" s="4" t="s">
        <v>499</v>
      </c>
      <c r="F160" s="6">
        <v>42800</v>
      </c>
      <c r="G160" s="4" t="s">
        <v>81</v>
      </c>
      <c r="H160" s="9">
        <v>100</v>
      </c>
      <c r="I160" s="6">
        <v>42795</v>
      </c>
      <c r="J160" s="4" t="s">
        <v>139</v>
      </c>
      <c r="K160" s="7">
        <f>_xll.AtlasFormulas.AtlasFunctions.AtlasBalance("PROD",DataAreaId,"T.LedgerTrans","Sum|AmountMST|0","","","","","","","AccountNum|Voucher","210010",$J160)</f>
        <v>-19542</v>
      </c>
    </row>
    <row r="161" spans="1:11" x14ac:dyDescent="0.25">
      <c r="A161" s="4" t="s">
        <v>94</v>
      </c>
      <c r="B161" s="7" t="str">
        <f>_xll.AtlasFormulas.AtlasFunctions.AtlasTable("PROD",DataAreaId,"T.PurchTable","%OrderAccount","","","","","","","PurchId",$A161)</f>
        <v>364-2000168</v>
      </c>
      <c r="C161" s="7" t="str">
        <f>_xll.AtlasFormulas.AtlasFunctions.AtlasTable("PROD",DataAreaId,"T.VendTable","%Name","","","","","","","AccountNum",$B161)</f>
        <v>S&amp;P Clever Reinforcement Company AG</v>
      </c>
      <c r="D161" s="4" t="s">
        <v>500</v>
      </c>
      <c r="E161" s="4" t="s">
        <v>499</v>
      </c>
      <c r="F161" s="6">
        <v>42800</v>
      </c>
      <c r="G161" s="4" t="s">
        <v>81</v>
      </c>
      <c r="H161" s="9">
        <v>100</v>
      </c>
      <c r="I161" s="6">
        <v>42795</v>
      </c>
      <c r="J161" s="4" t="s">
        <v>139</v>
      </c>
      <c r="K161" s="7">
        <f>_xll.AtlasFormulas.AtlasFunctions.AtlasBalance("PROD",DataAreaId,"T.LedgerTrans","Sum|AmountMST|0","","","","","","","AccountNum|Voucher","210010",$J161)</f>
        <v>-19542</v>
      </c>
    </row>
    <row r="162" spans="1:11" x14ac:dyDescent="0.25">
      <c r="A162" s="4" t="s">
        <v>94</v>
      </c>
      <c r="B162" s="7" t="str">
        <f>_xll.AtlasFormulas.AtlasFunctions.AtlasTable("PROD",DataAreaId,"T.PurchTable","%OrderAccount","","","","","","","PurchId",$A162)</f>
        <v>364-2000168</v>
      </c>
      <c r="C162" s="7" t="str">
        <f>_xll.AtlasFormulas.AtlasFunctions.AtlasTable("PROD",DataAreaId,"T.VendTable","%Name","","","","","","","AccountNum",$B162)</f>
        <v>S&amp;P Clever Reinforcement Company AG</v>
      </c>
      <c r="D162" s="4" t="s">
        <v>500</v>
      </c>
      <c r="E162" s="4" t="s">
        <v>499</v>
      </c>
      <c r="F162" s="6">
        <v>42800</v>
      </c>
      <c r="G162" s="4" t="s">
        <v>81</v>
      </c>
      <c r="H162" s="9">
        <v>100</v>
      </c>
      <c r="I162" s="6">
        <v>42795</v>
      </c>
      <c r="J162" s="4" t="s">
        <v>139</v>
      </c>
      <c r="K162" s="7">
        <f>_xll.AtlasFormulas.AtlasFunctions.AtlasBalance("PROD",DataAreaId,"T.LedgerTrans","Sum|AmountMST|0","","","","","","","AccountNum|Voucher","210010",$J162)</f>
        <v>-19542</v>
      </c>
    </row>
    <row r="163" spans="1:11" x14ac:dyDescent="0.25">
      <c r="A163" s="4" t="s">
        <v>94</v>
      </c>
      <c r="B163" s="7" t="str">
        <f>_xll.AtlasFormulas.AtlasFunctions.AtlasTable("PROD",DataAreaId,"T.PurchTable","%OrderAccount","","","","","","","PurchId",$A163)</f>
        <v>364-2000168</v>
      </c>
      <c r="C163" s="7" t="str">
        <f>_xll.AtlasFormulas.AtlasFunctions.AtlasTable("PROD",DataAreaId,"T.VendTable","%Name","","","","","","","AccountNum",$B163)</f>
        <v>S&amp;P Clever Reinforcement Company AG</v>
      </c>
      <c r="D163" s="4" t="s">
        <v>500</v>
      </c>
      <c r="E163" s="4" t="s">
        <v>499</v>
      </c>
      <c r="F163" s="6">
        <v>42800</v>
      </c>
      <c r="G163" s="4" t="s">
        <v>81</v>
      </c>
      <c r="H163" s="9">
        <v>100</v>
      </c>
      <c r="I163" s="6">
        <v>42795</v>
      </c>
      <c r="J163" s="4" t="s">
        <v>139</v>
      </c>
      <c r="K163" s="7">
        <f>_xll.AtlasFormulas.AtlasFunctions.AtlasBalance("PROD",DataAreaId,"T.LedgerTrans","Sum|AmountMST|0","","","","","","","AccountNum|Voucher","210010",$J163)</f>
        <v>-19542</v>
      </c>
    </row>
    <row r="164" spans="1:11" x14ac:dyDescent="0.25">
      <c r="A164" s="4" t="s">
        <v>94</v>
      </c>
      <c r="B164" s="7" t="str">
        <f>_xll.AtlasFormulas.AtlasFunctions.AtlasTable("PROD",DataAreaId,"T.PurchTable","%OrderAccount","","","","","","","PurchId",$A164)</f>
        <v>364-2000168</v>
      </c>
      <c r="C164" s="7" t="str">
        <f>_xll.AtlasFormulas.AtlasFunctions.AtlasTable("PROD",DataAreaId,"T.VendTable","%Name","","","","","","","AccountNum",$B164)</f>
        <v>S&amp;P Clever Reinforcement Company AG</v>
      </c>
      <c r="D164" s="4" t="s">
        <v>500</v>
      </c>
      <c r="E164" s="4" t="s">
        <v>499</v>
      </c>
      <c r="F164" s="6">
        <v>42800</v>
      </c>
      <c r="G164" s="4" t="s">
        <v>81</v>
      </c>
      <c r="H164" s="9">
        <v>150</v>
      </c>
      <c r="I164" s="6">
        <v>42795</v>
      </c>
      <c r="J164" s="4" t="s">
        <v>139</v>
      </c>
      <c r="K164" s="7">
        <f>_xll.AtlasFormulas.AtlasFunctions.AtlasBalance("PROD",DataAreaId,"T.LedgerTrans","Sum|AmountMST|0","","","","","","","AccountNum|Voucher","210010",$J164)</f>
        <v>-19542</v>
      </c>
    </row>
    <row r="165" spans="1:11" x14ac:dyDescent="0.25">
      <c r="A165" s="4" t="s">
        <v>94</v>
      </c>
      <c r="B165" s="7" t="str">
        <f>_xll.AtlasFormulas.AtlasFunctions.AtlasTable("PROD",DataAreaId,"T.PurchTable","%OrderAccount","","","","","","","PurchId",$A165)</f>
        <v>364-2000168</v>
      </c>
      <c r="C165" s="7" t="str">
        <f>_xll.AtlasFormulas.AtlasFunctions.AtlasTable("PROD",DataAreaId,"T.VendTable","%Name","","","","","","","AccountNum",$B165)</f>
        <v>S&amp;P Clever Reinforcement Company AG</v>
      </c>
      <c r="D165" s="4" t="s">
        <v>500</v>
      </c>
      <c r="E165" s="4" t="s">
        <v>499</v>
      </c>
      <c r="F165" s="6">
        <v>42800</v>
      </c>
      <c r="G165" s="4" t="s">
        <v>81</v>
      </c>
      <c r="H165" s="9">
        <v>150</v>
      </c>
      <c r="I165" s="6">
        <v>42795</v>
      </c>
      <c r="J165" s="4" t="s">
        <v>139</v>
      </c>
      <c r="K165" s="7">
        <f>_xll.AtlasFormulas.AtlasFunctions.AtlasBalance("PROD",DataAreaId,"T.LedgerTrans","Sum|AmountMST|0","","","","","","","AccountNum|Voucher","210010",$J165)</f>
        <v>-19542</v>
      </c>
    </row>
    <row r="166" spans="1:11" x14ac:dyDescent="0.25">
      <c r="A166" s="4" t="s">
        <v>94</v>
      </c>
      <c r="B166" s="7" t="str">
        <f>_xll.AtlasFormulas.AtlasFunctions.AtlasTable("PROD",DataAreaId,"T.PurchTable","%OrderAccount","","","","","","","PurchId",$A166)</f>
        <v>364-2000168</v>
      </c>
      <c r="C166" s="7" t="str">
        <f>_xll.AtlasFormulas.AtlasFunctions.AtlasTable("PROD",DataAreaId,"T.VendTable","%Name","","","","","","","AccountNum",$B166)</f>
        <v>S&amp;P Clever Reinforcement Company AG</v>
      </c>
      <c r="D166" s="4" t="s">
        <v>500</v>
      </c>
      <c r="E166" s="4" t="s">
        <v>499</v>
      </c>
      <c r="F166" s="6">
        <v>42800</v>
      </c>
      <c r="G166" s="4" t="s">
        <v>81</v>
      </c>
      <c r="H166" s="9">
        <v>150</v>
      </c>
      <c r="I166" s="6">
        <v>42795</v>
      </c>
      <c r="J166" s="4" t="s">
        <v>139</v>
      </c>
      <c r="K166" s="7">
        <f>_xll.AtlasFormulas.AtlasFunctions.AtlasBalance("PROD",DataAreaId,"T.LedgerTrans","Sum|AmountMST|0","","","","","","","AccountNum|Voucher","210010",$J166)</f>
        <v>-19542</v>
      </c>
    </row>
    <row r="167" spans="1:11" x14ac:dyDescent="0.25">
      <c r="A167" s="4" t="s">
        <v>94</v>
      </c>
      <c r="B167" s="7" t="str">
        <f>_xll.AtlasFormulas.AtlasFunctions.AtlasTable("PROD",DataAreaId,"T.PurchTable","%OrderAccount","","","","","","","PurchId",$A167)</f>
        <v>364-2000168</v>
      </c>
      <c r="C167" s="7" t="str">
        <f>_xll.AtlasFormulas.AtlasFunctions.AtlasTable("PROD",DataAreaId,"T.VendTable","%Name","","","","","","","AccountNum",$B167)</f>
        <v>S&amp;P Clever Reinforcement Company AG</v>
      </c>
      <c r="D167" s="4" t="s">
        <v>500</v>
      </c>
      <c r="E167" s="4" t="s">
        <v>499</v>
      </c>
      <c r="F167" s="6">
        <v>42800</v>
      </c>
      <c r="G167" s="4" t="s">
        <v>81</v>
      </c>
      <c r="H167" s="9">
        <v>150</v>
      </c>
      <c r="I167" s="6">
        <v>42795</v>
      </c>
      <c r="J167" s="4" t="s">
        <v>139</v>
      </c>
      <c r="K167" s="7">
        <f>_xll.AtlasFormulas.AtlasFunctions.AtlasBalance("PROD",DataAreaId,"T.LedgerTrans","Sum|AmountMST|0","","","","","","","AccountNum|Voucher","210010",$J167)</f>
        <v>-19542</v>
      </c>
    </row>
    <row r="168" spans="1:11" x14ac:dyDescent="0.25">
      <c r="A168" s="4" t="s">
        <v>181</v>
      </c>
      <c r="B168" s="7" t="str">
        <f>_xll.AtlasFormulas.AtlasFunctions.AtlasTable("PROD",DataAreaId,"T.PurchTable","%OrderAccount","","","","","","","PurchId",$A168)</f>
        <v>364-2000168</v>
      </c>
      <c r="C168" s="7" t="str">
        <f>_xll.AtlasFormulas.AtlasFunctions.AtlasTable("PROD",DataAreaId,"T.VendTable","%Name","","","","","","","AccountNum",$B168)</f>
        <v>S&amp;P Clever Reinforcement Company AG</v>
      </c>
      <c r="D168" s="4" t="s">
        <v>532</v>
      </c>
      <c r="E168" s="4" t="s">
        <v>531</v>
      </c>
      <c r="F168" s="6">
        <v>42817</v>
      </c>
      <c r="G168" s="4" t="s">
        <v>81</v>
      </c>
      <c r="H168" s="9">
        <v>100</v>
      </c>
      <c r="I168" s="6">
        <v>42817</v>
      </c>
      <c r="J168" s="4" t="s">
        <v>71</v>
      </c>
      <c r="K168" s="7">
        <f>_xll.AtlasFormulas.AtlasFunctions.AtlasBalance("PROD",DataAreaId,"T.LedgerTrans","Sum|AmountMST|0","","","","","","","AccountNum|Voucher","210010",$J168)</f>
        <v>-11454</v>
      </c>
    </row>
    <row r="169" spans="1:11" x14ac:dyDescent="0.25">
      <c r="A169" s="4" t="s">
        <v>181</v>
      </c>
      <c r="B169" s="7" t="str">
        <f>_xll.AtlasFormulas.AtlasFunctions.AtlasTable("PROD",DataAreaId,"T.PurchTable","%OrderAccount","","","","","","","PurchId",$A169)</f>
        <v>364-2000168</v>
      </c>
      <c r="C169" s="7" t="str">
        <f>_xll.AtlasFormulas.AtlasFunctions.AtlasTable("PROD",DataAreaId,"T.VendTable","%Name","","","","","","","AccountNum",$B169)</f>
        <v>S&amp;P Clever Reinforcement Company AG</v>
      </c>
      <c r="D169" s="4" t="s">
        <v>532</v>
      </c>
      <c r="E169" s="4" t="s">
        <v>531</v>
      </c>
      <c r="F169" s="6">
        <v>42817</v>
      </c>
      <c r="G169" s="4" t="s">
        <v>81</v>
      </c>
      <c r="H169" s="9">
        <v>100</v>
      </c>
      <c r="I169" s="6">
        <v>42817</v>
      </c>
      <c r="J169" s="4" t="s">
        <v>71</v>
      </c>
      <c r="K169" s="7">
        <f>_xll.AtlasFormulas.AtlasFunctions.AtlasBalance("PROD",DataAreaId,"T.LedgerTrans","Sum|AmountMST|0","","","","","","","AccountNum|Voucher","210010",$J169)</f>
        <v>-11454</v>
      </c>
    </row>
    <row r="170" spans="1:11" x14ac:dyDescent="0.25">
      <c r="A170" s="4" t="s">
        <v>181</v>
      </c>
      <c r="B170" s="7" t="str">
        <f>_xll.AtlasFormulas.AtlasFunctions.AtlasTable("PROD",DataAreaId,"T.PurchTable","%OrderAccount","","","","","","","PurchId",$A170)</f>
        <v>364-2000168</v>
      </c>
      <c r="C170" s="7" t="str">
        <f>_xll.AtlasFormulas.AtlasFunctions.AtlasTable("PROD",DataAreaId,"T.VendTable","%Name","","","","","","","AccountNum",$B170)</f>
        <v>S&amp;P Clever Reinforcement Company AG</v>
      </c>
      <c r="D170" s="4" t="s">
        <v>532</v>
      </c>
      <c r="E170" s="4" t="s">
        <v>531</v>
      </c>
      <c r="F170" s="6">
        <v>42817</v>
      </c>
      <c r="G170" s="4" t="s">
        <v>81</v>
      </c>
      <c r="H170" s="9">
        <v>100</v>
      </c>
      <c r="I170" s="6">
        <v>42817</v>
      </c>
      <c r="J170" s="4" t="s">
        <v>71</v>
      </c>
      <c r="K170" s="7">
        <f>_xll.AtlasFormulas.AtlasFunctions.AtlasBalance("PROD",DataAreaId,"T.LedgerTrans","Sum|AmountMST|0","","","","","","","AccountNum|Voucher","210010",$J170)</f>
        <v>-11454</v>
      </c>
    </row>
    <row r="171" spans="1:11" x14ac:dyDescent="0.25">
      <c r="A171" s="4" t="s">
        <v>238</v>
      </c>
      <c r="B171" s="7" t="str">
        <f>_xll.AtlasFormulas.AtlasFunctions.AtlasTable("PROD",DataAreaId,"T.PurchTable","%OrderAccount","","","","","","","PurchId",$A171)</f>
        <v>364-2000168</v>
      </c>
      <c r="C171" s="7" t="str">
        <f>_xll.AtlasFormulas.AtlasFunctions.AtlasTable("PROD",DataAreaId,"T.VendTable","%Name","","","","","","","AccountNum",$B171)</f>
        <v>S&amp;P Clever Reinforcement Company AG</v>
      </c>
      <c r="D171" s="4" t="s">
        <v>532</v>
      </c>
      <c r="E171" s="4" t="s">
        <v>531</v>
      </c>
      <c r="F171" s="6">
        <v>42817</v>
      </c>
      <c r="G171" s="4" t="s">
        <v>81</v>
      </c>
      <c r="H171" s="9">
        <v>100</v>
      </c>
      <c r="I171" s="6">
        <v>42817</v>
      </c>
      <c r="J171" s="4" t="s">
        <v>82</v>
      </c>
      <c r="K171" s="7">
        <f>_xll.AtlasFormulas.AtlasFunctions.AtlasBalance("PROD",DataAreaId,"T.LedgerTrans","Sum|AmountMST|0","","","","","","","AccountNum|Voucher","210010",$J171)</f>
        <v>-19542</v>
      </c>
    </row>
    <row r="172" spans="1:11" x14ac:dyDescent="0.25">
      <c r="A172" s="4" t="s">
        <v>238</v>
      </c>
      <c r="B172" s="7" t="str">
        <f>_xll.AtlasFormulas.AtlasFunctions.AtlasTable("PROD",DataAreaId,"T.PurchTable","%OrderAccount","","","","","","","PurchId",$A172)</f>
        <v>364-2000168</v>
      </c>
      <c r="C172" s="7" t="str">
        <f>_xll.AtlasFormulas.AtlasFunctions.AtlasTable("PROD",DataAreaId,"T.VendTable","%Name","","","","","","","AccountNum",$B172)</f>
        <v>S&amp;P Clever Reinforcement Company AG</v>
      </c>
      <c r="D172" s="4" t="s">
        <v>532</v>
      </c>
      <c r="E172" s="4" t="s">
        <v>531</v>
      </c>
      <c r="F172" s="6">
        <v>42817</v>
      </c>
      <c r="G172" s="4" t="s">
        <v>81</v>
      </c>
      <c r="H172" s="9">
        <v>100</v>
      </c>
      <c r="I172" s="6">
        <v>42817</v>
      </c>
      <c r="J172" s="4" t="s">
        <v>82</v>
      </c>
      <c r="K172" s="7">
        <f>_xll.AtlasFormulas.AtlasFunctions.AtlasBalance("PROD",DataAreaId,"T.LedgerTrans","Sum|AmountMST|0","","","","","","","AccountNum|Voucher","210010",$J172)</f>
        <v>-19542</v>
      </c>
    </row>
    <row r="173" spans="1:11" x14ac:dyDescent="0.25">
      <c r="A173" s="4" t="s">
        <v>238</v>
      </c>
      <c r="B173" s="7" t="str">
        <f>_xll.AtlasFormulas.AtlasFunctions.AtlasTable("PROD",DataAreaId,"T.PurchTable","%OrderAccount","","","","","","","PurchId",$A173)</f>
        <v>364-2000168</v>
      </c>
      <c r="C173" s="7" t="str">
        <f>_xll.AtlasFormulas.AtlasFunctions.AtlasTable("PROD",DataAreaId,"T.VendTable","%Name","","","","","","","AccountNum",$B173)</f>
        <v>S&amp;P Clever Reinforcement Company AG</v>
      </c>
      <c r="D173" s="4" t="s">
        <v>532</v>
      </c>
      <c r="E173" s="4" t="s">
        <v>531</v>
      </c>
      <c r="F173" s="6">
        <v>42817</v>
      </c>
      <c r="G173" s="4" t="s">
        <v>81</v>
      </c>
      <c r="H173" s="9">
        <v>100</v>
      </c>
      <c r="I173" s="6">
        <v>42817</v>
      </c>
      <c r="J173" s="4" t="s">
        <v>82</v>
      </c>
      <c r="K173" s="7">
        <f>_xll.AtlasFormulas.AtlasFunctions.AtlasBalance("PROD",DataAreaId,"T.LedgerTrans","Sum|AmountMST|0","","","","","","","AccountNum|Voucher","210010",$J173)</f>
        <v>-19542</v>
      </c>
    </row>
    <row r="174" spans="1:11" x14ac:dyDescent="0.25">
      <c r="A174" s="4" t="s">
        <v>238</v>
      </c>
      <c r="B174" s="7" t="str">
        <f>_xll.AtlasFormulas.AtlasFunctions.AtlasTable("PROD",DataAreaId,"T.PurchTable","%OrderAccount","","","","","","","PurchId",$A174)</f>
        <v>364-2000168</v>
      </c>
      <c r="C174" s="7" t="str">
        <f>_xll.AtlasFormulas.AtlasFunctions.AtlasTable("PROD",DataAreaId,"T.VendTable","%Name","","","","","","","AccountNum",$B174)</f>
        <v>S&amp;P Clever Reinforcement Company AG</v>
      </c>
      <c r="D174" s="4" t="s">
        <v>532</v>
      </c>
      <c r="E174" s="4" t="s">
        <v>531</v>
      </c>
      <c r="F174" s="6">
        <v>42817</v>
      </c>
      <c r="G174" s="4" t="s">
        <v>81</v>
      </c>
      <c r="H174" s="9">
        <v>100</v>
      </c>
      <c r="I174" s="6">
        <v>42817</v>
      </c>
      <c r="J174" s="4" t="s">
        <v>82</v>
      </c>
      <c r="K174" s="7">
        <f>_xll.AtlasFormulas.AtlasFunctions.AtlasBalance("PROD",DataAreaId,"T.LedgerTrans","Sum|AmountMST|0","","","","","","","AccountNum|Voucher","210010",$J174)</f>
        <v>-19542</v>
      </c>
    </row>
    <row r="175" spans="1:11" x14ac:dyDescent="0.25">
      <c r="A175" s="4" t="s">
        <v>238</v>
      </c>
      <c r="B175" s="7" t="str">
        <f>_xll.AtlasFormulas.AtlasFunctions.AtlasTable("PROD",DataAreaId,"T.PurchTable","%OrderAccount","","","","","","","PurchId",$A175)</f>
        <v>364-2000168</v>
      </c>
      <c r="C175" s="7" t="str">
        <f>_xll.AtlasFormulas.AtlasFunctions.AtlasTable("PROD",DataAreaId,"T.VendTable","%Name","","","","","","","AccountNum",$B175)</f>
        <v>S&amp;P Clever Reinforcement Company AG</v>
      </c>
      <c r="D175" s="4" t="s">
        <v>532</v>
      </c>
      <c r="E175" s="4" t="s">
        <v>531</v>
      </c>
      <c r="F175" s="6">
        <v>42817</v>
      </c>
      <c r="G175" s="4" t="s">
        <v>81</v>
      </c>
      <c r="H175" s="9">
        <v>100</v>
      </c>
      <c r="I175" s="6">
        <v>42817</v>
      </c>
      <c r="J175" s="4" t="s">
        <v>82</v>
      </c>
      <c r="K175" s="7">
        <f>_xll.AtlasFormulas.AtlasFunctions.AtlasBalance("PROD",DataAreaId,"T.LedgerTrans","Sum|AmountMST|0","","","","","","","AccountNum|Voucher","210010",$J175)</f>
        <v>-19542</v>
      </c>
    </row>
    <row r="176" spans="1:11" x14ac:dyDescent="0.25">
      <c r="A176" s="4" t="s">
        <v>238</v>
      </c>
      <c r="B176" s="7" t="str">
        <f>_xll.AtlasFormulas.AtlasFunctions.AtlasTable("PROD",DataAreaId,"T.PurchTable","%OrderAccount","","","","","","","PurchId",$A176)</f>
        <v>364-2000168</v>
      </c>
      <c r="C176" s="7" t="str">
        <f>_xll.AtlasFormulas.AtlasFunctions.AtlasTable("PROD",DataAreaId,"T.VendTable","%Name","","","","","","","AccountNum",$B176)</f>
        <v>S&amp;P Clever Reinforcement Company AG</v>
      </c>
      <c r="D176" s="4" t="s">
        <v>532</v>
      </c>
      <c r="E176" s="4" t="s">
        <v>531</v>
      </c>
      <c r="F176" s="6">
        <v>42817</v>
      </c>
      <c r="G176" s="4" t="s">
        <v>81</v>
      </c>
      <c r="H176" s="9">
        <v>100</v>
      </c>
      <c r="I176" s="6">
        <v>42817</v>
      </c>
      <c r="J176" s="4" t="s">
        <v>82</v>
      </c>
      <c r="K176" s="7">
        <f>_xll.AtlasFormulas.AtlasFunctions.AtlasBalance("PROD",DataAreaId,"T.LedgerTrans","Sum|AmountMST|0","","","","","","","AccountNum|Voucher","210010",$J176)</f>
        <v>-19542</v>
      </c>
    </row>
    <row r="177" spans="1:11" x14ac:dyDescent="0.25">
      <c r="A177" s="4" t="s">
        <v>238</v>
      </c>
      <c r="B177" s="7" t="str">
        <f>_xll.AtlasFormulas.AtlasFunctions.AtlasTable("PROD",DataAreaId,"T.PurchTable","%OrderAccount","","","","","","","PurchId",$A177)</f>
        <v>364-2000168</v>
      </c>
      <c r="C177" s="7" t="str">
        <f>_xll.AtlasFormulas.AtlasFunctions.AtlasTable("PROD",DataAreaId,"T.VendTable","%Name","","","","","","","AccountNum",$B177)</f>
        <v>S&amp;P Clever Reinforcement Company AG</v>
      </c>
      <c r="D177" s="4" t="s">
        <v>532</v>
      </c>
      <c r="E177" s="4" t="s">
        <v>531</v>
      </c>
      <c r="F177" s="6">
        <v>42817</v>
      </c>
      <c r="G177" s="4" t="s">
        <v>81</v>
      </c>
      <c r="H177" s="9">
        <v>100</v>
      </c>
      <c r="I177" s="6">
        <v>42817</v>
      </c>
      <c r="J177" s="4" t="s">
        <v>82</v>
      </c>
      <c r="K177" s="7">
        <f>_xll.AtlasFormulas.AtlasFunctions.AtlasBalance("PROD",DataAreaId,"T.LedgerTrans","Sum|AmountMST|0","","","","","","","AccountNum|Voucher","210010",$J177)</f>
        <v>-19542</v>
      </c>
    </row>
    <row r="178" spans="1:11" x14ac:dyDescent="0.25">
      <c r="A178" s="4" t="s">
        <v>94</v>
      </c>
      <c r="B178" s="7" t="str">
        <f>_xll.AtlasFormulas.AtlasFunctions.AtlasTable("PROD",DataAreaId,"T.PurchTable","%OrderAccount","","","","","","","PurchId",$A178)</f>
        <v>364-2000168</v>
      </c>
      <c r="C178" s="7" t="str">
        <f>_xll.AtlasFormulas.AtlasFunctions.AtlasTable("PROD",DataAreaId,"T.VendTable","%Name","","","","","","","AccountNum",$B178)</f>
        <v>S&amp;P Clever Reinforcement Company AG</v>
      </c>
      <c r="D178" s="4" t="s">
        <v>532</v>
      </c>
      <c r="E178" s="4" t="s">
        <v>531</v>
      </c>
      <c r="F178" s="6">
        <v>42800</v>
      </c>
      <c r="G178" s="4" t="s">
        <v>81</v>
      </c>
      <c r="H178" s="9">
        <v>100</v>
      </c>
      <c r="I178" s="6">
        <v>42795</v>
      </c>
      <c r="J178" s="4" t="s">
        <v>139</v>
      </c>
      <c r="K178" s="7">
        <f>_xll.AtlasFormulas.AtlasFunctions.AtlasBalance("PROD",DataAreaId,"T.LedgerTrans","Sum|AmountMST|0","","","","","","","AccountNum|Voucher","210010",$J178)</f>
        <v>-19542</v>
      </c>
    </row>
    <row r="179" spans="1:11" x14ac:dyDescent="0.25">
      <c r="A179" s="4" t="s">
        <v>94</v>
      </c>
      <c r="B179" s="7" t="str">
        <f>_xll.AtlasFormulas.AtlasFunctions.AtlasTable("PROD",DataAreaId,"T.PurchTable","%OrderAccount","","","","","","","PurchId",$A179)</f>
        <v>364-2000168</v>
      </c>
      <c r="C179" s="7" t="str">
        <f>_xll.AtlasFormulas.AtlasFunctions.AtlasTable("PROD",DataAreaId,"T.VendTable","%Name","","","","","","","AccountNum",$B179)</f>
        <v>S&amp;P Clever Reinforcement Company AG</v>
      </c>
      <c r="D179" s="4" t="s">
        <v>532</v>
      </c>
      <c r="E179" s="4" t="s">
        <v>531</v>
      </c>
      <c r="F179" s="6">
        <v>42800</v>
      </c>
      <c r="G179" s="4" t="s">
        <v>81</v>
      </c>
      <c r="H179" s="9">
        <v>100</v>
      </c>
      <c r="I179" s="6">
        <v>42795</v>
      </c>
      <c r="J179" s="4" t="s">
        <v>139</v>
      </c>
      <c r="K179" s="7">
        <f>_xll.AtlasFormulas.AtlasFunctions.AtlasBalance("PROD",DataAreaId,"T.LedgerTrans","Sum|AmountMST|0","","","","","","","AccountNum|Voucher","210010",$J179)</f>
        <v>-19542</v>
      </c>
    </row>
    <row r="180" spans="1:11" x14ac:dyDescent="0.25">
      <c r="A180" s="4" t="s">
        <v>94</v>
      </c>
      <c r="B180" s="7" t="str">
        <f>_xll.AtlasFormulas.AtlasFunctions.AtlasTable("PROD",DataAreaId,"T.PurchTable","%OrderAccount","","","","","","","PurchId",$A180)</f>
        <v>364-2000168</v>
      </c>
      <c r="C180" s="7" t="str">
        <f>_xll.AtlasFormulas.AtlasFunctions.AtlasTable("PROD",DataAreaId,"T.VendTable","%Name","","","","","","","AccountNum",$B180)</f>
        <v>S&amp;P Clever Reinforcement Company AG</v>
      </c>
      <c r="D180" s="4" t="s">
        <v>532</v>
      </c>
      <c r="E180" s="4" t="s">
        <v>531</v>
      </c>
      <c r="F180" s="6">
        <v>42800</v>
      </c>
      <c r="G180" s="4" t="s">
        <v>81</v>
      </c>
      <c r="H180" s="9">
        <v>100</v>
      </c>
      <c r="I180" s="6">
        <v>42795</v>
      </c>
      <c r="J180" s="4" t="s">
        <v>139</v>
      </c>
      <c r="K180" s="7">
        <f>_xll.AtlasFormulas.AtlasFunctions.AtlasBalance("PROD",DataAreaId,"T.LedgerTrans","Sum|AmountMST|0","","","","","","","AccountNum|Voucher","210010",$J180)</f>
        <v>-19542</v>
      </c>
    </row>
    <row r="181" spans="1:11" x14ac:dyDescent="0.25">
      <c r="A181" s="4" t="s">
        <v>94</v>
      </c>
      <c r="B181" s="7" t="str">
        <f>_xll.AtlasFormulas.AtlasFunctions.AtlasTable("PROD",DataAreaId,"T.PurchTable","%OrderAccount","","","","","","","PurchId",$A181)</f>
        <v>364-2000168</v>
      </c>
      <c r="C181" s="7" t="str">
        <f>_xll.AtlasFormulas.AtlasFunctions.AtlasTable("PROD",DataAreaId,"T.VendTable","%Name","","","","","","","AccountNum",$B181)</f>
        <v>S&amp;P Clever Reinforcement Company AG</v>
      </c>
      <c r="D181" s="4" t="s">
        <v>532</v>
      </c>
      <c r="E181" s="4" t="s">
        <v>531</v>
      </c>
      <c r="F181" s="6">
        <v>42800</v>
      </c>
      <c r="G181" s="4" t="s">
        <v>81</v>
      </c>
      <c r="H181" s="9">
        <v>100</v>
      </c>
      <c r="I181" s="6">
        <v>42795</v>
      </c>
      <c r="J181" s="4" t="s">
        <v>139</v>
      </c>
      <c r="K181" s="7">
        <f>_xll.AtlasFormulas.AtlasFunctions.AtlasBalance("PROD",DataAreaId,"T.LedgerTrans","Sum|AmountMST|0","","","","","","","AccountNum|Voucher","210010",$J181)</f>
        <v>-19542</v>
      </c>
    </row>
    <row r="182" spans="1:11" x14ac:dyDescent="0.25">
      <c r="A182" s="4" t="s">
        <v>94</v>
      </c>
      <c r="B182" s="7" t="str">
        <f>_xll.AtlasFormulas.AtlasFunctions.AtlasTable("PROD",DataAreaId,"T.PurchTable","%OrderAccount","","","","","","","PurchId",$A182)</f>
        <v>364-2000168</v>
      </c>
      <c r="C182" s="7" t="str">
        <f>_xll.AtlasFormulas.AtlasFunctions.AtlasTable("PROD",DataAreaId,"T.VendTable","%Name","","","","","","","AccountNum",$B182)</f>
        <v>S&amp;P Clever Reinforcement Company AG</v>
      </c>
      <c r="D182" s="4" t="s">
        <v>532</v>
      </c>
      <c r="E182" s="4" t="s">
        <v>531</v>
      </c>
      <c r="F182" s="6">
        <v>42800</v>
      </c>
      <c r="G182" s="4" t="s">
        <v>81</v>
      </c>
      <c r="H182" s="9">
        <v>100</v>
      </c>
      <c r="I182" s="6">
        <v>42795</v>
      </c>
      <c r="J182" s="4" t="s">
        <v>139</v>
      </c>
      <c r="K182" s="7">
        <f>_xll.AtlasFormulas.AtlasFunctions.AtlasBalance("PROD",DataAreaId,"T.LedgerTrans","Sum|AmountMST|0","","","","","","","AccountNum|Voucher","210010",$J182)</f>
        <v>-19542</v>
      </c>
    </row>
    <row r="183" spans="1:11" x14ac:dyDescent="0.25">
      <c r="A183" s="4" t="s">
        <v>94</v>
      </c>
      <c r="B183" s="7" t="str">
        <f>_xll.AtlasFormulas.AtlasFunctions.AtlasTable("PROD",DataAreaId,"T.PurchTable","%OrderAccount","","","","","","","PurchId",$A183)</f>
        <v>364-2000168</v>
      </c>
      <c r="C183" s="7" t="str">
        <f>_xll.AtlasFormulas.AtlasFunctions.AtlasTable("PROD",DataAreaId,"T.VendTable","%Name","","","","","","","AccountNum",$B183)</f>
        <v>S&amp;P Clever Reinforcement Company AG</v>
      </c>
      <c r="D183" s="4" t="s">
        <v>532</v>
      </c>
      <c r="E183" s="4" t="s">
        <v>531</v>
      </c>
      <c r="F183" s="6">
        <v>42800</v>
      </c>
      <c r="G183" s="4" t="s">
        <v>81</v>
      </c>
      <c r="H183" s="9">
        <v>100</v>
      </c>
      <c r="I183" s="6">
        <v>42795</v>
      </c>
      <c r="J183" s="4" t="s">
        <v>139</v>
      </c>
      <c r="K183" s="7">
        <f>_xll.AtlasFormulas.AtlasFunctions.AtlasBalance("PROD",DataAreaId,"T.LedgerTrans","Sum|AmountMST|0","","","","","","","AccountNum|Voucher","210010",$J183)</f>
        <v>-19542</v>
      </c>
    </row>
    <row r="184" spans="1:11" x14ac:dyDescent="0.25">
      <c r="A184" s="4" t="s">
        <v>94</v>
      </c>
      <c r="B184" s="7" t="str">
        <f>_xll.AtlasFormulas.AtlasFunctions.AtlasTable("PROD",DataAreaId,"T.PurchTable","%OrderAccount","","","","","","","PurchId",$A184)</f>
        <v>364-2000168</v>
      </c>
      <c r="C184" s="7" t="str">
        <f>_xll.AtlasFormulas.AtlasFunctions.AtlasTable("PROD",DataAreaId,"T.VendTable","%Name","","","","","","","AccountNum",$B184)</f>
        <v>S&amp;P Clever Reinforcement Company AG</v>
      </c>
      <c r="D184" s="4" t="s">
        <v>532</v>
      </c>
      <c r="E184" s="4" t="s">
        <v>531</v>
      </c>
      <c r="F184" s="6">
        <v>42800</v>
      </c>
      <c r="G184" s="4" t="s">
        <v>81</v>
      </c>
      <c r="H184" s="9">
        <v>100</v>
      </c>
      <c r="I184" s="6">
        <v>42795</v>
      </c>
      <c r="J184" s="4" t="s">
        <v>139</v>
      </c>
      <c r="K184" s="7">
        <f>_xll.AtlasFormulas.AtlasFunctions.AtlasBalance("PROD",DataAreaId,"T.LedgerTrans","Sum|AmountMST|0","","","","","","","AccountNum|Voucher","210010",$J184)</f>
        <v>-19542</v>
      </c>
    </row>
    <row r="185" spans="1:11" x14ac:dyDescent="0.25">
      <c r="A185" s="4" t="s">
        <v>194</v>
      </c>
      <c r="B185" s="7" t="str">
        <f>_xll.AtlasFormulas.AtlasFunctions.AtlasTable("PROD",DataAreaId,"T.PurchTable","%OrderAccount","","","","","","","PurchId",$A185)</f>
        <v>364-2000168</v>
      </c>
      <c r="C185" s="7" t="str">
        <f>_xll.AtlasFormulas.AtlasFunctions.AtlasTable("PROD",DataAreaId,"T.VendTable","%Name","","","","","","","AccountNum",$B185)</f>
        <v>S&amp;P Clever Reinforcement Company AG</v>
      </c>
      <c r="D185" s="4" t="s">
        <v>532</v>
      </c>
      <c r="E185" s="4" t="s">
        <v>531</v>
      </c>
      <c r="F185" s="6">
        <v>42789</v>
      </c>
      <c r="G185" s="4" t="s">
        <v>81</v>
      </c>
      <c r="H185" s="9">
        <v>100</v>
      </c>
      <c r="I185" s="6">
        <v>42787</v>
      </c>
      <c r="J185" s="4" t="s">
        <v>135</v>
      </c>
      <c r="K185" s="7">
        <f>_xll.AtlasFormulas.AtlasFunctions.AtlasBalance("PROD",DataAreaId,"T.LedgerTrans","Sum|AmountMST|0","","","","","","","AccountNum|Voucher","210010",$J185)</f>
        <v>-11451.34</v>
      </c>
    </row>
    <row r="186" spans="1:11" x14ac:dyDescent="0.25">
      <c r="A186" s="4" t="s">
        <v>194</v>
      </c>
      <c r="B186" s="7" t="str">
        <f>_xll.AtlasFormulas.AtlasFunctions.AtlasTable("PROD",DataAreaId,"T.PurchTable","%OrderAccount","","","","","","","PurchId",$A186)</f>
        <v>364-2000168</v>
      </c>
      <c r="C186" s="7" t="str">
        <f>_xll.AtlasFormulas.AtlasFunctions.AtlasTable("PROD",DataAreaId,"T.VendTable","%Name","","","","","","","AccountNum",$B186)</f>
        <v>S&amp;P Clever Reinforcement Company AG</v>
      </c>
      <c r="D186" s="4" t="s">
        <v>532</v>
      </c>
      <c r="E186" s="4" t="s">
        <v>531</v>
      </c>
      <c r="F186" s="6">
        <v>42789</v>
      </c>
      <c r="G186" s="4" t="s">
        <v>81</v>
      </c>
      <c r="H186" s="9">
        <v>100</v>
      </c>
      <c r="I186" s="6">
        <v>42787</v>
      </c>
      <c r="J186" s="4" t="s">
        <v>135</v>
      </c>
      <c r="K186" s="7">
        <f>_xll.AtlasFormulas.AtlasFunctions.AtlasBalance("PROD",DataAreaId,"T.LedgerTrans","Sum|AmountMST|0","","","","","","","AccountNum|Voucher","210010",$J186)</f>
        <v>-11451.34</v>
      </c>
    </row>
    <row r="187" spans="1:11" x14ac:dyDescent="0.25">
      <c r="A187" s="4" t="s">
        <v>194</v>
      </c>
      <c r="B187" s="7" t="str">
        <f>_xll.AtlasFormulas.AtlasFunctions.AtlasTable("PROD",DataAreaId,"T.PurchTable","%OrderAccount","","","","","","","PurchId",$A187)</f>
        <v>364-2000168</v>
      </c>
      <c r="C187" s="7" t="str">
        <f>_xll.AtlasFormulas.AtlasFunctions.AtlasTable("PROD",DataAreaId,"T.VendTable","%Name","","","","","","","AccountNum",$B187)</f>
        <v>S&amp;P Clever Reinforcement Company AG</v>
      </c>
      <c r="D187" s="4" t="s">
        <v>532</v>
      </c>
      <c r="E187" s="4" t="s">
        <v>531</v>
      </c>
      <c r="F187" s="6">
        <v>42789</v>
      </c>
      <c r="G187" s="4" t="s">
        <v>81</v>
      </c>
      <c r="H187" s="9">
        <v>100</v>
      </c>
      <c r="I187" s="6">
        <v>42787</v>
      </c>
      <c r="J187" s="4" t="s">
        <v>135</v>
      </c>
      <c r="K187" s="7">
        <f>_xll.AtlasFormulas.AtlasFunctions.AtlasBalance("PROD",DataAreaId,"T.LedgerTrans","Sum|AmountMST|0","","","","","","","AccountNum|Voucher","210010",$J187)</f>
        <v>-11451.34</v>
      </c>
    </row>
    <row r="188" spans="1:11" x14ac:dyDescent="0.25">
      <c r="A188" s="4" t="s">
        <v>203</v>
      </c>
      <c r="B188" s="7" t="str">
        <f>_xll.AtlasFormulas.AtlasFunctions.AtlasTable("PROD",DataAreaId,"T.PurchTable","%OrderAccount","","","","","","","PurchId",$A188)</f>
        <v>364-2000125</v>
      </c>
      <c r="C188" s="7" t="str">
        <f>_xll.AtlasFormulas.AtlasFunctions.AtlasTable("PROD",DataAreaId,"T.VendTable","%Name","","","","","","","AccountNum",$B188)</f>
        <v>D.P.P. B.V.</v>
      </c>
      <c r="D188" s="4" t="s">
        <v>540</v>
      </c>
      <c r="E188" s="4" t="s">
        <v>539</v>
      </c>
      <c r="F188" s="6">
        <v>42810</v>
      </c>
      <c r="G188" s="4" t="s">
        <v>81</v>
      </c>
      <c r="H188" s="9">
        <v>60</v>
      </c>
      <c r="I188" s="6">
        <v>42809</v>
      </c>
      <c r="J188" s="4" t="s">
        <v>99</v>
      </c>
      <c r="K188" s="7">
        <f>_xll.AtlasFormulas.AtlasFunctions.AtlasBalance("PROD",DataAreaId,"T.LedgerTrans","Sum|AmountMST|0","","","","","","","AccountNum|Voucher","210010",$J188)</f>
        <v>-652.20000000000005</v>
      </c>
    </row>
    <row r="189" spans="1:11" x14ac:dyDescent="0.25">
      <c r="A189" s="4" t="s">
        <v>203</v>
      </c>
      <c r="B189" s="7" t="str">
        <f>_xll.AtlasFormulas.AtlasFunctions.AtlasTable("PROD",DataAreaId,"T.PurchTable","%OrderAccount","","","","","","","PurchId",$A189)</f>
        <v>364-2000125</v>
      </c>
      <c r="C189" s="7" t="str">
        <f>_xll.AtlasFormulas.AtlasFunctions.AtlasTable("PROD",DataAreaId,"T.VendTable","%Name","","","","","","","AccountNum",$B189)</f>
        <v>D.P.P. B.V.</v>
      </c>
      <c r="D189" s="4" t="s">
        <v>540</v>
      </c>
      <c r="E189" s="4" t="s">
        <v>539</v>
      </c>
      <c r="F189" s="6">
        <v>42810</v>
      </c>
      <c r="G189" s="4" t="s">
        <v>81</v>
      </c>
      <c r="H189" s="9">
        <v>60</v>
      </c>
      <c r="I189" s="6">
        <v>42809</v>
      </c>
      <c r="J189" s="4" t="s">
        <v>99</v>
      </c>
      <c r="K189" s="7">
        <f>_xll.AtlasFormulas.AtlasFunctions.AtlasBalance("PROD",DataAreaId,"T.LedgerTrans","Sum|AmountMST|0","","","","","","","AccountNum|Voucher","210010",$J189)</f>
        <v>-652.20000000000005</v>
      </c>
    </row>
    <row r="190" spans="1:11" x14ac:dyDescent="0.25">
      <c r="A190" s="4" t="s">
        <v>92</v>
      </c>
      <c r="B190" s="7" t="str">
        <f>_xll.AtlasFormulas.AtlasFunctions.AtlasTable("PROD",DataAreaId,"T.PurchTable","%OrderAccount","","","","","","","PurchId",$A190)</f>
        <v>364-2000125</v>
      </c>
      <c r="C190" s="7" t="str">
        <f>_xll.AtlasFormulas.AtlasFunctions.AtlasTable("PROD",DataAreaId,"T.VendTable","%Name","","","","","","","AccountNum",$B190)</f>
        <v>D.P.P. B.V.</v>
      </c>
      <c r="D190" s="4" t="s">
        <v>540</v>
      </c>
      <c r="E190" s="4" t="s">
        <v>539</v>
      </c>
      <c r="F190" s="6">
        <v>42795</v>
      </c>
      <c r="G190" s="4" t="s">
        <v>81</v>
      </c>
      <c r="H190" s="9">
        <v>1147.3900000000001</v>
      </c>
      <c r="I190" s="6">
        <v>42790</v>
      </c>
      <c r="J190" s="4" t="s">
        <v>200</v>
      </c>
      <c r="K190" s="7">
        <f>_xll.AtlasFormulas.AtlasFunctions.AtlasBalance("PROD",DataAreaId,"T.LedgerTrans","Sum|AmountMST|0","","","","","","","AccountNum|Voucher","210010",$J190)</f>
        <v>-16464.32</v>
      </c>
    </row>
    <row r="191" spans="1:11" x14ac:dyDescent="0.25">
      <c r="A191" s="4" t="s">
        <v>92</v>
      </c>
      <c r="B191" s="7" t="str">
        <f>_xll.AtlasFormulas.AtlasFunctions.AtlasTable("PROD",DataAreaId,"T.PurchTable","%OrderAccount","","","","","","","PurchId",$A191)</f>
        <v>364-2000125</v>
      </c>
      <c r="C191" s="7" t="str">
        <f>_xll.AtlasFormulas.AtlasFunctions.AtlasTable("PROD",DataAreaId,"T.VendTable","%Name","","","","","","","AccountNum",$B191)</f>
        <v>D.P.P. B.V.</v>
      </c>
      <c r="D191" s="4" t="s">
        <v>540</v>
      </c>
      <c r="E191" s="4" t="s">
        <v>539</v>
      </c>
      <c r="F191" s="6">
        <v>42795</v>
      </c>
      <c r="G191" s="4" t="s">
        <v>81</v>
      </c>
      <c r="H191" s="9">
        <v>273.88</v>
      </c>
      <c r="I191" s="6">
        <v>42790</v>
      </c>
      <c r="J191" s="4" t="s">
        <v>200</v>
      </c>
      <c r="K191" s="7">
        <f>_xll.AtlasFormulas.AtlasFunctions.AtlasBalance("PROD",DataAreaId,"T.LedgerTrans","Sum|AmountMST|0","","","","","","","AccountNum|Voucher","210010",$J191)</f>
        <v>-16464.32</v>
      </c>
    </row>
    <row r="192" spans="1:11" x14ac:dyDescent="0.25">
      <c r="A192" s="4" t="s">
        <v>92</v>
      </c>
      <c r="B192" s="7" t="str">
        <f>_xll.AtlasFormulas.AtlasFunctions.AtlasTable("PROD",DataAreaId,"T.PurchTable","%OrderAccount","","","","","","","PurchId",$A192)</f>
        <v>364-2000125</v>
      </c>
      <c r="C192" s="7" t="str">
        <f>_xll.AtlasFormulas.AtlasFunctions.AtlasTable("PROD",DataAreaId,"T.VendTable","%Name","","","","","","","AccountNum",$B192)</f>
        <v>D.P.P. B.V.</v>
      </c>
      <c r="D192" s="4" t="s">
        <v>540</v>
      </c>
      <c r="E192" s="4" t="s">
        <v>539</v>
      </c>
      <c r="F192" s="6">
        <v>42795</v>
      </c>
      <c r="G192" s="4" t="s">
        <v>81</v>
      </c>
      <c r="H192" s="9">
        <v>113.85</v>
      </c>
      <c r="I192" s="6">
        <v>42790</v>
      </c>
      <c r="J192" s="4" t="s">
        <v>200</v>
      </c>
      <c r="K192" s="7">
        <f>_xll.AtlasFormulas.AtlasFunctions.AtlasBalance("PROD",DataAreaId,"T.LedgerTrans","Sum|AmountMST|0","","","","","","","AccountNum|Voucher","210010",$J192)</f>
        <v>-16464.32</v>
      </c>
    </row>
    <row r="193" spans="1:11" x14ac:dyDescent="0.25">
      <c r="A193" s="4" t="s">
        <v>92</v>
      </c>
      <c r="B193" s="7" t="str">
        <f>_xll.AtlasFormulas.AtlasFunctions.AtlasTable("PROD",DataAreaId,"T.PurchTable","%OrderAccount","","","","","","","PurchId",$A193)</f>
        <v>364-2000125</v>
      </c>
      <c r="C193" s="7" t="str">
        <f>_xll.AtlasFormulas.AtlasFunctions.AtlasTable("PROD",DataAreaId,"T.VendTable","%Name","","","","","","","AccountNum",$B193)</f>
        <v>D.P.P. B.V.</v>
      </c>
      <c r="D193" s="4" t="s">
        <v>540</v>
      </c>
      <c r="E193" s="4" t="s">
        <v>539</v>
      </c>
      <c r="F193" s="6">
        <v>42795</v>
      </c>
      <c r="G193" s="4" t="s">
        <v>81</v>
      </c>
      <c r="H193" s="9">
        <v>49.88</v>
      </c>
      <c r="I193" s="6">
        <v>42790</v>
      </c>
      <c r="J193" s="4" t="s">
        <v>200</v>
      </c>
      <c r="K193" s="7">
        <f>_xll.AtlasFormulas.AtlasFunctions.AtlasBalance("PROD",DataAreaId,"T.LedgerTrans","Sum|AmountMST|0","","","","","","","AccountNum|Voucher","210010",$J193)</f>
        <v>-16464.32</v>
      </c>
    </row>
    <row r="194" spans="1:11" x14ac:dyDescent="0.25">
      <c r="A194" s="4" t="s">
        <v>92</v>
      </c>
      <c r="B194" s="7" t="str">
        <f>_xll.AtlasFormulas.AtlasFunctions.AtlasTable("PROD",DataAreaId,"T.PurchTable","%OrderAccount","","","","","","","PurchId",$A194)</f>
        <v>364-2000125</v>
      </c>
      <c r="C194" s="7" t="str">
        <f>_xll.AtlasFormulas.AtlasFunctions.AtlasTable("PROD",DataAreaId,"T.VendTable","%Name","","","","","","","AccountNum",$B194)</f>
        <v>D.P.P. B.V.</v>
      </c>
      <c r="D194" s="4" t="s">
        <v>540</v>
      </c>
      <c r="E194" s="4" t="s">
        <v>539</v>
      </c>
      <c r="F194" s="6">
        <v>42795</v>
      </c>
      <c r="G194" s="4" t="s">
        <v>81</v>
      </c>
      <c r="H194" s="9">
        <v>303.68</v>
      </c>
      <c r="I194" s="6">
        <v>42790</v>
      </c>
      <c r="J194" s="4" t="s">
        <v>200</v>
      </c>
      <c r="K194" s="7">
        <f>_xll.AtlasFormulas.AtlasFunctions.AtlasBalance("PROD",DataAreaId,"T.LedgerTrans","Sum|AmountMST|0","","","","","","","AccountNum|Voucher","210010",$J194)</f>
        <v>-16464.32</v>
      </c>
    </row>
    <row r="195" spans="1:11" x14ac:dyDescent="0.25">
      <c r="A195" s="4" t="s">
        <v>547</v>
      </c>
      <c r="B195" s="7" t="str">
        <f>_xll.AtlasFormulas.AtlasFunctions.AtlasTable("PROD",DataAreaId,"T.PurchTable","%OrderAccount","","","","","","","PurchId",$A195)</f>
        <v>364-2000125</v>
      </c>
      <c r="C195" s="7" t="str">
        <f>_xll.AtlasFormulas.AtlasFunctions.AtlasTable("PROD",DataAreaId,"T.VendTable","%Name","","","","","","","AccountNum",$B195)</f>
        <v>D.P.P. B.V.</v>
      </c>
      <c r="D195" s="4" t="s">
        <v>540</v>
      </c>
      <c r="E195" s="4" t="s">
        <v>539</v>
      </c>
      <c r="F195" s="6">
        <v>42856</v>
      </c>
      <c r="G195" s="4" t="s">
        <v>81</v>
      </c>
      <c r="H195" s="9">
        <v>75</v>
      </c>
      <c r="I195" s="6">
        <v>42856</v>
      </c>
      <c r="J195" s="4" t="s">
        <v>114</v>
      </c>
      <c r="K195" s="7">
        <f>_xll.AtlasFormulas.AtlasFunctions.AtlasBalance("PROD",DataAreaId,"T.LedgerTrans","Sum|AmountMST|0","","","","","","","AccountNum|Voucher","210010",$J195)</f>
        <v>-2171.6999999999998</v>
      </c>
    </row>
    <row r="196" spans="1:11" x14ac:dyDescent="0.25">
      <c r="A196" s="4" t="s">
        <v>547</v>
      </c>
      <c r="B196" s="7" t="str">
        <f>_xll.AtlasFormulas.AtlasFunctions.AtlasTable("PROD",DataAreaId,"T.PurchTable","%OrderAccount","","","","","","","PurchId",$A196)</f>
        <v>364-2000125</v>
      </c>
      <c r="C196" s="7" t="str">
        <f>_xll.AtlasFormulas.AtlasFunctions.AtlasTable("PROD",DataAreaId,"T.VendTable","%Name","","","","","","","AccountNum",$B196)</f>
        <v>D.P.P. B.V.</v>
      </c>
      <c r="D196" s="4" t="s">
        <v>540</v>
      </c>
      <c r="E196" s="4" t="s">
        <v>539</v>
      </c>
      <c r="F196" s="6">
        <v>42856</v>
      </c>
      <c r="G196" s="4" t="s">
        <v>81</v>
      </c>
      <c r="H196" s="9">
        <v>75</v>
      </c>
      <c r="I196" s="6">
        <v>42856</v>
      </c>
      <c r="J196" s="4" t="s">
        <v>114</v>
      </c>
      <c r="K196" s="7">
        <f>_xll.AtlasFormulas.AtlasFunctions.AtlasBalance("PROD",DataAreaId,"T.LedgerTrans","Sum|AmountMST|0","","","","","","","AccountNum|Voucher","210010",$J196)</f>
        <v>-2171.6999999999998</v>
      </c>
    </row>
    <row r="197" spans="1:11" x14ac:dyDescent="0.25">
      <c r="A197" s="4" t="s">
        <v>547</v>
      </c>
      <c r="B197" s="7" t="str">
        <f>_xll.AtlasFormulas.AtlasFunctions.AtlasTable("PROD",DataAreaId,"T.PurchTable","%OrderAccount","","","","","","","PurchId",$A197)</f>
        <v>364-2000125</v>
      </c>
      <c r="C197" s="7" t="str">
        <f>_xll.AtlasFormulas.AtlasFunctions.AtlasTable("PROD",DataAreaId,"T.VendTable","%Name","","","","","","","AccountNum",$B197)</f>
        <v>D.P.P. B.V.</v>
      </c>
      <c r="D197" s="4" t="s">
        <v>540</v>
      </c>
      <c r="E197" s="4" t="s">
        <v>539</v>
      </c>
      <c r="F197" s="6">
        <v>42856</v>
      </c>
      <c r="G197" s="4" t="s">
        <v>81</v>
      </c>
      <c r="H197" s="9">
        <v>70</v>
      </c>
      <c r="I197" s="6">
        <v>42856</v>
      </c>
      <c r="J197" s="4" t="s">
        <v>114</v>
      </c>
      <c r="K197" s="7">
        <f>_xll.AtlasFormulas.AtlasFunctions.AtlasBalance("PROD",DataAreaId,"T.LedgerTrans","Sum|AmountMST|0","","","","","","","AccountNum|Voucher","210010",$J197)</f>
        <v>-2171.6999999999998</v>
      </c>
    </row>
    <row r="198" spans="1:11" x14ac:dyDescent="0.25">
      <c r="A198" s="4" t="s">
        <v>547</v>
      </c>
      <c r="B198" s="7" t="str">
        <f>_xll.AtlasFormulas.AtlasFunctions.AtlasTable("PROD",DataAreaId,"T.PurchTable","%OrderAccount","","","","","","","PurchId",$A198)</f>
        <v>364-2000125</v>
      </c>
      <c r="C198" s="7" t="str">
        <f>_xll.AtlasFormulas.AtlasFunctions.AtlasTable("PROD",DataAreaId,"T.VendTable","%Name","","","","","","","AccountNum",$B198)</f>
        <v>D.P.P. B.V.</v>
      </c>
      <c r="D198" s="4" t="s">
        <v>540</v>
      </c>
      <c r="E198" s="4" t="s">
        <v>539</v>
      </c>
      <c r="F198" s="6">
        <v>42856</v>
      </c>
      <c r="G198" s="4" t="s">
        <v>81</v>
      </c>
      <c r="H198" s="9">
        <v>26</v>
      </c>
      <c r="I198" s="6">
        <v>42856</v>
      </c>
      <c r="J198" s="4" t="s">
        <v>114</v>
      </c>
      <c r="K198" s="7">
        <f>_xll.AtlasFormulas.AtlasFunctions.AtlasBalance("PROD",DataAreaId,"T.LedgerTrans","Sum|AmountMST|0","","","","","","","AccountNum|Voucher","210010",$J198)</f>
        <v>-2171.6999999999998</v>
      </c>
    </row>
    <row r="199" spans="1:11" x14ac:dyDescent="0.25">
      <c r="A199" s="4" t="s">
        <v>547</v>
      </c>
      <c r="B199" s="7" t="str">
        <f>_xll.AtlasFormulas.AtlasFunctions.AtlasTable("PROD",DataAreaId,"T.PurchTable","%OrderAccount","","","","","","","PurchId",$A199)</f>
        <v>364-2000125</v>
      </c>
      <c r="C199" s="7" t="str">
        <f>_xll.AtlasFormulas.AtlasFunctions.AtlasTable("PROD",DataAreaId,"T.VendTable","%Name","","","","","","","AccountNum",$B199)</f>
        <v>D.P.P. B.V.</v>
      </c>
      <c r="D199" s="4" t="s">
        <v>540</v>
      </c>
      <c r="E199" s="4" t="s">
        <v>539</v>
      </c>
      <c r="F199" s="6">
        <v>42856</v>
      </c>
      <c r="G199" s="4" t="s">
        <v>81</v>
      </c>
      <c r="H199" s="9">
        <v>70</v>
      </c>
      <c r="I199" s="6">
        <v>42856</v>
      </c>
      <c r="J199" s="4" t="s">
        <v>114</v>
      </c>
      <c r="K199" s="7">
        <f>_xll.AtlasFormulas.AtlasFunctions.AtlasBalance("PROD",DataAreaId,"T.LedgerTrans","Sum|AmountMST|0","","","","","","","AccountNum|Voucher","210010",$J199)</f>
        <v>-2171.6999999999998</v>
      </c>
    </row>
    <row r="200" spans="1:11" x14ac:dyDescent="0.25">
      <c r="A200" s="4" t="s">
        <v>547</v>
      </c>
      <c r="B200" s="7" t="str">
        <f>_xll.AtlasFormulas.AtlasFunctions.AtlasTable("PROD",DataAreaId,"T.PurchTable","%OrderAccount","","","","","","","PurchId",$A200)</f>
        <v>364-2000125</v>
      </c>
      <c r="C200" s="7" t="str">
        <f>_xll.AtlasFormulas.AtlasFunctions.AtlasTable("PROD",DataAreaId,"T.VendTable","%Name","","","","","","","AccountNum",$B200)</f>
        <v>D.P.P. B.V.</v>
      </c>
      <c r="D200" s="4" t="s">
        <v>540</v>
      </c>
      <c r="E200" s="4" t="s">
        <v>539</v>
      </c>
      <c r="F200" s="6">
        <v>42856</v>
      </c>
      <c r="G200" s="4" t="s">
        <v>81</v>
      </c>
      <c r="H200" s="9">
        <v>26</v>
      </c>
      <c r="I200" s="6">
        <v>42856</v>
      </c>
      <c r="J200" s="4" t="s">
        <v>114</v>
      </c>
      <c r="K200" s="7">
        <f>_xll.AtlasFormulas.AtlasFunctions.AtlasBalance("PROD",DataAreaId,"T.LedgerTrans","Sum|AmountMST|0","","","","","","","AccountNum|Voucher","210010",$J200)</f>
        <v>-2171.6999999999998</v>
      </c>
    </row>
    <row r="201" spans="1:11" x14ac:dyDescent="0.25">
      <c r="A201" s="4" t="s">
        <v>554</v>
      </c>
      <c r="B201" s="7" t="str">
        <f>_xll.AtlasFormulas.AtlasFunctions.AtlasTable("PROD",DataAreaId,"T.PurchTable","%OrderAccount","","","","","","","PurchId",$A201)</f>
        <v>364-2000125</v>
      </c>
      <c r="C201" s="7" t="str">
        <f>_xll.AtlasFormulas.AtlasFunctions.AtlasTable("PROD",DataAreaId,"T.VendTable","%Name","","","","","","","AccountNum",$B201)</f>
        <v>D.P.P. B.V.</v>
      </c>
      <c r="D201" s="4" t="s">
        <v>540</v>
      </c>
      <c r="E201" s="4" t="s">
        <v>539</v>
      </c>
      <c r="F201" s="6">
        <v>42894</v>
      </c>
      <c r="G201" s="4" t="s">
        <v>81</v>
      </c>
      <c r="H201" s="9">
        <v>14.6</v>
      </c>
      <c r="I201" s="6">
        <v>42893</v>
      </c>
      <c r="J201" s="4" t="s">
        <v>731</v>
      </c>
      <c r="K201" s="7">
        <f>_xll.AtlasFormulas.AtlasFunctions.AtlasBalance("PROD",DataAreaId,"T.LedgerTrans","Sum|AmountMST|0","","","","","","","AccountNum|Voucher","210010",$J201)</f>
        <v>0</v>
      </c>
    </row>
    <row r="202" spans="1:11" x14ac:dyDescent="0.25">
      <c r="A202" s="4" t="s">
        <v>554</v>
      </c>
      <c r="B202" s="7" t="str">
        <f>_xll.AtlasFormulas.AtlasFunctions.AtlasTable("PROD",DataAreaId,"T.PurchTable","%OrderAccount","","","","","","","PurchId",$A202)</f>
        <v>364-2000125</v>
      </c>
      <c r="C202" s="7" t="str">
        <f>_xll.AtlasFormulas.AtlasFunctions.AtlasTable("PROD",DataAreaId,"T.VendTable","%Name","","","","","","","AccountNum",$B202)</f>
        <v>D.P.P. B.V.</v>
      </c>
      <c r="D202" s="4" t="s">
        <v>540</v>
      </c>
      <c r="E202" s="4" t="s">
        <v>539</v>
      </c>
      <c r="F202" s="6">
        <v>42894</v>
      </c>
      <c r="G202" s="4" t="s">
        <v>81</v>
      </c>
      <c r="H202" s="9">
        <v>124.5</v>
      </c>
      <c r="I202" s="6">
        <v>42893</v>
      </c>
      <c r="J202" s="4" t="s">
        <v>731</v>
      </c>
      <c r="K202" s="7">
        <f>_xll.AtlasFormulas.AtlasFunctions.AtlasBalance("PROD",DataAreaId,"T.LedgerTrans","Sum|AmountMST|0","","","","","","","AccountNum|Voucher","210010",$J202)</f>
        <v>0</v>
      </c>
    </row>
    <row r="203" spans="1:11" x14ac:dyDescent="0.25">
      <c r="A203" s="4" t="s">
        <v>554</v>
      </c>
      <c r="B203" s="7" t="str">
        <f>_xll.AtlasFormulas.AtlasFunctions.AtlasTable("PROD",DataAreaId,"T.PurchTable","%OrderAccount","","","","","","","PurchId",$A203)</f>
        <v>364-2000125</v>
      </c>
      <c r="C203" s="7" t="str">
        <f>_xll.AtlasFormulas.AtlasFunctions.AtlasTable("PROD",DataAreaId,"T.VendTable","%Name","","","","","","","AccountNum",$B203)</f>
        <v>D.P.P. B.V.</v>
      </c>
      <c r="D203" s="4" t="s">
        <v>540</v>
      </c>
      <c r="E203" s="4" t="s">
        <v>539</v>
      </c>
      <c r="F203" s="6">
        <v>42894</v>
      </c>
      <c r="G203" s="4" t="s">
        <v>81</v>
      </c>
      <c r="H203" s="9">
        <v>102.06</v>
      </c>
      <c r="I203" s="6">
        <v>42893</v>
      </c>
      <c r="J203" s="4" t="s">
        <v>731</v>
      </c>
      <c r="K203" s="7">
        <f>_xll.AtlasFormulas.AtlasFunctions.AtlasBalance("PROD",DataAreaId,"T.LedgerTrans","Sum|AmountMST|0","","","","","","","AccountNum|Voucher","210010",$J203)</f>
        <v>0</v>
      </c>
    </row>
    <row r="204" spans="1:11" x14ac:dyDescent="0.25">
      <c r="A204" s="4" t="s">
        <v>554</v>
      </c>
      <c r="B204" s="7" t="str">
        <f>_xll.AtlasFormulas.AtlasFunctions.AtlasTable("PROD",DataAreaId,"T.PurchTable","%OrderAccount","","","","","","","PurchId",$A204)</f>
        <v>364-2000125</v>
      </c>
      <c r="C204" s="7" t="str">
        <f>_xll.AtlasFormulas.AtlasFunctions.AtlasTable("PROD",DataAreaId,"T.VendTable","%Name","","","","","","","AccountNum",$B204)</f>
        <v>D.P.P. B.V.</v>
      </c>
      <c r="D204" s="4" t="s">
        <v>540</v>
      </c>
      <c r="E204" s="4" t="s">
        <v>539</v>
      </c>
      <c r="F204" s="6">
        <v>42894</v>
      </c>
      <c r="G204" s="4" t="s">
        <v>81</v>
      </c>
      <c r="H204" s="9">
        <v>0.54</v>
      </c>
      <c r="I204" s="6">
        <v>42894</v>
      </c>
      <c r="J204" s="4" t="s">
        <v>731</v>
      </c>
      <c r="K204" s="7">
        <f>_xll.AtlasFormulas.AtlasFunctions.AtlasBalance("PROD",DataAreaId,"T.LedgerTrans","Sum|AmountMST|0","","","","","","","AccountNum|Voucher","210010",$J204)</f>
        <v>0</v>
      </c>
    </row>
    <row r="205" spans="1:11" x14ac:dyDescent="0.25">
      <c r="A205" s="4" t="s">
        <v>238</v>
      </c>
      <c r="B205" s="7" t="str">
        <f>_xll.AtlasFormulas.AtlasFunctions.AtlasTable("PROD",DataAreaId,"T.PurchTable","%OrderAccount","","","","","","","PurchId",$A205)</f>
        <v>364-2000168</v>
      </c>
      <c r="C205" s="7" t="str">
        <f>_xll.AtlasFormulas.AtlasFunctions.AtlasTable("PROD",DataAreaId,"T.VendTable","%Name","","","","","","","AccountNum",$B205)</f>
        <v>S&amp;P Clever Reinforcement Company AG</v>
      </c>
      <c r="D205" s="4" t="s">
        <v>155</v>
      </c>
      <c r="E205" s="4" t="s">
        <v>156</v>
      </c>
      <c r="F205" s="6">
        <v>42817</v>
      </c>
      <c r="G205" s="4" t="s">
        <v>81</v>
      </c>
      <c r="H205" s="9">
        <v>100</v>
      </c>
      <c r="I205" s="6">
        <v>42817</v>
      </c>
      <c r="J205" s="4" t="s">
        <v>82</v>
      </c>
      <c r="K205" s="7">
        <f>_xll.AtlasFormulas.AtlasFunctions.AtlasBalance("PROD",DataAreaId,"T.LedgerTrans","Sum|AmountMST|0","","","","","","","AccountNum|Voucher","210010",$J205)</f>
        <v>-19542</v>
      </c>
    </row>
    <row r="206" spans="1:11" x14ac:dyDescent="0.25">
      <c r="A206" s="4" t="s">
        <v>238</v>
      </c>
      <c r="B206" s="7" t="str">
        <f>_xll.AtlasFormulas.AtlasFunctions.AtlasTable("PROD",DataAreaId,"T.PurchTable","%OrderAccount","","","","","","","PurchId",$A206)</f>
        <v>364-2000168</v>
      </c>
      <c r="C206" s="7" t="str">
        <f>_xll.AtlasFormulas.AtlasFunctions.AtlasTable("PROD",DataAreaId,"T.VendTable","%Name","","","","","","","AccountNum",$B206)</f>
        <v>S&amp;P Clever Reinforcement Company AG</v>
      </c>
      <c r="D206" s="4" t="s">
        <v>155</v>
      </c>
      <c r="E206" s="4" t="s">
        <v>156</v>
      </c>
      <c r="F206" s="6">
        <v>42817</v>
      </c>
      <c r="G206" s="4" t="s">
        <v>81</v>
      </c>
      <c r="H206" s="9">
        <v>100</v>
      </c>
      <c r="I206" s="6">
        <v>42817</v>
      </c>
      <c r="J206" s="4" t="s">
        <v>82</v>
      </c>
      <c r="K206" s="7">
        <f>_xll.AtlasFormulas.AtlasFunctions.AtlasBalance("PROD",DataAreaId,"T.LedgerTrans","Sum|AmountMST|0","","","","","","","AccountNum|Voucher","210010",$J206)</f>
        <v>-19542</v>
      </c>
    </row>
    <row r="207" spans="1:11" x14ac:dyDescent="0.25">
      <c r="A207" s="4" t="s">
        <v>238</v>
      </c>
      <c r="B207" s="7" t="str">
        <f>_xll.AtlasFormulas.AtlasFunctions.AtlasTable("PROD",DataAreaId,"T.PurchTable","%OrderAccount","","","","","","","PurchId",$A207)</f>
        <v>364-2000168</v>
      </c>
      <c r="C207" s="7" t="str">
        <f>_xll.AtlasFormulas.AtlasFunctions.AtlasTable("PROD",DataAreaId,"T.VendTable","%Name","","","","","","","AccountNum",$B207)</f>
        <v>S&amp;P Clever Reinforcement Company AG</v>
      </c>
      <c r="D207" s="4" t="s">
        <v>155</v>
      </c>
      <c r="E207" s="4" t="s">
        <v>156</v>
      </c>
      <c r="F207" s="6">
        <v>42817</v>
      </c>
      <c r="G207" s="4" t="s">
        <v>81</v>
      </c>
      <c r="H207" s="9">
        <v>100</v>
      </c>
      <c r="I207" s="6">
        <v>42817</v>
      </c>
      <c r="J207" s="4" t="s">
        <v>82</v>
      </c>
      <c r="K207" s="7">
        <f>_xll.AtlasFormulas.AtlasFunctions.AtlasBalance("PROD",DataAreaId,"T.LedgerTrans","Sum|AmountMST|0","","","","","","","AccountNum|Voucher","210010",$J207)</f>
        <v>-19542</v>
      </c>
    </row>
    <row r="208" spans="1:11" x14ac:dyDescent="0.25">
      <c r="A208" s="4" t="s">
        <v>238</v>
      </c>
      <c r="B208" s="7" t="str">
        <f>_xll.AtlasFormulas.AtlasFunctions.AtlasTable("PROD",DataAreaId,"T.PurchTable","%OrderAccount","","","","","","","PurchId",$A208)</f>
        <v>364-2000168</v>
      </c>
      <c r="C208" s="7" t="str">
        <f>_xll.AtlasFormulas.AtlasFunctions.AtlasTable("PROD",DataAreaId,"T.VendTable","%Name","","","","","","","AccountNum",$B208)</f>
        <v>S&amp;P Clever Reinforcement Company AG</v>
      </c>
      <c r="D208" s="4" t="s">
        <v>155</v>
      </c>
      <c r="E208" s="4" t="s">
        <v>156</v>
      </c>
      <c r="F208" s="6">
        <v>42817</v>
      </c>
      <c r="G208" s="4" t="s">
        <v>81</v>
      </c>
      <c r="H208" s="9">
        <v>100</v>
      </c>
      <c r="I208" s="6">
        <v>42817</v>
      </c>
      <c r="J208" s="4" t="s">
        <v>82</v>
      </c>
      <c r="K208" s="7">
        <f>_xll.AtlasFormulas.AtlasFunctions.AtlasBalance("PROD",DataAreaId,"T.LedgerTrans","Sum|AmountMST|0","","","","","","","AccountNum|Voucher","210010",$J208)</f>
        <v>-19542</v>
      </c>
    </row>
    <row r="209" spans="1:11" x14ac:dyDescent="0.25">
      <c r="A209" s="4" t="s">
        <v>238</v>
      </c>
      <c r="B209" s="7" t="str">
        <f>_xll.AtlasFormulas.AtlasFunctions.AtlasTable("PROD",DataAreaId,"T.PurchTable","%OrderAccount","","","","","","","PurchId",$A209)</f>
        <v>364-2000168</v>
      </c>
      <c r="C209" s="7" t="str">
        <f>_xll.AtlasFormulas.AtlasFunctions.AtlasTable("PROD",DataAreaId,"T.VendTable","%Name","","","","","","","AccountNum",$B209)</f>
        <v>S&amp;P Clever Reinforcement Company AG</v>
      </c>
      <c r="D209" s="4" t="s">
        <v>155</v>
      </c>
      <c r="E209" s="4" t="s">
        <v>156</v>
      </c>
      <c r="F209" s="6">
        <v>42817</v>
      </c>
      <c r="G209" s="4" t="s">
        <v>81</v>
      </c>
      <c r="H209" s="9">
        <v>100</v>
      </c>
      <c r="I209" s="6">
        <v>42817</v>
      </c>
      <c r="J209" s="4" t="s">
        <v>82</v>
      </c>
      <c r="K209" s="7">
        <f>_xll.AtlasFormulas.AtlasFunctions.AtlasBalance("PROD",DataAreaId,"T.LedgerTrans","Sum|AmountMST|0","","","","","","","AccountNum|Voucher","210010",$J209)</f>
        <v>-19542</v>
      </c>
    </row>
    <row r="210" spans="1:11" x14ac:dyDescent="0.25">
      <c r="A210" s="4" t="s">
        <v>238</v>
      </c>
      <c r="B210" s="7" t="str">
        <f>_xll.AtlasFormulas.AtlasFunctions.AtlasTable("PROD",DataAreaId,"T.PurchTable","%OrderAccount","","","","","","","PurchId",$A210)</f>
        <v>364-2000168</v>
      </c>
      <c r="C210" s="7" t="str">
        <f>_xll.AtlasFormulas.AtlasFunctions.AtlasTable("PROD",DataAreaId,"T.VendTable","%Name","","","","","","","AccountNum",$B210)</f>
        <v>S&amp;P Clever Reinforcement Company AG</v>
      </c>
      <c r="D210" s="4" t="s">
        <v>155</v>
      </c>
      <c r="E210" s="4" t="s">
        <v>156</v>
      </c>
      <c r="F210" s="6">
        <v>42817</v>
      </c>
      <c r="G210" s="4" t="s">
        <v>81</v>
      </c>
      <c r="H210" s="9">
        <v>100</v>
      </c>
      <c r="I210" s="6">
        <v>42817</v>
      </c>
      <c r="J210" s="4" t="s">
        <v>82</v>
      </c>
      <c r="K210" s="7">
        <f>_xll.AtlasFormulas.AtlasFunctions.AtlasBalance("PROD",DataAreaId,"T.LedgerTrans","Sum|AmountMST|0","","","","","","","AccountNum|Voucher","210010",$J210)</f>
        <v>-19542</v>
      </c>
    </row>
    <row r="211" spans="1:11" x14ac:dyDescent="0.25">
      <c r="A211" s="4" t="s">
        <v>238</v>
      </c>
      <c r="B211" s="7" t="str">
        <f>_xll.AtlasFormulas.AtlasFunctions.AtlasTable("PROD",DataAreaId,"T.PurchTable","%OrderAccount","","","","","","","PurchId",$A211)</f>
        <v>364-2000168</v>
      </c>
      <c r="C211" s="7" t="str">
        <f>_xll.AtlasFormulas.AtlasFunctions.AtlasTable("PROD",DataAreaId,"T.VendTable","%Name","","","","","","","AccountNum",$B211)</f>
        <v>S&amp;P Clever Reinforcement Company AG</v>
      </c>
      <c r="D211" s="4" t="s">
        <v>155</v>
      </c>
      <c r="E211" s="4" t="s">
        <v>156</v>
      </c>
      <c r="F211" s="6">
        <v>42817</v>
      </c>
      <c r="G211" s="4" t="s">
        <v>81</v>
      </c>
      <c r="H211" s="9">
        <v>100</v>
      </c>
      <c r="I211" s="6">
        <v>42817</v>
      </c>
      <c r="J211" s="4" t="s">
        <v>82</v>
      </c>
      <c r="K211" s="7">
        <f>_xll.AtlasFormulas.AtlasFunctions.AtlasBalance("PROD",DataAreaId,"T.LedgerTrans","Sum|AmountMST|0","","","","","","","AccountNum|Voucher","210010",$J211)</f>
        <v>-19542</v>
      </c>
    </row>
    <row r="212" spans="1:11" x14ac:dyDescent="0.25">
      <c r="A212" s="4" t="s">
        <v>238</v>
      </c>
      <c r="B212" s="7" t="str">
        <f>_xll.AtlasFormulas.AtlasFunctions.AtlasTable("PROD",DataAreaId,"T.PurchTable","%OrderAccount","","","","","","","PurchId",$A212)</f>
        <v>364-2000168</v>
      </c>
      <c r="C212" s="7" t="str">
        <f>_xll.AtlasFormulas.AtlasFunctions.AtlasTable("PROD",DataAreaId,"T.VendTable","%Name","","","","","","","AccountNum",$B212)</f>
        <v>S&amp;P Clever Reinforcement Company AG</v>
      </c>
      <c r="D212" s="4" t="s">
        <v>155</v>
      </c>
      <c r="E212" s="4" t="s">
        <v>156</v>
      </c>
      <c r="F212" s="6">
        <v>42817</v>
      </c>
      <c r="G212" s="4" t="s">
        <v>81</v>
      </c>
      <c r="H212" s="9">
        <v>100</v>
      </c>
      <c r="I212" s="6">
        <v>42817</v>
      </c>
      <c r="J212" s="4" t="s">
        <v>82</v>
      </c>
      <c r="K212" s="7">
        <f>_xll.AtlasFormulas.AtlasFunctions.AtlasBalance("PROD",DataAreaId,"T.LedgerTrans","Sum|AmountMST|0","","","","","","","AccountNum|Voucher","210010",$J212)</f>
        <v>-19542</v>
      </c>
    </row>
    <row r="213" spans="1:11" x14ac:dyDescent="0.25">
      <c r="A213" s="4" t="s">
        <v>238</v>
      </c>
      <c r="B213" s="7" t="str">
        <f>_xll.AtlasFormulas.AtlasFunctions.AtlasTable("PROD",DataAreaId,"T.PurchTable","%OrderAccount","","","","","","","PurchId",$A213)</f>
        <v>364-2000168</v>
      </c>
      <c r="C213" s="7" t="str">
        <f>_xll.AtlasFormulas.AtlasFunctions.AtlasTable("PROD",DataAreaId,"T.VendTable","%Name","","","","","","","AccountNum",$B213)</f>
        <v>S&amp;P Clever Reinforcement Company AG</v>
      </c>
      <c r="D213" s="4" t="s">
        <v>155</v>
      </c>
      <c r="E213" s="4" t="s">
        <v>156</v>
      </c>
      <c r="F213" s="6">
        <v>42817</v>
      </c>
      <c r="G213" s="4" t="s">
        <v>81</v>
      </c>
      <c r="H213" s="9">
        <v>100</v>
      </c>
      <c r="I213" s="6">
        <v>42817</v>
      </c>
      <c r="J213" s="4" t="s">
        <v>82</v>
      </c>
      <c r="K213" s="7">
        <f>_xll.AtlasFormulas.AtlasFunctions.AtlasBalance("PROD",DataAreaId,"T.LedgerTrans","Sum|AmountMST|0","","","","","","","AccountNum|Voucher","210010",$J213)</f>
        <v>-19542</v>
      </c>
    </row>
    <row r="214" spans="1:11" x14ac:dyDescent="0.25">
      <c r="A214" s="4" t="s">
        <v>238</v>
      </c>
      <c r="B214" s="7" t="str">
        <f>_xll.AtlasFormulas.AtlasFunctions.AtlasTable("PROD",DataAreaId,"T.PurchTable","%OrderAccount","","","","","","","PurchId",$A214)</f>
        <v>364-2000168</v>
      </c>
      <c r="C214" s="7" t="str">
        <f>_xll.AtlasFormulas.AtlasFunctions.AtlasTable("PROD",DataAreaId,"T.VendTable","%Name","","","","","","","AccountNum",$B214)</f>
        <v>S&amp;P Clever Reinforcement Company AG</v>
      </c>
      <c r="D214" s="4" t="s">
        <v>155</v>
      </c>
      <c r="E214" s="4" t="s">
        <v>156</v>
      </c>
      <c r="F214" s="6">
        <v>42817</v>
      </c>
      <c r="G214" s="4" t="s">
        <v>81</v>
      </c>
      <c r="H214" s="9">
        <v>100</v>
      </c>
      <c r="I214" s="6">
        <v>42817</v>
      </c>
      <c r="J214" s="4" t="s">
        <v>82</v>
      </c>
      <c r="K214" s="7">
        <f>_xll.AtlasFormulas.AtlasFunctions.AtlasBalance("PROD",DataAreaId,"T.LedgerTrans","Sum|AmountMST|0","","","","","","","AccountNum|Voucher","210010",$J214)</f>
        <v>-19542</v>
      </c>
    </row>
    <row r="215" spans="1:11" x14ac:dyDescent="0.25">
      <c r="A215" s="4" t="s">
        <v>94</v>
      </c>
      <c r="B215" s="7" t="str">
        <f>_xll.AtlasFormulas.AtlasFunctions.AtlasTable("PROD",DataAreaId,"T.PurchTable","%OrderAccount","","","","","","","PurchId",$A215)</f>
        <v>364-2000168</v>
      </c>
      <c r="C215" s="7" t="str">
        <f>_xll.AtlasFormulas.AtlasFunctions.AtlasTable("PROD",DataAreaId,"T.VendTable","%Name","","","","","","","AccountNum",$B215)</f>
        <v>S&amp;P Clever Reinforcement Company AG</v>
      </c>
      <c r="D215" s="4" t="s">
        <v>155</v>
      </c>
      <c r="E215" s="4" t="s">
        <v>156</v>
      </c>
      <c r="F215" s="6">
        <v>42800</v>
      </c>
      <c r="G215" s="4" t="s">
        <v>81</v>
      </c>
      <c r="H215" s="9">
        <v>100</v>
      </c>
      <c r="I215" s="6">
        <v>42795</v>
      </c>
      <c r="J215" s="4" t="s">
        <v>139</v>
      </c>
      <c r="K215" s="7">
        <f>_xll.AtlasFormulas.AtlasFunctions.AtlasBalance("PROD",DataAreaId,"T.LedgerTrans","Sum|AmountMST|0","","","","","","","AccountNum|Voucher","210010",$J215)</f>
        <v>-19542</v>
      </c>
    </row>
    <row r="216" spans="1:11" x14ac:dyDescent="0.25">
      <c r="A216" s="4" t="s">
        <v>94</v>
      </c>
      <c r="B216" s="7" t="str">
        <f>_xll.AtlasFormulas.AtlasFunctions.AtlasTable("PROD",DataAreaId,"T.PurchTable","%OrderAccount","","","","","","","PurchId",$A216)</f>
        <v>364-2000168</v>
      </c>
      <c r="C216" s="7" t="str">
        <f>_xll.AtlasFormulas.AtlasFunctions.AtlasTable("PROD",DataAreaId,"T.VendTable","%Name","","","","","","","AccountNum",$B216)</f>
        <v>S&amp;P Clever Reinforcement Company AG</v>
      </c>
      <c r="D216" s="4" t="s">
        <v>155</v>
      </c>
      <c r="E216" s="4" t="s">
        <v>156</v>
      </c>
      <c r="F216" s="6">
        <v>42800</v>
      </c>
      <c r="G216" s="4" t="s">
        <v>81</v>
      </c>
      <c r="H216" s="9">
        <v>100</v>
      </c>
      <c r="I216" s="6">
        <v>42795</v>
      </c>
      <c r="J216" s="4" t="s">
        <v>139</v>
      </c>
      <c r="K216" s="7">
        <f>_xll.AtlasFormulas.AtlasFunctions.AtlasBalance("PROD",DataAreaId,"T.LedgerTrans","Sum|AmountMST|0","","","","","","","AccountNum|Voucher","210010",$J216)</f>
        <v>-19542</v>
      </c>
    </row>
    <row r="217" spans="1:11" x14ac:dyDescent="0.25">
      <c r="A217" s="4" t="s">
        <v>94</v>
      </c>
      <c r="B217" s="7" t="str">
        <f>_xll.AtlasFormulas.AtlasFunctions.AtlasTable("PROD",DataAreaId,"T.PurchTable","%OrderAccount","","","","","","","PurchId",$A217)</f>
        <v>364-2000168</v>
      </c>
      <c r="C217" s="7" t="str">
        <f>_xll.AtlasFormulas.AtlasFunctions.AtlasTable("PROD",DataAreaId,"T.VendTable","%Name","","","","","","","AccountNum",$B217)</f>
        <v>S&amp;P Clever Reinforcement Company AG</v>
      </c>
      <c r="D217" s="4" t="s">
        <v>155</v>
      </c>
      <c r="E217" s="4" t="s">
        <v>156</v>
      </c>
      <c r="F217" s="6">
        <v>42800</v>
      </c>
      <c r="G217" s="4" t="s">
        <v>81</v>
      </c>
      <c r="H217" s="9">
        <v>100</v>
      </c>
      <c r="I217" s="6">
        <v>42795</v>
      </c>
      <c r="J217" s="4" t="s">
        <v>139</v>
      </c>
      <c r="K217" s="7">
        <f>_xll.AtlasFormulas.AtlasFunctions.AtlasBalance("PROD",DataAreaId,"T.LedgerTrans","Sum|AmountMST|0","","","","","","","AccountNum|Voucher","210010",$J217)</f>
        <v>-19542</v>
      </c>
    </row>
    <row r="218" spans="1:11" x14ac:dyDescent="0.25">
      <c r="A218" s="4" t="s">
        <v>94</v>
      </c>
      <c r="B218" s="7" t="str">
        <f>_xll.AtlasFormulas.AtlasFunctions.AtlasTable("PROD",DataAreaId,"T.PurchTable","%OrderAccount","","","","","","","PurchId",$A218)</f>
        <v>364-2000168</v>
      </c>
      <c r="C218" s="7" t="str">
        <f>_xll.AtlasFormulas.AtlasFunctions.AtlasTable("PROD",DataAreaId,"T.VendTable","%Name","","","","","","","AccountNum",$B218)</f>
        <v>S&amp;P Clever Reinforcement Company AG</v>
      </c>
      <c r="D218" s="4" t="s">
        <v>155</v>
      </c>
      <c r="E218" s="4" t="s">
        <v>156</v>
      </c>
      <c r="F218" s="6">
        <v>42800</v>
      </c>
      <c r="G218" s="4" t="s">
        <v>81</v>
      </c>
      <c r="H218" s="9">
        <v>100</v>
      </c>
      <c r="I218" s="6">
        <v>42795</v>
      </c>
      <c r="J218" s="4" t="s">
        <v>139</v>
      </c>
      <c r="K218" s="7">
        <f>_xll.AtlasFormulas.AtlasFunctions.AtlasBalance("PROD",DataAreaId,"T.LedgerTrans","Sum|AmountMST|0","","","","","","","AccountNum|Voucher","210010",$J218)</f>
        <v>-19542</v>
      </c>
    </row>
    <row r="219" spans="1:11" x14ac:dyDescent="0.25">
      <c r="A219" s="4" t="s">
        <v>94</v>
      </c>
      <c r="B219" s="7" t="str">
        <f>_xll.AtlasFormulas.AtlasFunctions.AtlasTable("PROD",DataAreaId,"T.PurchTable","%OrderAccount","","","","","","","PurchId",$A219)</f>
        <v>364-2000168</v>
      </c>
      <c r="C219" s="7" t="str">
        <f>_xll.AtlasFormulas.AtlasFunctions.AtlasTable("PROD",DataAreaId,"T.VendTable","%Name","","","","","","","AccountNum",$B219)</f>
        <v>S&amp;P Clever Reinforcement Company AG</v>
      </c>
      <c r="D219" s="4" t="s">
        <v>155</v>
      </c>
      <c r="E219" s="4" t="s">
        <v>156</v>
      </c>
      <c r="F219" s="6">
        <v>42800</v>
      </c>
      <c r="G219" s="4" t="s">
        <v>81</v>
      </c>
      <c r="H219" s="9">
        <v>100</v>
      </c>
      <c r="I219" s="6">
        <v>42795</v>
      </c>
      <c r="J219" s="4" t="s">
        <v>139</v>
      </c>
      <c r="K219" s="7">
        <f>_xll.AtlasFormulas.AtlasFunctions.AtlasBalance("PROD",DataAreaId,"T.LedgerTrans","Sum|AmountMST|0","","","","","","","AccountNum|Voucher","210010",$J219)</f>
        <v>-19542</v>
      </c>
    </row>
    <row r="220" spans="1:11" x14ac:dyDescent="0.25">
      <c r="A220" s="4" t="s">
        <v>94</v>
      </c>
      <c r="B220" s="7" t="str">
        <f>_xll.AtlasFormulas.AtlasFunctions.AtlasTable("PROD",DataAreaId,"T.PurchTable","%OrderAccount","","","","","","","PurchId",$A220)</f>
        <v>364-2000168</v>
      </c>
      <c r="C220" s="7" t="str">
        <f>_xll.AtlasFormulas.AtlasFunctions.AtlasTable("PROD",DataAreaId,"T.VendTable","%Name","","","","","","","AccountNum",$B220)</f>
        <v>S&amp;P Clever Reinforcement Company AG</v>
      </c>
      <c r="D220" s="4" t="s">
        <v>155</v>
      </c>
      <c r="E220" s="4" t="s">
        <v>156</v>
      </c>
      <c r="F220" s="6">
        <v>42800</v>
      </c>
      <c r="G220" s="4" t="s">
        <v>81</v>
      </c>
      <c r="H220" s="9">
        <v>100</v>
      </c>
      <c r="I220" s="6">
        <v>42795</v>
      </c>
      <c r="J220" s="4" t="s">
        <v>139</v>
      </c>
      <c r="K220" s="7">
        <f>_xll.AtlasFormulas.AtlasFunctions.AtlasBalance("PROD",DataAreaId,"T.LedgerTrans","Sum|AmountMST|0","","","","","","","AccountNum|Voucher","210010",$J220)</f>
        <v>-19542</v>
      </c>
    </row>
    <row r="221" spans="1:11" x14ac:dyDescent="0.25">
      <c r="A221" s="4" t="s">
        <v>94</v>
      </c>
      <c r="B221" s="7" t="str">
        <f>_xll.AtlasFormulas.AtlasFunctions.AtlasTable("PROD",DataAreaId,"T.PurchTable","%OrderAccount","","","","","","","PurchId",$A221)</f>
        <v>364-2000168</v>
      </c>
      <c r="C221" s="7" t="str">
        <f>_xll.AtlasFormulas.AtlasFunctions.AtlasTable("PROD",DataAreaId,"T.VendTable","%Name","","","","","","","AccountNum",$B221)</f>
        <v>S&amp;P Clever Reinforcement Company AG</v>
      </c>
      <c r="D221" s="4" t="s">
        <v>155</v>
      </c>
      <c r="E221" s="4" t="s">
        <v>156</v>
      </c>
      <c r="F221" s="6">
        <v>42800</v>
      </c>
      <c r="G221" s="4" t="s">
        <v>81</v>
      </c>
      <c r="H221" s="9">
        <v>100</v>
      </c>
      <c r="I221" s="6">
        <v>42795</v>
      </c>
      <c r="J221" s="4" t="s">
        <v>139</v>
      </c>
      <c r="K221" s="7">
        <f>_xll.AtlasFormulas.AtlasFunctions.AtlasBalance("PROD",DataAreaId,"T.LedgerTrans","Sum|AmountMST|0","","","","","","","AccountNum|Voucher","210010",$J221)</f>
        <v>-19542</v>
      </c>
    </row>
    <row r="222" spans="1:11" x14ac:dyDescent="0.25">
      <c r="A222" s="4" t="s">
        <v>94</v>
      </c>
      <c r="B222" s="7" t="str">
        <f>_xll.AtlasFormulas.AtlasFunctions.AtlasTable("PROD",DataAreaId,"T.PurchTable","%OrderAccount","","","","","","","PurchId",$A222)</f>
        <v>364-2000168</v>
      </c>
      <c r="C222" s="7" t="str">
        <f>_xll.AtlasFormulas.AtlasFunctions.AtlasTable("PROD",DataAreaId,"T.VendTable","%Name","","","","","","","AccountNum",$B222)</f>
        <v>S&amp;P Clever Reinforcement Company AG</v>
      </c>
      <c r="D222" s="4" t="s">
        <v>155</v>
      </c>
      <c r="E222" s="4" t="s">
        <v>156</v>
      </c>
      <c r="F222" s="6">
        <v>42800</v>
      </c>
      <c r="G222" s="4" t="s">
        <v>81</v>
      </c>
      <c r="H222" s="9">
        <v>100</v>
      </c>
      <c r="I222" s="6">
        <v>42795</v>
      </c>
      <c r="J222" s="4" t="s">
        <v>139</v>
      </c>
      <c r="K222" s="7">
        <f>_xll.AtlasFormulas.AtlasFunctions.AtlasBalance("PROD",DataAreaId,"T.LedgerTrans","Sum|AmountMST|0","","","","","","","AccountNum|Voucher","210010",$J222)</f>
        <v>-19542</v>
      </c>
    </row>
    <row r="223" spans="1:11" x14ac:dyDescent="0.25">
      <c r="A223" s="4" t="s">
        <v>94</v>
      </c>
      <c r="B223" s="7" t="str">
        <f>_xll.AtlasFormulas.AtlasFunctions.AtlasTable("PROD",DataAreaId,"T.PurchTable","%OrderAccount","","","","","","","PurchId",$A223)</f>
        <v>364-2000168</v>
      </c>
      <c r="C223" s="7" t="str">
        <f>_xll.AtlasFormulas.AtlasFunctions.AtlasTable("PROD",DataAreaId,"T.VendTable","%Name","","","","","","","AccountNum",$B223)</f>
        <v>S&amp;P Clever Reinforcement Company AG</v>
      </c>
      <c r="D223" s="4" t="s">
        <v>155</v>
      </c>
      <c r="E223" s="4" t="s">
        <v>156</v>
      </c>
      <c r="F223" s="6">
        <v>42800</v>
      </c>
      <c r="G223" s="4" t="s">
        <v>81</v>
      </c>
      <c r="H223" s="9">
        <v>100</v>
      </c>
      <c r="I223" s="6">
        <v>42795</v>
      </c>
      <c r="J223" s="4" t="s">
        <v>139</v>
      </c>
      <c r="K223" s="7">
        <f>_xll.AtlasFormulas.AtlasFunctions.AtlasBalance("PROD",DataAreaId,"T.LedgerTrans","Sum|AmountMST|0","","","","","","","AccountNum|Voucher","210010",$J223)</f>
        <v>-19542</v>
      </c>
    </row>
    <row r="224" spans="1:11" x14ac:dyDescent="0.25">
      <c r="A224" s="4" t="s">
        <v>94</v>
      </c>
      <c r="B224" s="7" t="str">
        <f>_xll.AtlasFormulas.AtlasFunctions.AtlasTable("PROD",DataAreaId,"T.PurchTable","%OrderAccount","","","","","","","PurchId",$A224)</f>
        <v>364-2000168</v>
      </c>
      <c r="C224" s="7" t="str">
        <f>_xll.AtlasFormulas.AtlasFunctions.AtlasTable("PROD",DataAreaId,"T.VendTable","%Name","","","","","","","AccountNum",$B224)</f>
        <v>S&amp;P Clever Reinforcement Company AG</v>
      </c>
      <c r="D224" s="4" t="s">
        <v>155</v>
      </c>
      <c r="E224" s="4" t="s">
        <v>156</v>
      </c>
      <c r="F224" s="6">
        <v>42800</v>
      </c>
      <c r="G224" s="4" t="s">
        <v>81</v>
      </c>
      <c r="H224" s="9">
        <v>100</v>
      </c>
      <c r="I224" s="6">
        <v>42795</v>
      </c>
      <c r="J224" s="4" t="s">
        <v>139</v>
      </c>
      <c r="K224" s="7">
        <f>_xll.AtlasFormulas.AtlasFunctions.AtlasBalance("PROD",DataAreaId,"T.LedgerTrans","Sum|AmountMST|0","","","","","","","AccountNum|Voucher","210010",$J224)</f>
        <v>-19542</v>
      </c>
    </row>
    <row r="225" spans="1:11" x14ac:dyDescent="0.25">
      <c r="A225" s="4" t="s">
        <v>516</v>
      </c>
      <c r="B225" s="7" t="str">
        <f>_xll.AtlasFormulas.AtlasFunctions.AtlasTable("PROD",DataAreaId,"T.PurchTable","%OrderAccount","","","","","","","PurchId",$A225)</f>
        <v>364-2000168</v>
      </c>
      <c r="C225" s="7" t="str">
        <f>_xll.AtlasFormulas.AtlasFunctions.AtlasTable("PROD",DataAreaId,"T.VendTable","%Name","","","","","","","AccountNum",$B225)</f>
        <v>S&amp;P Clever Reinforcement Company AG</v>
      </c>
      <c r="D225" s="4" t="s">
        <v>519</v>
      </c>
      <c r="E225" s="4" t="s">
        <v>518</v>
      </c>
      <c r="F225" s="6">
        <v>42853</v>
      </c>
      <c r="G225" s="4" t="s">
        <v>81</v>
      </c>
      <c r="H225" s="9">
        <v>100</v>
      </c>
      <c r="I225" s="6">
        <v>42849</v>
      </c>
      <c r="J225" s="4" t="s">
        <v>143</v>
      </c>
      <c r="K225" s="7">
        <f>_xll.AtlasFormulas.AtlasFunctions.AtlasBalance("PROD",DataAreaId,"T.LedgerTrans","Sum|AmountMST|0","","","","","","","AccountNum|Voucher","210010",$J225)</f>
        <v>-4896</v>
      </c>
    </row>
    <row r="226" spans="1:11" x14ac:dyDescent="0.25">
      <c r="A226" s="4" t="s">
        <v>516</v>
      </c>
      <c r="B226" s="7" t="str">
        <f>_xll.AtlasFormulas.AtlasFunctions.AtlasTable("PROD",DataAreaId,"T.PurchTable","%OrderAccount","","","","","","","PurchId",$A226)</f>
        <v>364-2000168</v>
      </c>
      <c r="C226" s="7" t="str">
        <f>_xll.AtlasFormulas.AtlasFunctions.AtlasTable("PROD",DataAreaId,"T.VendTable","%Name","","","","","","","AccountNum",$B226)</f>
        <v>S&amp;P Clever Reinforcement Company AG</v>
      </c>
      <c r="D226" s="4" t="s">
        <v>519</v>
      </c>
      <c r="E226" s="4" t="s">
        <v>518</v>
      </c>
      <c r="F226" s="6">
        <v>42853</v>
      </c>
      <c r="G226" s="4" t="s">
        <v>81</v>
      </c>
      <c r="H226" s="9">
        <v>100</v>
      </c>
      <c r="I226" s="6">
        <v>42849</v>
      </c>
      <c r="J226" s="4" t="s">
        <v>143</v>
      </c>
      <c r="K226" s="7">
        <f>_xll.AtlasFormulas.AtlasFunctions.AtlasBalance("PROD",DataAreaId,"T.LedgerTrans","Sum|AmountMST|0","","","","","","","AccountNum|Voucher","210010",$J226)</f>
        <v>-4896</v>
      </c>
    </row>
    <row r="227" spans="1:11" x14ac:dyDescent="0.25">
      <c r="A227" s="4" t="s">
        <v>516</v>
      </c>
      <c r="B227" s="7" t="str">
        <f>_xll.AtlasFormulas.AtlasFunctions.AtlasTable("PROD",DataAreaId,"T.PurchTable","%OrderAccount","","","","","","","PurchId",$A227)</f>
        <v>364-2000168</v>
      </c>
      <c r="C227" s="7" t="str">
        <f>_xll.AtlasFormulas.AtlasFunctions.AtlasTable("PROD",DataAreaId,"T.VendTable","%Name","","","","","","","AccountNum",$B227)</f>
        <v>S&amp;P Clever Reinforcement Company AG</v>
      </c>
      <c r="D227" s="4" t="s">
        <v>519</v>
      </c>
      <c r="E227" s="4" t="s">
        <v>518</v>
      </c>
      <c r="F227" s="6">
        <v>42853</v>
      </c>
      <c r="G227" s="4" t="s">
        <v>81</v>
      </c>
      <c r="H227" s="9">
        <v>100</v>
      </c>
      <c r="I227" s="6">
        <v>42849</v>
      </c>
      <c r="J227" s="4" t="s">
        <v>143</v>
      </c>
      <c r="K227" s="7">
        <f>_xll.AtlasFormulas.AtlasFunctions.AtlasBalance("PROD",DataAreaId,"T.LedgerTrans","Sum|AmountMST|0","","","","","","","AccountNum|Voucher","210010",$J227)</f>
        <v>-4896</v>
      </c>
    </row>
    <row r="228" spans="1:11" x14ac:dyDescent="0.25">
      <c r="A228" s="4" t="s">
        <v>516</v>
      </c>
      <c r="B228" s="7" t="str">
        <f>_xll.AtlasFormulas.AtlasFunctions.AtlasTable("PROD",DataAreaId,"T.PurchTable","%OrderAccount","","","","","","","PurchId",$A228)</f>
        <v>364-2000168</v>
      </c>
      <c r="C228" s="7" t="str">
        <f>_xll.AtlasFormulas.AtlasFunctions.AtlasTable("PROD",DataAreaId,"T.VendTable","%Name","","","","","","","AccountNum",$B228)</f>
        <v>S&amp;P Clever Reinforcement Company AG</v>
      </c>
      <c r="D228" s="4" t="s">
        <v>519</v>
      </c>
      <c r="E228" s="4" t="s">
        <v>518</v>
      </c>
      <c r="F228" s="6">
        <v>42853</v>
      </c>
      <c r="G228" s="4" t="s">
        <v>81</v>
      </c>
      <c r="H228" s="9">
        <v>100</v>
      </c>
      <c r="I228" s="6">
        <v>42849</v>
      </c>
      <c r="J228" s="4" t="s">
        <v>143</v>
      </c>
      <c r="K228" s="7">
        <f>_xll.AtlasFormulas.AtlasFunctions.AtlasBalance("PROD",DataAreaId,"T.LedgerTrans","Sum|AmountMST|0","","","","","","","AccountNum|Voucher","210010",$J228)</f>
        <v>-4896</v>
      </c>
    </row>
    <row r="229" spans="1:11" x14ac:dyDescent="0.25">
      <c r="A229" s="4" t="s">
        <v>516</v>
      </c>
      <c r="B229" s="7" t="str">
        <f>_xll.AtlasFormulas.AtlasFunctions.AtlasTable("PROD",DataAreaId,"T.PurchTable","%OrderAccount","","","","","","","PurchId",$A229)</f>
        <v>364-2000168</v>
      </c>
      <c r="C229" s="7" t="str">
        <f>_xll.AtlasFormulas.AtlasFunctions.AtlasTable("PROD",DataAreaId,"T.VendTable","%Name","","","","","","","AccountNum",$B229)</f>
        <v>S&amp;P Clever Reinforcement Company AG</v>
      </c>
      <c r="D229" s="4" t="s">
        <v>519</v>
      </c>
      <c r="E229" s="4" t="s">
        <v>518</v>
      </c>
      <c r="F229" s="6">
        <v>42853</v>
      </c>
      <c r="G229" s="4" t="s">
        <v>81</v>
      </c>
      <c r="H229" s="9">
        <v>100</v>
      </c>
      <c r="I229" s="6">
        <v>42849</v>
      </c>
      <c r="J229" s="4" t="s">
        <v>143</v>
      </c>
      <c r="K229" s="7">
        <f>_xll.AtlasFormulas.AtlasFunctions.AtlasBalance("PROD",DataAreaId,"T.LedgerTrans","Sum|AmountMST|0","","","","","","","AccountNum|Voucher","210010",$J229)</f>
        <v>-4896</v>
      </c>
    </row>
    <row r="230" spans="1:11" x14ac:dyDescent="0.25">
      <c r="A230" s="4" t="s">
        <v>516</v>
      </c>
      <c r="B230" s="7" t="str">
        <f>_xll.AtlasFormulas.AtlasFunctions.AtlasTable("PROD",DataAreaId,"T.PurchTable","%OrderAccount","","","","","","","PurchId",$A230)</f>
        <v>364-2000168</v>
      </c>
      <c r="C230" s="7" t="str">
        <f>_xll.AtlasFormulas.AtlasFunctions.AtlasTable("PROD",DataAreaId,"T.VendTable","%Name","","","","","","","AccountNum",$B230)</f>
        <v>S&amp;P Clever Reinforcement Company AG</v>
      </c>
      <c r="D230" s="4" t="s">
        <v>519</v>
      </c>
      <c r="E230" s="4" t="s">
        <v>518</v>
      </c>
      <c r="F230" s="6">
        <v>42853</v>
      </c>
      <c r="G230" s="4" t="s">
        <v>81</v>
      </c>
      <c r="H230" s="9">
        <v>100</v>
      </c>
      <c r="I230" s="6">
        <v>42849</v>
      </c>
      <c r="J230" s="4" t="s">
        <v>143</v>
      </c>
      <c r="K230" s="7">
        <f>_xll.AtlasFormulas.AtlasFunctions.AtlasBalance("PROD",DataAreaId,"T.LedgerTrans","Sum|AmountMST|0","","","","","","","AccountNum|Voucher","210010",$J230)</f>
        <v>-4896</v>
      </c>
    </row>
    <row r="231" spans="1:11" x14ac:dyDescent="0.25">
      <c r="A231" s="4" t="s">
        <v>516</v>
      </c>
      <c r="B231" s="7" t="str">
        <f>_xll.AtlasFormulas.AtlasFunctions.AtlasTable("PROD",DataAreaId,"T.PurchTable","%OrderAccount","","","","","","","PurchId",$A231)</f>
        <v>364-2000168</v>
      </c>
      <c r="C231" s="7" t="str">
        <f>_xll.AtlasFormulas.AtlasFunctions.AtlasTable("PROD",DataAreaId,"T.VendTable","%Name","","","","","","","AccountNum",$B231)</f>
        <v>S&amp;P Clever Reinforcement Company AG</v>
      </c>
      <c r="D231" s="4" t="s">
        <v>519</v>
      </c>
      <c r="E231" s="4" t="s">
        <v>518</v>
      </c>
      <c r="F231" s="6">
        <v>42853</v>
      </c>
      <c r="G231" s="4" t="s">
        <v>81</v>
      </c>
      <c r="H231" s="9">
        <v>100</v>
      </c>
      <c r="I231" s="6">
        <v>42849</v>
      </c>
      <c r="J231" s="4" t="s">
        <v>143</v>
      </c>
      <c r="K231" s="7">
        <f>_xll.AtlasFormulas.AtlasFunctions.AtlasBalance("PROD",DataAreaId,"T.LedgerTrans","Sum|AmountMST|0","","","","","","","AccountNum|Voucher","210010",$J231)</f>
        <v>-4896</v>
      </c>
    </row>
    <row r="232" spans="1:11" x14ac:dyDescent="0.25">
      <c r="A232" s="4" t="s">
        <v>516</v>
      </c>
      <c r="B232" s="7" t="str">
        <f>_xll.AtlasFormulas.AtlasFunctions.AtlasTable("PROD",DataAreaId,"T.PurchTable","%OrderAccount","","","","","","","PurchId",$A232)</f>
        <v>364-2000168</v>
      </c>
      <c r="C232" s="7" t="str">
        <f>_xll.AtlasFormulas.AtlasFunctions.AtlasTable("PROD",DataAreaId,"T.VendTable","%Name","","","","","","","AccountNum",$B232)</f>
        <v>S&amp;P Clever Reinforcement Company AG</v>
      </c>
      <c r="D232" s="4" t="s">
        <v>519</v>
      </c>
      <c r="E232" s="4" t="s">
        <v>518</v>
      </c>
      <c r="F232" s="6">
        <v>42853</v>
      </c>
      <c r="G232" s="4" t="s">
        <v>81</v>
      </c>
      <c r="H232" s="9">
        <v>100</v>
      </c>
      <c r="I232" s="6">
        <v>42849</v>
      </c>
      <c r="J232" s="4" t="s">
        <v>143</v>
      </c>
      <c r="K232" s="7">
        <f>_xll.AtlasFormulas.AtlasFunctions.AtlasBalance("PROD",DataAreaId,"T.LedgerTrans","Sum|AmountMST|0","","","","","","","AccountNum|Voucher","210010",$J232)</f>
        <v>-4896</v>
      </c>
    </row>
    <row r="233" spans="1:11" x14ac:dyDescent="0.25">
      <c r="A233" s="4" t="s">
        <v>520</v>
      </c>
      <c r="B233" s="7" t="str">
        <f>_xll.AtlasFormulas.AtlasFunctions.AtlasTable("PROD",DataAreaId,"T.PurchTable","%OrderAccount","","","","","","","PurchId",$A233)</f>
        <v>364-2000168</v>
      </c>
      <c r="C233" s="7" t="str">
        <f>_xll.AtlasFormulas.AtlasFunctions.AtlasTable("PROD",DataAreaId,"T.VendTable","%Name","","","","","","","AccountNum",$B233)</f>
        <v>S&amp;P Clever Reinforcement Company AG</v>
      </c>
      <c r="D233" s="4" t="s">
        <v>523</v>
      </c>
      <c r="E233" s="4" t="s">
        <v>522</v>
      </c>
      <c r="F233" s="6">
        <v>42865</v>
      </c>
      <c r="G233" s="4" t="s">
        <v>81</v>
      </c>
      <c r="H233" s="9">
        <v>100</v>
      </c>
      <c r="I233" s="6">
        <v>42860</v>
      </c>
      <c r="J233" s="4" t="s">
        <v>239</v>
      </c>
      <c r="K233" s="7">
        <f>_xll.AtlasFormulas.AtlasFunctions.AtlasBalance("PROD",DataAreaId,"T.LedgerTrans","Sum|AmountMST|0","","","","","","","AccountNum|Voucher","210010",$J233)</f>
        <v>-5688</v>
      </c>
    </row>
    <row r="234" spans="1:11" x14ac:dyDescent="0.25">
      <c r="A234" s="4" t="s">
        <v>520</v>
      </c>
      <c r="B234" s="7" t="str">
        <f>_xll.AtlasFormulas.AtlasFunctions.AtlasTable("PROD",DataAreaId,"T.PurchTable","%OrderAccount","","","","","","","PurchId",$A234)</f>
        <v>364-2000168</v>
      </c>
      <c r="C234" s="7" t="str">
        <f>_xll.AtlasFormulas.AtlasFunctions.AtlasTable("PROD",DataAreaId,"T.VendTable","%Name","","","","","","","AccountNum",$B234)</f>
        <v>S&amp;P Clever Reinforcement Company AG</v>
      </c>
      <c r="D234" s="4" t="s">
        <v>523</v>
      </c>
      <c r="E234" s="4" t="s">
        <v>522</v>
      </c>
      <c r="F234" s="6">
        <v>42865</v>
      </c>
      <c r="G234" s="4" t="s">
        <v>81</v>
      </c>
      <c r="H234" s="9">
        <v>100</v>
      </c>
      <c r="I234" s="6">
        <v>42860</v>
      </c>
      <c r="J234" s="4" t="s">
        <v>239</v>
      </c>
      <c r="K234" s="7">
        <f>_xll.AtlasFormulas.AtlasFunctions.AtlasBalance("PROD",DataAreaId,"T.LedgerTrans","Sum|AmountMST|0","","","","","","","AccountNum|Voucher","210010",$J234)</f>
        <v>-5688</v>
      </c>
    </row>
    <row r="235" spans="1:11" x14ac:dyDescent="0.25">
      <c r="A235" s="4" t="s">
        <v>520</v>
      </c>
      <c r="B235" s="7" t="str">
        <f>_xll.AtlasFormulas.AtlasFunctions.AtlasTable("PROD",DataAreaId,"T.PurchTable","%OrderAccount","","","","","","","PurchId",$A235)</f>
        <v>364-2000168</v>
      </c>
      <c r="C235" s="7" t="str">
        <f>_xll.AtlasFormulas.AtlasFunctions.AtlasTable("PROD",DataAreaId,"T.VendTable","%Name","","","","","","","AccountNum",$B235)</f>
        <v>S&amp;P Clever Reinforcement Company AG</v>
      </c>
      <c r="D235" s="4" t="s">
        <v>523</v>
      </c>
      <c r="E235" s="4" t="s">
        <v>522</v>
      </c>
      <c r="F235" s="6">
        <v>42865</v>
      </c>
      <c r="G235" s="4" t="s">
        <v>81</v>
      </c>
      <c r="H235" s="9">
        <v>100</v>
      </c>
      <c r="I235" s="6">
        <v>42860</v>
      </c>
      <c r="J235" s="4" t="s">
        <v>239</v>
      </c>
      <c r="K235" s="7">
        <f>_xll.AtlasFormulas.AtlasFunctions.AtlasBalance("PROD",DataAreaId,"T.LedgerTrans","Sum|AmountMST|0","","","","","","","AccountNum|Voucher","210010",$J235)</f>
        <v>-5688</v>
      </c>
    </row>
    <row r="236" spans="1:11" x14ac:dyDescent="0.25">
      <c r="A236" s="4" t="s">
        <v>520</v>
      </c>
      <c r="B236" s="7" t="str">
        <f>_xll.AtlasFormulas.AtlasFunctions.AtlasTable("PROD",DataAreaId,"T.PurchTable","%OrderAccount","","","","","","","PurchId",$A236)</f>
        <v>364-2000168</v>
      </c>
      <c r="C236" s="7" t="str">
        <f>_xll.AtlasFormulas.AtlasFunctions.AtlasTable("PROD",DataAreaId,"T.VendTable","%Name","","","","","","","AccountNum",$B236)</f>
        <v>S&amp;P Clever Reinforcement Company AG</v>
      </c>
      <c r="D236" s="4" t="s">
        <v>523</v>
      </c>
      <c r="E236" s="4" t="s">
        <v>522</v>
      </c>
      <c r="F236" s="6">
        <v>42865</v>
      </c>
      <c r="G236" s="4" t="s">
        <v>81</v>
      </c>
      <c r="H236" s="9">
        <v>100</v>
      </c>
      <c r="I236" s="6">
        <v>42860</v>
      </c>
      <c r="J236" s="4" t="s">
        <v>239</v>
      </c>
      <c r="K236" s="7">
        <f>_xll.AtlasFormulas.AtlasFunctions.AtlasBalance("PROD",DataAreaId,"T.LedgerTrans","Sum|AmountMST|0","","","","","","","AccountNum|Voucher","210010",$J236)</f>
        <v>-5688</v>
      </c>
    </row>
    <row r="237" spans="1:11" x14ac:dyDescent="0.25">
      <c r="A237" s="4" t="s">
        <v>520</v>
      </c>
      <c r="B237" s="7" t="str">
        <f>_xll.AtlasFormulas.AtlasFunctions.AtlasTable("PROD",DataAreaId,"T.PurchTable","%OrderAccount","","","","","","","PurchId",$A237)</f>
        <v>364-2000168</v>
      </c>
      <c r="C237" s="7" t="str">
        <f>_xll.AtlasFormulas.AtlasFunctions.AtlasTable("PROD",DataAreaId,"T.VendTable","%Name","","","","","","","AccountNum",$B237)</f>
        <v>S&amp;P Clever Reinforcement Company AG</v>
      </c>
      <c r="D237" s="4" t="s">
        <v>523</v>
      </c>
      <c r="E237" s="4" t="s">
        <v>522</v>
      </c>
      <c r="F237" s="6">
        <v>42865</v>
      </c>
      <c r="G237" s="4" t="s">
        <v>81</v>
      </c>
      <c r="H237" s="9">
        <v>100</v>
      </c>
      <c r="I237" s="6">
        <v>42860</v>
      </c>
      <c r="J237" s="4" t="s">
        <v>239</v>
      </c>
      <c r="K237" s="7">
        <f>_xll.AtlasFormulas.AtlasFunctions.AtlasBalance("PROD",DataAreaId,"T.LedgerTrans","Sum|AmountMST|0","","","","","","","AccountNum|Voucher","210010",$J237)</f>
        <v>-5688</v>
      </c>
    </row>
    <row r="238" spans="1:11" x14ac:dyDescent="0.25">
      <c r="A238" s="4" t="s">
        <v>520</v>
      </c>
      <c r="B238" s="7" t="str">
        <f>_xll.AtlasFormulas.AtlasFunctions.AtlasTable("PROD",DataAreaId,"T.PurchTable","%OrderAccount","","","","","","","PurchId",$A238)</f>
        <v>364-2000168</v>
      </c>
      <c r="C238" s="7" t="str">
        <f>_xll.AtlasFormulas.AtlasFunctions.AtlasTable("PROD",DataAreaId,"T.VendTable","%Name","","","","","","","AccountNum",$B238)</f>
        <v>S&amp;P Clever Reinforcement Company AG</v>
      </c>
      <c r="D238" s="4" t="s">
        <v>523</v>
      </c>
      <c r="E238" s="4" t="s">
        <v>522</v>
      </c>
      <c r="F238" s="6">
        <v>42865</v>
      </c>
      <c r="G238" s="4" t="s">
        <v>81</v>
      </c>
      <c r="H238" s="9">
        <v>100</v>
      </c>
      <c r="I238" s="6">
        <v>42860</v>
      </c>
      <c r="J238" s="4" t="s">
        <v>239</v>
      </c>
      <c r="K238" s="7">
        <f>_xll.AtlasFormulas.AtlasFunctions.AtlasBalance("PROD",DataAreaId,"T.LedgerTrans","Sum|AmountMST|0","","","","","","","AccountNum|Voucher","210010",$J238)</f>
        <v>-5688</v>
      </c>
    </row>
    <row r="239" spans="1:11" x14ac:dyDescent="0.25">
      <c r="A239" s="4" t="s">
        <v>520</v>
      </c>
      <c r="B239" s="7" t="str">
        <f>_xll.AtlasFormulas.AtlasFunctions.AtlasTable("PROD",DataAreaId,"T.PurchTable","%OrderAccount","","","","","","","PurchId",$A239)</f>
        <v>364-2000168</v>
      </c>
      <c r="C239" s="7" t="str">
        <f>_xll.AtlasFormulas.AtlasFunctions.AtlasTable("PROD",DataAreaId,"T.VendTable","%Name","","","","","","","AccountNum",$B239)</f>
        <v>S&amp;P Clever Reinforcement Company AG</v>
      </c>
      <c r="D239" s="4" t="s">
        <v>523</v>
      </c>
      <c r="E239" s="4" t="s">
        <v>522</v>
      </c>
      <c r="F239" s="6">
        <v>42865</v>
      </c>
      <c r="G239" s="4" t="s">
        <v>81</v>
      </c>
      <c r="H239" s="9">
        <v>100</v>
      </c>
      <c r="I239" s="6">
        <v>42860</v>
      </c>
      <c r="J239" s="4" t="s">
        <v>239</v>
      </c>
      <c r="K239" s="7">
        <f>_xll.AtlasFormulas.AtlasFunctions.AtlasBalance("PROD",DataAreaId,"T.LedgerTrans","Sum|AmountMST|0","","","","","","","AccountNum|Voucher","210010",$J239)</f>
        <v>-5688</v>
      </c>
    </row>
    <row r="240" spans="1:11" x14ac:dyDescent="0.25">
      <c r="A240" s="4" t="s">
        <v>520</v>
      </c>
      <c r="B240" s="7" t="str">
        <f>_xll.AtlasFormulas.AtlasFunctions.AtlasTable("PROD",DataAreaId,"T.PurchTable","%OrderAccount","","","","","","","PurchId",$A240)</f>
        <v>364-2000168</v>
      </c>
      <c r="C240" s="7" t="str">
        <f>_xll.AtlasFormulas.AtlasFunctions.AtlasTable("PROD",DataAreaId,"T.VendTable","%Name","","","","","","","AccountNum",$B240)</f>
        <v>S&amp;P Clever Reinforcement Company AG</v>
      </c>
      <c r="D240" s="4" t="s">
        <v>523</v>
      </c>
      <c r="E240" s="4" t="s">
        <v>522</v>
      </c>
      <c r="F240" s="6">
        <v>42865</v>
      </c>
      <c r="G240" s="4" t="s">
        <v>81</v>
      </c>
      <c r="H240" s="9">
        <v>100</v>
      </c>
      <c r="I240" s="6">
        <v>42860</v>
      </c>
      <c r="J240" s="4" t="s">
        <v>239</v>
      </c>
      <c r="K240" s="7">
        <f>_xll.AtlasFormulas.AtlasFunctions.AtlasBalance("PROD",DataAreaId,"T.LedgerTrans","Sum|AmountMST|0","","","","","","","AccountNum|Voucher","210010",$J240)</f>
        <v>-5688</v>
      </c>
    </row>
    <row r="241" spans="1:11" x14ac:dyDescent="0.25">
      <c r="A241" s="4" t="s">
        <v>262</v>
      </c>
      <c r="B241" s="7" t="str">
        <f>_xll.AtlasFormulas.AtlasFunctions.AtlasTable("PROD",DataAreaId,"T.PurchTable","%OrderAccount","","","","","","","PurchId",$A241)</f>
        <v>364-2000168</v>
      </c>
      <c r="C241" s="7" t="str">
        <f>_xll.AtlasFormulas.AtlasFunctions.AtlasTable("PROD",DataAreaId,"T.VendTable","%Name","","","","","","","AccountNum",$B241)</f>
        <v>S&amp;P Clever Reinforcement Company AG</v>
      </c>
      <c r="D241" s="4" t="s">
        <v>526</v>
      </c>
      <c r="E241" s="4" t="s">
        <v>525</v>
      </c>
      <c r="F241" s="6">
        <v>42884</v>
      </c>
      <c r="G241" s="4" t="s">
        <v>81</v>
      </c>
      <c r="H241" s="9">
        <v>100</v>
      </c>
      <c r="I241" s="6">
        <v>42873</v>
      </c>
      <c r="J241" s="4" t="s">
        <v>732</v>
      </c>
      <c r="K241" s="7">
        <f>_xll.AtlasFormulas.AtlasFunctions.AtlasBalance("PROD",DataAreaId,"T.LedgerTrans","Sum|AmountMST|0","","","","","","","AccountNum|Voucher","210010",$J241)</f>
        <v>-10400.5</v>
      </c>
    </row>
    <row r="242" spans="1:11" x14ac:dyDescent="0.25">
      <c r="A242" s="4" t="s">
        <v>194</v>
      </c>
      <c r="B242" s="7" t="str">
        <f>_xll.AtlasFormulas.AtlasFunctions.AtlasTable("PROD",DataAreaId,"T.PurchTable","%OrderAccount","","","","","","","PurchId",$A242)</f>
        <v>364-2000168</v>
      </c>
      <c r="C242" s="7" t="str">
        <f>_xll.AtlasFormulas.AtlasFunctions.AtlasTable("PROD",DataAreaId,"T.VendTable","%Name","","","","","","","AccountNum",$B242)</f>
        <v>S&amp;P Clever Reinforcement Company AG</v>
      </c>
      <c r="D242" s="4" t="s">
        <v>526</v>
      </c>
      <c r="E242" s="4" t="s">
        <v>525</v>
      </c>
      <c r="F242" s="6">
        <v>42789</v>
      </c>
      <c r="G242" s="4" t="s">
        <v>81</v>
      </c>
      <c r="H242" s="9">
        <v>100</v>
      </c>
      <c r="I242" s="6">
        <v>42787</v>
      </c>
      <c r="J242" s="4" t="s">
        <v>135</v>
      </c>
      <c r="K242" s="7">
        <f>_xll.AtlasFormulas.AtlasFunctions.AtlasBalance("PROD",DataAreaId,"T.LedgerTrans","Sum|AmountMST|0","","","","","","","AccountNum|Voucher","210010",$J242)</f>
        <v>-11451.34</v>
      </c>
    </row>
    <row r="243" spans="1:11" x14ac:dyDescent="0.25">
      <c r="A243" s="4" t="s">
        <v>194</v>
      </c>
      <c r="B243" s="7" t="str">
        <f>_xll.AtlasFormulas.AtlasFunctions.AtlasTable("PROD",DataAreaId,"T.PurchTable","%OrderAccount","","","","","","","PurchId",$A243)</f>
        <v>364-2000168</v>
      </c>
      <c r="C243" s="7" t="str">
        <f>_xll.AtlasFormulas.AtlasFunctions.AtlasTable("PROD",DataAreaId,"T.VendTable","%Name","","","","","","","AccountNum",$B243)</f>
        <v>S&amp;P Clever Reinforcement Company AG</v>
      </c>
      <c r="D243" s="4" t="s">
        <v>526</v>
      </c>
      <c r="E243" s="4" t="s">
        <v>525</v>
      </c>
      <c r="F243" s="6">
        <v>42789</v>
      </c>
      <c r="G243" s="4" t="s">
        <v>81</v>
      </c>
      <c r="H243" s="9">
        <v>100</v>
      </c>
      <c r="I243" s="6">
        <v>42787</v>
      </c>
      <c r="J243" s="4" t="s">
        <v>135</v>
      </c>
      <c r="K243" s="7">
        <f>_xll.AtlasFormulas.AtlasFunctions.AtlasBalance("PROD",DataAreaId,"T.LedgerTrans","Sum|AmountMST|0","","","","","","","AccountNum|Voucher","210010",$J243)</f>
        <v>-11451.34</v>
      </c>
    </row>
    <row r="244" spans="1:11" x14ac:dyDescent="0.25">
      <c r="A244" s="4" t="s">
        <v>194</v>
      </c>
      <c r="B244" s="7" t="str">
        <f>_xll.AtlasFormulas.AtlasFunctions.AtlasTable("PROD",DataAreaId,"T.PurchTable","%OrderAccount","","","","","","","PurchId",$A244)</f>
        <v>364-2000168</v>
      </c>
      <c r="C244" s="7" t="str">
        <f>_xll.AtlasFormulas.AtlasFunctions.AtlasTable("PROD",DataAreaId,"T.VendTable","%Name","","","","","","","AccountNum",$B244)</f>
        <v>S&amp;P Clever Reinforcement Company AG</v>
      </c>
      <c r="D244" s="4" t="s">
        <v>510</v>
      </c>
      <c r="E244" s="4" t="s">
        <v>509</v>
      </c>
      <c r="F244" s="6">
        <v>42789</v>
      </c>
      <c r="G244" s="4" t="s">
        <v>81</v>
      </c>
      <c r="H244" s="9">
        <v>100</v>
      </c>
      <c r="I244" s="6">
        <v>42787</v>
      </c>
      <c r="J244" s="4" t="s">
        <v>135</v>
      </c>
      <c r="K244" s="7">
        <f>_xll.AtlasFormulas.AtlasFunctions.AtlasBalance("PROD",DataAreaId,"T.LedgerTrans","Sum|AmountMST|0","","","","","","","AccountNum|Voucher","210010",$J244)</f>
        <v>-11451.34</v>
      </c>
    </row>
    <row r="245" spans="1:11" x14ac:dyDescent="0.25">
      <c r="A245" s="4" t="s">
        <v>194</v>
      </c>
      <c r="B245" s="7" t="str">
        <f>_xll.AtlasFormulas.AtlasFunctions.AtlasTable("PROD",DataAreaId,"T.PurchTable","%OrderAccount","","","","","","","PurchId",$A245)</f>
        <v>364-2000168</v>
      </c>
      <c r="C245" s="7" t="str">
        <f>_xll.AtlasFormulas.AtlasFunctions.AtlasTable("PROD",DataAreaId,"T.VendTable","%Name","","","","","","","AccountNum",$B245)</f>
        <v>S&amp;P Clever Reinforcement Company AG</v>
      </c>
      <c r="D245" s="4" t="s">
        <v>510</v>
      </c>
      <c r="E245" s="4" t="s">
        <v>509</v>
      </c>
      <c r="F245" s="6">
        <v>42789</v>
      </c>
      <c r="G245" s="4" t="s">
        <v>81</v>
      </c>
      <c r="H245" s="9">
        <v>100</v>
      </c>
      <c r="I245" s="6">
        <v>42787</v>
      </c>
      <c r="J245" s="4" t="s">
        <v>135</v>
      </c>
      <c r="K245" s="7">
        <f>_xll.AtlasFormulas.AtlasFunctions.AtlasBalance("PROD",DataAreaId,"T.LedgerTrans","Sum|AmountMST|0","","","","","","","AccountNum|Voucher","210010",$J245)</f>
        <v>-11451.34</v>
      </c>
    </row>
    <row r="246" spans="1:11" x14ac:dyDescent="0.25">
      <c r="A246" s="4" t="s">
        <v>194</v>
      </c>
      <c r="B246" s="7" t="str">
        <f>_xll.AtlasFormulas.AtlasFunctions.AtlasTable("PROD",DataAreaId,"T.PurchTable","%OrderAccount","","","","","","","PurchId",$A246)</f>
        <v>364-2000168</v>
      </c>
      <c r="C246" s="7" t="str">
        <f>_xll.AtlasFormulas.AtlasFunctions.AtlasTable("PROD",DataAreaId,"T.VendTable","%Name","","","","","","","AccountNum",$B246)</f>
        <v>S&amp;P Clever Reinforcement Company AG</v>
      </c>
      <c r="D246" s="4" t="s">
        <v>510</v>
      </c>
      <c r="E246" s="4" t="s">
        <v>509</v>
      </c>
      <c r="F246" s="6">
        <v>42789</v>
      </c>
      <c r="G246" s="4" t="s">
        <v>81</v>
      </c>
      <c r="H246" s="9">
        <v>150</v>
      </c>
      <c r="I246" s="6">
        <v>42787</v>
      </c>
      <c r="J246" s="4" t="s">
        <v>135</v>
      </c>
      <c r="K246" s="7">
        <f>_xll.AtlasFormulas.AtlasFunctions.AtlasBalance("PROD",DataAreaId,"T.LedgerTrans","Sum|AmountMST|0","","","","","","","AccountNum|Voucher","210010",$J246)</f>
        <v>-11451.34</v>
      </c>
    </row>
    <row r="247" spans="1:11" x14ac:dyDescent="0.25">
      <c r="A247" s="4" t="s">
        <v>194</v>
      </c>
      <c r="B247" s="7" t="str">
        <f>_xll.AtlasFormulas.AtlasFunctions.AtlasTable("PROD",DataAreaId,"T.PurchTable","%OrderAccount","","","","","","","PurchId",$A247)</f>
        <v>364-2000168</v>
      </c>
      <c r="C247" s="7" t="str">
        <f>_xll.AtlasFormulas.AtlasFunctions.AtlasTable("PROD",DataAreaId,"T.VendTable","%Name","","","","","","","AccountNum",$B247)</f>
        <v>S&amp;P Clever Reinforcement Company AG</v>
      </c>
      <c r="D247" s="4" t="s">
        <v>510</v>
      </c>
      <c r="E247" s="4" t="s">
        <v>509</v>
      </c>
      <c r="F247" s="6">
        <v>42789</v>
      </c>
      <c r="G247" s="4" t="s">
        <v>81</v>
      </c>
      <c r="H247" s="9">
        <v>150</v>
      </c>
      <c r="I247" s="6">
        <v>42787</v>
      </c>
      <c r="J247" s="4" t="s">
        <v>135</v>
      </c>
      <c r="K247" s="7">
        <f>_xll.AtlasFormulas.AtlasFunctions.AtlasBalance("PROD",DataAreaId,"T.LedgerTrans","Sum|AmountMST|0","","","","","","","AccountNum|Voucher","210010",$J247)</f>
        <v>-11451.34</v>
      </c>
    </row>
    <row r="248" spans="1:11" x14ac:dyDescent="0.25">
      <c r="A248" s="4" t="s">
        <v>181</v>
      </c>
      <c r="B248" s="7" t="str">
        <f>_xll.AtlasFormulas.AtlasFunctions.AtlasTable("PROD",DataAreaId,"T.PurchTable","%OrderAccount","","","","","","","PurchId",$A248)</f>
        <v>364-2000168</v>
      </c>
      <c r="C248" s="7" t="str">
        <f>_xll.AtlasFormulas.AtlasFunctions.AtlasTable("PROD",DataAreaId,"T.VendTable","%Name","","","","","","","AccountNum",$B248)</f>
        <v>S&amp;P Clever Reinforcement Company AG</v>
      </c>
      <c r="D248" s="4" t="s">
        <v>510</v>
      </c>
      <c r="E248" s="4" t="s">
        <v>509</v>
      </c>
      <c r="F248" s="6">
        <v>42817</v>
      </c>
      <c r="G248" s="4" t="s">
        <v>81</v>
      </c>
      <c r="H248" s="9">
        <v>100</v>
      </c>
      <c r="I248" s="6">
        <v>42817</v>
      </c>
      <c r="J248" s="4" t="s">
        <v>71</v>
      </c>
      <c r="K248" s="7">
        <f>_xll.AtlasFormulas.AtlasFunctions.AtlasBalance("PROD",DataAreaId,"T.LedgerTrans","Sum|AmountMST|0","","","","","","","AccountNum|Voucher","210010",$J248)</f>
        <v>-11454</v>
      </c>
    </row>
    <row r="249" spans="1:11" x14ac:dyDescent="0.25">
      <c r="A249" s="4" t="s">
        <v>181</v>
      </c>
      <c r="B249" s="7" t="str">
        <f>_xll.AtlasFormulas.AtlasFunctions.AtlasTable("PROD",DataAreaId,"T.PurchTable","%OrderAccount","","","","","","","PurchId",$A249)</f>
        <v>364-2000168</v>
      </c>
      <c r="C249" s="7" t="str">
        <f>_xll.AtlasFormulas.AtlasFunctions.AtlasTable("PROD",DataAreaId,"T.VendTable","%Name","","","","","","","AccountNum",$B249)</f>
        <v>S&amp;P Clever Reinforcement Company AG</v>
      </c>
      <c r="D249" s="4" t="s">
        <v>510</v>
      </c>
      <c r="E249" s="4" t="s">
        <v>509</v>
      </c>
      <c r="F249" s="6">
        <v>42817</v>
      </c>
      <c r="G249" s="4" t="s">
        <v>81</v>
      </c>
      <c r="H249" s="9">
        <v>100</v>
      </c>
      <c r="I249" s="6">
        <v>42817</v>
      </c>
      <c r="J249" s="4" t="s">
        <v>71</v>
      </c>
      <c r="K249" s="7">
        <f>_xll.AtlasFormulas.AtlasFunctions.AtlasBalance("PROD",DataAreaId,"T.LedgerTrans","Sum|AmountMST|0","","","","","","","AccountNum|Voucher","210010",$J249)</f>
        <v>-11454</v>
      </c>
    </row>
    <row r="250" spans="1:11" x14ac:dyDescent="0.25">
      <c r="A250" s="4" t="s">
        <v>181</v>
      </c>
      <c r="B250" s="7" t="str">
        <f>_xll.AtlasFormulas.AtlasFunctions.AtlasTable("PROD",DataAreaId,"T.PurchTable","%OrderAccount","","","","","","","PurchId",$A250)</f>
        <v>364-2000168</v>
      </c>
      <c r="C250" s="7" t="str">
        <f>_xll.AtlasFormulas.AtlasFunctions.AtlasTable("PROD",DataAreaId,"T.VendTable","%Name","","","","","","","AccountNum",$B250)</f>
        <v>S&amp;P Clever Reinforcement Company AG</v>
      </c>
      <c r="D250" s="4" t="s">
        <v>510</v>
      </c>
      <c r="E250" s="4" t="s">
        <v>509</v>
      </c>
      <c r="F250" s="6">
        <v>42817</v>
      </c>
      <c r="G250" s="4" t="s">
        <v>81</v>
      </c>
      <c r="H250" s="9">
        <v>150</v>
      </c>
      <c r="I250" s="6">
        <v>42817</v>
      </c>
      <c r="J250" s="4" t="s">
        <v>71</v>
      </c>
      <c r="K250" s="7">
        <f>_xll.AtlasFormulas.AtlasFunctions.AtlasBalance("PROD",DataAreaId,"T.LedgerTrans","Sum|AmountMST|0","","","","","","","AccountNum|Voucher","210010",$J250)</f>
        <v>-11454</v>
      </c>
    </row>
    <row r="251" spans="1:11" x14ac:dyDescent="0.25">
      <c r="A251" s="4" t="s">
        <v>181</v>
      </c>
      <c r="B251" s="7" t="str">
        <f>_xll.AtlasFormulas.AtlasFunctions.AtlasTable("PROD",DataAreaId,"T.PurchTable","%OrderAccount","","","","","","","PurchId",$A251)</f>
        <v>364-2000168</v>
      </c>
      <c r="C251" s="7" t="str">
        <f>_xll.AtlasFormulas.AtlasFunctions.AtlasTable("PROD",DataAreaId,"T.VendTable","%Name","","","","","","","AccountNum",$B251)</f>
        <v>S&amp;P Clever Reinforcement Company AG</v>
      </c>
      <c r="D251" s="4" t="s">
        <v>510</v>
      </c>
      <c r="E251" s="4" t="s">
        <v>509</v>
      </c>
      <c r="F251" s="6">
        <v>42817</v>
      </c>
      <c r="G251" s="4" t="s">
        <v>81</v>
      </c>
      <c r="H251" s="9">
        <v>150</v>
      </c>
      <c r="I251" s="6">
        <v>42817</v>
      </c>
      <c r="J251" s="4" t="s">
        <v>71</v>
      </c>
      <c r="K251" s="7">
        <f>_xll.AtlasFormulas.AtlasFunctions.AtlasBalance("PROD",DataAreaId,"T.LedgerTrans","Sum|AmountMST|0","","","","","","","AccountNum|Voucher","210010",$J251)</f>
        <v>-11454</v>
      </c>
    </row>
    <row r="252" spans="1:11" x14ac:dyDescent="0.25">
      <c r="A252" s="4" t="s">
        <v>486</v>
      </c>
      <c r="B252" s="7" t="str">
        <f>_xll.AtlasFormulas.AtlasFunctions.AtlasTable("PROD",DataAreaId,"T.PurchTable","%OrderAccount","","","","","","","PurchId",$A252)</f>
        <v>364-2000168</v>
      </c>
      <c r="C252" s="7" t="str">
        <f>_xll.AtlasFormulas.AtlasFunctions.AtlasTable("PROD",DataAreaId,"T.VendTable","%Name","","","","","","","AccountNum",$B252)</f>
        <v>S&amp;P Clever Reinforcement Company AG</v>
      </c>
      <c r="D252" s="4" t="s">
        <v>198</v>
      </c>
      <c r="E252" s="4" t="s">
        <v>199</v>
      </c>
      <c r="F252" s="6">
        <v>42870</v>
      </c>
      <c r="G252" s="4" t="s">
        <v>81</v>
      </c>
      <c r="H252" s="9">
        <v>100</v>
      </c>
      <c r="I252" s="6">
        <v>42860</v>
      </c>
      <c r="J252" s="4" t="s">
        <v>122</v>
      </c>
      <c r="K252" s="7">
        <f>_xll.AtlasFormulas.AtlasFunctions.AtlasBalance("PROD",DataAreaId,"T.LedgerTrans","Sum|AmountMST|0","","","","","","","AccountNum|Voucher","210010",$J252)</f>
        <v>-16910.080000000002</v>
      </c>
    </row>
    <row r="253" spans="1:11" x14ac:dyDescent="0.25">
      <c r="A253" s="4" t="s">
        <v>486</v>
      </c>
      <c r="B253" s="7" t="str">
        <f>_xll.AtlasFormulas.AtlasFunctions.AtlasTable("PROD",DataAreaId,"T.PurchTable","%OrderAccount","","","","","","","PurchId",$A253)</f>
        <v>364-2000168</v>
      </c>
      <c r="C253" s="7" t="str">
        <f>_xll.AtlasFormulas.AtlasFunctions.AtlasTable("PROD",DataAreaId,"T.VendTable","%Name","","","","","","","AccountNum",$B253)</f>
        <v>S&amp;P Clever Reinforcement Company AG</v>
      </c>
      <c r="D253" s="4" t="s">
        <v>198</v>
      </c>
      <c r="E253" s="4" t="s">
        <v>199</v>
      </c>
      <c r="F253" s="6">
        <v>42870</v>
      </c>
      <c r="G253" s="4" t="s">
        <v>81</v>
      </c>
      <c r="H253" s="9">
        <v>100</v>
      </c>
      <c r="I253" s="6">
        <v>42860</v>
      </c>
      <c r="J253" s="4" t="s">
        <v>122</v>
      </c>
      <c r="K253" s="7">
        <f>_xll.AtlasFormulas.AtlasFunctions.AtlasBalance("PROD",DataAreaId,"T.LedgerTrans","Sum|AmountMST|0","","","","","","","AccountNum|Voucher","210010",$J253)</f>
        <v>-16910.080000000002</v>
      </c>
    </row>
    <row r="254" spans="1:11" x14ac:dyDescent="0.25">
      <c r="A254" s="4" t="s">
        <v>486</v>
      </c>
      <c r="B254" s="7" t="str">
        <f>_xll.AtlasFormulas.AtlasFunctions.AtlasTable("PROD",DataAreaId,"T.PurchTable","%OrderAccount","","","","","","","PurchId",$A254)</f>
        <v>364-2000168</v>
      </c>
      <c r="C254" s="7" t="str">
        <f>_xll.AtlasFormulas.AtlasFunctions.AtlasTable("PROD",DataAreaId,"T.VendTable","%Name","","","","","","","AccountNum",$B254)</f>
        <v>S&amp;P Clever Reinforcement Company AG</v>
      </c>
      <c r="D254" s="4" t="s">
        <v>198</v>
      </c>
      <c r="E254" s="4" t="s">
        <v>199</v>
      </c>
      <c r="F254" s="6">
        <v>42870</v>
      </c>
      <c r="G254" s="4" t="s">
        <v>81</v>
      </c>
      <c r="H254" s="9">
        <v>100</v>
      </c>
      <c r="I254" s="6">
        <v>42860</v>
      </c>
      <c r="J254" s="4" t="s">
        <v>122</v>
      </c>
      <c r="K254" s="7">
        <f>_xll.AtlasFormulas.AtlasFunctions.AtlasBalance("PROD",DataAreaId,"T.LedgerTrans","Sum|AmountMST|0","","","","","","","AccountNum|Voucher","210010",$J254)</f>
        <v>-16910.080000000002</v>
      </c>
    </row>
    <row r="255" spans="1:11" x14ac:dyDescent="0.25">
      <c r="A255" s="4" t="s">
        <v>486</v>
      </c>
      <c r="B255" s="7" t="str">
        <f>_xll.AtlasFormulas.AtlasFunctions.AtlasTable("PROD",DataAreaId,"T.PurchTable","%OrderAccount","","","","","","","PurchId",$A255)</f>
        <v>364-2000168</v>
      </c>
      <c r="C255" s="7" t="str">
        <f>_xll.AtlasFormulas.AtlasFunctions.AtlasTable("PROD",DataAreaId,"T.VendTable","%Name","","","","","","","AccountNum",$B255)</f>
        <v>S&amp;P Clever Reinforcement Company AG</v>
      </c>
      <c r="D255" s="4" t="s">
        <v>198</v>
      </c>
      <c r="E255" s="4" t="s">
        <v>199</v>
      </c>
      <c r="F255" s="6">
        <v>42870</v>
      </c>
      <c r="G255" s="4" t="s">
        <v>81</v>
      </c>
      <c r="H255" s="9">
        <v>100</v>
      </c>
      <c r="I255" s="6">
        <v>42860</v>
      </c>
      <c r="J255" s="4" t="s">
        <v>122</v>
      </c>
      <c r="K255" s="7">
        <f>_xll.AtlasFormulas.AtlasFunctions.AtlasBalance("PROD",DataAreaId,"T.LedgerTrans","Sum|AmountMST|0","","","","","","","AccountNum|Voucher","210010",$J255)</f>
        <v>-16910.080000000002</v>
      </c>
    </row>
    <row r="256" spans="1:11" x14ac:dyDescent="0.25">
      <c r="A256" s="4" t="s">
        <v>486</v>
      </c>
      <c r="B256" s="7" t="str">
        <f>_xll.AtlasFormulas.AtlasFunctions.AtlasTable("PROD",DataAreaId,"T.PurchTable","%OrderAccount","","","","","","","PurchId",$A256)</f>
        <v>364-2000168</v>
      </c>
      <c r="C256" s="7" t="str">
        <f>_xll.AtlasFormulas.AtlasFunctions.AtlasTable("PROD",DataAreaId,"T.VendTable","%Name","","","","","","","AccountNum",$B256)</f>
        <v>S&amp;P Clever Reinforcement Company AG</v>
      </c>
      <c r="D256" s="4" t="s">
        <v>198</v>
      </c>
      <c r="E256" s="4" t="s">
        <v>199</v>
      </c>
      <c r="F256" s="6">
        <v>42870</v>
      </c>
      <c r="G256" s="4" t="s">
        <v>81</v>
      </c>
      <c r="H256" s="9">
        <v>100</v>
      </c>
      <c r="I256" s="6">
        <v>42860</v>
      </c>
      <c r="J256" s="4" t="s">
        <v>122</v>
      </c>
      <c r="K256" s="7">
        <f>_xll.AtlasFormulas.AtlasFunctions.AtlasBalance("PROD",DataAreaId,"T.LedgerTrans","Sum|AmountMST|0","","","","","","","AccountNum|Voucher","210010",$J256)</f>
        <v>-16910.080000000002</v>
      </c>
    </row>
    <row r="257" spans="1:11" x14ac:dyDescent="0.25">
      <c r="A257" s="4" t="s">
        <v>486</v>
      </c>
      <c r="B257" s="7" t="str">
        <f>_xll.AtlasFormulas.AtlasFunctions.AtlasTable("PROD",DataAreaId,"T.PurchTable","%OrderAccount","","","","","","","PurchId",$A257)</f>
        <v>364-2000168</v>
      </c>
      <c r="C257" s="7" t="str">
        <f>_xll.AtlasFormulas.AtlasFunctions.AtlasTable("PROD",DataAreaId,"T.VendTable","%Name","","","","","","","AccountNum",$B257)</f>
        <v>S&amp;P Clever Reinforcement Company AG</v>
      </c>
      <c r="D257" s="4" t="s">
        <v>198</v>
      </c>
      <c r="E257" s="4" t="s">
        <v>199</v>
      </c>
      <c r="F257" s="6">
        <v>42870</v>
      </c>
      <c r="G257" s="4" t="s">
        <v>81</v>
      </c>
      <c r="H257" s="9">
        <v>100</v>
      </c>
      <c r="I257" s="6">
        <v>42860</v>
      </c>
      <c r="J257" s="4" t="s">
        <v>122</v>
      </c>
      <c r="K257" s="7">
        <f>_xll.AtlasFormulas.AtlasFunctions.AtlasBalance("PROD",DataAreaId,"T.LedgerTrans","Sum|AmountMST|0","","","","","","","AccountNum|Voucher","210010",$J257)</f>
        <v>-16910.080000000002</v>
      </c>
    </row>
    <row r="258" spans="1:11" x14ac:dyDescent="0.25">
      <c r="A258" s="4" t="s">
        <v>486</v>
      </c>
      <c r="B258" s="7" t="str">
        <f>_xll.AtlasFormulas.AtlasFunctions.AtlasTable("PROD",DataAreaId,"T.PurchTable","%OrderAccount","","","","","","","PurchId",$A258)</f>
        <v>364-2000168</v>
      </c>
      <c r="C258" s="7" t="str">
        <f>_xll.AtlasFormulas.AtlasFunctions.AtlasTable("PROD",DataAreaId,"T.VendTable","%Name","","","","","","","AccountNum",$B258)</f>
        <v>S&amp;P Clever Reinforcement Company AG</v>
      </c>
      <c r="D258" s="4" t="s">
        <v>198</v>
      </c>
      <c r="E258" s="4" t="s">
        <v>199</v>
      </c>
      <c r="F258" s="6">
        <v>42870</v>
      </c>
      <c r="G258" s="4" t="s">
        <v>81</v>
      </c>
      <c r="H258" s="9">
        <v>100</v>
      </c>
      <c r="I258" s="6">
        <v>42860</v>
      </c>
      <c r="J258" s="4" t="s">
        <v>122</v>
      </c>
      <c r="K258" s="7">
        <f>_xll.AtlasFormulas.AtlasFunctions.AtlasBalance("PROD",DataAreaId,"T.LedgerTrans","Sum|AmountMST|0","","","","","","","AccountNum|Voucher","210010",$J258)</f>
        <v>-16910.080000000002</v>
      </c>
    </row>
    <row r="259" spans="1:11" x14ac:dyDescent="0.25">
      <c r="A259" s="4" t="s">
        <v>486</v>
      </c>
      <c r="B259" s="7" t="str">
        <f>_xll.AtlasFormulas.AtlasFunctions.AtlasTable("PROD",DataAreaId,"T.PurchTable","%OrderAccount","","","","","","","PurchId",$A259)</f>
        <v>364-2000168</v>
      </c>
      <c r="C259" s="7" t="str">
        <f>_xll.AtlasFormulas.AtlasFunctions.AtlasTable("PROD",DataAreaId,"T.VendTable","%Name","","","","","","","AccountNum",$B259)</f>
        <v>S&amp;P Clever Reinforcement Company AG</v>
      </c>
      <c r="D259" s="4" t="s">
        <v>198</v>
      </c>
      <c r="E259" s="4" t="s">
        <v>199</v>
      </c>
      <c r="F259" s="6">
        <v>42870</v>
      </c>
      <c r="G259" s="4" t="s">
        <v>81</v>
      </c>
      <c r="H259" s="9">
        <v>100</v>
      </c>
      <c r="I259" s="6">
        <v>42860</v>
      </c>
      <c r="J259" s="4" t="s">
        <v>122</v>
      </c>
      <c r="K259" s="7">
        <f>_xll.AtlasFormulas.AtlasFunctions.AtlasBalance("PROD",DataAreaId,"T.LedgerTrans","Sum|AmountMST|0","","","","","","","AccountNum|Voucher","210010",$J259)</f>
        <v>-16910.080000000002</v>
      </c>
    </row>
    <row r="260" spans="1:11" x14ac:dyDescent="0.25">
      <c r="A260" s="4" t="s">
        <v>486</v>
      </c>
      <c r="B260" s="7" t="str">
        <f>_xll.AtlasFormulas.AtlasFunctions.AtlasTable("PROD",DataAreaId,"T.PurchTable","%OrderAccount","","","","","","","PurchId",$A260)</f>
        <v>364-2000168</v>
      </c>
      <c r="C260" s="7" t="str">
        <f>_xll.AtlasFormulas.AtlasFunctions.AtlasTable("PROD",DataAreaId,"T.VendTable","%Name","","","","","","","AccountNum",$B260)</f>
        <v>S&amp;P Clever Reinforcement Company AG</v>
      </c>
      <c r="D260" s="4" t="s">
        <v>198</v>
      </c>
      <c r="E260" s="4" t="s">
        <v>199</v>
      </c>
      <c r="F260" s="6">
        <v>42870</v>
      </c>
      <c r="G260" s="4" t="s">
        <v>81</v>
      </c>
      <c r="H260" s="9">
        <v>100</v>
      </c>
      <c r="I260" s="6">
        <v>42860</v>
      </c>
      <c r="J260" s="4" t="s">
        <v>122</v>
      </c>
      <c r="K260" s="7">
        <f>_xll.AtlasFormulas.AtlasFunctions.AtlasBalance("PROD",DataAreaId,"T.LedgerTrans","Sum|AmountMST|0","","","","","","","AccountNum|Voucher","210010",$J260)</f>
        <v>-16910.080000000002</v>
      </c>
    </row>
    <row r="261" spans="1:11" x14ac:dyDescent="0.25">
      <c r="A261" s="4" t="s">
        <v>486</v>
      </c>
      <c r="B261" s="7" t="str">
        <f>_xll.AtlasFormulas.AtlasFunctions.AtlasTable("PROD",DataAreaId,"T.PurchTable","%OrderAccount","","","","","","","PurchId",$A261)</f>
        <v>364-2000168</v>
      </c>
      <c r="C261" s="7" t="str">
        <f>_xll.AtlasFormulas.AtlasFunctions.AtlasTable("PROD",DataAreaId,"T.VendTable","%Name","","","","","","","AccountNum",$B261)</f>
        <v>S&amp;P Clever Reinforcement Company AG</v>
      </c>
      <c r="D261" s="4" t="s">
        <v>198</v>
      </c>
      <c r="E261" s="4" t="s">
        <v>199</v>
      </c>
      <c r="F261" s="6">
        <v>42870</v>
      </c>
      <c r="G261" s="4" t="s">
        <v>81</v>
      </c>
      <c r="H261" s="9">
        <v>100</v>
      </c>
      <c r="I261" s="6">
        <v>42860</v>
      </c>
      <c r="J261" s="4" t="s">
        <v>122</v>
      </c>
      <c r="K261" s="7">
        <f>_xll.AtlasFormulas.AtlasFunctions.AtlasBalance("PROD",DataAreaId,"T.LedgerTrans","Sum|AmountMST|0","","","","","","","AccountNum|Voucher","210010",$J261)</f>
        <v>-16910.080000000002</v>
      </c>
    </row>
    <row r="262" spans="1:11" x14ac:dyDescent="0.25">
      <c r="A262" s="4" t="s">
        <v>486</v>
      </c>
      <c r="B262" s="7" t="str">
        <f>_xll.AtlasFormulas.AtlasFunctions.AtlasTable("PROD",DataAreaId,"T.PurchTable","%OrderAccount","","","","","","","PurchId",$A262)</f>
        <v>364-2000168</v>
      </c>
      <c r="C262" s="7" t="str">
        <f>_xll.AtlasFormulas.AtlasFunctions.AtlasTable("PROD",DataAreaId,"T.VendTable","%Name","","","","","","","AccountNum",$B262)</f>
        <v>S&amp;P Clever Reinforcement Company AG</v>
      </c>
      <c r="D262" s="4" t="s">
        <v>490</v>
      </c>
      <c r="E262" s="4" t="s">
        <v>489</v>
      </c>
      <c r="F262" s="6">
        <v>42870</v>
      </c>
      <c r="G262" s="4" t="s">
        <v>81</v>
      </c>
      <c r="H262" s="9">
        <v>100</v>
      </c>
      <c r="I262" s="6">
        <v>42860</v>
      </c>
      <c r="J262" s="4" t="s">
        <v>122</v>
      </c>
      <c r="K262" s="7">
        <f>_xll.AtlasFormulas.AtlasFunctions.AtlasBalance("PROD",DataAreaId,"T.LedgerTrans","Sum|AmountMST|0","","","","","","","AccountNum|Voucher","210010",$J262)</f>
        <v>-16910.080000000002</v>
      </c>
    </row>
    <row r="263" spans="1:11" x14ac:dyDescent="0.25">
      <c r="A263" s="4" t="s">
        <v>486</v>
      </c>
      <c r="B263" s="7" t="str">
        <f>_xll.AtlasFormulas.AtlasFunctions.AtlasTable("PROD",DataAreaId,"T.PurchTable","%OrderAccount","","","","","","","PurchId",$A263)</f>
        <v>364-2000168</v>
      </c>
      <c r="C263" s="7" t="str">
        <f>_xll.AtlasFormulas.AtlasFunctions.AtlasTable("PROD",DataAreaId,"T.VendTable","%Name","","","","","","","AccountNum",$B263)</f>
        <v>S&amp;P Clever Reinforcement Company AG</v>
      </c>
      <c r="D263" s="4" t="s">
        <v>490</v>
      </c>
      <c r="E263" s="4" t="s">
        <v>489</v>
      </c>
      <c r="F263" s="6">
        <v>42870</v>
      </c>
      <c r="G263" s="4" t="s">
        <v>81</v>
      </c>
      <c r="H263" s="9">
        <v>100</v>
      </c>
      <c r="I263" s="6">
        <v>42860</v>
      </c>
      <c r="J263" s="4" t="s">
        <v>122</v>
      </c>
      <c r="K263" s="7">
        <f>_xll.AtlasFormulas.AtlasFunctions.AtlasBalance("PROD",DataAreaId,"T.LedgerTrans","Sum|AmountMST|0","","","","","","","AccountNum|Voucher","210010",$J263)</f>
        <v>-16910.080000000002</v>
      </c>
    </row>
    <row r="264" spans="1:11" x14ac:dyDescent="0.25">
      <c r="A264" s="4" t="s">
        <v>486</v>
      </c>
      <c r="B264" s="7" t="str">
        <f>_xll.AtlasFormulas.AtlasFunctions.AtlasTable("PROD",DataAreaId,"T.PurchTable","%OrderAccount","","","","","","","PurchId",$A264)</f>
        <v>364-2000168</v>
      </c>
      <c r="C264" s="7" t="str">
        <f>_xll.AtlasFormulas.AtlasFunctions.AtlasTable("PROD",DataAreaId,"T.VendTable","%Name","","","","","","","AccountNum",$B264)</f>
        <v>S&amp;P Clever Reinforcement Company AG</v>
      </c>
      <c r="D264" s="4" t="s">
        <v>490</v>
      </c>
      <c r="E264" s="4" t="s">
        <v>489</v>
      </c>
      <c r="F264" s="6">
        <v>42870</v>
      </c>
      <c r="G264" s="4" t="s">
        <v>81</v>
      </c>
      <c r="H264" s="9">
        <v>100</v>
      </c>
      <c r="I264" s="6">
        <v>42860</v>
      </c>
      <c r="J264" s="4" t="s">
        <v>122</v>
      </c>
      <c r="K264" s="7">
        <f>_xll.AtlasFormulas.AtlasFunctions.AtlasBalance("PROD",DataAreaId,"T.LedgerTrans","Sum|AmountMST|0","","","","","","","AccountNum|Voucher","210010",$J264)</f>
        <v>-16910.080000000002</v>
      </c>
    </row>
    <row r="265" spans="1:11" x14ac:dyDescent="0.25">
      <c r="A265" s="4" t="s">
        <v>486</v>
      </c>
      <c r="B265" s="7" t="str">
        <f>_xll.AtlasFormulas.AtlasFunctions.AtlasTable("PROD",DataAreaId,"T.PurchTable","%OrderAccount","","","","","","","PurchId",$A265)</f>
        <v>364-2000168</v>
      </c>
      <c r="C265" s="7" t="str">
        <f>_xll.AtlasFormulas.AtlasFunctions.AtlasTable("PROD",DataAreaId,"T.VendTable","%Name","","","","","","","AccountNum",$B265)</f>
        <v>S&amp;P Clever Reinforcement Company AG</v>
      </c>
      <c r="D265" s="4" t="s">
        <v>490</v>
      </c>
      <c r="E265" s="4" t="s">
        <v>489</v>
      </c>
      <c r="F265" s="6">
        <v>42870</v>
      </c>
      <c r="G265" s="4" t="s">
        <v>81</v>
      </c>
      <c r="H265" s="9">
        <v>100</v>
      </c>
      <c r="I265" s="6">
        <v>42860</v>
      </c>
      <c r="J265" s="4" t="s">
        <v>122</v>
      </c>
      <c r="K265" s="7">
        <f>_xll.AtlasFormulas.AtlasFunctions.AtlasBalance("PROD",DataAreaId,"T.LedgerTrans","Sum|AmountMST|0","","","","","","","AccountNum|Voucher","210010",$J265)</f>
        <v>-16910.080000000002</v>
      </c>
    </row>
    <row r="266" spans="1:11" x14ac:dyDescent="0.25">
      <c r="A266" s="4" t="s">
        <v>486</v>
      </c>
      <c r="B266" s="7" t="str">
        <f>_xll.AtlasFormulas.AtlasFunctions.AtlasTable("PROD",DataAreaId,"T.PurchTable","%OrderAccount","","","","","","","PurchId",$A266)</f>
        <v>364-2000168</v>
      </c>
      <c r="C266" s="7" t="str">
        <f>_xll.AtlasFormulas.AtlasFunctions.AtlasTable("PROD",DataAreaId,"T.VendTable","%Name","","","","","","","AccountNum",$B266)</f>
        <v>S&amp;P Clever Reinforcement Company AG</v>
      </c>
      <c r="D266" s="4" t="s">
        <v>493</v>
      </c>
      <c r="E266" s="4" t="s">
        <v>492</v>
      </c>
      <c r="F266" s="6">
        <v>42870</v>
      </c>
      <c r="G266" s="4" t="s">
        <v>81</v>
      </c>
      <c r="H266" s="9">
        <v>150</v>
      </c>
      <c r="I266" s="6">
        <v>42860</v>
      </c>
      <c r="J266" s="4" t="s">
        <v>122</v>
      </c>
      <c r="K266" s="7">
        <f>_xll.AtlasFormulas.AtlasFunctions.AtlasBalance("PROD",DataAreaId,"T.LedgerTrans","Sum|AmountMST|0","","","","","","","AccountNum|Voucher","210010",$J266)</f>
        <v>-16910.080000000002</v>
      </c>
    </row>
    <row r="267" spans="1:11" x14ac:dyDescent="0.25">
      <c r="A267" s="4" t="s">
        <v>486</v>
      </c>
      <c r="B267" s="7" t="str">
        <f>_xll.AtlasFormulas.AtlasFunctions.AtlasTable("PROD",DataAreaId,"T.PurchTable","%OrderAccount","","","","","","","PurchId",$A267)</f>
        <v>364-2000168</v>
      </c>
      <c r="C267" s="7" t="str">
        <f>_xll.AtlasFormulas.AtlasFunctions.AtlasTable("PROD",DataAreaId,"T.VendTable","%Name","","","","","","","AccountNum",$B267)</f>
        <v>S&amp;P Clever Reinforcement Company AG</v>
      </c>
      <c r="D267" s="4" t="s">
        <v>493</v>
      </c>
      <c r="E267" s="4" t="s">
        <v>492</v>
      </c>
      <c r="F267" s="6">
        <v>42870</v>
      </c>
      <c r="G267" s="4" t="s">
        <v>81</v>
      </c>
      <c r="H267" s="9">
        <v>150</v>
      </c>
      <c r="I267" s="6">
        <v>42860</v>
      </c>
      <c r="J267" s="4" t="s">
        <v>122</v>
      </c>
      <c r="K267" s="7">
        <f>_xll.AtlasFormulas.AtlasFunctions.AtlasBalance("PROD",DataAreaId,"T.LedgerTrans","Sum|AmountMST|0","","","","","","","AccountNum|Voucher","210010",$J267)</f>
        <v>-16910.080000000002</v>
      </c>
    </row>
    <row r="268" spans="1:11" x14ac:dyDescent="0.25">
      <c r="A268" s="4" t="s">
        <v>486</v>
      </c>
      <c r="B268" s="7" t="str">
        <f>_xll.AtlasFormulas.AtlasFunctions.AtlasTable("PROD",DataAreaId,"T.PurchTable","%OrderAccount","","","","","","","PurchId",$A268)</f>
        <v>364-2000168</v>
      </c>
      <c r="C268" s="7" t="str">
        <f>_xll.AtlasFormulas.AtlasFunctions.AtlasTable("PROD",DataAreaId,"T.VendTable","%Name","","","","","","","AccountNum",$B268)</f>
        <v>S&amp;P Clever Reinforcement Company AG</v>
      </c>
      <c r="D268" s="4" t="s">
        <v>493</v>
      </c>
      <c r="E268" s="4" t="s">
        <v>492</v>
      </c>
      <c r="F268" s="6">
        <v>42870</v>
      </c>
      <c r="G268" s="4" t="s">
        <v>81</v>
      </c>
      <c r="H268" s="9">
        <v>150</v>
      </c>
      <c r="I268" s="6">
        <v>42860</v>
      </c>
      <c r="J268" s="4" t="s">
        <v>122</v>
      </c>
      <c r="K268" s="7">
        <f>_xll.AtlasFormulas.AtlasFunctions.AtlasBalance("PROD",DataAreaId,"T.LedgerTrans","Sum|AmountMST|0","","","","","","","AccountNum|Voucher","210010",$J268)</f>
        <v>-16910.080000000002</v>
      </c>
    </row>
    <row r="269" spans="1:11" x14ac:dyDescent="0.25">
      <c r="A269" s="4" t="s">
        <v>486</v>
      </c>
      <c r="B269" s="7" t="str">
        <f>_xll.AtlasFormulas.AtlasFunctions.AtlasTable("PROD",DataAreaId,"T.PurchTable","%OrderAccount","","","","","","","PurchId",$A269)</f>
        <v>364-2000168</v>
      </c>
      <c r="C269" s="7" t="str">
        <f>_xll.AtlasFormulas.AtlasFunctions.AtlasTable("PROD",DataAreaId,"T.VendTable","%Name","","","","","","","AccountNum",$B269)</f>
        <v>S&amp;P Clever Reinforcement Company AG</v>
      </c>
      <c r="D269" s="4" t="s">
        <v>493</v>
      </c>
      <c r="E269" s="4" t="s">
        <v>492</v>
      </c>
      <c r="F269" s="6">
        <v>42870</v>
      </c>
      <c r="G269" s="4" t="s">
        <v>81</v>
      </c>
      <c r="H269" s="9">
        <v>150</v>
      </c>
      <c r="I269" s="6">
        <v>42860</v>
      </c>
      <c r="J269" s="4" t="s">
        <v>122</v>
      </c>
      <c r="K269" s="7">
        <f>_xll.AtlasFormulas.AtlasFunctions.AtlasBalance("PROD",DataAreaId,"T.LedgerTrans","Sum|AmountMST|0","","","","","","","AccountNum|Voucher","210010",$J269)</f>
        <v>-16910.080000000002</v>
      </c>
    </row>
    <row r="270" spans="1:11" x14ac:dyDescent="0.25">
      <c r="A270" s="4" t="s">
        <v>486</v>
      </c>
      <c r="B270" s="7" t="str">
        <f>_xll.AtlasFormulas.AtlasFunctions.AtlasTable("PROD",DataAreaId,"T.PurchTable","%OrderAccount","","","","","","","PurchId",$A270)</f>
        <v>364-2000168</v>
      </c>
      <c r="C270" s="7" t="str">
        <f>_xll.AtlasFormulas.AtlasFunctions.AtlasTable("PROD",DataAreaId,"T.VendTable","%Name","","","","","","","AccountNum",$B270)</f>
        <v>S&amp;P Clever Reinforcement Company AG</v>
      </c>
      <c r="D270" s="4" t="s">
        <v>493</v>
      </c>
      <c r="E270" s="4" t="s">
        <v>492</v>
      </c>
      <c r="F270" s="6">
        <v>42870</v>
      </c>
      <c r="G270" s="4" t="s">
        <v>81</v>
      </c>
      <c r="H270" s="9">
        <v>150</v>
      </c>
      <c r="I270" s="6">
        <v>42860</v>
      </c>
      <c r="J270" s="4" t="s">
        <v>122</v>
      </c>
      <c r="K270" s="7">
        <f>_xll.AtlasFormulas.AtlasFunctions.AtlasBalance("PROD",DataAreaId,"T.LedgerTrans","Sum|AmountMST|0","","","","","","","AccountNum|Voucher","210010",$J270)</f>
        <v>-16910.080000000002</v>
      </c>
    </row>
    <row r="271" spans="1:11" x14ac:dyDescent="0.25">
      <c r="A271" s="4" t="s">
        <v>486</v>
      </c>
      <c r="B271" s="7" t="str">
        <f>_xll.AtlasFormulas.AtlasFunctions.AtlasTable("PROD",DataAreaId,"T.PurchTable","%OrderAccount","","","","","","","PurchId",$A271)</f>
        <v>364-2000168</v>
      </c>
      <c r="C271" s="7" t="str">
        <f>_xll.AtlasFormulas.AtlasFunctions.AtlasTable("PROD",DataAreaId,"T.VendTable","%Name","","","","","","","AccountNum",$B271)</f>
        <v>S&amp;P Clever Reinforcement Company AG</v>
      </c>
      <c r="D271" s="4" t="s">
        <v>493</v>
      </c>
      <c r="E271" s="4" t="s">
        <v>492</v>
      </c>
      <c r="F271" s="6">
        <v>42870</v>
      </c>
      <c r="G271" s="4" t="s">
        <v>81</v>
      </c>
      <c r="H271" s="9">
        <v>150</v>
      </c>
      <c r="I271" s="6">
        <v>42860</v>
      </c>
      <c r="J271" s="4" t="s">
        <v>122</v>
      </c>
      <c r="K271" s="7">
        <f>_xll.AtlasFormulas.AtlasFunctions.AtlasBalance("PROD",DataAreaId,"T.LedgerTrans","Sum|AmountMST|0","","","","","","","AccountNum|Voucher","210010",$J271)</f>
        <v>-16910.080000000002</v>
      </c>
    </row>
    <row r="272" spans="1:11" x14ac:dyDescent="0.25">
      <c r="A272" s="4" t="s">
        <v>486</v>
      </c>
      <c r="B272" s="7" t="str">
        <f>_xll.AtlasFormulas.AtlasFunctions.AtlasTable("PROD",DataAreaId,"T.PurchTable","%OrderAccount","","","","","","","PurchId",$A272)</f>
        <v>364-2000168</v>
      </c>
      <c r="C272" s="7" t="str">
        <f>_xll.AtlasFormulas.AtlasFunctions.AtlasTable("PROD",DataAreaId,"T.VendTable","%Name","","","","","","","AccountNum",$B272)</f>
        <v>S&amp;P Clever Reinforcement Company AG</v>
      </c>
      <c r="D272" s="4" t="s">
        <v>493</v>
      </c>
      <c r="E272" s="4" t="s">
        <v>492</v>
      </c>
      <c r="F272" s="6">
        <v>42870</v>
      </c>
      <c r="G272" s="4" t="s">
        <v>81</v>
      </c>
      <c r="H272" s="9">
        <v>100</v>
      </c>
      <c r="I272" s="6">
        <v>42860</v>
      </c>
      <c r="J272" s="4" t="s">
        <v>122</v>
      </c>
      <c r="K272" s="7">
        <f>_xll.AtlasFormulas.AtlasFunctions.AtlasBalance("PROD",DataAreaId,"T.LedgerTrans","Sum|AmountMST|0","","","","","","","AccountNum|Voucher","210010",$J272)</f>
        <v>-16910.080000000002</v>
      </c>
    </row>
    <row r="273" spans="1:11" x14ac:dyDescent="0.25">
      <c r="A273" s="4" t="s">
        <v>486</v>
      </c>
      <c r="B273" s="7" t="str">
        <f>_xll.AtlasFormulas.AtlasFunctions.AtlasTable("PROD",DataAreaId,"T.PurchTable","%OrderAccount","","","","","","","PurchId",$A273)</f>
        <v>364-2000168</v>
      </c>
      <c r="C273" s="7" t="str">
        <f>_xll.AtlasFormulas.AtlasFunctions.AtlasTable("PROD",DataAreaId,"T.VendTable","%Name","","","","","","","AccountNum",$B273)</f>
        <v>S&amp;P Clever Reinforcement Company AG</v>
      </c>
      <c r="D273" s="4" t="s">
        <v>44</v>
      </c>
      <c r="E273" s="4" t="s">
        <v>43</v>
      </c>
      <c r="F273" s="6">
        <v>42870</v>
      </c>
      <c r="G273" s="4" t="s">
        <v>81</v>
      </c>
      <c r="H273" s="9">
        <v>100</v>
      </c>
      <c r="I273" s="6">
        <v>42860</v>
      </c>
      <c r="J273" s="4" t="s">
        <v>122</v>
      </c>
      <c r="K273" s="7">
        <f>_xll.AtlasFormulas.AtlasFunctions.AtlasBalance("PROD",DataAreaId,"T.LedgerTrans","Sum|AmountMST|0","","","","","","","AccountNum|Voucher","210010",$J273)</f>
        <v>-16910.080000000002</v>
      </c>
    </row>
    <row r="274" spans="1:11" x14ac:dyDescent="0.25">
      <c r="A274" s="4" t="s">
        <v>486</v>
      </c>
      <c r="B274" s="7" t="str">
        <f>_xll.AtlasFormulas.AtlasFunctions.AtlasTable("PROD",DataAreaId,"T.PurchTable","%OrderAccount","","","","","","","PurchId",$A274)</f>
        <v>364-2000168</v>
      </c>
      <c r="C274" s="7" t="str">
        <f>_xll.AtlasFormulas.AtlasFunctions.AtlasTable("PROD",DataAreaId,"T.VendTable","%Name","","","","","","","AccountNum",$B274)</f>
        <v>S&amp;P Clever Reinforcement Company AG</v>
      </c>
      <c r="D274" s="4" t="s">
        <v>44</v>
      </c>
      <c r="E274" s="4" t="s">
        <v>43</v>
      </c>
      <c r="F274" s="6">
        <v>42870</v>
      </c>
      <c r="G274" s="4" t="s">
        <v>81</v>
      </c>
      <c r="H274" s="9">
        <v>150</v>
      </c>
      <c r="I274" s="6">
        <v>42860</v>
      </c>
      <c r="J274" s="4" t="s">
        <v>122</v>
      </c>
      <c r="K274" s="7">
        <f>_xll.AtlasFormulas.AtlasFunctions.AtlasBalance("PROD",DataAreaId,"T.LedgerTrans","Sum|AmountMST|0","","","","","","","AccountNum|Voucher","210010",$J274)</f>
        <v>-16910.080000000002</v>
      </c>
    </row>
    <row r="275" spans="1:11" x14ac:dyDescent="0.25">
      <c r="A275" s="4" t="s">
        <v>486</v>
      </c>
      <c r="B275" s="7" t="str">
        <f>_xll.AtlasFormulas.AtlasFunctions.AtlasTable("PROD",DataAreaId,"T.PurchTable","%OrderAccount","","","","","","","PurchId",$A275)</f>
        <v>364-2000168</v>
      </c>
      <c r="C275" s="7" t="str">
        <f>_xll.AtlasFormulas.AtlasFunctions.AtlasTable("PROD",DataAreaId,"T.VendTable","%Name","","","","","","","AccountNum",$B275)</f>
        <v>S&amp;P Clever Reinforcement Company AG</v>
      </c>
      <c r="D275" s="4" t="s">
        <v>44</v>
      </c>
      <c r="E275" s="4" t="s">
        <v>43</v>
      </c>
      <c r="F275" s="6">
        <v>42870</v>
      </c>
      <c r="G275" s="4" t="s">
        <v>81</v>
      </c>
      <c r="H275" s="9">
        <v>150</v>
      </c>
      <c r="I275" s="6">
        <v>42860</v>
      </c>
      <c r="J275" s="4" t="s">
        <v>122</v>
      </c>
      <c r="K275" s="7">
        <f>_xll.AtlasFormulas.AtlasFunctions.AtlasBalance("PROD",DataAreaId,"T.LedgerTrans","Sum|AmountMST|0","","","","","","","AccountNum|Voucher","210010",$J275)</f>
        <v>-16910.080000000002</v>
      </c>
    </row>
    <row r="276" spans="1:11" x14ac:dyDescent="0.25">
      <c r="A276" s="4" t="s">
        <v>486</v>
      </c>
      <c r="B276" s="7" t="str">
        <f>_xll.AtlasFormulas.AtlasFunctions.AtlasTable("PROD",DataAreaId,"T.PurchTable","%OrderAccount","","","","","","","PurchId",$A276)</f>
        <v>364-2000168</v>
      </c>
      <c r="C276" s="7" t="str">
        <f>_xll.AtlasFormulas.AtlasFunctions.AtlasTable("PROD",DataAreaId,"T.VendTable","%Name","","","","","","","AccountNum",$B276)</f>
        <v>S&amp;P Clever Reinforcement Company AG</v>
      </c>
      <c r="D276" s="4" t="s">
        <v>44</v>
      </c>
      <c r="E276" s="4" t="s">
        <v>43</v>
      </c>
      <c r="F276" s="6">
        <v>42870</v>
      </c>
      <c r="G276" s="4" t="s">
        <v>81</v>
      </c>
      <c r="H276" s="9">
        <v>100</v>
      </c>
      <c r="I276" s="6">
        <v>42860</v>
      </c>
      <c r="J276" s="4" t="s">
        <v>122</v>
      </c>
      <c r="K276" s="7">
        <f>_xll.AtlasFormulas.AtlasFunctions.AtlasBalance("PROD",DataAreaId,"T.LedgerTrans","Sum|AmountMST|0","","","","","","","AccountNum|Voucher","210010",$J276)</f>
        <v>-16910.080000000002</v>
      </c>
    </row>
    <row r="277" spans="1:11" x14ac:dyDescent="0.25">
      <c r="A277" s="4" t="s">
        <v>181</v>
      </c>
      <c r="B277" s="7" t="str">
        <f>_xll.AtlasFormulas.AtlasFunctions.AtlasTable("PROD",DataAreaId,"T.PurchTable","%OrderAccount","","","","","","","PurchId",$A277)</f>
        <v>364-2000168</v>
      </c>
      <c r="C277" s="7" t="str">
        <f>_xll.AtlasFormulas.AtlasFunctions.AtlasTable("PROD",DataAreaId,"T.VendTable","%Name","","","","","","","AccountNum",$B277)</f>
        <v>S&amp;P Clever Reinforcement Company AG</v>
      </c>
      <c r="D277" s="4" t="s">
        <v>44</v>
      </c>
      <c r="E277" s="4" t="s">
        <v>43</v>
      </c>
      <c r="F277" s="6">
        <v>42817</v>
      </c>
      <c r="G277" s="4" t="s">
        <v>81</v>
      </c>
      <c r="H277" s="9">
        <v>150</v>
      </c>
      <c r="I277" s="6">
        <v>42817</v>
      </c>
      <c r="J277" s="4" t="s">
        <v>71</v>
      </c>
      <c r="K277" s="7">
        <f>_xll.AtlasFormulas.AtlasFunctions.AtlasBalance("PROD",DataAreaId,"T.LedgerTrans","Sum|AmountMST|0","","","","","","","AccountNum|Voucher","210010",$J277)</f>
        <v>-11454</v>
      </c>
    </row>
    <row r="278" spans="1:11" x14ac:dyDescent="0.25">
      <c r="A278" s="4" t="s">
        <v>181</v>
      </c>
      <c r="B278" s="7" t="str">
        <f>_xll.AtlasFormulas.AtlasFunctions.AtlasTable("PROD",DataAreaId,"T.PurchTable","%OrderAccount","","","","","","","PurchId",$A278)</f>
        <v>364-2000168</v>
      </c>
      <c r="C278" s="7" t="str">
        <f>_xll.AtlasFormulas.AtlasFunctions.AtlasTable("PROD",DataAreaId,"T.VendTable","%Name","","","","","","","AccountNum",$B278)</f>
        <v>S&amp;P Clever Reinforcement Company AG</v>
      </c>
      <c r="D278" s="4" t="s">
        <v>44</v>
      </c>
      <c r="E278" s="4" t="s">
        <v>43</v>
      </c>
      <c r="F278" s="6">
        <v>42817</v>
      </c>
      <c r="G278" s="4" t="s">
        <v>81</v>
      </c>
      <c r="H278" s="9">
        <v>150</v>
      </c>
      <c r="I278" s="6">
        <v>42817</v>
      </c>
      <c r="J278" s="4" t="s">
        <v>71</v>
      </c>
      <c r="K278" s="7">
        <f>_xll.AtlasFormulas.AtlasFunctions.AtlasBalance("PROD",DataAreaId,"T.LedgerTrans","Sum|AmountMST|0","","","","","","","AccountNum|Voucher","210010",$J278)</f>
        <v>-11454</v>
      </c>
    </row>
    <row r="279" spans="1:11" x14ac:dyDescent="0.25">
      <c r="A279" s="4" t="s">
        <v>238</v>
      </c>
      <c r="B279" s="7" t="str">
        <f>_xll.AtlasFormulas.AtlasFunctions.AtlasTable("PROD",DataAreaId,"T.PurchTable","%OrderAccount","","","","","","","PurchId",$A279)</f>
        <v>364-2000168</v>
      </c>
      <c r="C279" s="7" t="str">
        <f>_xll.AtlasFormulas.AtlasFunctions.AtlasTable("PROD",DataAreaId,"T.VendTable","%Name","","","","","","","AccountNum",$B279)</f>
        <v>S&amp;P Clever Reinforcement Company AG</v>
      </c>
      <c r="D279" s="4" t="s">
        <v>500</v>
      </c>
      <c r="E279" s="4" t="s">
        <v>499</v>
      </c>
      <c r="F279" s="6">
        <v>42817</v>
      </c>
      <c r="G279" s="4" t="s">
        <v>81</v>
      </c>
      <c r="H279" s="9">
        <v>100</v>
      </c>
      <c r="I279" s="6">
        <v>42817</v>
      </c>
      <c r="J279" s="4" t="s">
        <v>82</v>
      </c>
      <c r="K279" s="7">
        <f>_xll.AtlasFormulas.AtlasFunctions.AtlasBalance("PROD",DataAreaId,"T.LedgerTrans","Sum|AmountMST|0","","","","","","","AccountNum|Voucher","210010",$J279)</f>
        <v>-19542</v>
      </c>
    </row>
    <row r="280" spans="1:11" x14ac:dyDescent="0.25">
      <c r="A280" s="4" t="s">
        <v>238</v>
      </c>
      <c r="B280" s="7" t="str">
        <f>_xll.AtlasFormulas.AtlasFunctions.AtlasTable("PROD",DataAreaId,"T.PurchTable","%OrderAccount","","","","","","","PurchId",$A280)</f>
        <v>364-2000168</v>
      </c>
      <c r="C280" s="7" t="str">
        <f>_xll.AtlasFormulas.AtlasFunctions.AtlasTable("PROD",DataAreaId,"T.VendTable","%Name","","","","","","","AccountNum",$B280)</f>
        <v>S&amp;P Clever Reinforcement Company AG</v>
      </c>
      <c r="D280" s="4" t="s">
        <v>500</v>
      </c>
      <c r="E280" s="4" t="s">
        <v>499</v>
      </c>
      <c r="F280" s="6">
        <v>42817</v>
      </c>
      <c r="G280" s="4" t="s">
        <v>81</v>
      </c>
      <c r="H280" s="9">
        <v>100</v>
      </c>
      <c r="I280" s="6">
        <v>42817</v>
      </c>
      <c r="J280" s="4" t="s">
        <v>82</v>
      </c>
      <c r="K280" s="7">
        <f>_xll.AtlasFormulas.AtlasFunctions.AtlasBalance("PROD",DataAreaId,"T.LedgerTrans","Sum|AmountMST|0","","","","","","","AccountNum|Voucher","210010",$J280)</f>
        <v>-19542</v>
      </c>
    </row>
    <row r="281" spans="1:11" x14ac:dyDescent="0.25">
      <c r="A281" s="4" t="s">
        <v>238</v>
      </c>
      <c r="B281" s="7" t="str">
        <f>_xll.AtlasFormulas.AtlasFunctions.AtlasTable("PROD",DataAreaId,"T.PurchTable","%OrderAccount","","","","","","","PurchId",$A281)</f>
        <v>364-2000168</v>
      </c>
      <c r="C281" s="7" t="str">
        <f>_xll.AtlasFormulas.AtlasFunctions.AtlasTable("PROD",DataAreaId,"T.VendTable","%Name","","","","","","","AccountNum",$B281)</f>
        <v>S&amp;P Clever Reinforcement Company AG</v>
      </c>
      <c r="D281" s="4" t="s">
        <v>500</v>
      </c>
      <c r="E281" s="4" t="s">
        <v>499</v>
      </c>
      <c r="F281" s="6">
        <v>42817</v>
      </c>
      <c r="G281" s="4" t="s">
        <v>81</v>
      </c>
      <c r="H281" s="9">
        <v>100</v>
      </c>
      <c r="I281" s="6">
        <v>42817</v>
      </c>
      <c r="J281" s="4" t="s">
        <v>82</v>
      </c>
      <c r="K281" s="7">
        <f>_xll.AtlasFormulas.AtlasFunctions.AtlasBalance("PROD",DataAreaId,"T.LedgerTrans","Sum|AmountMST|0","","","","","","","AccountNum|Voucher","210010",$J281)</f>
        <v>-19542</v>
      </c>
    </row>
    <row r="282" spans="1:11" x14ac:dyDescent="0.25">
      <c r="A282" s="4" t="s">
        <v>238</v>
      </c>
      <c r="B282" s="7" t="str">
        <f>_xll.AtlasFormulas.AtlasFunctions.AtlasTable("PROD",DataAreaId,"T.PurchTable","%OrderAccount","","","","","","","PurchId",$A282)</f>
        <v>364-2000168</v>
      </c>
      <c r="C282" s="7" t="str">
        <f>_xll.AtlasFormulas.AtlasFunctions.AtlasTable("PROD",DataAreaId,"T.VendTable","%Name","","","","","","","AccountNum",$B282)</f>
        <v>S&amp;P Clever Reinforcement Company AG</v>
      </c>
      <c r="D282" s="4" t="s">
        <v>500</v>
      </c>
      <c r="E282" s="4" t="s">
        <v>499</v>
      </c>
      <c r="F282" s="6">
        <v>42817</v>
      </c>
      <c r="G282" s="4" t="s">
        <v>81</v>
      </c>
      <c r="H282" s="9">
        <v>100</v>
      </c>
      <c r="I282" s="6">
        <v>42817</v>
      </c>
      <c r="J282" s="4" t="s">
        <v>82</v>
      </c>
      <c r="K282" s="7">
        <f>_xll.AtlasFormulas.AtlasFunctions.AtlasBalance("PROD",DataAreaId,"T.LedgerTrans","Sum|AmountMST|0","","","","","","","AccountNum|Voucher","210010",$J282)</f>
        <v>-19542</v>
      </c>
    </row>
    <row r="283" spans="1:11" x14ac:dyDescent="0.25">
      <c r="A283" s="4" t="s">
        <v>238</v>
      </c>
      <c r="B283" s="7" t="str">
        <f>_xll.AtlasFormulas.AtlasFunctions.AtlasTable("PROD",DataAreaId,"T.PurchTable","%OrderAccount","","","","","","","PurchId",$A283)</f>
        <v>364-2000168</v>
      </c>
      <c r="C283" s="7" t="str">
        <f>_xll.AtlasFormulas.AtlasFunctions.AtlasTable("PROD",DataAreaId,"T.VendTable","%Name","","","","","","","AccountNum",$B283)</f>
        <v>S&amp;P Clever Reinforcement Company AG</v>
      </c>
      <c r="D283" s="4" t="s">
        <v>500</v>
      </c>
      <c r="E283" s="4" t="s">
        <v>499</v>
      </c>
      <c r="F283" s="6">
        <v>42817</v>
      </c>
      <c r="G283" s="4" t="s">
        <v>81</v>
      </c>
      <c r="H283" s="9">
        <v>150</v>
      </c>
      <c r="I283" s="6">
        <v>42817</v>
      </c>
      <c r="J283" s="4" t="s">
        <v>82</v>
      </c>
      <c r="K283" s="7">
        <f>_xll.AtlasFormulas.AtlasFunctions.AtlasBalance("PROD",DataAreaId,"T.LedgerTrans","Sum|AmountMST|0","","","","","","","AccountNum|Voucher","210010",$J283)</f>
        <v>-19542</v>
      </c>
    </row>
    <row r="284" spans="1:11" x14ac:dyDescent="0.25">
      <c r="A284" s="4" t="s">
        <v>238</v>
      </c>
      <c r="B284" s="7" t="str">
        <f>_xll.AtlasFormulas.AtlasFunctions.AtlasTable("PROD",DataAreaId,"T.PurchTable","%OrderAccount","","","","","","","PurchId",$A284)</f>
        <v>364-2000168</v>
      </c>
      <c r="C284" s="7" t="str">
        <f>_xll.AtlasFormulas.AtlasFunctions.AtlasTable("PROD",DataAreaId,"T.VendTable","%Name","","","","","","","AccountNum",$B284)</f>
        <v>S&amp;P Clever Reinforcement Company AG</v>
      </c>
      <c r="D284" s="4" t="s">
        <v>500</v>
      </c>
      <c r="E284" s="4" t="s">
        <v>499</v>
      </c>
      <c r="F284" s="6">
        <v>42817</v>
      </c>
      <c r="G284" s="4" t="s">
        <v>81</v>
      </c>
      <c r="H284" s="9">
        <v>150</v>
      </c>
      <c r="I284" s="6">
        <v>42817</v>
      </c>
      <c r="J284" s="4" t="s">
        <v>82</v>
      </c>
      <c r="K284" s="7">
        <f>_xll.AtlasFormulas.AtlasFunctions.AtlasBalance("PROD",DataAreaId,"T.LedgerTrans","Sum|AmountMST|0","","","","","","","AccountNum|Voucher","210010",$J284)</f>
        <v>-19542</v>
      </c>
    </row>
    <row r="285" spans="1:11" x14ac:dyDescent="0.25">
      <c r="A285" s="4" t="s">
        <v>238</v>
      </c>
      <c r="B285" s="7" t="str">
        <f>_xll.AtlasFormulas.AtlasFunctions.AtlasTable("PROD",DataAreaId,"T.PurchTable","%OrderAccount","","","","","","","PurchId",$A285)</f>
        <v>364-2000168</v>
      </c>
      <c r="C285" s="7" t="str">
        <f>_xll.AtlasFormulas.AtlasFunctions.AtlasTable("PROD",DataAreaId,"T.VendTable","%Name","","","","","","","AccountNum",$B285)</f>
        <v>S&amp;P Clever Reinforcement Company AG</v>
      </c>
      <c r="D285" s="4" t="s">
        <v>500</v>
      </c>
      <c r="E285" s="4" t="s">
        <v>499</v>
      </c>
      <c r="F285" s="6">
        <v>42817</v>
      </c>
      <c r="G285" s="4" t="s">
        <v>81</v>
      </c>
      <c r="H285" s="9">
        <v>150</v>
      </c>
      <c r="I285" s="6">
        <v>42817</v>
      </c>
      <c r="J285" s="4" t="s">
        <v>82</v>
      </c>
      <c r="K285" s="7">
        <f>_xll.AtlasFormulas.AtlasFunctions.AtlasBalance("PROD",DataAreaId,"T.LedgerTrans","Sum|AmountMST|0","","","","","","","AccountNum|Voucher","210010",$J285)</f>
        <v>-19542</v>
      </c>
    </row>
    <row r="286" spans="1:11" x14ac:dyDescent="0.25">
      <c r="A286" s="4" t="s">
        <v>238</v>
      </c>
      <c r="B286" s="7" t="str">
        <f>_xll.AtlasFormulas.AtlasFunctions.AtlasTable("PROD",DataAreaId,"T.PurchTable","%OrderAccount","","","","","","","PurchId",$A286)</f>
        <v>364-2000168</v>
      </c>
      <c r="C286" s="7" t="str">
        <f>_xll.AtlasFormulas.AtlasFunctions.AtlasTable("PROD",DataAreaId,"T.VendTable","%Name","","","","","","","AccountNum",$B286)</f>
        <v>S&amp;P Clever Reinforcement Company AG</v>
      </c>
      <c r="D286" s="4" t="s">
        <v>500</v>
      </c>
      <c r="E286" s="4" t="s">
        <v>499</v>
      </c>
      <c r="F286" s="6">
        <v>42817</v>
      </c>
      <c r="G286" s="4" t="s">
        <v>81</v>
      </c>
      <c r="H286" s="9">
        <v>150</v>
      </c>
      <c r="I286" s="6">
        <v>42817</v>
      </c>
      <c r="J286" s="4" t="s">
        <v>82</v>
      </c>
      <c r="K286" s="7">
        <f>_xll.AtlasFormulas.AtlasFunctions.AtlasBalance("PROD",DataAreaId,"T.LedgerTrans","Sum|AmountMST|0","","","","","","","AccountNum|Voucher","210010",$J286)</f>
        <v>-19542</v>
      </c>
    </row>
    <row r="287" spans="1:11" x14ac:dyDescent="0.25">
      <c r="A287" s="4" t="s">
        <v>486</v>
      </c>
      <c r="B287" s="7" t="str">
        <f>_xll.AtlasFormulas.AtlasFunctions.AtlasTable("PROD",DataAreaId,"T.PurchTable","%OrderAccount","","","","","","","PurchId",$A287)</f>
        <v>364-2000168</v>
      </c>
      <c r="C287" s="7" t="str">
        <f>_xll.AtlasFormulas.AtlasFunctions.AtlasTable("PROD",DataAreaId,"T.VendTable","%Name","","","","","","","AccountNum",$B287)</f>
        <v>S&amp;P Clever Reinforcement Company AG</v>
      </c>
      <c r="D287" s="4" t="s">
        <v>500</v>
      </c>
      <c r="E287" s="4" t="s">
        <v>499</v>
      </c>
      <c r="F287" s="6">
        <v>42870</v>
      </c>
      <c r="G287" s="4" t="s">
        <v>81</v>
      </c>
      <c r="H287" s="9">
        <v>100</v>
      </c>
      <c r="I287" s="6">
        <v>42860</v>
      </c>
      <c r="J287" s="4" t="s">
        <v>122</v>
      </c>
      <c r="K287" s="7">
        <f>_xll.AtlasFormulas.AtlasFunctions.AtlasBalance("PROD",DataAreaId,"T.LedgerTrans","Sum|AmountMST|0","","","","","","","AccountNum|Voucher","210010",$J287)</f>
        <v>-16910.080000000002</v>
      </c>
    </row>
    <row r="288" spans="1:11" x14ac:dyDescent="0.25">
      <c r="A288" s="4" t="s">
        <v>486</v>
      </c>
      <c r="B288" s="7" t="str">
        <f>_xll.AtlasFormulas.AtlasFunctions.AtlasTable("PROD",DataAreaId,"T.PurchTable","%OrderAccount","","","","","","","PurchId",$A288)</f>
        <v>364-2000168</v>
      </c>
      <c r="C288" s="7" t="str">
        <f>_xll.AtlasFormulas.AtlasFunctions.AtlasTable("PROD",DataAreaId,"T.VendTable","%Name","","","","","","","AccountNum",$B288)</f>
        <v>S&amp;P Clever Reinforcement Company AG</v>
      </c>
      <c r="D288" s="4" t="s">
        <v>500</v>
      </c>
      <c r="E288" s="4" t="s">
        <v>499</v>
      </c>
      <c r="F288" s="6">
        <v>42870</v>
      </c>
      <c r="G288" s="4" t="s">
        <v>81</v>
      </c>
      <c r="H288" s="9">
        <v>150</v>
      </c>
      <c r="I288" s="6">
        <v>42860</v>
      </c>
      <c r="J288" s="4" t="s">
        <v>122</v>
      </c>
      <c r="K288" s="7">
        <f>_xll.AtlasFormulas.AtlasFunctions.AtlasBalance("PROD",DataAreaId,"T.LedgerTrans","Sum|AmountMST|0","","","","","","","AccountNum|Voucher","210010",$J288)</f>
        <v>-16910.080000000002</v>
      </c>
    </row>
    <row r="289" spans="1:11" x14ac:dyDescent="0.25">
      <c r="A289" s="4" t="s">
        <v>486</v>
      </c>
      <c r="B289" s="7" t="str">
        <f>_xll.AtlasFormulas.AtlasFunctions.AtlasTable("PROD",DataAreaId,"T.PurchTable","%OrderAccount","","","","","","","PurchId",$A289)</f>
        <v>364-2000168</v>
      </c>
      <c r="C289" s="7" t="str">
        <f>_xll.AtlasFormulas.AtlasFunctions.AtlasTable("PROD",DataAreaId,"T.VendTable","%Name","","","","","","","AccountNum",$B289)</f>
        <v>S&amp;P Clever Reinforcement Company AG</v>
      </c>
      <c r="D289" s="4" t="s">
        <v>500</v>
      </c>
      <c r="E289" s="4" t="s">
        <v>499</v>
      </c>
      <c r="F289" s="6">
        <v>42870</v>
      </c>
      <c r="G289" s="4" t="s">
        <v>81</v>
      </c>
      <c r="H289" s="9">
        <v>100</v>
      </c>
      <c r="I289" s="6">
        <v>42860</v>
      </c>
      <c r="J289" s="4" t="s">
        <v>122</v>
      </c>
      <c r="K289" s="7">
        <f>_xll.AtlasFormulas.AtlasFunctions.AtlasBalance("PROD",DataAreaId,"T.LedgerTrans","Sum|AmountMST|0","","","","","","","AccountNum|Voucher","210010",$J289)</f>
        <v>-16910.080000000002</v>
      </c>
    </row>
    <row r="290" spans="1:11" x14ac:dyDescent="0.25">
      <c r="A290" s="4" t="s">
        <v>486</v>
      </c>
      <c r="B290" s="7" t="str">
        <f>_xll.AtlasFormulas.AtlasFunctions.AtlasTable("PROD",DataAreaId,"T.PurchTable","%OrderAccount","","","","","","","PurchId",$A290)</f>
        <v>364-2000168</v>
      </c>
      <c r="C290" s="7" t="str">
        <f>_xll.AtlasFormulas.AtlasFunctions.AtlasTable("PROD",DataAreaId,"T.VendTable","%Name","","","","","","","AccountNum",$B290)</f>
        <v>S&amp;P Clever Reinforcement Company AG</v>
      </c>
      <c r="D290" s="4" t="s">
        <v>500</v>
      </c>
      <c r="E290" s="4" t="s">
        <v>499</v>
      </c>
      <c r="F290" s="6">
        <v>42870</v>
      </c>
      <c r="G290" s="4" t="s">
        <v>81</v>
      </c>
      <c r="H290" s="9">
        <v>100</v>
      </c>
      <c r="I290" s="6">
        <v>42860</v>
      </c>
      <c r="J290" s="4" t="s">
        <v>122</v>
      </c>
      <c r="K290" s="7">
        <f>_xll.AtlasFormulas.AtlasFunctions.AtlasBalance("PROD",DataAreaId,"T.LedgerTrans","Sum|AmountMST|0","","","","","","","AccountNum|Voucher","210010",$J290)</f>
        <v>-16910.080000000002</v>
      </c>
    </row>
    <row r="291" spans="1:11" x14ac:dyDescent="0.25">
      <c r="A291" s="4" t="s">
        <v>486</v>
      </c>
      <c r="B291" s="7" t="str">
        <f>_xll.AtlasFormulas.AtlasFunctions.AtlasTable("PROD",DataAreaId,"T.PurchTable","%OrderAccount","","","","","","","PurchId",$A291)</f>
        <v>364-2000168</v>
      </c>
      <c r="C291" s="7" t="str">
        <f>_xll.AtlasFormulas.AtlasFunctions.AtlasTable("PROD",DataAreaId,"T.VendTable","%Name","","","","","","","AccountNum",$B291)</f>
        <v>S&amp;P Clever Reinforcement Company AG</v>
      </c>
      <c r="D291" s="4" t="s">
        <v>500</v>
      </c>
      <c r="E291" s="4" t="s">
        <v>499</v>
      </c>
      <c r="F291" s="6">
        <v>42870</v>
      </c>
      <c r="G291" s="4" t="s">
        <v>81</v>
      </c>
      <c r="H291" s="9">
        <v>100</v>
      </c>
      <c r="I291" s="6">
        <v>42860</v>
      </c>
      <c r="J291" s="4" t="s">
        <v>122</v>
      </c>
      <c r="K291" s="7">
        <f>_xll.AtlasFormulas.AtlasFunctions.AtlasBalance("PROD",DataAreaId,"T.LedgerTrans","Sum|AmountMST|0","","","","","","","AccountNum|Voucher","210010",$J291)</f>
        <v>-16910.080000000002</v>
      </c>
    </row>
    <row r="292" spans="1:11" x14ac:dyDescent="0.25">
      <c r="A292" s="4" t="s">
        <v>486</v>
      </c>
      <c r="B292" s="7" t="str">
        <f>_xll.AtlasFormulas.AtlasFunctions.AtlasTable("PROD",DataAreaId,"T.PurchTable","%OrderAccount","","","","","","","PurchId",$A292)</f>
        <v>364-2000168</v>
      </c>
      <c r="C292" s="7" t="str">
        <f>_xll.AtlasFormulas.AtlasFunctions.AtlasTable("PROD",DataAreaId,"T.VendTable","%Name","","","","","","","AccountNum",$B292)</f>
        <v>S&amp;P Clever Reinforcement Company AG</v>
      </c>
      <c r="D292" s="4" t="s">
        <v>500</v>
      </c>
      <c r="E292" s="4" t="s">
        <v>499</v>
      </c>
      <c r="F292" s="6">
        <v>42870</v>
      </c>
      <c r="G292" s="4" t="s">
        <v>81</v>
      </c>
      <c r="H292" s="9">
        <v>100</v>
      </c>
      <c r="I292" s="6">
        <v>42860</v>
      </c>
      <c r="J292" s="4" t="s">
        <v>122</v>
      </c>
      <c r="K292" s="7">
        <f>_xll.AtlasFormulas.AtlasFunctions.AtlasBalance("PROD",DataAreaId,"T.LedgerTrans","Sum|AmountMST|0","","","","","","","AccountNum|Voucher","210010",$J292)</f>
        <v>-16910.080000000002</v>
      </c>
    </row>
    <row r="293" spans="1:11" x14ac:dyDescent="0.25">
      <c r="A293" s="4" t="s">
        <v>486</v>
      </c>
      <c r="B293" s="7" t="str">
        <f>_xll.AtlasFormulas.AtlasFunctions.AtlasTable("PROD",DataAreaId,"T.PurchTable","%OrderAccount","","","","","","","PurchId",$A293)</f>
        <v>364-2000168</v>
      </c>
      <c r="C293" s="7" t="str">
        <f>_xll.AtlasFormulas.AtlasFunctions.AtlasTable("PROD",DataAreaId,"T.VendTable","%Name","","","","","","","AccountNum",$B293)</f>
        <v>S&amp;P Clever Reinforcement Company AG</v>
      </c>
      <c r="D293" s="4" t="s">
        <v>500</v>
      </c>
      <c r="E293" s="4" t="s">
        <v>499</v>
      </c>
      <c r="F293" s="6">
        <v>42870</v>
      </c>
      <c r="G293" s="4" t="s">
        <v>81</v>
      </c>
      <c r="H293" s="9">
        <v>100</v>
      </c>
      <c r="I293" s="6">
        <v>42860</v>
      </c>
      <c r="J293" s="4" t="s">
        <v>122</v>
      </c>
      <c r="K293" s="7">
        <f>_xll.AtlasFormulas.AtlasFunctions.AtlasBalance("PROD",DataAreaId,"T.LedgerTrans","Sum|AmountMST|0","","","","","","","AccountNum|Voucher","210010",$J293)</f>
        <v>-16910.080000000002</v>
      </c>
    </row>
    <row r="294" spans="1:11" x14ac:dyDescent="0.25">
      <c r="A294" s="4" t="s">
        <v>486</v>
      </c>
      <c r="B294" s="7" t="str">
        <f>_xll.AtlasFormulas.AtlasFunctions.AtlasTable("PROD",DataAreaId,"T.PurchTable","%OrderAccount","","","","","","","PurchId",$A294)</f>
        <v>364-2000168</v>
      </c>
      <c r="C294" s="7" t="str">
        <f>_xll.AtlasFormulas.AtlasFunctions.AtlasTable("PROD",DataAreaId,"T.VendTable","%Name","","","","","","","AccountNum",$B294)</f>
        <v>S&amp;P Clever Reinforcement Company AG</v>
      </c>
      <c r="D294" s="4" t="s">
        <v>500</v>
      </c>
      <c r="E294" s="4" t="s">
        <v>499</v>
      </c>
      <c r="F294" s="6">
        <v>42870</v>
      </c>
      <c r="G294" s="4" t="s">
        <v>81</v>
      </c>
      <c r="H294" s="9">
        <v>150</v>
      </c>
      <c r="I294" s="6">
        <v>42860</v>
      </c>
      <c r="J294" s="4" t="s">
        <v>122</v>
      </c>
      <c r="K294" s="7">
        <f>_xll.AtlasFormulas.AtlasFunctions.AtlasBalance("PROD",DataAreaId,"T.LedgerTrans","Sum|AmountMST|0","","","","","","","AccountNum|Voucher","210010",$J294)</f>
        <v>-16910.080000000002</v>
      </c>
    </row>
    <row r="295" spans="1:11" x14ac:dyDescent="0.25">
      <c r="A295" s="4" t="s">
        <v>486</v>
      </c>
      <c r="B295" s="7" t="str">
        <f>_xll.AtlasFormulas.AtlasFunctions.AtlasTable("PROD",DataAreaId,"T.PurchTable","%OrderAccount","","","","","","","PurchId",$A295)</f>
        <v>364-2000168</v>
      </c>
      <c r="C295" s="7" t="str">
        <f>_xll.AtlasFormulas.AtlasFunctions.AtlasTable("PROD",DataAreaId,"T.VendTable","%Name","","","","","","","AccountNum",$B295)</f>
        <v>S&amp;P Clever Reinforcement Company AG</v>
      </c>
      <c r="D295" s="4" t="s">
        <v>500</v>
      </c>
      <c r="E295" s="4" t="s">
        <v>499</v>
      </c>
      <c r="F295" s="6">
        <v>42870</v>
      </c>
      <c r="G295" s="4" t="s">
        <v>81</v>
      </c>
      <c r="H295" s="9">
        <v>100</v>
      </c>
      <c r="I295" s="6">
        <v>42860</v>
      </c>
      <c r="J295" s="4" t="s">
        <v>122</v>
      </c>
      <c r="K295" s="7">
        <f>_xll.AtlasFormulas.AtlasFunctions.AtlasBalance("PROD",DataAreaId,"T.LedgerTrans","Sum|AmountMST|0","","","","","","","AccountNum|Voucher","210010",$J295)</f>
        <v>-16910.080000000002</v>
      </c>
    </row>
    <row r="296" spans="1:11" x14ac:dyDescent="0.25">
      <c r="A296" s="4" t="s">
        <v>486</v>
      </c>
      <c r="B296" s="7" t="str">
        <f>_xll.AtlasFormulas.AtlasFunctions.AtlasTable("PROD",DataAreaId,"T.PurchTable","%OrderAccount","","","","","","","PurchId",$A296)</f>
        <v>364-2000168</v>
      </c>
      <c r="C296" s="7" t="str">
        <f>_xll.AtlasFormulas.AtlasFunctions.AtlasTable("PROD",DataAreaId,"T.VendTable","%Name","","","","","","","AccountNum",$B296)</f>
        <v>S&amp;P Clever Reinforcement Company AG</v>
      </c>
      <c r="D296" s="4" t="s">
        <v>241</v>
      </c>
      <c r="E296" s="4" t="s">
        <v>242</v>
      </c>
      <c r="F296" s="6">
        <v>42870</v>
      </c>
      <c r="G296" s="4" t="s">
        <v>81</v>
      </c>
      <c r="H296" s="9">
        <v>100</v>
      </c>
      <c r="I296" s="6">
        <v>42860</v>
      </c>
      <c r="J296" s="4" t="s">
        <v>122</v>
      </c>
      <c r="K296" s="7">
        <f>_xll.AtlasFormulas.AtlasFunctions.AtlasBalance("PROD",DataAreaId,"T.LedgerTrans","Sum|AmountMST|0","","","","","","","AccountNum|Voucher","210010",$J296)</f>
        <v>-16910.080000000002</v>
      </c>
    </row>
    <row r="297" spans="1:11" x14ac:dyDescent="0.25">
      <c r="A297" s="4" t="s">
        <v>486</v>
      </c>
      <c r="B297" s="7" t="str">
        <f>_xll.AtlasFormulas.AtlasFunctions.AtlasTable("PROD",DataAreaId,"T.PurchTable","%OrderAccount","","","","","","","PurchId",$A297)</f>
        <v>364-2000168</v>
      </c>
      <c r="C297" s="7" t="str">
        <f>_xll.AtlasFormulas.AtlasFunctions.AtlasTable("PROD",DataAreaId,"T.VendTable","%Name","","","","","","","AccountNum",$B297)</f>
        <v>S&amp;P Clever Reinforcement Company AG</v>
      </c>
      <c r="D297" s="4" t="s">
        <v>241</v>
      </c>
      <c r="E297" s="4" t="s">
        <v>242</v>
      </c>
      <c r="F297" s="6">
        <v>42870</v>
      </c>
      <c r="G297" s="4" t="s">
        <v>81</v>
      </c>
      <c r="H297" s="9">
        <v>150</v>
      </c>
      <c r="I297" s="6">
        <v>42860</v>
      </c>
      <c r="J297" s="4" t="s">
        <v>122</v>
      </c>
      <c r="K297" s="7">
        <f>_xll.AtlasFormulas.AtlasFunctions.AtlasBalance("PROD",DataAreaId,"T.LedgerTrans","Sum|AmountMST|0","","","","","","","AccountNum|Voucher","210010",$J297)</f>
        <v>-16910.080000000002</v>
      </c>
    </row>
    <row r="298" spans="1:11" x14ac:dyDescent="0.25">
      <c r="A298" s="4" t="s">
        <v>486</v>
      </c>
      <c r="B298" s="7" t="str">
        <f>_xll.AtlasFormulas.AtlasFunctions.AtlasTable("PROD",DataAreaId,"T.PurchTable","%OrderAccount","","","","","","","PurchId",$A298)</f>
        <v>364-2000168</v>
      </c>
      <c r="C298" s="7" t="str">
        <f>_xll.AtlasFormulas.AtlasFunctions.AtlasTable("PROD",DataAreaId,"T.VendTable","%Name","","","","","","","AccountNum",$B298)</f>
        <v>S&amp;P Clever Reinforcement Company AG</v>
      </c>
      <c r="D298" s="4" t="s">
        <v>241</v>
      </c>
      <c r="E298" s="4" t="s">
        <v>242</v>
      </c>
      <c r="F298" s="6">
        <v>42870</v>
      </c>
      <c r="G298" s="4" t="s">
        <v>81</v>
      </c>
      <c r="H298" s="9">
        <v>150</v>
      </c>
      <c r="I298" s="6">
        <v>42860</v>
      </c>
      <c r="J298" s="4" t="s">
        <v>122</v>
      </c>
      <c r="K298" s="7">
        <f>_xll.AtlasFormulas.AtlasFunctions.AtlasBalance("PROD",DataAreaId,"T.LedgerTrans","Sum|AmountMST|0","","","","","","","AccountNum|Voucher","210010",$J298)</f>
        <v>-16910.080000000002</v>
      </c>
    </row>
    <row r="299" spans="1:11" x14ac:dyDescent="0.25">
      <c r="A299" s="4" t="s">
        <v>486</v>
      </c>
      <c r="B299" s="7" t="str">
        <f>_xll.AtlasFormulas.AtlasFunctions.AtlasTable("PROD",DataAreaId,"T.PurchTable","%OrderAccount","","","","","","","PurchId",$A299)</f>
        <v>364-2000168</v>
      </c>
      <c r="C299" s="7" t="str">
        <f>_xll.AtlasFormulas.AtlasFunctions.AtlasTable("PROD",DataAreaId,"T.VendTable","%Name","","","","","","","AccountNum",$B299)</f>
        <v>S&amp;P Clever Reinforcement Company AG</v>
      </c>
      <c r="D299" s="4" t="s">
        <v>241</v>
      </c>
      <c r="E299" s="4" t="s">
        <v>242</v>
      </c>
      <c r="F299" s="6">
        <v>42870</v>
      </c>
      <c r="G299" s="4" t="s">
        <v>81</v>
      </c>
      <c r="H299" s="9">
        <v>100</v>
      </c>
      <c r="I299" s="6">
        <v>42860</v>
      </c>
      <c r="J299" s="4" t="s">
        <v>122</v>
      </c>
      <c r="K299" s="7">
        <f>_xll.AtlasFormulas.AtlasFunctions.AtlasBalance("PROD",DataAreaId,"T.LedgerTrans","Sum|AmountMST|0","","","","","","","AccountNum|Voucher","210010",$J299)</f>
        <v>-16910.080000000002</v>
      </c>
    </row>
    <row r="300" spans="1:11" x14ac:dyDescent="0.25">
      <c r="A300" s="4" t="s">
        <v>181</v>
      </c>
      <c r="B300" s="7" t="str">
        <f>_xll.AtlasFormulas.AtlasFunctions.AtlasTable("PROD",DataAreaId,"T.PurchTable","%OrderAccount","","","","","","","PurchId",$A300)</f>
        <v>364-2000168</v>
      </c>
      <c r="C300" s="7" t="str">
        <f>_xll.AtlasFormulas.AtlasFunctions.AtlasTable("PROD",DataAreaId,"T.VendTable","%Name","","","","","","","AccountNum",$B300)</f>
        <v>S&amp;P Clever Reinforcement Company AG</v>
      </c>
      <c r="D300" s="4" t="s">
        <v>241</v>
      </c>
      <c r="E300" s="4" t="s">
        <v>242</v>
      </c>
      <c r="F300" s="6">
        <v>42817</v>
      </c>
      <c r="G300" s="4" t="s">
        <v>81</v>
      </c>
      <c r="H300" s="9">
        <v>100</v>
      </c>
      <c r="I300" s="6">
        <v>42817</v>
      </c>
      <c r="J300" s="4" t="s">
        <v>71</v>
      </c>
      <c r="K300" s="7">
        <f>_xll.AtlasFormulas.AtlasFunctions.AtlasBalance("PROD",DataAreaId,"T.LedgerTrans","Sum|AmountMST|0","","","","","","","AccountNum|Voucher","210010",$J300)</f>
        <v>-11454</v>
      </c>
    </row>
    <row r="301" spans="1:11" x14ac:dyDescent="0.25">
      <c r="A301" s="4" t="s">
        <v>181</v>
      </c>
      <c r="B301" s="7" t="str">
        <f>_xll.AtlasFormulas.AtlasFunctions.AtlasTable("PROD",DataAreaId,"T.PurchTable","%OrderAccount","","","","","","","PurchId",$A301)</f>
        <v>364-2000168</v>
      </c>
      <c r="C301" s="7" t="str">
        <f>_xll.AtlasFormulas.AtlasFunctions.AtlasTable("PROD",DataAreaId,"T.VendTable","%Name","","","","","","","AccountNum",$B301)</f>
        <v>S&amp;P Clever Reinforcement Company AG</v>
      </c>
      <c r="D301" s="4" t="s">
        <v>241</v>
      </c>
      <c r="E301" s="4" t="s">
        <v>242</v>
      </c>
      <c r="F301" s="6">
        <v>42817</v>
      </c>
      <c r="G301" s="4" t="s">
        <v>81</v>
      </c>
      <c r="H301" s="9">
        <v>100</v>
      </c>
      <c r="I301" s="6">
        <v>42817</v>
      </c>
      <c r="J301" s="4" t="s">
        <v>71</v>
      </c>
      <c r="K301" s="7">
        <f>_xll.AtlasFormulas.AtlasFunctions.AtlasBalance("PROD",DataAreaId,"T.LedgerTrans","Sum|AmountMST|0","","","","","","","AccountNum|Voucher","210010",$J301)</f>
        <v>-11454</v>
      </c>
    </row>
    <row r="302" spans="1:11" x14ac:dyDescent="0.25">
      <c r="A302" s="4" t="s">
        <v>181</v>
      </c>
      <c r="B302" s="7" t="str">
        <f>_xll.AtlasFormulas.AtlasFunctions.AtlasTable("PROD",DataAreaId,"T.PurchTable","%OrderAccount","","","","","","","PurchId",$A302)</f>
        <v>364-2000168</v>
      </c>
      <c r="C302" s="7" t="str">
        <f>_xll.AtlasFormulas.AtlasFunctions.AtlasTable("PROD",DataAreaId,"T.VendTable","%Name","","","","","","","AccountNum",$B302)</f>
        <v>S&amp;P Clever Reinforcement Company AG</v>
      </c>
      <c r="D302" s="4" t="s">
        <v>241</v>
      </c>
      <c r="E302" s="4" t="s">
        <v>242</v>
      </c>
      <c r="F302" s="6">
        <v>42817</v>
      </c>
      <c r="G302" s="4" t="s">
        <v>81</v>
      </c>
      <c r="H302" s="9">
        <v>150</v>
      </c>
      <c r="I302" s="6">
        <v>42817</v>
      </c>
      <c r="J302" s="4" t="s">
        <v>71</v>
      </c>
      <c r="K302" s="7">
        <f>_xll.AtlasFormulas.AtlasFunctions.AtlasBalance("PROD",DataAreaId,"T.LedgerTrans","Sum|AmountMST|0","","","","","","","AccountNum|Voucher","210010",$J302)</f>
        <v>-11454</v>
      </c>
    </row>
    <row r="303" spans="1:11" x14ac:dyDescent="0.25">
      <c r="A303" s="4" t="s">
        <v>181</v>
      </c>
      <c r="B303" s="7" t="str">
        <f>_xll.AtlasFormulas.AtlasFunctions.AtlasTable("PROD",DataAreaId,"T.PurchTable","%OrderAccount","","","","","","","PurchId",$A303)</f>
        <v>364-2000168</v>
      </c>
      <c r="C303" s="7" t="str">
        <f>_xll.AtlasFormulas.AtlasFunctions.AtlasTable("PROD",DataAreaId,"T.VendTable","%Name","","","","","","","AccountNum",$B303)</f>
        <v>S&amp;P Clever Reinforcement Company AG</v>
      </c>
      <c r="D303" s="4" t="s">
        <v>241</v>
      </c>
      <c r="E303" s="4" t="s">
        <v>242</v>
      </c>
      <c r="F303" s="6">
        <v>42817</v>
      </c>
      <c r="G303" s="4" t="s">
        <v>81</v>
      </c>
      <c r="H303" s="9">
        <v>150</v>
      </c>
      <c r="I303" s="6">
        <v>42817</v>
      </c>
      <c r="J303" s="4" t="s">
        <v>71</v>
      </c>
      <c r="K303" s="7">
        <f>_xll.AtlasFormulas.AtlasFunctions.AtlasBalance("PROD",DataAreaId,"T.LedgerTrans","Sum|AmountMST|0","","","","","","","AccountNum|Voucher","210010",$J303)</f>
        <v>-11454</v>
      </c>
    </row>
    <row r="304" spans="1:11" x14ac:dyDescent="0.25">
      <c r="A304" s="4" t="s">
        <v>194</v>
      </c>
      <c r="B304" s="7" t="str">
        <f>_xll.AtlasFormulas.AtlasFunctions.AtlasTable("PROD",DataAreaId,"T.PurchTable","%OrderAccount","","","","","","","PurchId",$A304)</f>
        <v>364-2000168</v>
      </c>
      <c r="C304" s="7" t="str">
        <f>_xll.AtlasFormulas.AtlasFunctions.AtlasTable("PROD",DataAreaId,"T.VendTable","%Name","","","","","","","AccountNum",$B304)</f>
        <v>S&amp;P Clever Reinforcement Company AG</v>
      </c>
      <c r="D304" s="4" t="s">
        <v>241</v>
      </c>
      <c r="E304" s="4" t="s">
        <v>242</v>
      </c>
      <c r="F304" s="6">
        <v>42789</v>
      </c>
      <c r="G304" s="4" t="s">
        <v>81</v>
      </c>
      <c r="H304" s="9">
        <v>100</v>
      </c>
      <c r="I304" s="6">
        <v>42787</v>
      </c>
      <c r="J304" s="4" t="s">
        <v>135</v>
      </c>
      <c r="K304" s="7">
        <f>_xll.AtlasFormulas.AtlasFunctions.AtlasBalance("PROD",DataAreaId,"T.LedgerTrans","Sum|AmountMST|0","","","","","","","AccountNum|Voucher","210010",$J304)</f>
        <v>-11451.34</v>
      </c>
    </row>
    <row r="305" spans="1:11" x14ac:dyDescent="0.25">
      <c r="A305" s="4" t="s">
        <v>194</v>
      </c>
      <c r="B305" s="7" t="str">
        <f>_xll.AtlasFormulas.AtlasFunctions.AtlasTable("PROD",DataAreaId,"T.PurchTable","%OrderAccount","","","","","","","PurchId",$A305)</f>
        <v>364-2000168</v>
      </c>
      <c r="C305" s="7" t="str">
        <f>_xll.AtlasFormulas.AtlasFunctions.AtlasTable("PROD",DataAreaId,"T.VendTable","%Name","","","","","","","AccountNum",$B305)</f>
        <v>S&amp;P Clever Reinforcement Company AG</v>
      </c>
      <c r="D305" s="4" t="s">
        <v>241</v>
      </c>
      <c r="E305" s="4" t="s">
        <v>242</v>
      </c>
      <c r="F305" s="6">
        <v>42789</v>
      </c>
      <c r="G305" s="4" t="s">
        <v>81</v>
      </c>
      <c r="H305" s="9">
        <v>100</v>
      </c>
      <c r="I305" s="6">
        <v>42787</v>
      </c>
      <c r="J305" s="4" t="s">
        <v>135</v>
      </c>
      <c r="K305" s="7">
        <f>_xll.AtlasFormulas.AtlasFunctions.AtlasBalance("PROD",DataAreaId,"T.LedgerTrans","Sum|AmountMST|0","","","","","","","AccountNum|Voucher","210010",$J305)</f>
        <v>-11451.34</v>
      </c>
    </row>
    <row r="306" spans="1:11" x14ac:dyDescent="0.25">
      <c r="A306" s="4" t="s">
        <v>194</v>
      </c>
      <c r="B306" s="7" t="str">
        <f>_xll.AtlasFormulas.AtlasFunctions.AtlasTable("PROD",DataAreaId,"T.PurchTable","%OrderAccount","","","","","","","PurchId",$A306)</f>
        <v>364-2000168</v>
      </c>
      <c r="C306" s="7" t="str">
        <f>_xll.AtlasFormulas.AtlasFunctions.AtlasTable("PROD",DataAreaId,"T.VendTable","%Name","","","","","","","AccountNum",$B306)</f>
        <v>S&amp;P Clever Reinforcement Company AG</v>
      </c>
      <c r="D306" s="4" t="s">
        <v>241</v>
      </c>
      <c r="E306" s="4" t="s">
        <v>242</v>
      </c>
      <c r="F306" s="6">
        <v>42789</v>
      </c>
      <c r="G306" s="4" t="s">
        <v>81</v>
      </c>
      <c r="H306" s="9">
        <v>150</v>
      </c>
      <c r="I306" s="6">
        <v>42787</v>
      </c>
      <c r="J306" s="4" t="s">
        <v>135</v>
      </c>
      <c r="K306" s="7">
        <f>_xll.AtlasFormulas.AtlasFunctions.AtlasBalance("PROD",DataAreaId,"T.LedgerTrans","Sum|AmountMST|0","","","","","","","AccountNum|Voucher","210010",$J306)</f>
        <v>-11451.34</v>
      </c>
    </row>
    <row r="307" spans="1:11" x14ac:dyDescent="0.25">
      <c r="A307" s="4" t="s">
        <v>194</v>
      </c>
      <c r="B307" s="7" t="str">
        <f>_xll.AtlasFormulas.AtlasFunctions.AtlasTable("PROD",DataAreaId,"T.PurchTable","%OrderAccount","","","","","","","PurchId",$A307)</f>
        <v>364-2000168</v>
      </c>
      <c r="C307" s="7" t="str">
        <f>_xll.AtlasFormulas.AtlasFunctions.AtlasTable("PROD",DataAreaId,"T.VendTable","%Name","","","","","","","AccountNum",$B307)</f>
        <v>S&amp;P Clever Reinforcement Company AG</v>
      </c>
      <c r="D307" s="4" t="s">
        <v>241</v>
      </c>
      <c r="E307" s="4" t="s">
        <v>242</v>
      </c>
      <c r="F307" s="6">
        <v>42789</v>
      </c>
      <c r="G307" s="4" t="s">
        <v>81</v>
      </c>
      <c r="H307" s="9">
        <v>150</v>
      </c>
      <c r="I307" s="6">
        <v>42787</v>
      </c>
      <c r="J307" s="4" t="s">
        <v>135</v>
      </c>
      <c r="K307" s="7">
        <f>_xll.AtlasFormulas.AtlasFunctions.AtlasBalance("PROD",DataAreaId,"T.LedgerTrans","Sum|AmountMST|0","","","","","","","AccountNum|Voucher","210010",$J307)</f>
        <v>-11451.34</v>
      </c>
    </row>
    <row r="308" spans="1:11" x14ac:dyDescent="0.25">
      <c r="A308" s="4" t="s">
        <v>244</v>
      </c>
      <c r="B308" s="7" t="str">
        <f>_xll.AtlasFormulas.AtlasFunctions.AtlasTable("PROD",DataAreaId,"T.PurchTable","%OrderAccount","","","","","","","PurchId",$A308)</f>
        <v>364-2000168</v>
      </c>
      <c r="C308" s="7" t="str">
        <f>_xll.AtlasFormulas.AtlasFunctions.AtlasTable("PROD",DataAreaId,"T.VendTable","%Name","","","","","","","AccountNum",$B308)</f>
        <v>S&amp;P Clever Reinforcement Company AG</v>
      </c>
      <c r="D308" s="4" t="s">
        <v>427</v>
      </c>
      <c r="E308" s="4" t="s">
        <v>466</v>
      </c>
      <c r="F308" s="6">
        <v>42817</v>
      </c>
      <c r="G308" s="4" t="s">
        <v>81</v>
      </c>
      <c r="H308" s="9">
        <v>13650</v>
      </c>
      <c r="I308" s="6">
        <v>42817</v>
      </c>
      <c r="J308" s="4" t="s">
        <v>95</v>
      </c>
      <c r="K308" s="7">
        <f>_xll.AtlasFormulas.AtlasFunctions.AtlasBalance("PROD",DataAreaId,"T.LedgerTrans","Sum|AmountMST|0","","","","","","","AccountNum|Voucher","210010",$J308)</f>
        <v>-18148.5</v>
      </c>
    </row>
    <row r="309" spans="1:11" x14ac:dyDescent="0.25">
      <c r="A309" s="4" t="s">
        <v>247</v>
      </c>
      <c r="B309" s="7" t="str">
        <f>_xll.AtlasFormulas.AtlasFunctions.AtlasTable("PROD",DataAreaId,"T.PurchTable","%OrderAccount","","","","","","","PurchId",$A309)</f>
        <v>364-2000168</v>
      </c>
      <c r="C309" s="7" t="str">
        <f>_xll.AtlasFormulas.AtlasFunctions.AtlasTable("PROD",DataAreaId,"T.VendTable","%Name","","","","","","","AccountNum",$B309)</f>
        <v>S&amp;P Clever Reinforcement Company AG</v>
      </c>
      <c r="D309" s="4" t="s">
        <v>427</v>
      </c>
      <c r="E309" s="4" t="s">
        <v>466</v>
      </c>
      <c r="F309" s="6">
        <v>42817</v>
      </c>
      <c r="G309" s="4" t="s">
        <v>81</v>
      </c>
      <c r="H309" s="9">
        <v>9750</v>
      </c>
      <c r="I309" s="6">
        <v>42817</v>
      </c>
      <c r="J309" s="4" t="s">
        <v>93</v>
      </c>
      <c r="K309" s="7">
        <f>_xll.AtlasFormulas.AtlasFunctions.AtlasBalance("PROD",DataAreaId,"T.LedgerTrans","Sum|AmountMST|0","","","","","","","AccountNum|Voucher","210010",$J309)</f>
        <v>-46374</v>
      </c>
    </row>
    <row r="310" spans="1:11" x14ac:dyDescent="0.25">
      <c r="A310" s="4" t="s">
        <v>127</v>
      </c>
      <c r="B310" s="7" t="str">
        <f>_xll.AtlasFormulas.AtlasFunctions.AtlasTable("PROD",DataAreaId,"T.PurchTable","%OrderAccount","","","","","","","PurchId",$A310)</f>
        <v>364-2000168</v>
      </c>
      <c r="C310" s="7" t="str">
        <f>_xll.AtlasFormulas.AtlasFunctions.AtlasTable("PROD",DataAreaId,"T.VendTable","%Name","","","","","","","AccountNum",$B310)</f>
        <v>S&amp;P Clever Reinforcement Company AG</v>
      </c>
      <c r="D310" s="4" t="s">
        <v>427</v>
      </c>
      <c r="E310" s="4" t="s">
        <v>466</v>
      </c>
      <c r="F310" s="6">
        <v>42817</v>
      </c>
      <c r="G310" s="4" t="s">
        <v>81</v>
      </c>
      <c r="H310" s="9">
        <v>1950</v>
      </c>
      <c r="I310" s="6">
        <v>42817</v>
      </c>
      <c r="J310" s="4" t="s">
        <v>195</v>
      </c>
      <c r="K310" s="7">
        <f>_xll.AtlasFormulas.AtlasFunctions.AtlasBalance("PROD",DataAreaId,"T.LedgerTrans","Sum|AmountMST|0","","","","","","","AccountNum|Voucher","210010",$J310)</f>
        <v>-52164.3</v>
      </c>
    </row>
    <row r="311" spans="1:11" x14ac:dyDescent="0.25">
      <c r="A311" s="4" t="s">
        <v>201</v>
      </c>
      <c r="B311" s="7" t="str">
        <f>_xll.AtlasFormulas.AtlasFunctions.AtlasTable("PROD",DataAreaId,"T.PurchTable","%OrderAccount","","","","","","","PurchId",$A311)</f>
        <v>364-2000168</v>
      </c>
      <c r="C311" s="7" t="str">
        <f>_xll.AtlasFormulas.AtlasFunctions.AtlasTable("PROD",DataAreaId,"T.VendTable","%Name","","","","","","","AccountNum",$B311)</f>
        <v>S&amp;P Clever Reinforcement Company AG</v>
      </c>
      <c r="D311" s="4" t="s">
        <v>42</v>
      </c>
      <c r="E311" s="4" t="s">
        <v>64</v>
      </c>
      <c r="F311" s="6">
        <v>42817</v>
      </c>
      <c r="G311" s="4" t="s">
        <v>81</v>
      </c>
      <c r="H311" s="9">
        <v>25350</v>
      </c>
      <c r="I311" s="6">
        <v>42817</v>
      </c>
      <c r="J311" s="4" t="s">
        <v>55</v>
      </c>
      <c r="K311" s="7">
        <f>_xll.AtlasFormulas.AtlasFunctions.AtlasBalance("PROD",DataAreaId,"T.LedgerTrans","Sum|AmountMST|0","","","","","","","AccountNum|Voucher","210010",$J311)</f>
        <v>-15044.72</v>
      </c>
    </row>
    <row r="312" spans="1:11" x14ac:dyDescent="0.25">
      <c r="A312" s="4" t="s">
        <v>136</v>
      </c>
      <c r="B312" s="7" t="str">
        <f>_xll.AtlasFormulas.AtlasFunctions.AtlasTable("PROD",DataAreaId,"T.PurchTable","%OrderAccount","","","","","","","PurchId",$A312)</f>
        <v>364-2000168</v>
      </c>
      <c r="C312" s="7" t="str">
        <f>_xll.AtlasFormulas.AtlasFunctions.AtlasTable("PROD",DataAreaId,"T.VendTable","%Name","","","","","","","AccountNum",$B312)</f>
        <v>S&amp;P Clever Reinforcement Company AG</v>
      </c>
      <c r="D312" s="4" t="s">
        <v>42</v>
      </c>
      <c r="E312" s="4" t="s">
        <v>64</v>
      </c>
      <c r="F312" s="6">
        <v>42759</v>
      </c>
      <c r="G312" s="4" t="s">
        <v>81</v>
      </c>
      <c r="H312" s="9">
        <v>25350</v>
      </c>
      <c r="I312" s="6">
        <v>42765</v>
      </c>
      <c r="J312" s="4" t="s">
        <v>86</v>
      </c>
      <c r="K312" s="7">
        <f>_xll.AtlasFormulas.AtlasFunctions.AtlasBalance("PROD",DataAreaId,"T.LedgerTrans","Sum|AmountMST|0","","","","","","","AccountNum|Voucher","210010",$J312)</f>
        <v>-15044.72</v>
      </c>
    </row>
    <row r="313" spans="1:11" x14ac:dyDescent="0.25">
      <c r="A313" s="4" t="s">
        <v>134</v>
      </c>
      <c r="B313" s="7" t="str">
        <f>_xll.AtlasFormulas.AtlasFunctions.AtlasTable("PROD",DataAreaId,"T.PurchTable","%OrderAccount","","","","","","","PurchId",$A313)</f>
        <v>364-2000168</v>
      </c>
      <c r="C313" s="7" t="str">
        <f>_xll.AtlasFormulas.AtlasFunctions.AtlasTable("PROD",DataAreaId,"T.VendTable","%Name","","","","","","","AccountNum",$B313)</f>
        <v>S&amp;P Clever Reinforcement Company AG</v>
      </c>
      <c r="D313" s="4" t="s">
        <v>427</v>
      </c>
      <c r="E313" s="4" t="s">
        <v>466</v>
      </c>
      <c r="F313" s="6">
        <v>42760</v>
      </c>
      <c r="G313" s="4" t="s">
        <v>81</v>
      </c>
      <c r="H313" s="9">
        <v>1950</v>
      </c>
      <c r="I313" s="6">
        <v>42765</v>
      </c>
      <c r="J313" s="4" t="s">
        <v>243</v>
      </c>
      <c r="K313" s="7">
        <f>_xll.AtlasFormulas.AtlasFunctions.AtlasBalance("PROD",DataAreaId,"T.LedgerTrans","Sum|AmountMST|0","","","","","","","AccountNum|Voucher","210010",$J313)</f>
        <v>0</v>
      </c>
    </row>
    <row r="314" spans="1:11" x14ac:dyDescent="0.25">
      <c r="A314" s="4" t="s">
        <v>76</v>
      </c>
      <c r="B314" s="7" t="str">
        <f>_xll.AtlasFormulas.AtlasFunctions.AtlasTable("PROD",DataAreaId,"T.PurchTable","%OrderAccount","","","","","","","PurchId",$A314)</f>
        <v>364-2000168</v>
      </c>
      <c r="C314" s="7" t="str">
        <f>_xll.AtlasFormulas.AtlasFunctions.AtlasTable("PROD",DataAreaId,"T.VendTable","%Name","","","","","","","AccountNum",$B314)</f>
        <v>S&amp;P Clever Reinforcement Company AG</v>
      </c>
      <c r="D314" s="4" t="s">
        <v>427</v>
      </c>
      <c r="E314" s="4" t="s">
        <v>466</v>
      </c>
      <c r="F314" s="6">
        <v>42754</v>
      </c>
      <c r="G314" s="4" t="s">
        <v>81</v>
      </c>
      <c r="H314" s="9">
        <v>13650</v>
      </c>
      <c r="I314" s="6">
        <v>42766</v>
      </c>
      <c r="J314" s="4" t="s">
        <v>131</v>
      </c>
      <c r="K314" s="7">
        <f>_xll.AtlasFormulas.AtlasFunctions.AtlasBalance("PROD",DataAreaId,"T.LedgerTrans","Sum|AmountMST|0","","","","","","","AccountNum|Voucher","210010",$J314)</f>
        <v>-11713.5</v>
      </c>
    </row>
    <row r="315" spans="1:11" x14ac:dyDescent="0.25">
      <c r="A315" s="4" t="s">
        <v>169</v>
      </c>
      <c r="B315" s="7" t="str">
        <f>_xll.AtlasFormulas.AtlasFunctions.AtlasTable("PROD",DataAreaId,"T.PurchTable","%OrderAccount","","","","","","","PurchId",$A315)</f>
        <v>364-2000168</v>
      </c>
      <c r="C315" s="7" t="str">
        <f>_xll.AtlasFormulas.AtlasFunctions.AtlasTable("PROD",DataAreaId,"T.VendTable","%Name","","","","","","","AccountNum",$B315)</f>
        <v>S&amp;P Clever Reinforcement Company AG</v>
      </c>
      <c r="D315" s="4" t="s">
        <v>427</v>
      </c>
      <c r="E315" s="4" t="s">
        <v>466</v>
      </c>
      <c r="F315" s="6">
        <v>42767</v>
      </c>
      <c r="G315" s="4" t="s">
        <v>81</v>
      </c>
      <c r="H315" s="9">
        <v>9750</v>
      </c>
      <c r="I315" s="6">
        <v>42774</v>
      </c>
      <c r="J315" s="4" t="s">
        <v>80</v>
      </c>
      <c r="K315" s="7">
        <f>_xll.AtlasFormulas.AtlasFunctions.AtlasBalance("PROD",DataAreaId,"T.LedgerTrans","Sum|AmountMST|0","","","","","","","AccountNum|Voucher","210010",$J315)</f>
        <v>-46374</v>
      </c>
    </row>
    <row r="316" spans="1:11" x14ac:dyDescent="0.25">
      <c r="A316" s="4" t="s">
        <v>58</v>
      </c>
      <c r="B316" s="7" t="str">
        <f>_xll.AtlasFormulas.AtlasFunctions.AtlasTable("PROD",DataAreaId,"T.PurchTable","%OrderAccount","","","","","","","PurchId",$A316)</f>
        <v>364-2000168</v>
      </c>
      <c r="C316" s="7" t="str">
        <f>_xll.AtlasFormulas.AtlasFunctions.AtlasTable("PROD",DataAreaId,"T.VendTable","%Name","","","","","","","AccountNum",$B316)</f>
        <v>S&amp;P Clever Reinforcement Company AG</v>
      </c>
      <c r="D316" s="4" t="s">
        <v>427</v>
      </c>
      <c r="E316" s="4" t="s">
        <v>466</v>
      </c>
      <c r="F316" s="6">
        <v>42817</v>
      </c>
      <c r="G316" s="4" t="s">
        <v>81</v>
      </c>
      <c r="H316" s="9">
        <v>1950</v>
      </c>
      <c r="I316" s="6">
        <v>42817</v>
      </c>
      <c r="J316" s="4" t="s">
        <v>205</v>
      </c>
      <c r="K316" s="7">
        <f>_xll.AtlasFormulas.AtlasFunctions.AtlasBalance("PROD",DataAreaId,"T.LedgerTrans","Sum|AmountMST|0","","","","","","","AccountNum|Voucher","210010",$J316)</f>
        <v>0</v>
      </c>
    </row>
    <row r="317" spans="1:11" x14ac:dyDescent="0.25">
      <c r="A317" s="4" t="s">
        <v>179</v>
      </c>
      <c r="B317" s="7" t="str">
        <f>_xll.AtlasFormulas.AtlasFunctions.AtlasTable("PROD",DataAreaId,"T.PurchTable","%OrderAccount","","","","","","","PurchId",$A317)</f>
        <v>364-2000168</v>
      </c>
      <c r="C317" s="7" t="str">
        <f>_xll.AtlasFormulas.AtlasFunctions.AtlasTable("PROD",DataAreaId,"T.VendTable","%Name","","","","","","","AccountNum",$B317)</f>
        <v>S&amp;P Clever Reinforcement Company AG</v>
      </c>
      <c r="D317" s="4" t="s">
        <v>427</v>
      </c>
      <c r="E317" s="4" t="s">
        <v>466</v>
      </c>
      <c r="F317" s="6">
        <v>42817</v>
      </c>
      <c r="G317" s="4" t="s">
        <v>81</v>
      </c>
      <c r="H317" s="9">
        <v>9750</v>
      </c>
      <c r="I317" s="6">
        <v>42817</v>
      </c>
      <c r="J317" s="4" t="s">
        <v>149</v>
      </c>
      <c r="K317" s="7">
        <f>_xll.AtlasFormulas.AtlasFunctions.AtlasBalance("PROD",DataAreaId,"T.LedgerTrans","Sum|AmountMST|0","","","","","","","AccountNum|Voucher","210010",$J317)</f>
        <v>0</v>
      </c>
    </row>
    <row r="318" spans="1:11" x14ac:dyDescent="0.25">
      <c r="A318" s="4" t="s">
        <v>225</v>
      </c>
      <c r="B318" s="7" t="str">
        <f>_xll.AtlasFormulas.AtlasFunctions.AtlasTable("PROD",DataAreaId,"T.PurchTable","%OrderAccount","","","","","","","PurchId",$A318)</f>
        <v>364-2000168</v>
      </c>
      <c r="C318" s="7" t="str">
        <f>_xll.AtlasFormulas.AtlasFunctions.AtlasTable("PROD",DataAreaId,"T.VendTable","%Name","","","","","","","AccountNum",$B318)</f>
        <v>S&amp;P Clever Reinforcement Company AG</v>
      </c>
      <c r="D318" s="4" t="s">
        <v>427</v>
      </c>
      <c r="E318" s="4" t="s">
        <v>466</v>
      </c>
      <c r="F318" s="6">
        <v>42817</v>
      </c>
      <c r="G318" s="4" t="s">
        <v>81</v>
      </c>
      <c r="H318" s="9">
        <v>13650</v>
      </c>
      <c r="I318" s="6">
        <v>42817</v>
      </c>
      <c r="J318" s="4" t="s">
        <v>208</v>
      </c>
      <c r="K318" s="7">
        <f>_xll.AtlasFormulas.AtlasFunctions.AtlasBalance("PROD",DataAreaId,"T.LedgerTrans","Sum|AmountMST|0","","","","","","","AccountNum|Voucher","210010",$J318)</f>
        <v>0</v>
      </c>
    </row>
    <row r="319" spans="1:11" x14ac:dyDescent="0.25">
      <c r="A319" s="4" t="s">
        <v>244</v>
      </c>
      <c r="B319" s="7" t="str">
        <f>_xll.AtlasFormulas.AtlasFunctions.AtlasTable("PROD",DataAreaId,"T.PurchTable","%OrderAccount","","","","","","","PurchId",$A319)</f>
        <v>364-2000168</v>
      </c>
      <c r="C319" s="7" t="str">
        <f>_xll.AtlasFormulas.AtlasFunctions.AtlasTable("PROD",DataAreaId,"T.VendTable","%Name","","","","","","","AccountNum",$B319)</f>
        <v>S&amp;P Clever Reinforcement Company AG</v>
      </c>
      <c r="D319" s="4" t="s">
        <v>427</v>
      </c>
      <c r="E319" s="4" t="s">
        <v>447</v>
      </c>
      <c r="F319" s="6">
        <v>42817</v>
      </c>
      <c r="G319" s="4" t="s">
        <v>81</v>
      </c>
      <c r="H319" s="9">
        <v>6000</v>
      </c>
      <c r="I319" s="6">
        <v>42817</v>
      </c>
      <c r="J319" s="4" t="s">
        <v>95</v>
      </c>
      <c r="K319" s="7">
        <f>_xll.AtlasFormulas.AtlasFunctions.AtlasBalance("PROD",DataAreaId,"T.LedgerTrans","Sum|AmountMST|0","","","","","","","AccountNum|Voucher","210010",$J319)</f>
        <v>-18148.5</v>
      </c>
    </row>
    <row r="320" spans="1:11" x14ac:dyDescent="0.25">
      <c r="A320" s="4" t="s">
        <v>453</v>
      </c>
      <c r="B320" s="7" t="str">
        <f>_xll.AtlasFormulas.AtlasFunctions.AtlasTable("PROD",DataAreaId,"T.PurchTable","%OrderAccount","","","","","","","PurchId",$A320)</f>
        <v>364-2000168</v>
      </c>
      <c r="C320" s="7" t="str">
        <f>_xll.AtlasFormulas.AtlasFunctions.AtlasTable("PROD",DataAreaId,"T.VendTable","%Name","","","","","","","AccountNum",$B320)</f>
        <v>S&amp;P Clever Reinforcement Company AG</v>
      </c>
      <c r="D320" s="4" t="s">
        <v>439</v>
      </c>
      <c r="E320" s="4" t="s">
        <v>455</v>
      </c>
      <c r="F320" s="6">
        <v>42872</v>
      </c>
      <c r="G320" s="4" t="s">
        <v>81</v>
      </c>
      <c r="H320" s="9">
        <v>675</v>
      </c>
      <c r="I320" s="6">
        <v>42870</v>
      </c>
      <c r="J320" s="4" t="s">
        <v>158</v>
      </c>
      <c r="K320" s="7">
        <f>_xll.AtlasFormulas.AtlasFunctions.AtlasBalance("PROD",DataAreaId,"T.LedgerTrans","Sum|AmountMST|0","","","","","","","AccountNum|Voucher","210010",$J320)</f>
        <v>-499.5</v>
      </c>
    </row>
    <row r="321" spans="1:11" x14ac:dyDescent="0.25">
      <c r="A321" s="4" t="s">
        <v>456</v>
      </c>
      <c r="B321" s="7" t="str">
        <f>_xll.AtlasFormulas.AtlasFunctions.AtlasTable("PROD",DataAreaId,"T.PurchTable","%OrderAccount","","","","","","","PurchId",$A321)</f>
        <v>364-2000168</v>
      </c>
      <c r="C321" s="7" t="str">
        <f>_xll.AtlasFormulas.AtlasFunctions.AtlasTable("PROD",DataAreaId,"T.VendTable","%Name","","","","","","","AccountNum",$B321)</f>
        <v>S&amp;P Clever Reinforcement Company AG</v>
      </c>
      <c r="D321" s="4" t="s">
        <v>439</v>
      </c>
      <c r="E321" s="4" t="s">
        <v>455</v>
      </c>
      <c r="F321" s="6">
        <v>42872</v>
      </c>
      <c r="G321" s="4" t="s">
        <v>81</v>
      </c>
      <c r="H321" s="9">
        <v>14625</v>
      </c>
      <c r="I321" s="6">
        <v>42870</v>
      </c>
      <c r="J321" s="4" t="s">
        <v>176</v>
      </c>
      <c r="K321" s="7">
        <f>_xll.AtlasFormulas.AtlasFunctions.AtlasBalance("PROD",DataAreaId,"T.LedgerTrans","Sum|AmountMST|0","","","","","","","AccountNum|Voucher","210010",$J321)</f>
        <v>-10822.5</v>
      </c>
    </row>
    <row r="322" spans="1:11" x14ac:dyDescent="0.25">
      <c r="A322" s="4" t="s">
        <v>463</v>
      </c>
      <c r="B322" s="7" t="str">
        <f>_xll.AtlasFormulas.AtlasFunctions.AtlasTable("PROD",DataAreaId,"T.PurchTable","%OrderAccount","","","","","","","PurchId",$A322)</f>
        <v>364-2000168</v>
      </c>
      <c r="C322" s="7" t="str">
        <f>_xll.AtlasFormulas.AtlasFunctions.AtlasTable("PROD",DataAreaId,"T.VendTable","%Name","","","","","","","AccountNum",$B322)</f>
        <v>S&amp;P Clever Reinforcement Company AG</v>
      </c>
      <c r="D322" s="4" t="s">
        <v>42</v>
      </c>
      <c r="E322" s="4" t="s">
        <v>64</v>
      </c>
      <c r="F322" s="6">
        <v>42886</v>
      </c>
      <c r="G322" s="4" t="s">
        <v>81</v>
      </c>
      <c r="H322" s="9">
        <v>25350</v>
      </c>
      <c r="I322" s="6">
        <v>42886</v>
      </c>
      <c r="J322" s="4" t="s">
        <v>733</v>
      </c>
      <c r="K322" s="7">
        <f>_xll.AtlasFormulas.AtlasFunctions.AtlasBalance("PROD",DataAreaId,"T.LedgerTrans","Sum|AmountMST|0","","","","","","","AccountNum|Voucher","210010",$J322)</f>
        <v>-15210</v>
      </c>
    </row>
    <row r="323" spans="1:11" x14ac:dyDescent="0.25">
      <c r="A323" s="4" t="s">
        <v>62</v>
      </c>
      <c r="B323" s="7" t="str">
        <f>_xll.AtlasFormulas.AtlasFunctions.AtlasTable("PROD",DataAreaId,"T.PurchTable","%OrderAccount","","","","","","","PurchId",$A323)</f>
        <v>364-2000168</v>
      </c>
      <c r="C323" s="7" t="str">
        <f>_xll.AtlasFormulas.AtlasFunctions.AtlasTable("PROD",DataAreaId,"T.VendTable","%Name","","","","","","","AccountNum",$B323)</f>
        <v>S&amp;P Clever Reinforcement Company AG</v>
      </c>
      <c r="D323" s="4" t="s">
        <v>42</v>
      </c>
      <c r="E323" s="4" t="s">
        <v>64</v>
      </c>
      <c r="F323" s="6">
        <v>42817</v>
      </c>
      <c r="G323" s="4" t="s">
        <v>81</v>
      </c>
      <c r="H323" s="9">
        <v>25350</v>
      </c>
      <c r="I323" s="6">
        <v>42817</v>
      </c>
      <c r="J323" s="4" t="s">
        <v>97</v>
      </c>
      <c r="K323" s="7">
        <f>_xll.AtlasFormulas.AtlasFunctions.AtlasBalance("PROD",DataAreaId,"T.LedgerTrans","Sum|AmountMST|0","","","","","","","AccountNum|Voucher","210010",$J323)</f>
        <v>-14703</v>
      </c>
    </row>
    <row r="324" spans="1:11" x14ac:dyDescent="0.25">
      <c r="A324" s="4" t="s">
        <v>76</v>
      </c>
      <c r="B324" s="7" t="str">
        <f>_xll.AtlasFormulas.AtlasFunctions.AtlasTable("PROD",DataAreaId,"T.PurchTable","%OrderAccount","","","","","","","PurchId",$A324)</f>
        <v>364-2000168</v>
      </c>
      <c r="C324" s="7" t="str">
        <f>_xll.AtlasFormulas.AtlasFunctions.AtlasTable("PROD",DataAreaId,"T.VendTable","%Name","","","","","","","AccountNum",$B324)</f>
        <v>S&amp;P Clever Reinforcement Company AG</v>
      </c>
      <c r="D324" s="4" t="s">
        <v>427</v>
      </c>
      <c r="E324" s="4" t="s">
        <v>447</v>
      </c>
      <c r="F324" s="6">
        <v>42754</v>
      </c>
      <c r="G324" s="4" t="s">
        <v>81</v>
      </c>
      <c r="H324" s="9">
        <v>6000</v>
      </c>
      <c r="I324" s="6">
        <v>42766</v>
      </c>
      <c r="J324" s="4" t="s">
        <v>131</v>
      </c>
      <c r="K324" s="7">
        <f>_xll.AtlasFormulas.AtlasFunctions.AtlasBalance("PROD",DataAreaId,"T.LedgerTrans","Sum|AmountMST|0","","","","","","","AccountNum|Voucher","210010",$J324)</f>
        <v>-11713.5</v>
      </c>
    </row>
    <row r="325" spans="1:11" x14ac:dyDescent="0.25">
      <c r="A325" s="4" t="s">
        <v>225</v>
      </c>
      <c r="B325" s="7" t="str">
        <f>_xll.AtlasFormulas.AtlasFunctions.AtlasTable("PROD",DataAreaId,"T.PurchTable","%OrderAccount","","","","","","","PurchId",$A325)</f>
        <v>364-2000168</v>
      </c>
      <c r="C325" s="7" t="str">
        <f>_xll.AtlasFormulas.AtlasFunctions.AtlasTable("PROD",DataAreaId,"T.VendTable","%Name","","","","","","","AccountNum",$B325)</f>
        <v>S&amp;P Clever Reinforcement Company AG</v>
      </c>
      <c r="D325" s="4" t="s">
        <v>427</v>
      </c>
      <c r="E325" s="4" t="s">
        <v>447</v>
      </c>
      <c r="F325" s="6">
        <v>42817</v>
      </c>
      <c r="G325" s="4" t="s">
        <v>81</v>
      </c>
      <c r="H325" s="9">
        <v>6000</v>
      </c>
      <c r="I325" s="6">
        <v>42817</v>
      </c>
      <c r="J325" s="4" t="s">
        <v>208</v>
      </c>
      <c r="K325" s="7">
        <f>_xll.AtlasFormulas.AtlasFunctions.AtlasBalance("PROD",DataAreaId,"T.LedgerTrans","Sum|AmountMST|0","","","","","","","AccountNum|Voucher","210010",$J325)</f>
        <v>0</v>
      </c>
    </row>
    <row r="326" spans="1:11" x14ac:dyDescent="0.25">
      <c r="A326" s="4" t="s">
        <v>190</v>
      </c>
      <c r="B326" s="7" t="str">
        <f>_xll.AtlasFormulas.AtlasFunctions.AtlasTable("PROD",DataAreaId,"T.PurchTable","%OrderAccount","","","","","","","PurchId",$A326)</f>
        <v>364-2000168</v>
      </c>
      <c r="C326" s="7" t="str">
        <f>_xll.AtlasFormulas.AtlasFunctions.AtlasTable("PROD",DataAreaId,"T.VendTable","%Name","","","","","","","AccountNum",$B326)</f>
        <v>S&amp;P Clever Reinforcement Company AG</v>
      </c>
      <c r="D326" s="4" t="s">
        <v>381</v>
      </c>
      <c r="E326" s="4" t="s">
        <v>380</v>
      </c>
      <c r="F326" s="6">
        <v>42809</v>
      </c>
      <c r="G326" s="4" t="s">
        <v>81</v>
      </c>
      <c r="H326" s="9">
        <v>7800</v>
      </c>
      <c r="I326" s="6">
        <v>42825</v>
      </c>
      <c r="J326" s="4" t="s">
        <v>51</v>
      </c>
      <c r="K326" s="7">
        <f>_xll.AtlasFormulas.AtlasFunctions.AtlasBalance("PROD",DataAreaId,"T.LedgerTrans","Sum|AmountMST|0","","","","","","","AccountNum|Voucher","210010",$J326)</f>
        <v>-36771</v>
      </c>
    </row>
    <row r="327" spans="1:11" x14ac:dyDescent="0.25">
      <c r="A327" s="4" t="s">
        <v>119</v>
      </c>
      <c r="B327" s="7" t="str">
        <f>_xll.AtlasFormulas.AtlasFunctions.AtlasTable("PROD",DataAreaId,"T.PurchTable","%OrderAccount","","","","","","","PurchId",$A327)</f>
        <v>364-2000168</v>
      </c>
      <c r="C327" s="7" t="str">
        <f>_xll.AtlasFormulas.AtlasFunctions.AtlasTable("PROD",DataAreaId,"T.VendTable","%Name","","","","","","","AccountNum",$B327)</f>
        <v>S&amp;P Clever Reinforcement Company AG</v>
      </c>
      <c r="D327" s="4" t="s">
        <v>439</v>
      </c>
      <c r="E327" s="4" t="s">
        <v>438</v>
      </c>
      <c r="F327" s="6">
        <v>42817</v>
      </c>
      <c r="G327" s="4" t="s">
        <v>81</v>
      </c>
      <c r="H327" s="9">
        <v>18915</v>
      </c>
      <c r="I327" s="6">
        <v>42817</v>
      </c>
      <c r="J327" s="4" t="s">
        <v>141</v>
      </c>
      <c r="K327" s="7">
        <f>_xll.AtlasFormulas.AtlasFunctions.AtlasBalance("PROD",DataAreaId,"T.LedgerTrans","Sum|AmountMST|0","","","","","","","AccountNum|Voucher","210010",$J327)</f>
        <v>-13997.1</v>
      </c>
    </row>
    <row r="328" spans="1:11" x14ac:dyDescent="0.25">
      <c r="A328" s="4" t="s">
        <v>78</v>
      </c>
      <c r="B328" s="7" t="str">
        <f>_xll.AtlasFormulas.AtlasFunctions.AtlasTable("PROD",DataAreaId,"T.PurchTable","%OrderAccount","","","","","","","PurchId",$A328)</f>
        <v>364-2000168</v>
      </c>
      <c r="C328" s="7" t="str">
        <f>_xll.AtlasFormulas.AtlasFunctions.AtlasTable("PROD",DataAreaId,"T.VendTable","%Name","","","","","","","AccountNum",$B328)</f>
        <v>S&amp;P Clever Reinforcement Company AG</v>
      </c>
      <c r="D328" s="4" t="s">
        <v>439</v>
      </c>
      <c r="E328" s="4" t="s">
        <v>438</v>
      </c>
      <c r="F328" s="6">
        <v>42802</v>
      </c>
      <c r="G328" s="4" t="s">
        <v>81</v>
      </c>
      <c r="H328" s="9">
        <v>18915</v>
      </c>
      <c r="I328" s="6">
        <v>42800</v>
      </c>
      <c r="J328" s="4" t="s">
        <v>220</v>
      </c>
      <c r="K328" s="7">
        <f>_xll.AtlasFormulas.AtlasFunctions.AtlasBalance("PROD",DataAreaId,"T.LedgerTrans","Sum|AmountMST|0","","","","","","","AccountNum|Voucher","210010",$J328)</f>
        <v>-13997.1</v>
      </c>
    </row>
    <row r="329" spans="1:11" x14ac:dyDescent="0.25">
      <c r="A329" s="4" t="s">
        <v>227</v>
      </c>
      <c r="B329" s="7" t="str">
        <f>_xll.AtlasFormulas.AtlasFunctions.AtlasTable("PROD",DataAreaId,"T.PurchTable","%OrderAccount","","","","","","","PurchId",$A329)</f>
        <v>364-2000168</v>
      </c>
      <c r="C329" s="7" t="str">
        <f>_xll.AtlasFormulas.AtlasFunctions.AtlasTable("PROD",DataAreaId,"T.VendTable","%Name","","","","","","","AccountNum",$B329)</f>
        <v>S&amp;P Clever Reinforcement Company AG</v>
      </c>
      <c r="D329" s="4" t="s">
        <v>439</v>
      </c>
      <c r="E329" s="4" t="s">
        <v>438</v>
      </c>
      <c r="F329" s="6">
        <v>42803</v>
      </c>
      <c r="G329" s="4" t="s">
        <v>81</v>
      </c>
      <c r="H329" s="9">
        <v>18915</v>
      </c>
      <c r="I329" s="6">
        <v>42802</v>
      </c>
      <c r="J329" s="4" t="s">
        <v>103</v>
      </c>
      <c r="K329" s="7">
        <f>_xll.AtlasFormulas.AtlasFunctions.AtlasBalance("PROD",DataAreaId,"T.LedgerTrans","Sum|AmountMST|0","","","","","","","AccountNum|Voucher","210010",$J329)</f>
        <v>-13997.1</v>
      </c>
    </row>
    <row r="330" spans="1:11" x14ac:dyDescent="0.25">
      <c r="A330" s="4" t="s">
        <v>190</v>
      </c>
      <c r="B330" s="7" t="str">
        <f>_xll.AtlasFormulas.AtlasFunctions.AtlasTable("PROD",DataAreaId,"T.PurchTable","%OrderAccount","","","","","","","PurchId",$A330)</f>
        <v>364-2000168</v>
      </c>
      <c r="C330" s="7" t="str">
        <f>_xll.AtlasFormulas.AtlasFunctions.AtlasTable("PROD",DataAreaId,"T.VendTable","%Name","","","","","","","AccountNum",$B330)</f>
        <v>S&amp;P Clever Reinforcement Company AG</v>
      </c>
      <c r="D330" s="4" t="s">
        <v>42</v>
      </c>
      <c r="E330" s="4" t="s">
        <v>444</v>
      </c>
      <c r="F330" s="6">
        <v>42809</v>
      </c>
      <c r="G330" s="4" t="s">
        <v>81</v>
      </c>
      <c r="H330" s="9">
        <v>7500</v>
      </c>
      <c r="I330" s="6">
        <v>42825</v>
      </c>
      <c r="J330" s="4" t="s">
        <v>51</v>
      </c>
      <c r="K330" s="7">
        <f>_xll.AtlasFormulas.AtlasFunctions.AtlasBalance("PROD",DataAreaId,"T.LedgerTrans","Sum|AmountMST|0","","","","","","","AccountNum|Voucher","210010",$J330)</f>
        <v>-36771</v>
      </c>
    </row>
    <row r="331" spans="1:11" x14ac:dyDescent="0.25">
      <c r="A331" s="4" t="s">
        <v>52</v>
      </c>
      <c r="B331" s="7" t="str">
        <f>_xll.AtlasFormulas.AtlasFunctions.AtlasTable("PROD",DataAreaId,"T.PurchTable","%OrderAccount","","","","","","","PurchId",$A331)</f>
        <v>364-2000168</v>
      </c>
      <c r="C331" s="7" t="str">
        <f>_xll.AtlasFormulas.AtlasFunctions.AtlasTable("PROD",DataAreaId,"T.VendTable","%Name","","","","","","","AccountNum",$B331)</f>
        <v>S&amp;P Clever Reinforcement Company AG</v>
      </c>
      <c r="D331" s="4" t="s">
        <v>42</v>
      </c>
      <c r="E331" s="4" t="s">
        <v>444</v>
      </c>
      <c r="F331" s="6">
        <v>42800</v>
      </c>
      <c r="G331" s="4" t="s">
        <v>81</v>
      </c>
      <c r="H331" s="9">
        <v>1500</v>
      </c>
      <c r="I331" s="6">
        <v>42800</v>
      </c>
      <c r="J331" s="4" t="s">
        <v>161</v>
      </c>
      <c r="K331" s="7">
        <f>_xll.AtlasFormulas.AtlasFunctions.AtlasBalance("PROD",DataAreaId,"T.LedgerTrans","Sum|AmountMST|0","","","","","","","AccountNum|Voucher","210010",$J331)</f>
        <v>-32112.6</v>
      </c>
    </row>
    <row r="332" spans="1:11" x14ac:dyDescent="0.25">
      <c r="A332" s="4" t="s">
        <v>190</v>
      </c>
      <c r="B332" s="7" t="str">
        <f>_xll.AtlasFormulas.AtlasFunctions.AtlasTable("PROD",DataAreaId,"T.PurchTable","%OrderAccount","","","","","","","PurchId",$A332)</f>
        <v>364-2000168</v>
      </c>
      <c r="C332" s="7" t="str">
        <f>_xll.AtlasFormulas.AtlasFunctions.AtlasTable("PROD",DataAreaId,"T.VendTable","%Name","","","","","","","AccountNum",$B332)</f>
        <v>S&amp;P Clever Reinforcement Company AG</v>
      </c>
      <c r="D332" s="4" t="s">
        <v>427</v>
      </c>
      <c r="E332" s="4" t="s">
        <v>447</v>
      </c>
      <c r="F332" s="6">
        <v>42809</v>
      </c>
      <c r="G332" s="4" t="s">
        <v>81</v>
      </c>
      <c r="H332" s="9">
        <v>4500</v>
      </c>
      <c r="I332" s="6">
        <v>42825</v>
      </c>
      <c r="J332" s="4" t="s">
        <v>51</v>
      </c>
      <c r="K332" s="7">
        <f>_xll.AtlasFormulas.AtlasFunctions.AtlasBalance("PROD",DataAreaId,"T.LedgerTrans","Sum|AmountMST|0","","","","","","","AccountNum|Voucher","210010",$J332)</f>
        <v>-36771</v>
      </c>
    </row>
    <row r="333" spans="1:11" x14ac:dyDescent="0.25">
      <c r="A333" s="4" t="s">
        <v>127</v>
      </c>
      <c r="B333" s="7" t="str">
        <f>_xll.AtlasFormulas.AtlasFunctions.AtlasTable("PROD",DataAreaId,"T.PurchTable","%OrderAccount","","","","","","","PurchId",$A333)</f>
        <v>364-2000168</v>
      </c>
      <c r="C333" s="7" t="str">
        <f>_xll.AtlasFormulas.AtlasFunctions.AtlasTable("PROD",DataAreaId,"T.VendTable","%Name","","","","","","","AccountNum",$B333)</f>
        <v>S&amp;P Clever Reinforcement Company AG</v>
      </c>
      <c r="D333" s="4" t="s">
        <v>427</v>
      </c>
      <c r="E333" s="4" t="s">
        <v>426</v>
      </c>
      <c r="F333" s="6">
        <v>42817</v>
      </c>
      <c r="G333" s="4" t="s">
        <v>81</v>
      </c>
      <c r="H333" s="9">
        <v>5820</v>
      </c>
      <c r="I333" s="6">
        <v>42817</v>
      </c>
      <c r="J333" s="4" t="s">
        <v>195</v>
      </c>
      <c r="K333" s="7">
        <f>_xll.AtlasFormulas.AtlasFunctions.AtlasBalance("PROD",DataAreaId,"T.LedgerTrans","Sum|AmountMST|0","","","","","","","AccountNum|Voucher","210010",$J333)</f>
        <v>-52164.3</v>
      </c>
    </row>
    <row r="334" spans="1:11" x14ac:dyDescent="0.25">
      <c r="A334" s="4" t="s">
        <v>250</v>
      </c>
      <c r="B334" s="7" t="str">
        <f>_xll.AtlasFormulas.AtlasFunctions.AtlasTable("PROD",DataAreaId,"T.PurchTable","%OrderAccount","","","","","","","PurchId",$A334)</f>
        <v>364-2000168</v>
      </c>
      <c r="C334" s="7" t="str">
        <f>_xll.AtlasFormulas.AtlasFunctions.AtlasTable("PROD",DataAreaId,"T.VendTable","%Name","","","","","","","AccountNum",$B334)</f>
        <v>S&amp;P Clever Reinforcement Company AG</v>
      </c>
      <c r="D334" s="4" t="s">
        <v>427</v>
      </c>
      <c r="E334" s="4" t="s">
        <v>426</v>
      </c>
      <c r="F334" s="6">
        <v>42817</v>
      </c>
      <c r="G334" s="4" t="s">
        <v>81</v>
      </c>
      <c r="H334" s="9">
        <v>7760</v>
      </c>
      <c r="I334" s="6">
        <v>42817</v>
      </c>
      <c r="J334" s="4" t="s">
        <v>172</v>
      </c>
      <c r="K334" s="7">
        <f>_xll.AtlasFormulas.AtlasFunctions.AtlasBalance("PROD",DataAreaId,"T.LedgerTrans","Sum|AmountMST|0","","","","","","","AccountNum|Voucher","210010",$J334)</f>
        <v>-29080.9</v>
      </c>
    </row>
    <row r="335" spans="1:11" x14ac:dyDescent="0.25">
      <c r="A335" s="4" t="s">
        <v>134</v>
      </c>
      <c r="B335" s="7" t="str">
        <f>_xll.AtlasFormulas.AtlasFunctions.AtlasTable("PROD",DataAreaId,"T.PurchTable","%OrderAccount","","","","","","","PurchId",$A335)</f>
        <v>364-2000168</v>
      </c>
      <c r="C335" s="7" t="str">
        <f>_xll.AtlasFormulas.AtlasFunctions.AtlasTable("PROD",DataAreaId,"T.VendTable","%Name","","","","","","","AccountNum",$B335)</f>
        <v>S&amp;P Clever Reinforcement Company AG</v>
      </c>
      <c r="D335" s="4" t="s">
        <v>427</v>
      </c>
      <c r="E335" s="4" t="s">
        <v>426</v>
      </c>
      <c r="F335" s="6">
        <v>42760</v>
      </c>
      <c r="G335" s="4" t="s">
        <v>81</v>
      </c>
      <c r="H335" s="9">
        <v>5820</v>
      </c>
      <c r="I335" s="6">
        <v>42765</v>
      </c>
      <c r="J335" s="4" t="s">
        <v>243</v>
      </c>
      <c r="K335" s="7">
        <f>_xll.AtlasFormulas.AtlasFunctions.AtlasBalance("PROD",DataAreaId,"T.LedgerTrans","Sum|AmountMST|0","","","","","","","AccountNum|Voucher","210010",$J335)</f>
        <v>0</v>
      </c>
    </row>
    <row r="336" spans="1:11" x14ac:dyDescent="0.25">
      <c r="A336" s="4" t="s">
        <v>102</v>
      </c>
      <c r="B336" s="7" t="str">
        <f>_xll.AtlasFormulas.AtlasFunctions.AtlasTable("PROD",DataAreaId,"T.PurchTable","%OrderAccount","","","","","","","PurchId",$A336)</f>
        <v>364-2000168</v>
      </c>
      <c r="C336" s="7" t="str">
        <f>_xll.AtlasFormulas.AtlasFunctions.AtlasTable("PROD",DataAreaId,"T.VendTable","%Name","","","","","","","AccountNum",$B336)</f>
        <v>S&amp;P Clever Reinforcement Company AG</v>
      </c>
      <c r="D336" s="4" t="s">
        <v>427</v>
      </c>
      <c r="E336" s="4" t="s">
        <v>426</v>
      </c>
      <c r="F336" s="6">
        <v>42759</v>
      </c>
      <c r="G336" s="4" t="s">
        <v>81</v>
      </c>
      <c r="H336" s="9">
        <v>7760</v>
      </c>
      <c r="I336" s="6">
        <v>42765</v>
      </c>
      <c r="J336" s="4" t="s">
        <v>75</v>
      </c>
      <c r="K336" s="7">
        <f>_xll.AtlasFormulas.AtlasFunctions.AtlasBalance("PROD",DataAreaId,"T.LedgerTrans","Sum|AmountMST|0","","","","","","","AccountNum|Voucher","210010",$J336)</f>
        <v>0</v>
      </c>
    </row>
    <row r="337" spans="1:11" x14ac:dyDescent="0.25">
      <c r="A337" s="4" t="s">
        <v>115</v>
      </c>
      <c r="B337" s="7" t="str">
        <f>_xll.AtlasFormulas.AtlasFunctions.AtlasTable("PROD",DataAreaId,"T.PurchTable","%OrderAccount","","","","","","","PurchId",$A337)</f>
        <v>364-2000168</v>
      </c>
      <c r="C337" s="7" t="str">
        <f>_xll.AtlasFormulas.AtlasFunctions.AtlasTable("PROD",DataAreaId,"T.VendTable","%Name","","","","","","","AccountNum",$B337)</f>
        <v>S&amp;P Clever Reinforcement Company AG</v>
      </c>
      <c r="D337" s="4" t="s">
        <v>427</v>
      </c>
      <c r="E337" s="4" t="s">
        <v>426</v>
      </c>
      <c r="F337" s="6">
        <v>42817</v>
      </c>
      <c r="G337" s="4" t="s">
        <v>81</v>
      </c>
      <c r="H337" s="9">
        <v>7760</v>
      </c>
      <c r="I337" s="6">
        <v>42817</v>
      </c>
      <c r="J337" s="4" t="s">
        <v>57</v>
      </c>
      <c r="K337" s="7">
        <f>_xll.AtlasFormulas.AtlasFunctions.AtlasBalance("PROD",DataAreaId,"T.LedgerTrans","Sum|AmountMST|0","","","","","","","AccountNum|Voucher","210010",$J337)</f>
        <v>0</v>
      </c>
    </row>
    <row r="338" spans="1:11" x14ac:dyDescent="0.25">
      <c r="A338" s="4" t="s">
        <v>58</v>
      </c>
      <c r="B338" s="7" t="str">
        <f>_xll.AtlasFormulas.AtlasFunctions.AtlasTable("PROD",DataAreaId,"T.PurchTable","%OrderAccount","","","","","","","PurchId",$A338)</f>
        <v>364-2000168</v>
      </c>
      <c r="C338" s="7" t="str">
        <f>_xll.AtlasFormulas.AtlasFunctions.AtlasTable("PROD",DataAreaId,"T.VendTable","%Name","","","","","","","AccountNum",$B338)</f>
        <v>S&amp;P Clever Reinforcement Company AG</v>
      </c>
      <c r="D338" s="4" t="s">
        <v>427</v>
      </c>
      <c r="E338" s="4" t="s">
        <v>426</v>
      </c>
      <c r="F338" s="6">
        <v>42817</v>
      </c>
      <c r="G338" s="4" t="s">
        <v>81</v>
      </c>
      <c r="H338" s="9">
        <v>5820</v>
      </c>
      <c r="I338" s="6">
        <v>42817</v>
      </c>
      <c r="J338" s="4" t="s">
        <v>205</v>
      </c>
      <c r="K338" s="7">
        <f>_xll.AtlasFormulas.AtlasFunctions.AtlasBalance("PROD",DataAreaId,"T.LedgerTrans","Sum|AmountMST|0","","","","","","","AccountNum|Voucher","210010",$J338)</f>
        <v>0</v>
      </c>
    </row>
    <row r="339" spans="1:11" x14ac:dyDescent="0.25">
      <c r="A339" s="4" t="s">
        <v>58</v>
      </c>
      <c r="B339" s="7" t="str">
        <f>_xll.AtlasFormulas.AtlasFunctions.AtlasTable("PROD",DataAreaId,"T.PurchTable","%OrderAccount","","","","","","","PurchId",$A339)</f>
        <v>364-2000168</v>
      </c>
      <c r="C339" s="7" t="str">
        <f>_xll.AtlasFormulas.AtlasFunctions.AtlasTable("PROD",DataAreaId,"T.VendTable","%Name","","","","","","","AccountNum",$B339)</f>
        <v>S&amp;P Clever Reinforcement Company AG</v>
      </c>
      <c r="D339" s="4" t="s">
        <v>381</v>
      </c>
      <c r="E339" s="4" t="s">
        <v>380</v>
      </c>
      <c r="F339" s="6">
        <v>42817</v>
      </c>
      <c r="G339" s="4" t="s">
        <v>81</v>
      </c>
      <c r="H339" s="9">
        <v>9750</v>
      </c>
      <c r="I339" s="6">
        <v>42817</v>
      </c>
      <c r="J339" s="4" t="s">
        <v>205</v>
      </c>
      <c r="K339" s="7">
        <f>_xll.AtlasFormulas.AtlasFunctions.AtlasBalance("PROD",DataAreaId,"T.LedgerTrans","Sum|AmountMST|0","","","","","","","AccountNum|Voucher","210010",$J339)</f>
        <v>0</v>
      </c>
    </row>
    <row r="340" spans="1:11" x14ac:dyDescent="0.25">
      <c r="A340" s="4" t="s">
        <v>179</v>
      </c>
      <c r="B340" s="7" t="str">
        <f>_xll.AtlasFormulas.AtlasFunctions.AtlasTable("PROD",DataAreaId,"T.PurchTable","%OrderAccount","","","","","","","PurchId",$A340)</f>
        <v>364-2000168</v>
      </c>
      <c r="C340" s="7" t="str">
        <f>_xll.AtlasFormulas.AtlasFunctions.AtlasTable("PROD",DataAreaId,"T.VendTable","%Name","","","","","","","AccountNum",$B340)</f>
        <v>S&amp;P Clever Reinforcement Company AG</v>
      </c>
      <c r="D340" s="4" t="s">
        <v>381</v>
      </c>
      <c r="E340" s="4" t="s">
        <v>380</v>
      </c>
      <c r="F340" s="6">
        <v>42817</v>
      </c>
      <c r="G340" s="4" t="s">
        <v>81</v>
      </c>
      <c r="H340" s="9">
        <v>7800</v>
      </c>
      <c r="I340" s="6">
        <v>42817</v>
      </c>
      <c r="J340" s="4" t="s">
        <v>149</v>
      </c>
      <c r="K340" s="7">
        <f>_xll.AtlasFormulas.AtlasFunctions.AtlasBalance("PROD",DataAreaId,"T.LedgerTrans","Sum|AmountMST|0","","","","","","","AccountNum|Voucher","210010",$J340)</f>
        <v>0</v>
      </c>
    </row>
    <row r="341" spans="1:11" x14ac:dyDescent="0.25">
      <c r="A341" s="4" t="s">
        <v>169</v>
      </c>
      <c r="B341" s="7" t="str">
        <f>_xll.AtlasFormulas.AtlasFunctions.AtlasTable("PROD",DataAreaId,"T.PurchTable","%OrderAccount","","","","","","","PurchId",$A341)</f>
        <v>364-2000168</v>
      </c>
      <c r="C341" s="7" t="str">
        <f>_xll.AtlasFormulas.AtlasFunctions.AtlasTable("PROD",DataAreaId,"T.VendTable","%Name","","","","","","","AccountNum",$B341)</f>
        <v>S&amp;P Clever Reinforcement Company AG</v>
      </c>
      <c r="D341" s="4" t="s">
        <v>381</v>
      </c>
      <c r="E341" s="4" t="s">
        <v>380</v>
      </c>
      <c r="F341" s="6">
        <v>42767</v>
      </c>
      <c r="G341" s="4" t="s">
        <v>81</v>
      </c>
      <c r="H341" s="9">
        <v>7800</v>
      </c>
      <c r="I341" s="6">
        <v>42774</v>
      </c>
      <c r="J341" s="4" t="s">
        <v>80</v>
      </c>
      <c r="K341" s="7">
        <f>_xll.AtlasFormulas.AtlasFunctions.AtlasBalance("PROD",DataAreaId,"T.LedgerTrans","Sum|AmountMST|0","","","","","","","AccountNum|Voucher","210010",$J341)</f>
        <v>-46374</v>
      </c>
    </row>
    <row r="342" spans="1:11" x14ac:dyDescent="0.25">
      <c r="A342" s="4" t="s">
        <v>134</v>
      </c>
      <c r="B342" s="7" t="str">
        <f>_xll.AtlasFormulas.AtlasFunctions.AtlasTable("PROD",DataAreaId,"T.PurchTable","%OrderAccount","","","","","","","PurchId",$A342)</f>
        <v>364-2000168</v>
      </c>
      <c r="C342" s="7" t="str">
        <f>_xll.AtlasFormulas.AtlasFunctions.AtlasTable("PROD",DataAreaId,"T.VendTable","%Name","","","","","","","AccountNum",$B342)</f>
        <v>S&amp;P Clever Reinforcement Company AG</v>
      </c>
      <c r="D342" s="4" t="s">
        <v>381</v>
      </c>
      <c r="E342" s="4" t="s">
        <v>380</v>
      </c>
      <c r="F342" s="6">
        <v>42760</v>
      </c>
      <c r="G342" s="4" t="s">
        <v>81</v>
      </c>
      <c r="H342" s="9">
        <v>9750</v>
      </c>
      <c r="I342" s="6">
        <v>42765</v>
      </c>
      <c r="J342" s="4" t="s">
        <v>243</v>
      </c>
      <c r="K342" s="7">
        <f>_xll.AtlasFormulas.AtlasFunctions.AtlasBalance("PROD",DataAreaId,"T.LedgerTrans","Sum|AmountMST|0","","","","","","","AccountNum|Voucher","210010",$J342)</f>
        <v>0</v>
      </c>
    </row>
    <row r="343" spans="1:11" x14ac:dyDescent="0.25">
      <c r="A343" s="4" t="s">
        <v>247</v>
      </c>
      <c r="B343" s="7" t="str">
        <f>_xll.AtlasFormulas.AtlasFunctions.AtlasTable("PROD",DataAreaId,"T.PurchTable","%OrderAccount","","","","","","","PurchId",$A343)</f>
        <v>364-2000168</v>
      </c>
      <c r="C343" s="7" t="str">
        <f>_xll.AtlasFormulas.AtlasFunctions.AtlasTable("PROD",DataAreaId,"T.VendTable","%Name","","","","","","","AccountNum",$B343)</f>
        <v>S&amp;P Clever Reinforcement Company AG</v>
      </c>
      <c r="D343" s="4" t="s">
        <v>329</v>
      </c>
      <c r="E343" s="4" t="s">
        <v>356</v>
      </c>
      <c r="F343" s="6">
        <v>42817</v>
      </c>
      <c r="G343" s="4" t="s">
        <v>81</v>
      </c>
      <c r="H343" s="9">
        <v>5850</v>
      </c>
      <c r="I343" s="6">
        <v>42817</v>
      </c>
      <c r="J343" s="4" t="s">
        <v>93</v>
      </c>
      <c r="K343" s="7">
        <f>_xll.AtlasFormulas.AtlasFunctions.AtlasBalance("PROD",DataAreaId,"T.LedgerTrans","Sum|AmountMST|0","","","","","","","AccountNum|Voucher","210010",$J343)</f>
        <v>-46374</v>
      </c>
    </row>
    <row r="344" spans="1:11" x14ac:dyDescent="0.25">
      <c r="A344" s="4" t="s">
        <v>247</v>
      </c>
      <c r="B344" s="7" t="str">
        <f>_xll.AtlasFormulas.AtlasFunctions.AtlasTable("PROD",DataAreaId,"T.PurchTable","%OrderAccount","","","","","","","PurchId",$A344)</f>
        <v>364-2000168</v>
      </c>
      <c r="C344" s="7" t="str">
        <f>_xll.AtlasFormulas.AtlasFunctions.AtlasTable("PROD",DataAreaId,"T.VendTable","%Name","","","","","","","AccountNum",$B344)</f>
        <v>S&amp;P Clever Reinforcement Company AG</v>
      </c>
      <c r="D344" s="4" t="s">
        <v>381</v>
      </c>
      <c r="E344" s="4" t="s">
        <v>380</v>
      </c>
      <c r="F344" s="6">
        <v>42817</v>
      </c>
      <c r="G344" s="4" t="s">
        <v>81</v>
      </c>
      <c r="H344" s="9">
        <v>7800</v>
      </c>
      <c r="I344" s="6">
        <v>42817</v>
      </c>
      <c r="J344" s="4" t="s">
        <v>93</v>
      </c>
      <c r="K344" s="7">
        <f>_xll.AtlasFormulas.AtlasFunctions.AtlasBalance("PROD",DataAreaId,"T.LedgerTrans","Sum|AmountMST|0","","","","","","","AccountNum|Voucher","210010",$J344)</f>
        <v>-46374</v>
      </c>
    </row>
    <row r="345" spans="1:11" x14ac:dyDescent="0.25">
      <c r="A345" s="4" t="s">
        <v>127</v>
      </c>
      <c r="B345" s="7" t="str">
        <f>_xll.AtlasFormulas.AtlasFunctions.AtlasTable("PROD",DataAreaId,"T.PurchTable","%OrderAccount","","","","","","","PurchId",$A345)</f>
        <v>364-2000168</v>
      </c>
      <c r="C345" s="7" t="str">
        <f>_xll.AtlasFormulas.AtlasFunctions.AtlasTable("PROD",DataAreaId,"T.VendTable","%Name","","","","","","","AccountNum",$B345)</f>
        <v>S&amp;P Clever Reinforcement Company AG</v>
      </c>
      <c r="D345" s="4" t="s">
        <v>381</v>
      </c>
      <c r="E345" s="4" t="s">
        <v>380</v>
      </c>
      <c r="F345" s="6">
        <v>42817</v>
      </c>
      <c r="G345" s="4" t="s">
        <v>81</v>
      </c>
      <c r="H345" s="9">
        <v>9750</v>
      </c>
      <c r="I345" s="6">
        <v>42817</v>
      </c>
      <c r="J345" s="4" t="s">
        <v>195</v>
      </c>
      <c r="K345" s="7">
        <f>_xll.AtlasFormulas.AtlasFunctions.AtlasBalance("PROD",DataAreaId,"T.LedgerTrans","Sum|AmountMST|0","","","","","","","AccountNum|Voucher","210010",$J345)</f>
        <v>-52164.3</v>
      </c>
    </row>
    <row r="346" spans="1:11" x14ac:dyDescent="0.25">
      <c r="A346" s="4" t="s">
        <v>127</v>
      </c>
      <c r="B346" s="7" t="str">
        <f>_xll.AtlasFormulas.AtlasFunctions.AtlasTable("PROD",DataAreaId,"T.PurchTable","%OrderAccount","","","","","","","PurchId",$A346)</f>
        <v>364-2000168</v>
      </c>
      <c r="C346" s="7" t="str">
        <f>_xll.AtlasFormulas.AtlasFunctions.AtlasTable("PROD",DataAreaId,"T.VendTable","%Name","","","","","","","AccountNum",$B346)</f>
        <v>S&amp;P Clever Reinforcement Company AG</v>
      </c>
      <c r="D346" s="4" t="s">
        <v>329</v>
      </c>
      <c r="E346" s="4" t="s">
        <v>356</v>
      </c>
      <c r="F346" s="6">
        <v>42817</v>
      </c>
      <c r="G346" s="4" t="s">
        <v>81</v>
      </c>
      <c r="H346" s="9">
        <v>7800</v>
      </c>
      <c r="I346" s="6">
        <v>42817</v>
      </c>
      <c r="J346" s="4" t="s">
        <v>195</v>
      </c>
      <c r="K346" s="7">
        <f>_xll.AtlasFormulas.AtlasFunctions.AtlasBalance("PROD",DataAreaId,"T.LedgerTrans","Sum|AmountMST|0","","","","","","","AccountNum|Voucher","210010",$J346)</f>
        <v>-52164.3</v>
      </c>
    </row>
    <row r="347" spans="1:11" x14ac:dyDescent="0.25">
      <c r="A347" s="4" t="s">
        <v>244</v>
      </c>
      <c r="B347" s="7" t="str">
        <f>_xll.AtlasFormulas.AtlasFunctions.AtlasTable("PROD",DataAreaId,"T.PurchTable","%OrderAccount","","","","","","","PurchId",$A347)</f>
        <v>364-2000168</v>
      </c>
      <c r="C347" s="7" t="str">
        <f>_xll.AtlasFormulas.AtlasFunctions.AtlasTable("PROD",DataAreaId,"T.VendTable","%Name","","","","","","","AccountNum",$B347)</f>
        <v>S&amp;P Clever Reinforcement Company AG</v>
      </c>
      <c r="D347" s="4" t="s">
        <v>329</v>
      </c>
      <c r="E347" s="4" t="s">
        <v>356</v>
      </c>
      <c r="F347" s="6">
        <v>42817</v>
      </c>
      <c r="G347" s="4" t="s">
        <v>81</v>
      </c>
      <c r="H347" s="9">
        <v>3900</v>
      </c>
      <c r="I347" s="6">
        <v>42817</v>
      </c>
      <c r="J347" s="4" t="s">
        <v>95</v>
      </c>
      <c r="K347" s="7">
        <f>_xll.AtlasFormulas.AtlasFunctions.AtlasBalance("PROD",DataAreaId,"T.LedgerTrans","Sum|AmountMST|0","","","","","","","AccountNum|Voucher","210010",$J347)</f>
        <v>-18148.5</v>
      </c>
    </row>
    <row r="348" spans="1:11" x14ac:dyDescent="0.25">
      <c r="A348" s="4" t="s">
        <v>250</v>
      </c>
      <c r="B348" s="7" t="str">
        <f>_xll.AtlasFormulas.AtlasFunctions.AtlasTable("PROD",DataAreaId,"T.PurchTable","%OrderAccount","","","","","","","PurchId",$A348)</f>
        <v>364-2000168</v>
      </c>
      <c r="C348" s="7" t="str">
        <f>_xll.AtlasFormulas.AtlasFunctions.AtlasTable("PROD",DataAreaId,"T.VendTable","%Name","","","","","","","AccountNum",$B348)</f>
        <v>S&amp;P Clever Reinforcement Company AG</v>
      </c>
      <c r="D348" s="4" t="s">
        <v>329</v>
      </c>
      <c r="E348" s="4" t="s">
        <v>356</v>
      </c>
      <c r="F348" s="6">
        <v>42817</v>
      </c>
      <c r="G348" s="4" t="s">
        <v>81</v>
      </c>
      <c r="H348" s="9">
        <v>5850</v>
      </c>
      <c r="I348" s="6">
        <v>42817</v>
      </c>
      <c r="J348" s="4" t="s">
        <v>172</v>
      </c>
      <c r="K348" s="7">
        <f>_xll.AtlasFormulas.AtlasFunctions.AtlasBalance("PROD",DataAreaId,"T.LedgerTrans","Sum|AmountMST|0","","","","","","","AccountNum|Voucher","210010",$J348)</f>
        <v>-29080.9</v>
      </c>
    </row>
    <row r="349" spans="1:11" x14ac:dyDescent="0.25">
      <c r="A349" s="4" t="s">
        <v>52</v>
      </c>
      <c r="B349" s="7" t="str">
        <f>_xll.AtlasFormulas.AtlasFunctions.AtlasTable("PROD",DataAreaId,"T.PurchTable","%OrderAccount","","","","","","","PurchId",$A349)</f>
        <v>364-2000168</v>
      </c>
      <c r="C349" s="7" t="str">
        <f>_xll.AtlasFormulas.AtlasFunctions.AtlasTable("PROD",DataAreaId,"T.VendTable","%Name","","","","","","","AccountNum",$B349)</f>
        <v>S&amp;P Clever Reinforcement Company AG</v>
      </c>
      <c r="D349" s="4" t="s">
        <v>329</v>
      </c>
      <c r="E349" s="4" t="s">
        <v>356</v>
      </c>
      <c r="F349" s="6">
        <v>42800</v>
      </c>
      <c r="G349" s="4" t="s">
        <v>81</v>
      </c>
      <c r="H349" s="9">
        <v>1950</v>
      </c>
      <c r="I349" s="6">
        <v>42800</v>
      </c>
      <c r="J349" s="4" t="s">
        <v>161</v>
      </c>
      <c r="K349" s="7">
        <f>_xll.AtlasFormulas.AtlasFunctions.AtlasBalance("PROD",DataAreaId,"T.LedgerTrans","Sum|AmountMST|0","","","","","","","AccountNum|Voucher","210010",$J349)</f>
        <v>-32112.6</v>
      </c>
    </row>
    <row r="350" spans="1:11" x14ac:dyDescent="0.25">
      <c r="A350" s="4" t="s">
        <v>134</v>
      </c>
      <c r="B350" s="7" t="str">
        <f>_xll.AtlasFormulas.AtlasFunctions.AtlasTable("PROD",DataAreaId,"T.PurchTable","%OrderAccount","","","","","","","PurchId",$A350)</f>
        <v>364-2000168</v>
      </c>
      <c r="C350" s="7" t="str">
        <f>_xll.AtlasFormulas.AtlasFunctions.AtlasTable("PROD",DataAreaId,"T.VendTable","%Name","","","","","","","AccountNum",$B350)</f>
        <v>S&amp;P Clever Reinforcement Company AG</v>
      </c>
      <c r="D350" s="4" t="s">
        <v>329</v>
      </c>
      <c r="E350" s="4" t="s">
        <v>356</v>
      </c>
      <c r="F350" s="6">
        <v>42760</v>
      </c>
      <c r="G350" s="4" t="s">
        <v>81</v>
      </c>
      <c r="H350" s="9">
        <v>7800</v>
      </c>
      <c r="I350" s="6">
        <v>42765</v>
      </c>
      <c r="J350" s="4" t="s">
        <v>243</v>
      </c>
      <c r="K350" s="7">
        <f>_xll.AtlasFormulas.AtlasFunctions.AtlasBalance("PROD",DataAreaId,"T.LedgerTrans","Sum|AmountMST|0","","","","","","","AccountNum|Voucher","210010",$J350)</f>
        <v>0</v>
      </c>
    </row>
    <row r="351" spans="1:11" x14ac:dyDescent="0.25">
      <c r="A351" s="4" t="s">
        <v>102</v>
      </c>
      <c r="B351" s="7" t="str">
        <f>_xll.AtlasFormulas.AtlasFunctions.AtlasTable("PROD",DataAreaId,"T.PurchTable","%OrderAccount","","","","","","","PurchId",$A351)</f>
        <v>364-2000168</v>
      </c>
      <c r="C351" s="7" t="str">
        <f>_xll.AtlasFormulas.AtlasFunctions.AtlasTable("PROD",DataAreaId,"T.VendTable","%Name","","","","","","","AccountNum",$B351)</f>
        <v>S&amp;P Clever Reinforcement Company AG</v>
      </c>
      <c r="D351" s="4" t="s">
        <v>329</v>
      </c>
      <c r="E351" s="4" t="s">
        <v>356</v>
      </c>
      <c r="F351" s="6">
        <v>42759</v>
      </c>
      <c r="G351" s="4" t="s">
        <v>81</v>
      </c>
      <c r="H351" s="9">
        <v>5850</v>
      </c>
      <c r="I351" s="6">
        <v>42765</v>
      </c>
      <c r="J351" s="4" t="s">
        <v>75</v>
      </c>
      <c r="K351" s="7">
        <f>_xll.AtlasFormulas.AtlasFunctions.AtlasBalance("PROD",DataAreaId,"T.LedgerTrans","Sum|AmountMST|0","","","","","","","AccountNum|Voucher","210010",$J351)</f>
        <v>0</v>
      </c>
    </row>
    <row r="352" spans="1:11" x14ac:dyDescent="0.25">
      <c r="A352" s="4" t="s">
        <v>76</v>
      </c>
      <c r="B352" s="7" t="str">
        <f>_xll.AtlasFormulas.AtlasFunctions.AtlasTable("PROD",DataAreaId,"T.PurchTable","%OrderAccount","","","","","","","PurchId",$A352)</f>
        <v>364-2000168</v>
      </c>
      <c r="C352" s="7" t="str">
        <f>_xll.AtlasFormulas.AtlasFunctions.AtlasTable("PROD",DataAreaId,"T.VendTable","%Name","","","","","","","AccountNum",$B352)</f>
        <v>S&amp;P Clever Reinforcement Company AG</v>
      </c>
      <c r="D352" s="4" t="s">
        <v>329</v>
      </c>
      <c r="E352" s="4" t="s">
        <v>356</v>
      </c>
      <c r="F352" s="6">
        <v>42754</v>
      </c>
      <c r="G352" s="4" t="s">
        <v>81</v>
      </c>
      <c r="H352" s="9">
        <v>3900</v>
      </c>
      <c r="I352" s="6">
        <v>42766</v>
      </c>
      <c r="J352" s="4" t="s">
        <v>131</v>
      </c>
      <c r="K352" s="7">
        <f>_xll.AtlasFormulas.AtlasFunctions.AtlasBalance("PROD",DataAreaId,"T.LedgerTrans","Sum|AmountMST|0","","","","","","","AccountNum|Voucher","210010",$J352)</f>
        <v>-11713.5</v>
      </c>
    </row>
    <row r="353" spans="1:11" x14ac:dyDescent="0.25">
      <c r="A353" s="4" t="s">
        <v>169</v>
      </c>
      <c r="B353" s="7" t="str">
        <f>_xll.AtlasFormulas.AtlasFunctions.AtlasTable("PROD",DataAreaId,"T.PurchTable","%OrderAccount","","","","","","","PurchId",$A353)</f>
        <v>364-2000168</v>
      </c>
      <c r="C353" s="7" t="str">
        <f>_xll.AtlasFormulas.AtlasFunctions.AtlasTable("PROD",DataAreaId,"T.VendTable","%Name","","","","","","","AccountNum",$B353)</f>
        <v>S&amp;P Clever Reinforcement Company AG</v>
      </c>
      <c r="D353" s="4" t="s">
        <v>329</v>
      </c>
      <c r="E353" s="4" t="s">
        <v>356</v>
      </c>
      <c r="F353" s="6">
        <v>42767</v>
      </c>
      <c r="G353" s="4" t="s">
        <v>81</v>
      </c>
      <c r="H353" s="9">
        <v>5850</v>
      </c>
      <c r="I353" s="6">
        <v>42774</v>
      </c>
      <c r="J353" s="4" t="s">
        <v>80</v>
      </c>
      <c r="K353" s="7">
        <f>_xll.AtlasFormulas.AtlasFunctions.AtlasBalance("PROD",DataAreaId,"T.LedgerTrans","Sum|AmountMST|0","","","","","","","AccountNum|Voucher","210010",$J353)</f>
        <v>-46374</v>
      </c>
    </row>
    <row r="354" spans="1:11" x14ac:dyDescent="0.25">
      <c r="A354" s="4" t="s">
        <v>225</v>
      </c>
      <c r="B354" s="7" t="str">
        <f>_xll.AtlasFormulas.AtlasFunctions.AtlasTable("PROD",DataAreaId,"T.PurchTable","%OrderAccount","","","","","","","PurchId",$A354)</f>
        <v>364-2000168</v>
      </c>
      <c r="C354" s="7" t="str">
        <f>_xll.AtlasFormulas.AtlasFunctions.AtlasTable("PROD",DataAreaId,"T.VendTable","%Name","","","","","","","AccountNum",$B354)</f>
        <v>S&amp;P Clever Reinforcement Company AG</v>
      </c>
      <c r="D354" s="4" t="s">
        <v>329</v>
      </c>
      <c r="E354" s="4" t="s">
        <v>356</v>
      </c>
      <c r="F354" s="6">
        <v>42817</v>
      </c>
      <c r="G354" s="4" t="s">
        <v>81</v>
      </c>
      <c r="H354" s="9">
        <v>3900</v>
      </c>
      <c r="I354" s="6">
        <v>42817</v>
      </c>
      <c r="J354" s="4" t="s">
        <v>208</v>
      </c>
      <c r="K354" s="7">
        <f>_xll.AtlasFormulas.AtlasFunctions.AtlasBalance("PROD",DataAreaId,"T.LedgerTrans","Sum|AmountMST|0","","","","","","","AccountNum|Voucher","210010",$J354)</f>
        <v>0</v>
      </c>
    </row>
    <row r="355" spans="1:11" x14ac:dyDescent="0.25">
      <c r="A355" s="4" t="s">
        <v>115</v>
      </c>
      <c r="B355" s="7" t="str">
        <f>_xll.AtlasFormulas.AtlasFunctions.AtlasTable("PROD",DataAreaId,"T.PurchTable","%OrderAccount","","","","","","","PurchId",$A355)</f>
        <v>364-2000168</v>
      </c>
      <c r="C355" s="7" t="str">
        <f>_xll.AtlasFormulas.AtlasFunctions.AtlasTable("PROD",DataAreaId,"T.VendTable","%Name","","","","","","","AccountNum",$B355)</f>
        <v>S&amp;P Clever Reinforcement Company AG</v>
      </c>
      <c r="D355" s="4" t="s">
        <v>329</v>
      </c>
      <c r="E355" s="4" t="s">
        <v>356</v>
      </c>
      <c r="F355" s="6">
        <v>42817</v>
      </c>
      <c r="G355" s="4" t="s">
        <v>81</v>
      </c>
      <c r="H355" s="9">
        <v>5850</v>
      </c>
      <c r="I355" s="6">
        <v>42817</v>
      </c>
      <c r="J355" s="4" t="s">
        <v>57</v>
      </c>
      <c r="K355" s="7">
        <f>_xll.AtlasFormulas.AtlasFunctions.AtlasBalance("PROD",DataAreaId,"T.LedgerTrans","Sum|AmountMST|0","","","","","","","AccountNum|Voucher","210010",$J355)</f>
        <v>0</v>
      </c>
    </row>
    <row r="356" spans="1:11" x14ac:dyDescent="0.25">
      <c r="A356" s="4" t="s">
        <v>179</v>
      </c>
      <c r="B356" s="7" t="str">
        <f>_xll.AtlasFormulas.AtlasFunctions.AtlasTable("PROD",DataAreaId,"T.PurchTable","%OrderAccount","","","","","","","PurchId",$A356)</f>
        <v>364-2000168</v>
      </c>
      <c r="C356" s="7" t="str">
        <f>_xll.AtlasFormulas.AtlasFunctions.AtlasTable("PROD",DataAreaId,"T.VendTable","%Name","","","","","","","AccountNum",$B356)</f>
        <v>S&amp;P Clever Reinforcement Company AG</v>
      </c>
      <c r="D356" s="4" t="s">
        <v>329</v>
      </c>
      <c r="E356" s="4" t="s">
        <v>356</v>
      </c>
      <c r="F356" s="6">
        <v>42817</v>
      </c>
      <c r="G356" s="4" t="s">
        <v>81</v>
      </c>
      <c r="H356" s="9">
        <v>5850</v>
      </c>
      <c r="I356" s="6">
        <v>42817</v>
      </c>
      <c r="J356" s="4" t="s">
        <v>149</v>
      </c>
      <c r="K356" s="7">
        <f>_xll.AtlasFormulas.AtlasFunctions.AtlasBalance("PROD",DataAreaId,"T.LedgerTrans","Sum|AmountMST|0","","","","","","","AccountNum|Voucher","210010",$J356)</f>
        <v>0</v>
      </c>
    </row>
    <row r="357" spans="1:11" x14ac:dyDescent="0.25">
      <c r="A357" s="4" t="s">
        <v>58</v>
      </c>
      <c r="B357" s="7" t="str">
        <f>_xll.AtlasFormulas.AtlasFunctions.AtlasTable("PROD",DataAreaId,"T.PurchTable","%OrderAccount","","","","","","","PurchId",$A357)</f>
        <v>364-2000168</v>
      </c>
      <c r="C357" s="7" t="str">
        <f>_xll.AtlasFormulas.AtlasFunctions.AtlasTable("PROD",DataAreaId,"T.VendTable","%Name","","","","","","","AccountNum",$B357)</f>
        <v>S&amp;P Clever Reinforcement Company AG</v>
      </c>
      <c r="D357" s="4" t="s">
        <v>329</v>
      </c>
      <c r="E357" s="4" t="s">
        <v>356</v>
      </c>
      <c r="F357" s="6">
        <v>42817</v>
      </c>
      <c r="G357" s="4" t="s">
        <v>81</v>
      </c>
      <c r="H357" s="9">
        <v>7800</v>
      </c>
      <c r="I357" s="6">
        <v>42817</v>
      </c>
      <c r="J357" s="4" t="s">
        <v>205</v>
      </c>
      <c r="K357" s="7">
        <f>_xll.AtlasFormulas.AtlasFunctions.AtlasBalance("PROD",DataAreaId,"T.LedgerTrans","Sum|AmountMST|0","","","","","","","AccountNum|Voucher","210010",$J357)</f>
        <v>0</v>
      </c>
    </row>
    <row r="358" spans="1:11" x14ac:dyDescent="0.25">
      <c r="A358" s="4" t="s">
        <v>337</v>
      </c>
      <c r="B358" s="7" t="str">
        <f>_xll.AtlasFormulas.AtlasFunctions.AtlasTable("PROD",DataAreaId,"T.PurchTable","%OrderAccount","","","","","","","PurchId",$A358)</f>
        <v>364-2000168</v>
      </c>
      <c r="C358" s="7" t="str">
        <f>_xll.AtlasFormulas.AtlasFunctions.AtlasTable("PROD",DataAreaId,"T.VendTable","%Name","","","","","","","AccountNum",$B358)</f>
        <v>S&amp;P Clever Reinforcement Company AG</v>
      </c>
      <c r="D358" s="4" t="s">
        <v>231</v>
      </c>
      <c r="E358" s="4" t="s">
        <v>233</v>
      </c>
      <c r="F358" s="6">
        <v>42893</v>
      </c>
      <c r="G358" s="4" t="s">
        <v>81</v>
      </c>
      <c r="H358" s="9">
        <v>15600</v>
      </c>
      <c r="I358" s="6">
        <v>42888</v>
      </c>
      <c r="J358" s="4" t="s">
        <v>734</v>
      </c>
      <c r="K358" s="7">
        <f>_xll.AtlasFormulas.AtlasFunctions.AtlasBalance("PROD",DataAreaId,"T.LedgerTrans","Sum|AmountMST|0","","","","","","","AccountNum|Voucher","210010",$J358)</f>
        <v>-38658</v>
      </c>
    </row>
    <row r="359" spans="1:11" x14ac:dyDescent="0.25">
      <c r="A359" s="4" t="s">
        <v>352</v>
      </c>
      <c r="B359" s="7" t="str">
        <f>_xll.AtlasFormulas.AtlasFunctions.AtlasTable("PROD",DataAreaId,"T.PurchTable","%OrderAccount","","","","","","","PurchId",$A359)</f>
        <v>364-2000168</v>
      </c>
      <c r="C359" s="7" t="str">
        <f>_xll.AtlasFormulas.AtlasFunctions.AtlasTable("PROD",DataAreaId,"T.VendTable","%Name","","","","","","","AccountNum",$B359)</f>
        <v>S&amp;P Clever Reinforcement Company AG</v>
      </c>
      <c r="D359" s="4" t="s">
        <v>231</v>
      </c>
      <c r="E359" s="4" t="s">
        <v>233</v>
      </c>
      <c r="F359" s="6">
        <v>42879</v>
      </c>
      <c r="G359" s="4" t="s">
        <v>81</v>
      </c>
      <c r="H359" s="9">
        <v>25350</v>
      </c>
      <c r="I359" s="6">
        <v>42878</v>
      </c>
      <c r="J359" s="4" t="s">
        <v>178</v>
      </c>
      <c r="K359" s="7">
        <f>_xll.AtlasFormulas.AtlasFunctions.AtlasBalance("PROD",DataAreaId,"T.LedgerTrans","Sum|AmountMST|0","","","","","","","AccountNum|Voucher","210010",$J359)</f>
        <v>-42334.5</v>
      </c>
    </row>
    <row r="360" spans="1:11" x14ac:dyDescent="0.25">
      <c r="A360" s="4" t="s">
        <v>377</v>
      </c>
      <c r="B360" s="7" t="str">
        <f>_xll.AtlasFormulas.AtlasFunctions.AtlasTable("PROD",DataAreaId,"T.PurchTable","%OrderAccount","","","","","","","PurchId",$A360)</f>
        <v>364-2000168</v>
      </c>
      <c r="C360" s="7" t="str">
        <f>_xll.AtlasFormulas.AtlasFunctions.AtlasTable("PROD",DataAreaId,"T.VendTable","%Name","","","","","","","AccountNum",$B360)</f>
        <v>S&amp;P Clever Reinforcement Company AG</v>
      </c>
      <c r="D360" s="4" t="s">
        <v>329</v>
      </c>
      <c r="E360" s="4" t="s">
        <v>356</v>
      </c>
      <c r="F360" s="6">
        <v>42900</v>
      </c>
      <c r="G360" s="4" t="s">
        <v>81</v>
      </c>
      <c r="H360" s="9">
        <v>25350</v>
      </c>
      <c r="I360" s="6">
        <v>42898</v>
      </c>
      <c r="J360" s="4" t="s">
        <v>735</v>
      </c>
      <c r="K360" s="7">
        <f>_xll.AtlasFormulas.AtlasFunctions.AtlasBalance("PROD",DataAreaId,"T.LedgerTrans","Sum|AmountMST|0","","","","","","","AccountNum|Voucher","210010",$J360)</f>
        <v>-42334.5</v>
      </c>
    </row>
    <row r="361" spans="1:11" x14ac:dyDescent="0.25">
      <c r="A361" s="4" t="s">
        <v>202</v>
      </c>
      <c r="B361" s="7" t="str">
        <f>_xll.AtlasFormulas.AtlasFunctions.AtlasTable("PROD",DataAreaId,"T.PurchTable","%OrderAccount","","","","","","","PurchId",$A361)</f>
        <v>364-2000168</v>
      </c>
      <c r="C361" s="7" t="str">
        <f>_xll.AtlasFormulas.AtlasFunctions.AtlasTable("PROD",DataAreaId,"T.VendTable","%Name","","","","","","","AccountNum",$B361)</f>
        <v>S&amp;P Clever Reinforcement Company AG</v>
      </c>
      <c r="D361" s="4" t="s">
        <v>231</v>
      </c>
      <c r="E361" s="4" t="s">
        <v>233</v>
      </c>
      <c r="F361" s="6">
        <v>42817</v>
      </c>
      <c r="G361" s="4" t="s">
        <v>81</v>
      </c>
      <c r="H361" s="9">
        <v>25350</v>
      </c>
      <c r="I361" s="6">
        <v>42817</v>
      </c>
      <c r="J361" s="4" t="s">
        <v>206</v>
      </c>
      <c r="K361" s="7">
        <f>_xll.AtlasFormulas.AtlasFunctions.AtlasBalance("PROD",DataAreaId,"T.LedgerTrans","Sum|AmountMST|0","","","","","","","AccountNum|Voucher","210010",$J361)</f>
        <v>-52806.080000000002</v>
      </c>
    </row>
    <row r="362" spans="1:11" x14ac:dyDescent="0.25">
      <c r="A362" s="4" t="s">
        <v>160</v>
      </c>
      <c r="B362" s="7" t="str">
        <f>_xll.AtlasFormulas.AtlasFunctions.AtlasTable("PROD",DataAreaId,"T.PurchTable","%OrderAccount","","","","","","","PurchId",$A362)</f>
        <v>364-2000168</v>
      </c>
      <c r="C362" s="7" t="str">
        <f>_xll.AtlasFormulas.AtlasFunctions.AtlasTable("PROD",DataAreaId,"T.VendTable","%Name","","","","","","","AccountNum",$B362)</f>
        <v>S&amp;P Clever Reinforcement Company AG</v>
      </c>
      <c r="D362" s="4" t="s">
        <v>231</v>
      </c>
      <c r="E362" s="4" t="s">
        <v>233</v>
      </c>
      <c r="F362" s="6">
        <v>42748</v>
      </c>
      <c r="G362" s="4" t="s">
        <v>81</v>
      </c>
      <c r="H362" s="9">
        <v>25350</v>
      </c>
      <c r="I362" s="6">
        <v>42766</v>
      </c>
      <c r="J362" s="4" t="s">
        <v>85</v>
      </c>
      <c r="K362" s="7">
        <f>_xll.AtlasFormulas.AtlasFunctions.AtlasBalance("PROD",DataAreaId,"T.LedgerTrans","Sum|AmountMST|0","","","","","","","AccountNum|Voucher","210010",$J362)</f>
        <v>-52806.080000000002</v>
      </c>
    </row>
    <row r="363" spans="1:11" x14ac:dyDescent="0.25">
      <c r="A363" s="4" t="s">
        <v>250</v>
      </c>
      <c r="B363" s="7" t="str">
        <f>_xll.AtlasFormulas.AtlasFunctions.AtlasTable("PROD",DataAreaId,"T.PurchTable","%OrderAccount","","","","","","","PurchId",$A363)</f>
        <v>364-2000168</v>
      </c>
      <c r="C363" s="7" t="str">
        <f>_xll.AtlasFormulas.AtlasFunctions.AtlasTable("PROD",DataAreaId,"T.VendTable","%Name","","","","","","","AccountNum",$B363)</f>
        <v>S&amp;P Clever Reinforcement Company AG</v>
      </c>
      <c r="D363" s="4" t="s">
        <v>329</v>
      </c>
      <c r="E363" s="4" t="s">
        <v>340</v>
      </c>
      <c r="F363" s="6">
        <v>42817</v>
      </c>
      <c r="G363" s="4" t="s">
        <v>81</v>
      </c>
      <c r="H363" s="9">
        <v>9000</v>
      </c>
      <c r="I363" s="6">
        <v>42817</v>
      </c>
      <c r="J363" s="4" t="s">
        <v>172</v>
      </c>
      <c r="K363" s="7">
        <f>_xll.AtlasFormulas.AtlasFunctions.AtlasBalance("PROD",DataAreaId,"T.LedgerTrans","Sum|AmountMST|0","","","","","","","AccountNum|Voucher","210010",$J363)</f>
        <v>-29080.9</v>
      </c>
    </row>
    <row r="364" spans="1:11" x14ac:dyDescent="0.25">
      <c r="A364" s="4" t="s">
        <v>167</v>
      </c>
      <c r="B364" s="7" t="str">
        <f>_xll.AtlasFormulas.AtlasFunctions.AtlasTable("PROD",DataAreaId,"T.PurchTable","%OrderAccount","","","","","","","PurchId",$A364)</f>
        <v>364-2000168</v>
      </c>
      <c r="C364" s="7" t="str">
        <f>_xll.AtlasFormulas.AtlasFunctions.AtlasTable("PROD",DataAreaId,"T.VendTable","%Name","","","","","","","AccountNum",$B364)</f>
        <v>S&amp;P Clever Reinforcement Company AG</v>
      </c>
      <c r="D364" s="4" t="s">
        <v>231</v>
      </c>
      <c r="E364" s="4" t="s">
        <v>233</v>
      </c>
      <c r="F364" s="6">
        <v>42817</v>
      </c>
      <c r="G364" s="4" t="s">
        <v>81</v>
      </c>
      <c r="H364" s="9">
        <v>25350</v>
      </c>
      <c r="I364" s="6">
        <v>42817</v>
      </c>
      <c r="J364" s="4" t="s">
        <v>151</v>
      </c>
      <c r="K364" s="7">
        <f>_xll.AtlasFormulas.AtlasFunctions.AtlasBalance("PROD",DataAreaId,"T.LedgerTrans","Sum|AmountMST|0","","","","","","","AccountNum|Voucher","210010",$J364)</f>
        <v>-42334.5</v>
      </c>
    </row>
    <row r="365" spans="1:11" x14ac:dyDescent="0.25">
      <c r="A365" s="4" t="s">
        <v>52</v>
      </c>
      <c r="B365" s="7" t="str">
        <f>_xll.AtlasFormulas.AtlasFunctions.AtlasTable("PROD",DataAreaId,"T.PurchTable","%OrderAccount","","","","","","","PurchId",$A365)</f>
        <v>364-2000168</v>
      </c>
      <c r="C365" s="7" t="str">
        <f>_xll.AtlasFormulas.AtlasFunctions.AtlasTable("PROD",DataAreaId,"T.VendTable","%Name","","","","","","","AccountNum",$B365)</f>
        <v>S&amp;P Clever Reinforcement Company AG</v>
      </c>
      <c r="D365" s="4" t="s">
        <v>236</v>
      </c>
      <c r="E365" s="4" t="s">
        <v>237</v>
      </c>
      <c r="F365" s="6">
        <v>42800</v>
      </c>
      <c r="G365" s="4" t="s">
        <v>81</v>
      </c>
      <c r="H365" s="9">
        <v>30</v>
      </c>
      <c r="I365" s="6">
        <v>42800</v>
      </c>
      <c r="J365" s="4" t="s">
        <v>161</v>
      </c>
      <c r="K365" s="7">
        <f>_xll.AtlasFormulas.AtlasFunctions.AtlasBalance("PROD",DataAreaId,"T.LedgerTrans","Sum|AmountMST|0","","","","","","","AccountNum|Voucher","210010",$J365)</f>
        <v>-32112.6</v>
      </c>
    </row>
    <row r="366" spans="1:11" x14ac:dyDescent="0.25">
      <c r="A366" s="4" t="s">
        <v>52</v>
      </c>
      <c r="B366" s="7" t="str">
        <f>_xll.AtlasFormulas.AtlasFunctions.AtlasTable("PROD",DataAreaId,"T.PurchTable","%OrderAccount","","","","","","","PurchId",$A366)</f>
        <v>364-2000168</v>
      </c>
      <c r="C366" s="7" t="str">
        <f>_xll.AtlasFormulas.AtlasFunctions.AtlasTable("PROD",DataAreaId,"T.VendTable","%Name","","","","","","","AccountNum",$B366)</f>
        <v>S&amp;P Clever Reinforcement Company AG</v>
      </c>
      <c r="D366" s="4" t="s">
        <v>236</v>
      </c>
      <c r="E366" s="4" t="s">
        <v>237</v>
      </c>
      <c r="F366" s="6">
        <v>42800</v>
      </c>
      <c r="G366" s="4" t="s">
        <v>81</v>
      </c>
      <c r="H366" s="9">
        <v>30</v>
      </c>
      <c r="I366" s="6">
        <v>42800</v>
      </c>
      <c r="J366" s="4" t="s">
        <v>161</v>
      </c>
      <c r="K366" s="7">
        <f>_xll.AtlasFormulas.AtlasFunctions.AtlasBalance("PROD",DataAreaId,"T.LedgerTrans","Sum|AmountMST|0","","","","","","","AccountNum|Voucher","210010",$J366)</f>
        <v>-32112.6</v>
      </c>
    </row>
    <row r="367" spans="1:11" x14ac:dyDescent="0.25">
      <c r="A367" s="4" t="s">
        <v>52</v>
      </c>
      <c r="B367" s="7" t="str">
        <f>_xll.AtlasFormulas.AtlasFunctions.AtlasTable("PROD",DataAreaId,"T.PurchTable","%OrderAccount","","","","","","","PurchId",$A367)</f>
        <v>364-2000168</v>
      </c>
      <c r="C367" s="7" t="str">
        <f>_xll.AtlasFormulas.AtlasFunctions.AtlasTable("PROD",DataAreaId,"T.VendTable","%Name","","","","","","","AccountNum",$B367)</f>
        <v>S&amp;P Clever Reinforcement Company AG</v>
      </c>
      <c r="D367" s="4" t="s">
        <v>236</v>
      </c>
      <c r="E367" s="4" t="s">
        <v>237</v>
      </c>
      <c r="F367" s="6">
        <v>42800</v>
      </c>
      <c r="G367" s="4" t="s">
        <v>81</v>
      </c>
      <c r="H367" s="9">
        <v>30</v>
      </c>
      <c r="I367" s="6">
        <v>42800</v>
      </c>
      <c r="J367" s="4" t="s">
        <v>161</v>
      </c>
      <c r="K367" s="7">
        <f>_xll.AtlasFormulas.AtlasFunctions.AtlasBalance("PROD",DataAreaId,"T.LedgerTrans","Sum|AmountMST|0","","","","","","","AccountNum|Voucher","210010",$J367)</f>
        <v>-32112.6</v>
      </c>
    </row>
    <row r="368" spans="1:11" x14ac:dyDescent="0.25">
      <c r="A368" s="4" t="s">
        <v>251</v>
      </c>
      <c r="B368" s="7" t="str">
        <f>_xll.AtlasFormulas.AtlasFunctions.AtlasTable("PROD",DataAreaId,"T.PurchTable","%OrderAccount","","","","","","","PurchId",$A368)</f>
        <v>364-2000168</v>
      </c>
      <c r="C368" s="7" t="str">
        <f>_xll.AtlasFormulas.AtlasFunctions.AtlasTable("PROD",DataAreaId,"T.VendTable","%Name","","","","","","","AccountNum",$B368)</f>
        <v>S&amp;P Clever Reinforcement Company AG</v>
      </c>
      <c r="D368" s="4" t="s">
        <v>236</v>
      </c>
      <c r="E368" s="4" t="s">
        <v>237</v>
      </c>
      <c r="F368" s="6">
        <v>42884</v>
      </c>
      <c r="G368" s="4" t="s">
        <v>81</v>
      </c>
      <c r="H368" s="9">
        <v>30</v>
      </c>
      <c r="I368" s="6">
        <v>42878</v>
      </c>
      <c r="J368" s="4" t="s">
        <v>246</v>
      </c>
      <c r="K368" s="7">
        <f>_xll.AtlasFormulas.AtlasFunctions.AtlasBalance("PROD",DataAreaId,"T.LedgerTrans","Sum|AmountMST|0","","","","","","","AccountNum|Voucher","210010",$J368)</f>
        <v>-49885.5</v>
      </c>
    </row>
    <row r="369" spans="1:11" x14ac:dyDescent="0.25">
      <c r="A369" s="4" t="s">
        <v>251</v>
      </c>
      <c r="B369" s="7" t="str">
        <f>_xll.AtlasFormulas.AtlasFunctions.AtlasTable("PROD",DataAreaId,"T.PurchTable","%OrderAccount","","","","","","","PurchId",$A369)</f>
        <v>364-2000168</v>
      </c>
      <c r="C369" s="7" t="str">
        <f>_xll.AtlasFormulas.AtlasFunctions.AtlasTable("PROD",DataAreaId,"T.VendTable","%Name","","","","","","","AccountNum",$B369)</f>
        <v>S&amp;P Clever Reinforcement Company AG</v>
      </c>
      <c r="D369" s="4" t="s">
        <v>236</v>
      </c>
      <c r="E369" s="4" t="s">
        <v>237</v>
      </c>
      <c r="F369" s="6">
        <v>42884</v>
      </c>
      <c r="G369" s="4" t="s">
        <v>81</v>
      </c>
      <c r="H369" s="9">
        <v>30</v>
      </c>
      <c r="I369" s="6">
        <v>42878</v>
      </c>
      <c r="J369" s="4" t="s">
        <v>246</v>
      </c>
      <c r="K369" s="7">
        <f>_xll.AtlasFormulas.AtlasFunctions.AtlasBalance("PROD",DataAreaId,"T.LedgerTrans","Sum|AmountMST|0","","","","","","","AccountNum|Voucher","210010",$J369)</f>
        <v>-49885.5</v>
      </c>
    </row>
    <row r="370" spans="1:11" x14ac:dyDescent="0.25">
      <c r="A370" s="4" t="s">
        <v>251</v>
      </c>
      <c r="B370" s="7" t="str">
        <f>_xll.AtlasFormulas.AtlasFunctions.AtlasTable("PROD",DataAreaId,"T.PurchTable","%OrderAccount","","","","","","","PurchId",$A370)</f>
        <v>364-2000168</v>
      </c>
      <c r="C370" s="7" t="str">
        <f>_xll.AtlasFormulas.AtlasFunctions.AtlasTable("PROD",DataAreaId,"T.VendTable","%Name","","","","","","","AccountNum",$B370)</f>
        <v>S&amp;P Clever Reinforcement Company AG</v>
      </c>
      <c r="D370" s="4" t="s">
        <v>236</v>
      </c>
      <c r="E370" s="4" t="s">
        <v>237</v>
      </c>
      <c r="F370" s="6">
        <v>42884</v>
      </c>
      <c r="G370" s="4" t="s">
        <v>81</v>
      </c>
      <c r="H370" s="9">
        <v>30</v>
      </c>
      <c r="I370" s="6">
        <v>42878</v>
      </c>
      <c r="J370" s="4" t="s">
        <v>246</v>
      </c>
      <c r="K370" s="7">
        <f>_xll.AtlasFormulas.AtlasFunctions.AtlasBalance("PROD",DataAreaId,"T.LedgerTrans","Sum|AmountMST|0","","","","","","","AccountNum|Voucher","210010",$J370)</f>
        <v>-49885.5</v>
      </c>
    </row>
    <row r="371" spans="1:11" x14ac:dyDescent="0.25">
      <c r="A371" s="4" t="s">
        <v>251</v>
      </c>
      <c r="B371" s="7" t="str">
        <f>_xll.AtlasFormulas.AtlasFunctions.AtlasTable("PROD",DataAreaId,"T.PurchTable","%OrderAccount","","","","","","","PurchId",$A371)</f>
        <v>364-2000168</v>
      </c>
      <c r="C371" s="7" t="str">
        <f>_xll.AtlasFormulas.AtlasFunctions.AtlasTable("PROD",DataAreaId,"T.VendTable","%Name","","","","","","","AccountNum",$B371)</f>
        <v>S&amp;P Clever Reinforcement Company AG</v>
      </c>
      <c r="D371" s="4" t="s">
        <v>236</v>
      </c>
      <c r="E371" s="4" t="s">
        <v>237</v>
      </c>
      <c r="F371" s="6">
        <v>42884</v>
      </c>
      <c r="G371" s="4" t="s">
        <v>81</v>
      </c>
      <c r="H371" s="9">
        <v>30</v>
      </c>
      <c r="I371" s="6">
        <v>42878</v>
      </c>
      <c r="J371" s="4" t="s">
        <v>246</v>
      </c>
      <c r="K371" s="7">
        <f>_xll.AtlasFormulas.AtlasFunctions.AtlasBalance("PROD",DataAreaId,"T.LedgerTrans","Sum|AmountMST|0","","","","","","","AccountNum|Voucher","210010",$J371)</f>
        <v>-49885.5</v>
      </c>
    </row>
    <row r="372" spans="1:11" x14ac:dyDescent="0.25">
      <c r="A372" s="4" t="s">
        <v>251</v>
      </c>
      <c r="B372" s="7" t="str">
        <f>_xll.AtlasFormulas.AtlasFunctions.AtlasTable("PROD",DataAreaId,"T.PurchTable","%OrderAccount","","","","","","","PurchId",$A372)</f>
        <v>364-2000168</v>
      </c>
      <c r="C372" s="7" t="str">
        <f>_xll.AtlasFormulas.AtlasFunctions.AtlasTable("PROD",DataAreaId,"T.VendTable","%Name","","","","","","","AccountNum",$B372)</f>
        <v>S&amp;P Clever Reinforcement Company AG</v>
      </c>
      <c r="D372" s="4" t="s">
        <v>236</v>
      </c>
      <c r="E372" s="4" t="s">
        <v>237</v>
      </c>
      <c r="F372" s="6">
        <v>42884</v>
      </c>
      <c r="G372" s="4" t="s">
        <v>81</v>
      </c>
      <c r="H372" s="9">
        <v>30</v>
      </c>
      <c r="I372" s="6">
        <v>42878</v>
      </c>
      <c r="J372" s="4" t="s">
        <v>246</v>
      </c>
      <c r="K372" s="7">
        <f>_xll.AtlasFormulas.AtlasFunctions.AtlasBalance("PROD",DataAreaId,"T.LedgerTrans","Sum|AmountMST|0","","","","","","","AccountNum|Voucher","210010",$J372)</f>
        <v>-49885.5</v>
      </c>
    </row>
    <row r="373" spans="1:11" x14ac:dyDescent="0.25">
      <c r="A373" s="4" t="s">
        <v>251</v>
      </c>
      <c r="B373" s="7" t="str">
        <f>_xll.AtlasFormulas.AtlasFunctions.AtlasTable("PROD",DataAreaId,"T.PurchTable","%OrderAccount","","","","","","","PurchId",$A373)</f>
        <v>364-2000168</v>
      </c>
      <c r="C373" s="7" t="str">
        <f>_xll.AtlasFormulas.AtlasFunctions.AtlasTable("PROD",DataAreaId,"T.VendTable","%Name","","","","","","","AccountNum",$B373)</f>
        <v>S&amp;P Clever Reinforcement Company AG</v>
      </c>
      <c r="D373" s="4" t="s">
        <v>236</v>
      </c>
      <c r="E373" s="4" t="s">
        <v>237</v>
      </c>
      <c r="F373" s="6">
        <v>42884</v>
      </c>
      <c r="G373" s="4" t="s">
        <v>81</v>
      </c>
      <c r="H373" s="9">
        <v>30</v>
      </c>
      <c r="I373" s="6">
        <v>42878</v>
      </c>
      <c r="J373" s="4" t="s">
        <v>246</v>
      </c>
      <c r="K373" s="7">
        <f>_xll.AtlasFormulas.AtlasFunctions.AtlasBalance("PROD",DataAreaId,"T.LedgerTrans","Sum|AmountMST|0","","","","","","","AccountNum|Voucher","210010",$J373)</f>
        <v>-49885.5</v>
      </c>
    </row>
    <row r="374" spans="1:11" x14ac:dyDescent="0.25">
      <c r="A374" s="4" t="s">
        <v>251</v>
      </c>
      <c r="B374" s="7" t="str">
        <f>_xll.AtlasFormulas.AtlasFunctions.AtlasTable("PROD",DataAreaId,"T.PurchTable","%OrderAccount","","","","","","","PurchId",$A374)</f>
        <v>364-2000168</v>
      </c>
      <c r="C374" s="7" t="str">
        <f>_xll.AtlasFormulas.AtlasFunctions.AtlasTable("PROD",DataAreaId,"T.VendTable","%Name","","","","","","","AccountNum",$B374)</f>
        <v>S&amp;P Clever Reinforcement Company AG</v>
      </c>
      <c r="D374" s="4" t="s">
        <v>236</v>
      </c>
      <c r="E374" s="4" t="s">
        <v>237</v>
      </c>
      <c r="F374" s="6">
        <v>42884</v>
      </c>
      <c r="G374" s="4" t="s">
        <v>81</v>
      </c>
      <c r="H374" s="9">
        <v>30</v>
      </c>
      <c r="I374" s="6">
        <v>42878</v>
      </c>
      <c r="J374" s="4" t="s">
        <v>246</v>
      </c>
      <c r="K374" s="7">
        <f>_xll.AtlasFormulas.AtlasFunctions.AtlasBalance("PROD",DataAreaId,"T.LedgerTrans","Sum|AmountMST|0","","","","","","","AccountNum|Voucher","210010",$J374)</f>
        <v>-49885.5</v>
      </c>
    </row>
    <row r="375" spans="1:11" x14ac:dyDescent="0.25">
      <c r="A375" s="4" t="s">
        <v>251</v>
      </c>
      <c r="B375" s="7" t="str">
        <f>_xll.AtlasFormulas.AtlasFunctions.AtlasTable("PROD",DataAreaId,"T.PurchTable","%OrderAccount","","","","","","","PurchId",$A375)</f>
        <v>364-2000168</v>
      </c>
      <c r="C375" s="7" t="str">
        <f>_xll.AtlasFormulas.AtlasFunctions.AtlasTable("PROD",DataAreaId,"T.VendTable","%Name","","","","","","","AccountNum",$B375)</f>
        <v>S&amp;P Clever Reinforcement Company AG</v>
      </c>
      <c r="D375" s="4" t="s">
        <v>236</v>
      </c>
      <c r="E375" s="4" t="s">
        <v>237</v>
      </c>
      <c r="F375" s="6">
        <v>42884</v>
      </c>
      <c r="G375" s="4" t="s">
        <v>81</v>
      </c>
      <c r="H375" s="9">
        <v>30</v>
      </c>
      <c r="I375" s="6">
        <v>42878</v>
      </c>
      <c r="J375" s="4" t="s">
        <v>246</v>
      </c>
      <c r="K375" s="7">
        <f>_xll.AtlasFormulas.AtlasFunctions.AtlasBalance("PROD",DataAreaId,"T.LedgerTrans","Sum|AmountMST|0","","","","","","","AccountNum|Voucher","210010",$J375)</f>
        <v>-49885.5</v>
      </c>
    </row>
    <row r="376" spans="1:11" x14ac:dyDescent="0.25">
      <c r="A376" s="4" t="s">
        <v>251</v>
      </c>
      <c r="B376" s="7" t="str">
        <f>_xll.AtlasFormulas.AtlasFunctions.AtlasTable("PROD",DataAreaId,"T.PurchTable","%OrderAccount","","","","","","","PurchId",$A376)</f>
        <v>364-2000168</v>
      </c>
      <c r="C376" s="7" t="str">
        <f>_xll.AtlasFormulas.AtlasFunctions.AtlasTable("PROD",DataAreaId,"T.VendTable","%Name","","","","","","","AccountNum",$B376)</f>
        <v>S&amp;P Clever Reinforcement Company AG</v>
      </c>
      <c r="D376" s="4" t="s">
        <v>236</v>
      </c>
      <c r="E376" s="4" t="s">
        <v>237</v>
      </c>
      <c r="F376" s="6">
        <v>42884</v>
      </c>
      <c r="G376" s="4" t="s">
        <v>81</v>
      </c>
      <c r="H376" s="9">
        <v>30</v>
      </c>
      <c r="I376" s="6">
        <v>42878</v>
      </c>
      <c r="J376" s="4" t="s">
        <v>246</v>
      </c>
      <c r="K376" s="7">
        <f>_xll.AtlasFormulas.AtlasFunctions.AtlasBalance("PROD",DataAreaId,"T.LedgerTrans","Sum|AmountMST|0","","","","","","","AccountNum|Voucher","210010",$J376)</f>
        <v>-49885.5</v>
      </c>
    </row>
    <row r="377" spans="1:11" x14ac:dyDescent="0.25">
      <c r="A377" s="4" t="s">
        <v>251</v>
      </c>
      <c r="B377" s="7" t="str">
        <f>_xll.AtlasFormulas.AtlasFunctions.AtlasTable("PROD",DataAreaId,"T.PurchTable","%OrderAccount","","","","","","","PurchId",$A377)</f>
        <v>364-2000168</v>
      </c>
      <c r="C377" s="7" t="str">
        <f>_xll.AtlasFormulas.AtlasFunctions.AtlasTable("PROD",DataAreaId,"T.VendTable","%Name","","","","","","","AccountNum",$B377)</f>
        <v>S&amp;P Clever Reinforcement Company AG</v>
      </c>
      <c r="D377" s="4" t="s">
        <v>236</v>
      </c>
      <c r="E377" s="4" t="s">
        <v>237</v>
      </c>
      <c r="F377" s="6">
        <v>42884</v>
      </c>
      <c r="G377" s="4" t="s">
        <v>81</v>
      </c>
      <c r="H377" s="9">
        <v>30</v>
      </c>
      <c r="I377" s="6">
        <v>42878</v>
      </c>
      <c r="J377" s="4" t="s">
        <v>246</v>
      </c>
      <c r="K377" s="7">
        <f>_xll.AtlasFormulas.AtlasFunctions.AtlasBalance("PROD",DataAreaId,"T.LedgerTrans","Sum|AmountMST|0","","","","","","","AccountNum|Voucher","210010",$J377)</f>
        <v>-49885.5</v>
      </c>
    </row>
    <row r="378" spans="1:11" x14ac:dyDescent="0.25">
      <c r="A378" s="4" t="s">
        <v>251</v>
      </c>
      <c r="B378" s="7" t="str">
        <f>_xll.AtlasFormulas.AtlasFunctions.AtlasTable("PROD",DataAreaId,"T.PurchTable","%OrderAccount","","","","","","","PurchId",$A378)</f>
        <v>364-2000168</v>
      </c>
      <c r="C378" s="7" t="str">
        <f>_xll.AtlasFormulas.AtlasFunctions.AtlasTable("PROD",DataAreaId,"T.VendTable","%Name","","","","","","","AccountNum",$B378)</f>
        <v>S&amp;P Clever Reinforcement Company AG</v>
      </c>
      <c r="D378" s="4" t="s">
        <v>236</v>
      </c>
      <c r="E378" s="4" t="s">
        <v>237</v>
      </c>
      <c r="F378" s="6">
        <v>42884</v>
      </c>
      <c r="G378" s="4" t="s">
        <v>81</v>
      </c>
      <c r="H378" s="9">
        <v>30</v>
      </c>
      <c r="I378" s="6">
        <v>42878</v>
      </c>
      <c r="J378" s="4" t="s">
        <v>246</v>
      </c>
      <c r="K378" s="7">
        <f>_xll.AtlasFormulas.AtlasFunctions.AtlasBalance("PROD",DataAreaId,"T.LedgerTrans","Sum|AmountMST|0","","","","","","","AccountNum|Voucher","210010",$J378)</f>
        <v>-49885.5</v>
      </c>
    </row>
    <row r="379" spans="1:11" x14ac:dyDescent="0.25">
      <c r="A379" s="4" t="s">
        <v>251</v>
      </c>
      <c r="B379" s="7" t="str">
        <f>_xll.AtlasFormulas.AtlasFunctions.AtlasTable("PROD",DataAreaId,"T.PurchTable","%OrderAccount","","","","","","","PurchId",$A379)</f>
        <v>364-2000168</v>
      </c>
      <c r="C379" s="7" t="str">
        <f>_xll.AtlasFormulas.AtlasFunctions.AtlasTable("PROD",DataAreaId,"T.VendTable","%Name","","","","","","","AccountNum",$B379)</f>
        <v>S&amp;P Clever Reinforcement Company AG</v>
      </c>
      <c r="D379" s="4" t="s">
        <v>236</v>
      </c>
      <c r="E379" s="4" t="s">
        <v>237</v>
      </c>
      <c r="F379" s="6">
        <v>42884</v>
      </c>
      <c r="G379" s="4" t="s">
        <v>81</v>
      </c>
      <c r="H379" s="9">
        <v>30</v>
      </c>
      <c r="I379" s="6">
        <v>42878</v>
      </c>
      <c r="J379" s="4" t="s">
        <v>246</v>
      </c>
      <c r="K379" s="7">
        <f>_xll.AtlasFormulas.AtlasFunctions.AtlasBalance("PROD",DataAreaId,"T.LedgerTrans","Sum|AmountMST|0","","","","","","","AccountNum|Voucher","210010",$J379)</f>
        <v>-49885.5</v>
      </c>
    </row>
    <row r="380" spans="1:11" x14ac:dyDescent="0.25">
      <c r="A380" s="4" t="s">
        <v>251</v>
      </c>
      <c r="B380" s="7" t="str">
        <f>_xll.AtlasFormulas.AtlasFunctions.AtlasTable("PROD",DataAreaId,"T.PurchTable","%OrderAccount","","","","","","","PurchId",$A380)</f>
        <v>364-2000168</v>
      </c>
      <c r="C380" s="7" t="str">
        <f>_xll.AtlasFormulas.AtlasFunctions.AtlasTable("PROD",DataAreaId,"T.VendTable","%Name","","","","","","","AccountNum",$B380)</f>
        <v>S&amp;P Clever Reinforcement Company AG</v>
      </c>
      <c r="D380" s="4" t="s">
        <v>236</v>
      </c>
      <c r="E380" s="4" t="s">
        <v>237</v>
      </c>
      <c r="F380" s="6">
        <v>42884</v>
      </c>
      <c r="G380" s="4" t="s">
        <v>81</v>
      </c>
      <c r="H380" s="9">
        <v>30</v>
      </c>
      <c r="I380" s="6">
        <v>42878</v>
      </c>
      <c r="J380" s="4" t="s">
        <v>246</v>
      </c>
      <c r="K380" s="7">
        <f>_xll.AtlasFormulas.AtlasFunctions.AtlasBalance("PROD",DataAreaId,"T.LedgerTrans","Sum|AmountMST|0","","","","","","","AccountNum|Voucher","210010",$J380)</f>
        <v>-49885.5</v>
      </c>
    </row>
    <row r="381" spans="1:11" x14ac:dyDescent="0.25">
      <c r="A381" s="4" t="s">
        <v>251</v>
      </c>
      <c r="B381" s="7" t="str">
        <f>_xll.AtlasFormulas.AtlasFunctions.AtlasTable("PROD",DataAreaId,"T.PurchTable","%OrderAccount","","","","","","","PurchId",$A381)</f>
        <v>364-2000168</v>
      </c>
      <c r="C381" s="7" t="str">
        <f>_xll.AtlasFormulas.AtlasFunctions.AtlasTable("PROD",DataAreaId,"T.VendTable","%Name","","","","","","","AccountNum",$B381)</f>
        <v>S&amp;P Clever Reinforcement Company AG</v>
      </c>
      <c r="D381" s="4" t="s">
        <v>236</v>
      </c>
      <c r="E381" s="4" t="s">
        <v>237</v>
      </c>
      <c r="F381" s="6">
        <v>42884</v>
      </c>
      <c r="G381" s="4" t="s">
        <v>81</v>
      </c>
      <c r="H381" s="9">
        <v>30</v>
      </c>
      <c r="I381" s="6">
        <v>42878</v>
      </c>
      <c r="J381" s="4" t="s">
        <v>246</v>
      </c>
      <c r="K381" s="7">
        <f>_xll.AtlasFormulas.AtlasFunctions.AtlasBalance("PROD",DataAreaId,"T.LedgerTrans","Sum|AmountMST|0","","","","","","","AccountNum|Voucher","210010",$J381)</f>
        <v>-49885.5</v>
      </c>
    </row>
    <row r="382" spans="1:11" x14ac:dyDescent="0.25">
      <c r="A382" s="4" t="s">
        <v>251</v>
      </c>
      <c r="B382" s="7" t="str">
        <f>_xll.AtlasFormulas.AtlasFunctions.AtlasTable("PROD",DataAreaId,"T.PurchTable","%OrderAccount","","","","","","","PurchId",$A382)</f>
        <v>364-2000168</v>
      </c>
      <c r="C382" s="7" t="str">
        <f>_xll.AtlasFormulas.AtlasFunctions.AtlasTable("PROD",DataAreaId,"T.VendTable","%Name","","","","","","","AccountNum",$B382)</f>
        <v>S&amp;P Clever Reinforcement Company AG</v>
      </c>
      <c r="D382" s="4" t="s">
        <v>236</v>
      </c>
      <c r="E382" s="4" t="s">
        <v>237</v>
      </c>
      <c r="F382" s="6">
        <v>42884</v>
      </c>
      <c r="G382" s="4" t="s">
        <v>81</v>
      </c>
      <c r="H382" s="9">
        <v>30</v>
      </c>
      <c r="I382" s="6">
        <v>42878</v>
      </c>
      <c r="J382" s="4" t="s">
        <v>246</v>
      </c>
      <c r="K382" s="7">
        <f>_xll.AtlasFormulas.AtlasFunctions.AtlasBalance("PROD",DataAreaId,"T.LedgerTrans","Sum|AmountMST|0","","","","","","","AccountNum|Voucher","210010",$J382)</f>
        <v>-49885.5</v>
      </c>
    </row>
    <row r="383" spans="1:11" x14ac:dyDescent="0.25">
      <c r="A383" s="4" t="s">
        <v>251</v>
      </c>
      <c r="B383" s="7" t="str">
        <f>_xll.AtlasFormulas.AtlasFunctions.AtlasTable("PROD",DataAreaId,"T.PurchTable","%OrderAccount","","","","","","","PurchId",$A383)</f>
        <v>364-2000168</v>
      </c>
      <c r="C383" s="7" t="str">
        <f>_xll.AtlasFormulas.AtlasFunctions.AtlasTable("PROD",DataAreaId,"T.VendTable","%Name","","","","","","","AccountNum",$B383)</f>
        <v>S&amp;P Clever Reinforcement Company AG</v>
      </c>
      <c r="D383" s="4" t="s">
        <v>236</v>
      </c>
      <c r="E383" s="4" t="s">
        <v>237</v>
      </c>
      <c r="F383" s="6">
        <v>42884</v>
      </c>
      <c r="G383" s="4" t="s">
        <v>81</v>
      </c>
      <c r="H383" s="9">
        <v>30</v>
      </c>
      <c r="I383" s="6">
        <v>42878</v>
      </c>
      <c r="J383" s="4" t="s">
        <v>246</v>
      </c>
      <c r="K383" s="7">
        <f>_xll.AtlasFormulas.AtlasFunctions.AtlasBalance("PROD",DataAreaId,"T.LedgerTrans","Sum|AmountMST|0","","","","","","","AccountNum|Voucher","210010",$J383)</f>
        <v>-49885.5</v>
      </c>
    </row>
    <row r="384" spans="1:11" x14ac:dyDescent="0.25">
      <c r="A384" s="4" t="s">
        <v>251</v>
      </c>
      <c r="B384" s="7" t="str">
        <f>_xll.AtlasFormulas.AtlasFunctions.AtlasTable("PROD",DataAreaId,"T.PurchTable","%OrderAccount","","","","","","","PurchId",$A384)</f>
        <v>364-2000168</v>
      </c>
      <c r="C384" s="7" t="str">
        <f>_xll.AtlasFormulas.AtlasFunctions.AtlasTable("PROD",DataAreaId,"T.VendTable","%Name","","","","","","","AccountNum",$B384)</f>
        <v>S&amp;P Clever Reinforcement Company AG</v>
      </c>
      <c r="D384" s="4" t="s">
        <v>236</v>
      </c>
      <c r="E384" s="4" t="s">
        <v>237</v>
      </c>
      <c r="F384" s="6">
        <v>42884</v>
      </c>
      <c r="G384" s="4" t="s">
        <v>81</v>
      </c>
      <c r="H384" s="9">
        <v>30</v>
      </c>
      <c r="I384" s="6">
        <v>42878</v>
      </c>
      <c r="J384" s="4" t="s">
        <v>246</v>
      </c>
      <c r="K384" s="7">
        <f>_xll.AtlasFormulas.AtlasFunctions.AtlasBalance("PROD",DataAreaId,"T.LedgerTrans","Sum|AmountMST|0","","","","","","","AccountNum|Voucher","210010",$J384)</f>
        <v>-49885.5</v>
      </c>
    </row>
    <row r="385" spans="1:11" x14ac:dyDescent="0.25">
      <c r="A385" s="4" t="s">
        <v>251</v>
      </c>
      <c r="B385" s="7" t="str">
        <f>_xll.AtlasFormulas.AtlasFunctions.AtlasTable("PROD",DataAreaId,"T.PurchTable","%OrderAccount","","","","","","","PurchId",$A385)</f>
        <v>364-2000168</v>
      </c>
      <c r="C385" s="7" t="str">
        <f>_xll.AtlasFormulas.AtlasFunctions.AtlasTable("PROD",DataAreaId,"T.VendTable","%Name","","","","","","","AccountNum",$B385)</f>
        <v>S&amp;P Clever Reinforcement Company AG</v>
      </c>
      <c r="D385" s="4" t="s">
        <v>236</v>
      </c>
      <c r="E385" s="4" t="s">
        <v>237</v>
      </c>
      <c r="F385" s="6">
        <v>42884</v>
      </c>
      <c r="G385" s="4" t="s">
        <v>81</v>
      </c>
      <c r="H385" s="9">
        <v>30</v>
      </c>
      <c r="I385" s="6">
        <v>42878</v>
      </c>
      <c r="J385" s="4" t="s">
        <v>246</v>
      </c>
      <c r="K385" s="7">
        <f>_xll.AtlasFormulas.AtlasFunctions.AtlasBalance("PROD",DataAreaId,"T.LedgerTrans","Sum|AmountMST|0","","","","","","","AccountNum|Voucher","210010",$J385)</f>
        <v>-49885.5</v>
      </c>
    </row>
    <row r="386" spans="1:11" x14ac:dyDescent="0.25">
      <c r="A386" s="4" t="s">
        <v>251</v>
      </c>
      <c r="B386" s="7" t="str">
        <f>_xll.AtlasFormulas.AtlasFunctions.AtlasTable("PROD",DataAreaId,"T.PurchTable","%OrderAccount","","","","","","","PurchId",$A386)</f>
        <v>364-2000168</v>
      </c>
      <c r="C386" s="7" t="str">
        <f>_xll.AtlasFormulas.AtlasFunctions.AtlasTable("PROD",DataAreaId,"T.VendTable","%Name","","","","","","","AccountNum",$B386)</f>
        <v>S&amp;P Clever Reinforcement Company AG</v>
      </c>
      <c r="D386" s="4" t="s">
        <v>236</v>
      </c>
      <c r="E386" s="4" t="s">
        <v>237</v>
      </c>
      <c r="F386" s="6">
        <v>42884</v>
      </c>
      <c r="G386" s="4" t="s">
        <v>81</v>
      </c>
      <c r="H386" s="9">
        <v>30</v>
      </c>
      <c r="I386" s="6">
        <v>42878</v>
      </c>
      <c r="J386" s="4" t="s">
        <v>246</v>
      </c>
      <c r="K386" s="7">
        <f>_xll.AtlasFormulas.AtlasFunctions.AtlasBalance("PROD",DataAreaId,"T.LedgerTrans","Sum|AmountMST|0","","","","","","","AccountNum|Voucher","210010",$J386)</f>
        <v>-49885.5</v>
      </c>
    </row>
    <row r="387" spans="1:11" x14ac:dyDescent="0.25">
      <c r="A387" s="4" t="s">
        <v>251</v>
      </c>
      <c r="B387" s="7" t="str">
        <f>_xll.AtlasFormulas.AtlasFunctions.AtlasTable("PROD",DataAreaId,"T.PurchTable","%OrderAccount","","","","","","","PurchId",$A387)</f>
        <v>364-2000168</v>
      </c>
      <c r="C387" s="7" t="str">
        <f>_xll.AtlasFormulas.AtlasFunctions.AtlasTable("PROD",DataAreaId,"T.VendTable","%Name","","","","","","","AccountNum",$B387)</f>
        <v>S&amp;P Clever Reinforcement Company AG</v>
      </c>
      <c r="D387" s="4" t="s">
        <v>236</v>
      </c>
      <c r="E387" s="4" t="s">
        <v>237</v>
      </c>
      <c r="F387" s="6">
        <v>42884</v>
      </c>
      <c r="G387" s="4" t="s">
        <v>81</v>
      </c>
      <c r="H387" s="9">
        <v>30</v>
      </c>
      <c r="I387" s="6">
        <v>42878</v>
      </c>
      <c r="J387" s="4" t="s">
        <v>246</v>
      </c>
      <c r="K387" s="7">
        <f>_xll.AtlasFormulas.AtlasFunctions.AtlasBalance("PROD",DataAreaId,"T.LedgerTrans","Sum|AmountMST|0","","","","","","","AccountNum|Voucher","210010",$J387)</f>
        <v>-49885.5</v>
      </c>
    </row>
    <row r="388" spans="1:11" x14ac:dyDescent="0.25">
      <c r="A388" s="4" t="s">
        <v>251</v>
      </c>
      <c r="B388" s="7" t="str">
        <f>_xll.AtlasFormulas.AtlasFunctions.AtlasTable("PROD",DataAreaId,"T.PurchTable","%OrderAccount","","","","","","","PurchId",$A388)</f>
        <v>364-2000168</v>
      </c>
      <c r="C388" s="7" t="str">
        <f>_xll.AtlasFormulas.AtlasFunctions.AtlasTable("PROD",DataAreaId,"T.VendTable","%Name","","","","","","","AccountNum",$B388)</f>
        <v>S&amp;P Clever Reinforcement Company AG</v>
      </c>
      <c r="D388" s="4" t="s">
        <v>236</v>
      </c>
      <c r="E388" s="4" t="s">
        <v>237</v>
      </c>
      <c r="F388" s="6">
        <v>42884</v>
      </c>
      <c r="G388" s="4" t="s">
        <v>81</v>
      </c>
      <c r="H388" s="9">
        <v>30</v>
      </c>
      <c r="I388" s="6">
        <v>42878</v>
      </c>
      <c r="J388" s="4" t="s">
        <v>246</v>
      </c>
      <c r="K388" s="7">
        <f>_xll.AtlasFormulas.AtlasFunctions.AtlasBalance("PROD",DataAreaId,"T.LedgerTrans","Sum|AmountMST|0","","","","","","","AccountNum|Voucher","210010",$J388)</f>
        <v>-49885.5</v>
      </c>
    </row>
    <row r="389" spans="1:11" x14ac:dyDescent="0.25">
      <c r="A389" s="4" t="s">
        <v>251</v>
      </c>
      <c r="B389" s="7" t="str">
        <f>_xll.AtlasFormulas.AtlasFunctions.AtlasTable("PROD",DataAreaId,"T.PurchTable","%OrderAccount","","","","","","","PurchId",$A389)</f>
        <v>364-2000168</v>
      </c>
      <c r="C389" s="7" t="str">
        <f>_xll.AtlasFormulas.AtlasFunctions.AtlasTable("PROD",DataAreaId,"T.VendTable","%Name","","","","","","","AccountNum",$B389)</f>
        <v>S&amp;P Clever Reinforcement Company AG</v>
      </c>
      <c r="D389" s="4" t="s">
        <v>236</v>
      </c>
      <c r="E389" s="4" t="s">
        <v>237</v>
      </c>
      <c r="F389" s="6">
        <v>42884</v>
      </c>
      <c r="G389" s="4" t="s">
        <v>81</v>
      </c>
      <c r="H389" s="9">
        <v>30</v>
      </c>
      <c r="I389" s="6">
        <v>42878</v>
      </c>
      <c r="J389" s="4" t="s">
        <v>246</v>
      </c>
      <c r="K389" s="7">
        <f>_xll.AtlasFormulas.AtlasFunctions.AtlasBalance("PROD",DataAreaId,"T.LedgerTrans","Sum|AmountMST|0","","","","","","","AccountNum|Voucher","210010",$J389)</f>
        <v>-49885.5</v>
      </c>
    </row>
    <row r="390" spans="1:11" x14ac:dyDescent="0.25">
      <c r="A390" s="4" t="s">
        <v>251</v>
      </c>
      <c r="B390" s="7" t="str">
        <f>_xll.AtlasFormulas.AtlasFunctions.AtlasTable("PROD",DataAreaId,"T.PurchTable","%OrderAccount","","","","","","","PurchId",$A390)</f>
        <v>364-2000168</v>
      </c>
      <c r="C390" s="7" t="str">
        <f>_xll.AtlasFormulas.AtlasFunctions.AtlasTable("PROD",DataAreaId,"T.VendTable","%Name","","","","","","","AccountNum",$B390)</f>
        <v>S&amp;P Clever Reinforcement Company AG</v>
      </c>
      <c r="D390" s="4" t="s">
        <v>236</v>
      </c>
      <c r="E390" s="4" t="s">
        <v>237</v>
      </c>
      <c r="F390" s="6">
        <v>42884</v>
      </c>
      <c r="G390" s="4" t="s">
        <v>81</v>
      </c>
      <c r="H390" s="9">
        <v>30</v>
      </c>
      <c r="I390" s="6">
        <v>42878</v>
      </c>
      <c r="J390" s="4" t="s">
        <v>246</v>
      </c>
      <c r="K390" s="7">
        <f>_xll.AtlasFormulas.AtlasFunctions.AtlasBalance("PROD",DataAreaId,"T.LedgerTrans","Sum|AmountMST|0","","","","","","","AccountNum|Voucher","210010",$J390)</f>
        <v>-49885.5</v>
      </c>
    </row>
    <row r="391" spans="1:11" x14ac:dyDescent="0.25">
      <c r="A391" s="4" t="s">
        <v>251</v>
      </c>
      <c r="B391" s="7" t="str">
        <f>_xll.AtlasFormulas.AtlasFunctions.AtlasTable("PROD",DataAreaId,"T.PurchTable","%OrderAccount","","","","","","","PurchId",$A391)</f>
        <v>364-2000168</v>
      </c>
      <c r="C391" s="7" t="str">
        <f>_xll.AtlasFormulas.AtlasFunctions.AtlasTable("PROD",DataAreaId,"T.VendTable","%Name","","","","","","","AccountNum",$B391)</f>
        <v>S&amp;P Clever Reinforcement Company AG</v>
      </c>
      <c r="D391" s="4" t="s">
        <v>236</v>
      </c>
      <c r="E391" s="4" t="s">
        <v>237</v>
      </c>
      <c r="F391" s="6">
        <v>42884</v>
      </c>
      <c r="G391" s="4" t="s">
        <v>81</v>
      </c>
      <c r="H391" s="9">
        <v>30</v>
      </c>
      <c r="I391" s="6">
        <v>42878</v>
      </c>
      <c r="J391" s="4" t="s">
        <v>246</v>
      </c>
      <c r="K391" s="7">
        <f>_xll.AtlasFormulas.AtlasFunctions.AtlasBalance("PROD",DataAreaId,"T.LedgerTrans","Sum|AmountMST|0","","","","","","","AccountNum|Voucher","210010",$J391)</f>
        <v>-49885.5</v>
      </c>
    </row>
    <row r="392" spans="1:11" x14ac:dyDescent="0.25">
      <c r="A392" s="4" t="s">
        <v>251</v>
      </c>
      <c r="B392" s="7" t="str">
        <f>_xll.AtlasFormulas.AtlasFunctions.AtlasTable("PROD",DataAreaId,"T.PurchTable","%OrderAccount","","","","","","","PurchId",$A392)</f>
        <v>364-2000168</v>
      </c>
      <c r="C392" s="7" t="str">
        <f>_xll.AtlasFormulas.AtlasFunctions.AtlasTable("PROD",DataAreaId,"T.VendTable","%Name","","","","","","","AccountNum",$B392)</f>
        <v>S&amp;P Clever Reinforcement Company AG</v>
      </c>
      <c r="D392" s="4" t="s">
        <v>236</v>
      </c>
      <c r="E392" s="4" t="s">
        <v>237</v>
      </c>
      <c r="F392" s="6">
        <v>42884</v>
      </c>
      <c r="G392" s="4" t="s">
        <v>81</v>
      </c>
      <c r="H392" s="9">
        <v>30</v>
      </c>
      <c r="I392" s="6">
        <v>42878</v>
      </c>
      <c r="J392" s="4" t="s">
        <v>246</v>
      </c>
      <c r="K392" s="7">
        <f>_xll.AtlasFormulas.AtlasFunctions.AtlasBalance("PROD",DataAreaId,"T.LedgerTrans","Sum|AmountMST|0","","","","","","","AccountNum|Voucher","210010",$J392)</f>
        <v>-49885.5</v>
      </c>
    </row>
    <row r="393" spans="1:11" x14ac:dyDescent="0.25">
      <c r="A393" s="4" t="s">
        <v>251</v>
      </c>
      <c r="B393" s="7" t="str">
        <f>_xll.AtlasFormulas.AtlasFunctions.AtlasTable("PROD",DataAreaId,"T.PurchTable","%OrderAccount","","","","","","","PurchId",$A393)</f>
        <v>364-2000168</v>
      </c>
      <c r="C393" s="7" t="str">
        <f>_xll.AtlasFormulas.AtlasFunctions.AtlasTable("PROD",DataAreaId,"T.VendTable","%Name","","","","","","","AccountNum",$B393)</f>
        <v>S&amp;P Clever Reinforcement Company AG</v>
      </c>
      <c r="D393" s="4" t="s">
        <v>236</v>
      </c>
      <c r="E393" s="4" t="s">
        <v>237</v>
      </c>
      <c r="F393" s="6">
        <v>42884</v>
      </c>
      <c r="G393" s="4" t="s">
        <v>81</v>
      </c>
      <c r="H393" s="9">
        <v>30</v>
      </c>
      <c r="I393" s="6">
        <v>42878</v>
      </c>
      <c r="J393" s="4" t="s">
        <v>246</v>
      </c>
      <c r="K393" s="7">
        <f>_xll.AtlasFormulas.AtlasFunctions.AtlasBalance("PROD",DataAreaId,"T.LedgerTrans","Sum|AmountMST|0","","","","","","","AccountNum|Voucher","210010",$J393)</f>
        <v>-49885.5</v>
      </c>
    </row>
    <row r="394" spans="1:11" x14ac:dyDescent="0.25">
      <c r="A394" s="4" t="s">
        <v>251</v>
      </c>
      <c r="B394" s="7" t="str">
        <f>_xll.AtlasFormulas.AtlasFunctions.AtlasTable("PROD",DataAreaId,"T.PurchTable","%OrderAccount","","","","","","","PurchId",$A394)</f>
        <v>364-2000168</v>
      </c>
      <c r="C394" s="7" t="str">
        <f>_xll.AtlasFormulas.AtlasFunctions.AtlasTable("PROD",DataAreaId,"T.VendTable","%Name","","","","","","","AccountNum",$B394)</f>
        <v>S&amp;P Clever Reinforcement Company AG</v>
      </c>
      <c r="D394" s="4" t="s">
        <v>236</v>
      </c>
      <c r="E394" s="4" t="s">
        <v>237</v>
      </c>
      <c r="F394" s="6">
        <v>42884</v>
      </c>
      <c r="G394" s="4" t="s">
        <v>81</v>
      </c>
      <c r="H394" s="9">
        <v>30</v>
      </c>
      <c r="I394" s="6">
        <v>42878</v>
      </c>
      <c r="J394" s="4" t="s">
        <v>246</v>
      </c>
      <c r="K394" s="7">
        <f>_xll.AtlasFormulas.AtlasFunctions.AtlasBalance("PROD",DataAreaId,"T.LedgerTrans","Sum|AmountMST|0","","","","","","","AccountNum|Voucher","210010",$J394)</f>
        <v>-49885.5</v>
      </c>
    </row>
    <row r="395" spans="1:11" x14ac:dyDescent="0.25">
      <c r="A395" s="4" t="s">
        <v>251</v>
      </c>
      <c r="B395" s="7" t="str">
        <f>_xll.AtlasFormulas.AtlasFunctions.AtlasTable("PROD",DataAreaId,"T.PurchTable","%OrderAccount","","","","","","","PurchId",$A395)</f>
        <v>364-2000168</v>
      </c>
      <c r="C395" s="7" t="str">
        <f>_xll.AtlasFormulas.AtlasFunctions.AtlasTable("PROD",DataAreaId,"T.VendTable","%Name","","","","","","","AccountNum",$B395)</f>
        <v>S&amp;P Clever Reinforcement Company AG</v>
      </c>
      <c r="D395" s="4" t="s">
        <v>236</v>
      </c>
      <c r="E395" s="4" t="s">
        <v>237</v>
      </c>
      <c r="F395" s="6">
        <v>42884</v>
      </c>
      <c r="G395" s="4" t="s">
        <v>81</v>
      </c>
      <c r="H395" s="9">
        <v>30</v>
      </c>
      <c r="I395" s="6">
        <v>42878</v>
      </c>
      <c r="J395" s="4" t="s">
        <v>246</v>
      </c>
      <c r="K395" s="7">
        <f>_xll.AtlasFormulas.AtlasFunctions.AtlasBalance("PROD",DataAreaId,"T.LedgerTrans","Sum|AmountMST|0","","","","","","","AccountNum|Voucher","210010",$J395)</f>
        <v>-49885.5</v>
      </c>
    </row>
    <row r="396" spans="1:11" x14ac:dyDescent="0.25">
      <c r="A396" s="4" t="s">
        <v>251</v>
      </c>
      <c r="B396" s="7" t="str">
        <f>_xll.AtlasFormulas.AtlasFunctions.AtlasTable("PROD",DataAreaId,"T.PurchTable","%OrderAccount","","","","","","","PurchId",$A396)</f>
        <v>364-2000168</v>
      </c>
      <c r="C396" s="7" t="str">
        <f>_xll.AtlasFormulas.AtlasFunctions.AtlasTable("PROD",DataAreaId,"T.VendTable","%Name","","","","","","","AccountNum",$B396)</f>
        <v>S&amp;P Clever Reinforcement Company AG</v>
      </c>
      <c r="D396" s="4" t="s">
        <v>236</v>
      </c>
      <c r="E396" s="4" t="s">
        <v>237</v>
      </c>
      <c r="F396" s="6">
        <v>42884</v>
      </c>
      <c r="G396" s="4" t="s">
        <v>81</v>
      </c>
      <c r="H396" s="9">
        <v>30</v>
      </c>
      <c r="I396" s="6">
        <v>42878</v>
      </c>
      <c r="J396" s="4" t="s">
        <v>246</v>
      </c>
      <c r="K396" s="7">
        <f>_xll.AtlasFormulas.AtlasFunctions.AtlasBalance("PROD",DataAreaId,"T.LedgerTrans","Sum|AmountMST|0","","","","","","","AccountNum|Voucher","210010",$J396)</f>
        <v>-49885.5</v>
      </c>
    </row>
    <row r="397" spans="1:11" x14ac:dyDescent="0.25">
      <c r="A397" s="4" t="s">
        <v>251</v>
      </c>
      <c r="B397" s="7" t="str">
        <f>_xll.AtlasFormulas.AtlasFunctions.AtlasTable("PROD",DataAreaId,"T.PurchTable","%OrderAccount","","","","","","","PurchId",$A397)</f>
        <v>364-2000168</v>
      </c>
      <c r="C397" s="7" t="str">
        <f>_xll.AtlasFormulas.AtlasFunctions.AtlasTable("PROD",DataAreaId,"T.VendTable","%Name","","","","","","","AccountNum",$B397)</f>
        <v>S&amp;P Clever Reinforcement Company AG</v>
      </c>
      <c r="D397" s="4" t="s">
        <v>236</v>
      </c>
      <c r="E397" s="4" t="s">
        <v>237</v>
      </c>
      <c r="F397" s="6">
        <v>42884</v>
      </c>
      <c r="G397" s="4" t="s">
        <v>81</v>
      </c>
      <c r="H397" s="9">
        <v>30</v>
      </c>
      <c r="I397" s="6">
        <v>42878</v>
      </c>
      <c r="J397" s="4" t="s">
        <v>246</v>
      </c>
      <c r="K397" s="7">
        <f>_xll.AtlasFormulas.AtlasFunctions.AtlasBalance("PROD",DataAreaId,"T.LedgerTrans","Sum|AmountMST|0","","","","","","","AccountNum|Voucher","210010",$J397)</f>
        <v>-49885.5</v>
      </c>
    </row>
    <row r="398" spans="1:11" x14ac:dyDescent="0.25">
      <c r="A398" s="4" t="s">
        <v>251</v>
      </c>
      <c r="B398" s="7" t="str">
        <f>_xll.AtlasFormulas.AtlasFunctions.AtlasTable("PROD",DataAreaId,"T.PurchTable","%OrderAccount","","","","","","","PurchId",$A398)</f>
        <v>364-2000168</v>
      </c>
      <c r="C398" s="7" t="str">
        <f>_xll.AtlasFormulas.AtlasFunctions.AtlasTable("PROD",DataAreaId,"T.VendTable","%Name","","","","","","","AccountNum",$B398)</f>
        <v>S&amp;P Clever Reinforcement Company AG</v>
      </c>
      <c r="D398" s="4" t="s">
        <v>236</v>
      </c>
      <c r="E398" s="4" t="s">
        <v>237</v>
      </c>
      <c r="F398" s="6">
        <v>42884</v>
      </c>
      <c r="G398" s="4" t="s">
        <v>81</v>
      </c>
      <c r="H398" s="9">
        <v>30</v>
      </c>
      <c r="I398" s="6">
        <v>42878</v>
      </c>
      <c r="J398" s="4" t="s">
        <v>246</v>
      </c>
      <c r="K398" s="7">
        <f>_xll.AtlasFormulas.AtlasFunctions.AtlasBalance("PROD",DataAreaId,"T.LedgerTrans","Sum|AmountMST|0","","","","","","","AccountNum|Voucher","210010",$J398)</f>
        <v>-49885.5</v>
      </c>
    </row>
    <row r="399" spans="1:11" x14ac:dyDescent="0.25">
      <c r="A399" s="4" t="s">
        <v>251</v>
      </c>
      <c r="B399" s="7" t="str">
        <f>_xll.AtlasFormulas.AtlasFunctions.AtlasTable("PROD",DataAreaId,"T.PurchTable","%OrderAccount","","","","","","","PurchId",$A399)</f>
        <v>364-2000168</v>
      </c>
      <c r="C399" s="7" t="str">
        <f>_xll.AtlasFormulas.AtlasFunctions.AtlasTable("PROD",DataAreaId,"T.VendTable","%Name","","","","","","","AccountNum",$B399)</f>
        <v>S&amp;P Clever Reinforcement Company AG</v>
      </c>
      <c r="D399" s="4" t="s">
        <v>236</v>
      </c>
      <c r="E399" s="4" t="s">
        <v>237</v>
      </c>
      <c r="F399" s="6">
        <v>42884</v>
      </c>
      <c r="G399" s="4" t="s">
        <v>81</v>
      </c>
      <c r="H399" s="9">
        <v>30</v>
      </c>
      <c r="I399" s="6">
        <v>42878</v>
      </c>
      <c r="J399" s="4" t="s">
        <v>246</v>
      </c>
      <c r="K399" s="7">
        <f>_xll.AtlasFormulas.AtlasFunctions.AtlasBalance("PROD",DataAreaId,"T.LedgerTrans","Sum|AmountMST|0","","","","","","","AccountNum|Voucher","210010",$J399)</f>
        <v>-49885.5</v>
      </c>
    </row>
    <row r="400" spans="1:11" x14ac:dyDescent="0.25">
      <c r="A400" s="4" t="s">
        <v>251</v>
      </c>
      <c r="B400" s="7" t="str">
        <f>_xll.AtlasFormulas.AtlasFunctions.AtlasTable("PROD",DataAreaId,"T.PurchTable","%OrderAccount","","","","","","","PurchId",$A400)</f>
        <v>364-2000168</v>
      </c>
      <c r="C400" s="7" t="str">
        <f>_xll.AtlasFormulas.AtlasFunctions.AtlasTable("PROD",DataAreaId,"T.VendTable","%Name","","","","","","","AccountNum",$B400)</f>
        <v>S&amp;P Clever Reinforcement Company AG</v>
      </c>
      <c r="D400" s="4" t="s">
        <v>236</v>
      </c>
      <c r="E400" s="4" t="s">
        <v>237</v>
      </c>
      <c r="F400" s="6">
        <v>42884</v>
      </c>
      <c r="G400" s="4" t="s">
        <v>81</v>
      </c>
      <c r="H400" s="9">
        <v>30</v>
      </c>
      <c r="I400" s="6">
        <v>42878</v>
      </c>
      <c r="J400" s="4" t="s">
        <v>246</v>
      </c>
      <c r="K400" s="7">
        <f>_xll.AtlasFormulas.AtlasFunctions.AtlasBalance("PROD",DataAreaId,"T.LedgerTrans","Sum|AmountMST|0","","","","","","","AccountNum|Voucher","210010",$J400)</f>
        <v>-49885.5</v>
      </c>
    </row>
    <row r="401" spans="1:11" x14ac:dyDescent="0.25">
      <c r="A401" s="4" t="s">
        <v>251</v>
      </c>
      <c r="B401" s="7" t="str">
        <f>_xll.AtlasFormulas.AtlasFunctions.AtlasTable("PROD",DataAreaId,"T.PurchTable","%OrderAccount","","","","","","","PurchId",$A401)</f>
        <v>364-2000168</v>
      </c>
      <c r="C401" s="7" t="str">
        <f>_xll.AtlasFormulas.AtlasFunctions.AtlasTable("PROD",DataAreaId,"T.VendTable","%Name","","","","","","","AccountNum",$B401)</f>
        <v>S&amp;P Clever Reinforcement Company AG</v>
      </c>
      <c r="D401" s="4" t="s">
        <v>236</v>
      </c>
      <c r="E401" s="4" t="s">
        <v>237</v>
      </c>
      <c r="F401" s="6">
        <v>42884</v>
      </c>
      <c r="G401" s="4" t="s">
        <v>81</v>
      </c>
      <c r="H401" s="9">
        <v>30</v>
      </c>
      <c r="I401" s="6">
        <v>42878</v>
      </c>
      <c r="J401" s="4" t="s">
        <v>246</v>
      </c>
      <c r="K401" s="7">
        <f>_xll.AtlasFormulas.AtlasFunctions.AtlasBalance("PROD",DataAreaId,"T.LedgerTrans","Sum|AmountMST|0","","","","","","","AccountNum|Voucher","210010",$J401)</f>
        <v>-49885.5</v>
      </c>
    </row>
    <row r="402" spans="1:11" x14ac:dyDescent="0.25">
      <c r="A402" s="4" t="s">
        <v>251</v>
      </c>
      <c r="B402" s="7" t="str">
        <f>_xll.AtlasFormulas.AtlasFunctions.AtlasTable("PROD",DataAreaId,"T.PurchTable","%OrderAccount","","","","","","","PurchId",$A402)</f>
        <v>364-2000168</v>
      </c>
      <c r="C402" s="7" t="str">
        <f>_xll.AtlasFormulas.AtlasFunctions.AtlasTable("PROD",DataAreaId,"T.VendTable","%Name","","","","","","","AccountNum",$B402)</f>
        <v>S&amp;P Clever Reinforcement Company AG</v>
      </c>
      <c r="D402" s="4" t="s">
        <v>236</v>
      </c>
      <c r="E402" s="4" t="s">
        <v>237</v>
      </c>
      <c r="F402" s="6">
        <v>42884</v>
      </c>
      <c r="G402" s="4" t="s">
        <v>81</v>
      </c>
      <c r="H402" s="9">
        <v>30</v>
      </c>
      <c r="I402" s="6">
        <v>42878</v>
      </c>
      <c r="J402" s="4" t="s">
        <v>246</v>
      </c>
      <c r="K402" s="7">
        <f>_xll.AtlasFormulas.AtlasFunctions.AtlasBalance("PROD",DataAreaId,"T.LedgerTrans","Sum|AmountMST|0","","","","","","","AccountNum|Voucher","210010",$J402)</f>
        <v>-49885.5</v>
      </c>
    </row>
    <row r="403" spans="1:11" x14ac:dyDescent="0.25">
      <c r="A403" s="4" t="s">
        <v>394</v>
      </c>
      <c r="B403" s="7" t="str">
        <f>_xll.AtlasFormulas.AtlasFunctions.AtlasTable("PROD",DataAreaId,"T.PurchTable","%OrderAccount","","","","","","","PurchId",$A403)</f>
        <v>364-2000168</v>
      </c>
      <c r="C403" s="7" t="str">
        <f>_xll.AtlasFormulas.AtlasFunctions.AtlasTable("PROD",DataAreaId,"T.VendTable","%Name","","","","","","","AccountNum",$B403)</f>
        <v>S&amp;P Clever Reinforcement Company AG</v>
      </c>
      <c r="D403" s="4" t="s">
        <v>236</v>
      </c>
      <c r="E403" s="4" t="s">
        <v>396</v>
      </c>
      <c r="F403" s="6">
        <v>42888</v>
      </c>
      <c r="G403" s="4" t="s">
        <v>81</v>
      </c>
      <c r="H403" s="9">
        <v>60</v>
      </c>
      <c r="I403" s="6">
        <v>42887</v>
      </c>
      <c r="J403" s="4" t="s">
        <v>736</v>
      </c>
      <c r="K403" s="7">
        <f>_xll.AtlasFormulas.AtlasFunctions.AtlasBalance("PROD",DataAreaId,"T.LedgerTrans","Sum|AmountMST|0","","","","","","","AccountNum|Voucher","210010",$J403)</f>
        <v>-750</v>
      </c>
    </row>
    <row r="404" spans="1:11" x14ac:dyDescent="0.25">
      <c r="A404" s="4" t="s">
        <v>394</v>
      </c>
      <c r="B404" s="7" t="str">
        <f>_xll.AtlasFormulas.AtlasFunctions.AtlasTable("PROD",DataAreaId,"T.PurchTable","%OrderAccount","","","","","","","PurchId",$A404)</f>
        <v>364-2000168</v>
      </c>
      <c r="C404" s="7" t="str">
        <f>_xll.AtlasFormulas.AtlasFunctions.AtlasTable("PROD",DataAreaId,"T.VendTable","%Name","","","","","","","AccountNum",$B404)</f>
        <v>S&amp;P Clever Reinforcement Company AG</v>
      </c>
      <c r="D404" s="4" t="s">
        <v>236</v>
      </c>
      <c r="E404" s="4" t="s">
        <v>396</v>
      </c>
      <c r="F404" s="6">
        <v>42888</v>
      </c>
      <c r="G404" s="4" t="s">
        <v>81</v>
      </c>
      <c r="H404" s="9">
        <v>60</v>
      </c>
      <c r="I404" s="6">
        <v>42887</v>
      </c>
      <c r="J404" s="4" t="s">
        <v>736</v>
      </c>
      <c r="K404" s="7">
        <f>_xll.AtlasFormulas.AtlasFunctions.AtlasBalance("PROD",DataAreaId,"T.LedgerTrans","Sum|AmountMST|0","","","","","","","AccountNum|Voucher","210010",$J404)</f>
        <v>-750</v>
      </c>
    </row>
    <row r="405" spans="1:11" x14ac:dyDescent="0.25">
      <c r="A405" s="4" t="s">
        <v>52</v>
      </c>
      <c r="B405" s="7" t="str">
        <f>_xll.AtlasFormulas.AtlasFunctions.AtlasTable("PROD",DataAreaId,"T.PurchTable","%OrderAccount","","","","","","","PurchId",$A405)</f>
        <v>364-2000168</v>
      </c>
      <c r="C405" s="7" t="str">
        <f>_xll.AtlasFormulas.AtlasFunctions.AtlasTable("PROD",DataAreaId,"T.VendTable","%Name","","","","","","","AccountNum",$B405)</f>
        <v>S&amp;P Clever Reinforcement Company AG</v>
      </c>
      <c r="D405" s="4" t="s">
        <v>399</v>
      </c>
      <c r="E405" s="4" t="s">
        <v>398</v>
      </c>
      <c r="F405" s="6">
        <v>42800</v>
      </c>
      <c r="G405" s="4" t="s">
        <v>81</v>
      </c>
      <c r="H405" s="9">
        <v>30</v>
      </c>
      <c r="I405" s="6">
        <v>42800</v>
      </c>
      <c r="J405" s="4" t="s">
        <v>161</v>
      </c>
      <c r="K405" s="7">
        <f>_xll.AtlasFormulas.AtlasFunctions.AtlasBalance("PROD",DataAreaId,"T.LedgerTrans","Sum|AmountMST|0","","","","","","","AccountNum|Voucher","210010",$J405)</f>
        <v>-32112.6</v>
      </c>
    </row>
    <row r="406" spans="1:11" x14ac:dyDescent="0.25">
      <c r="A406" s="4" t="s">
        <v>52</v>
      </c>
      <c r="B406" s="7" t="str">
        <f>_xll.AtlasFormulas.AtlasFunctions.AtlasTable("PROD",DataAreaId,"T.PurchTable","%OrderAccount","","","","","","","PurchId",$A406)</f>
        <v>364-2000168</v>
      </c>
      <c r="C406" s="7" t="str">
        <f>_xll.AtlasFormulas.AtlasFunctions.AtlasTable("PROD",DataAreaId,"T.VendTable","%Name","","","","","","","AccountNum",$B406)</f>
        <v>S&amp;P Clever Reinforcement Company AG</v>
      </c>
      <c r="D406" s="4" t="s">
        <v>399</v>
      </c>
      <c r="E406" s="4" t="s">
        <v>398</v>
      </c>
      <c r="F406" s="6">
        <v>42800</v>
      </c>
      <c r="G406" s="4" t="s">
        <v>81</v>
      </c>
      <c r="H406" s="9">
        <v>30</v>
      </c>
      <c r="I406" s="6">
        <v>42800</v>
      </c>
      <c r="J406" s="4" t="s">
        <v>161</v>
      </c>
      <c r="K406" s="7">
        <f>_xll.AtlasFormulas.AtlasFunctions.AtlasBalance("PROD",DataAreaId,"T.LedgerTrans","Sum|AmountMST|0","","","","","","","AccountNum|Voucher","210010",$J406)</f>
        <v>-32112.6</v>
      </c>
    </row>
    <row r="407" spans="1:11" x14ac:dyDescent="0.25">
      <c r="A407" s="4" t="s">
        <v>52</v>
      </c>
      <c r="B407" s="7" t="str">
        <f>_xll.AtlasFormulas.AtlasFunctions.AtlasTable("PROD",DataAreaId,"T.PurchTable","%OrderAccount","","","","","","","PurchId",$A407)</f>
        <v>364-2000168</v>
      </c>
      <c r="C407" s="7" t="str">
        <f>_xll.AtlasFormulas.AtlasFunctions.AtlasTable("PROD",DataAreaId,"T.VendTable","%Name","","","","","","","AccountNum",$B407)</f>
        <v>S&amp;P Clever Reinforcement Company AG</v>
      </c>
      <c r="D407" s="4" t="s">
        <v>399</v>
      </c>
      <c r="E407" s="4" t="s">
        <v>398</v>
      </c>
      <c r="F407" s="6">
        <v>42800</v>
      </c>
      <c r="G407" s="4" t="s">
        <v>81</v>
      </c>
      <c r="H407" s="9">
        <v>30</v>
      </c>
      <c r="I407" s="6">
        <v>42800</v>
      </c>
      <c r="J407" s="4" t="s">
        <v>161</v>
      </c>
      <c r="K407" s="7">
        <f>_xll.AtlasFormulas.AtlasFunctions.AtlasBalance("PROD",DataAreaId,"T.LedgerTrans","Sum|AmountMST|0","","","","","","","AccountNum|Voucher","210010",$J407)</f>
        <v>-32112.6</v>
      </c>
    </row>
    <row r="408" spans="1:11" x14ac:dyDescent="0.25">
      <c r="A408" s="4" t="s">
        <v>192</v>
      </c>
      <c r="B408" s="7" t="str">
        <f>_xll.AtlasFormulas.AtlasFunctions.AtlasTable("PROD",DataAreaId,"T.PurchTable","%OrderAccount","","","","","","","PurchId",$A408)</f>
        <v>364-2000184</v>
      </c>
      <c r="C408" s="7" t="str">
        <f>_xll.AtlasFormulas.AtlasFunctions.AtlasTable("PROD",DataAreaId,"T.VendTable","%Name","","","","","","","AccountNum",$B408)</f>
        <v>Giema Engineering Solution</v>
      </c>
      <c r="D408" s="4" t="s">
        <v>53</v>
      </c>
      <c r="E408" s="4" t="s">
        <v>54</v>
      </c>
      <c r="F408" s="6">
        <v>42765</v>
      </c>
      <c r="G408" s="4" t="s">
        <v>81</v>
      </c>
      <c r="H408" s="9">
        <v>1</v>
      </c>
      <c r="I408" s="6">
        <v>42765</v>
      </c>
      <c r="J408" s="4" t="s">
        <v>84</v>
      </c>
      <c r="K408" s="7">
        <f>_xll.AtlasFormulas.AtlasFunctions.AtlasBalance("PROD",DataAreaId,"T.LedgerTrans","Sum|AmountMST|0","","","","","","","AccountNum|Voucher","210010",$J408)</f>
        <v>-24615.68</v>
      </c>
    </row>
    <row r="409" spans="1:11" x14ac:dyDescent="0.25">
      <c r="A409" s="4" t="s">
        <v>68</v>
      </c>
      <c r="B409" s="7" t="str">
        <f>_xll.AtlasFormulas.AtlasFunctions.AtlasTable("PROD",DataAreaId,"T.PurchTable","%OrderAccount","","","","","","","PurchId",$A409)</f>
        <v>364-2000045</v>
      </c>
      <c r="C409" s="7" t="str">
        <f>_xll.AtlasFormulas.AtlasFunctions.AtlasTable("PROD",DataAreaId,"T.VendTable","%Name","","","","","","","AccountNum",$B409)</f>
        <v>Duncker &amp; Munnikhuis B.V.</v>
      </c>
      <c r="D409" s="4" t="s">
        <v>53</v>
      </c>
      <c r="E409" s="4" t="s">
        <v>54</v>
      </c>
      <c r="F409" s="6">
        <v>42794</v>
      </c>
      <c r="G409" s="4" t="s">
        <v>81</v>
      </c>
      <c r="H409" s="9">
        <v>1</v>
      </c>
      <c r="I409" s="6">
        <v>42794</v>
      </c>
      <c r="J409" s="4" t="s">
        <v>163</v>
      </c>
      <c r="K409" s="7">
        <f>_xll.AtlasFormulas.AtlasFunctions.AtlasBalance("PROD",DataAreaId,"T.LedgerTrans","Sum|AmountMST|0","","","","","","","AccountNum|Voucher","210010",$J409)</f>
        <v>-1768</v>
      </c>
    </row>
    <row r="410" spans="1:11" x14ac:dyDescent="0.25">
      <c r="A410" s="4" t="s">
        <v>196</v>
      </c>
      <c r="B410" s="7" t="str">
        <f>_xll.AtlasFormulas.AtlasFunctions.AtlasTable("PROD",DataAreaId,"T.PurchTable","%OrderAccount","","","","","","","PurchId",$A410)</f>
        <v>364-2000194</v>
      </c>
      <c r="C410" s="7" t="str">
        <f>_xll.AtlasFormulas.AtlasFunctions.AtlasTable("PROD",DataAreaId,"T.VendTable","%Name","","","","","","","AccountNum",$B410)</f>
        <v>Jungheinrich</v>
      </c>
      <c r="D410" s="4" t="s">
        <v>53</v>
      </c>
      <c r="E410" s="4" t="s">
        <v>54</v>
      </c>
      <c r="F410" s="6">
        <v>42795</v>
      </c>
      <c r="G410" s="4" t="s">
        <v>81</v>
      </c>
      <c r="H410" s="9">
        <v>1</v>
      </c>
      <c r="I410" s="6">
        <v>42791</v>
      </c>
      <c r="J410" s="4" t="s">
        <v>137</v>
      </c>
      <c r="K410" s="7">
        <f>_xll.AtlasFormulas.AtlasFunctions.AtlasBalance("PROD",DataAreaId,"T.LedgerTrans","Sum|AmountMST|0","","","","","","","AccountNum|Voucher","210010",$J410)</f>
        <v>-716.3</v>
      </c>
    </row>
    <row r="411" spans="1:11" x14ac:dyDescent="0.25">
      <c r="A411" s="4" t="s">
        <v>73</v>
      </c>
      <c r="B411" s="7" t="str">
        <f>_xll.AtlasFormulas.AtlasFunctions.AtlasTable("PROD",DataAreaId,"T.PurchTable","%OrderAccount","","","","","","","PurchId",$A411)</f>
        <v>364-2000178</v>
      </c>
      <c r="C411" s="7" t="str">
        <f>_xll.AtlasFormulas.AtlasFunctions.AtlasTable("PROD",DataAreaId,"T.VendTable","%Name","","","","","","","AccountNum",$B411)</f>
        <v>Debet Card / Ideal</v>
      </c>
      <c r="D411" s="4" t="s">
        <v>53</v>
      </c>
      <c r="E411" s="4" t="s">
        <v>54</v>
      </c>
      <c r="F411" s="6">
        <v>42817</v>
      </c>
      <c r="G411" s="4" t="s">
        <v>81</v>
      </c>
      <c r="H411" s="9">
        <v>1</v>
      </c>
      <c r="I411" s="6">
        <v>42810</v>
      </c>
      <c r="J411" s="4" t="s">
        <v>197</v>
      </c>
      <c r="K411" s="7">
        <f>_xll.AtlasFormulas.AtlasFunctions.AtlasBalance("PROD",DataAreaId,"T.LedgerTrans","Sum|AmountMST|0","","","","","","","AccountNum|Voucher","210010",$J411)</f>
        <v>-861.3</v>
      </c>
    </row>
    <row r="412" spans="1:11" x14ac:dyDescent="0.25">
      <c r="A412" s="4" t="s">
        <v>412</v>
      </c>
      <c r="B412" s="7" t="str">
        <f>_xll.AtlasFormulas.AtlasFunctions.AtlasTable("PROD",DataAreaId,"T.PurchTable","%OrderAccount","","","","","","","PurchId",$A412)</f>
        <v>364-2000207</v>
      </c>
      <c r="C412" s="7" t="str">
        <f>_xll.AtlasFormulas.AtlasFunctions.AtlasTable("PROD",DataAreaId,"T.VendTable","%Name","","","","","","","AccountNum",$B412)</f>
        <v>Van Limpt Beveiliging</v>
      </c>
      <c r="D412" s="4" t="s">
        <v>53</v>
      </c>
      <c r="E412" s="4" t="s">
        <v>54</v>
      </c>
      <c r="F412" s="6">
        <v>42856</v>
      </c>
      <c r="G412" s="4" t="s">
        <v>81</v>
      </c>
      <c r="H412" s="9">
        <v>1</v>
      </c>
      <c r="I412" s="6">
        <v>42856</v>
      </c>
      <c r="J412" s="4" t="s">
        <v>124</v>
      </c>
      <c r="K412" s="7">
        <f>_xll.AtlasFormulas.AtlasFunctions.AtlasBalance("PROD",DataAreaId,"T.LedgerTrans","Sum|AmountMST|0","","","","","","","AccountNum|Voucher","210010",$J412)</f>
        <v>-11095</v>
      </c>
    </row>
    <row r="413" spans="1:11" x14ac:dyDescent="0.25">
      <c r="A413" s="4" t="s">
        <v>408</v>
      </c>
      <c r="B413" s="7" t="str">
        <f>_xll.AtlasFormulas.AtlasFunctions.AtlasTable("PROD",DataAreaId,"T.PurchTable","%OrderAccount","","","","","","","PurchId",$A413)</f>
        <v>364-2000045</v>
      </c>
      <c r="C413" s="7" t="str">
        <f>_xll.AtlasFormulas.AtlasFunctions.AtlasTable("PROD",DataAreaId,"T.VendTable","%Name","","","","","","","AccountNum",$B413)</f>
        <v>Duncker &amp; Munnikhuis B.V.</v>
      </c>
      <c r="D413" s="4" t="s">
        <v>53</v>
      </c>
      <c r="E413" s="4" t="s">
        <v>54</v>
      </c>
      <c r="F413" s="6">
        <v>42843</v>
      </c>
      <c r="G413" s="4" t="s">
        <v>81</v>
      </c>
      <c r="H413" s="9">
        <v>1</v>
      </c>
      <c r="I413" s="6">
        <v>42843</v>
      </c>
      <c r="J413" s="4" t="s">
        <v>184</v>
      </c>
      <c r="K413" s="7">
        <f>_xll.AtlasFormulas.AtlasFunctions.AtlasBalance("PROD",DataAreaId,"T.LedgerTrans","Sum|AmountMST|0","","","","","","","AccountNum|Voucher","210010",$J413)</f>
        <v>-861.3</v>
      </c>
    </row>
    <row r="414" spans="1:11" x14ac:dyDescent="0.25">
      <c r="A414" s="4" t="s">
        <v>410</v>
      </c>
      <c r="B414" s="7" t="str">
        <f>_xll.AtlasFormulas.AtlasFunctions.AtlasTable("PROD",DataAreaId,"T.PurchTable","%OrderAccount","","","","","","","PurchId",$A414)</f>
        <v>364-2000045</v>
      </c>
      <c r="C414" s="7" t="str">
        <f>_xll.AtlasFormulas.AtlasFunctions.AtlasTable("PROD",DataAreaId,"T.VendTable","%Name","","","","","","","AccountNum",$B414)</f>
        <v>Duncker &amp; Munnikhuis B.V.</v>
      </c>
      <c r="D414" s="4" t="s">
        <v>53</v>
      </c>
      <c r="E414" s="4" t="s">
        <v>54</v>
      </c>
      <c r="F414" s="6">
        <v>42849</v>
      </c>
      <c r="G414" s="4" t="s">
        <v>81</v>
      </c>
      <c r="H414" s="9">
        <v>1</v>
      </c>
      <c r="I414" s="6">
        <v>42857</v>
      </c>
      <c r="J414" s="4" t="s">
        <v>188</v>
      </c>
      <c r="K414" s="7">
        <f>_xll.AtlasFormulas.AtlasFunctions.AtlasBalance("PROD",DataAreaId,"T.LedgerTrans","Sum|AmountMST|0","","","","","","","AccountNum|Voucher","210010",$J414)</f>
        <v>-2965.28</v>
      </c>
    </row>
    <row r="415" spans="1:11" x14ac:dyDescent="0.25">
      <c r="A415" s="4" t="s">
        <v>404</v>
      </c>
      <c r="B415" s="7" t="str">
        <f>_xll.AtlasFormulas.AtlasFunctions.AtlasTable("PROD",DataAreaId,"T.PurchTable","%OrderAccount","","","","","","","PurchId",$A415)</f>
        <v>364-2000194</v>
      </c>
      <c r="C415" s="7" t="str">
        <f>_xll.AtlasFormulas.AtlasFunctions.AtlasTable("PROD",DataAreaId,"T.VendTable","%Name","","","","","","","AccountNum",$B415)</f>
        <v>Jungheinrich</v>
      </c>
      <c r="D415" s="4" t="s">
        <v>53</v>
      </c>
      <c r="E415" s="4" t="s">
        <v>54</v>
      </c>
      <c r="F415" s="6">
        <v>42828</v>
      </c>
      <c r="G415" s="4" t="s">
        <v>81</v>
      </c>
      <c r="H415" s="9">
        <v>1</v>
      </c>
      <c r="I415" s="6">
        <v>42828</v>
      </c>
      <c r="J415" s="4" t="s">
        <v>110</v>
      </c>
      <c r="K415" s="7">
        <f>_xll.AtlasFormulas.AtlasFunctions.AtlasBalance("PROD",DataAreaId,"T.LedgerTrans","Sum|AmountMST|0","","","","","","","AccountNum|Voucher","210010",$J415)</f>
        <v>-6500</v>
      </c>
    </row>
    <row r="416" spans="1:11" x14ac:dyDescent="0.25">
      <c r="A416" s="4" t="s">
        <v>406</v>
      </c>
      <c r="B416" s="7" t="str">
        <f>_xll.AtlasFormulas.AtlasFunctions.AtlasTable("PROD",DataAreaId,"T.PurchTable","%OrderAccount","","","","","","","PurchId",$A416)</f>
        <v>364-2000194</v>
      </c>
      <c r="C416" s="7" t="str">
        <f>_xll.AtlasFormulas.AtlasFunctions.AtlasTable("PROD",DataAreaId,"T.VendTable","%Name","","","","","","","AccountNum",$B416)</f>
        <v>Jungheinrich</v>
      </c>
      <c r="D416" s="4" t="s">
        <v>53</v>
      </c>
      <c r="E416" s="4" t="s">
        <v>54</v>
      </c>
      <c r="F416" s="6">
        <v>42828</v>
      </c>
      <c r="G416" s="4" t="s">
        <v>81</v>
      </c>
      <c r="H416" s="9">
        <v>1</v>
      </c>
      <c r="I416" s="6">
        <v>42828</v>
      </c>
      <c r="J416" s="4" t="s">
        <v>108</v>
      </c>
      <c r="K416" s="7">
        <f>_xll.AtlasFormulas.AtlasFunctions.AtlasBalance("PROD",DataAreaId,"T.LedgerTrans","Sum|AmountMST|0","","","","","","","AccountNum|Voucher","210010",$J416)</f>
        <v>-20000</v>
      </c>
    </row>
    <row r="417" spans="1:11" x14ac:dyDescent="0.25">
      <c r="A417" s="4" t="s">
        <v>414</v>
      </c>
      <c r="B417" s="7" t="str">
        <f>_xll.AtlasFormulas.AtlasFunctions.AtlasTable("PROD",DataAreaId,"T.PurchTable","%OrderAccount","","","","","","","PurchId",$A417)</f>
        <v>364-2000194</v>
      </c>
      <c r="C417" s="7" t="str">
        <f>_xll.AtlasFormulas.AtlasFunctions.AtlasTable("PROD",DataAreaId,"T.VendTable","%Name","","","","","","","AccountNum",$B417)</f>
        <v>Jungheinrich</v>
      </c>
      <c r="D417" s="4" t="s">
        <v>53</v>
      </c>
      <c r="E417" s="4" t="s">
        <v>54</v>
      </c>
      <c r="F417" s="6">
        <v>42901</v>
      </c>
      <c r="G417" s="4" t="s">
        <v>81</v>
      </c>
      <c r="H417" s="9">
        <v>1</v>
      </c>
      <c r="I417" s="6">
        <v>42887</v>
      </c>
      <c r="J417" s="4" t="s">
        <v>737</v>
      </c>
      <c r="K417" s="7">
        <f>_xll.AtlasFormulas.AtlasFunctions.AtlasBalance("PROD",DataAreaId,"T.LedgerTrans","Sum|AmountMST|0","","","","","","","AccountNum|Voucher","210010",$J417)</f>
        <v>-4395</v>
      </c>
    </row>
    <row r="418" spans="1:11" x14ac:dyDescent="0.25">
      <c r="A418" s="4" t="s">
        <v>416</v>
      </c>
      <c r="B418" s="7" t="str">
        <f>_xll.AtlasFormulas.AtlasFunctions.AtlasTable("PROD",DataAreaId,"T.PurchTable","%OrderAccount","","","","","","","PurchId",$A418)</f>
        <v>364-2000215</v>
      </c>
      <c r="C418" s="7" t="str">
        <f>_xll.AtlasFormulas.AtlasFunctions.AtlasTable("PROD",DataAreaId,"T.VendTable","%Name","","","","","","","AccountNum",$B418)</f>
        <v>Duc Diving</v>
      </c>
      <c r="D418" s="4" t="s">
        <v>419</v>
      </c>
      <c r="E418" s="4" t="s">
        <v>418</v>
      </c>
      <c r="F418" s="6">
        <v>42859</v>
      </c>
      <c r="G418" s="4" t="s">
        <v>81</v>
      </c>
      <c r="H418" s="9">
        <v>2</v>
      </c>
      <c r="I418" s="6">
        <v>42864</v>
      </c>
      <c r="J418" s="4" t="s">
        <v>61</v>
      </c>
      <c r="K418" s="7">
        <f>_xll.AtlasFormulas.AtlasFunctions.AtlasBalance("PROD",DataAreaId,"T.LedgerTrans","Sum|AmountMST|0","","","","","","","AccountNum|Voucher","210010",$J418)</f>
        <v>-540</v>
      </c>
    </row>
    <row r="419" spans="1:11" x14ac:dyDescent="0.25">
      <c r="A419" s="4" t="s">
        <v>420</v>
      </c>
      <c r="B419" s="7" t="str">
        <f>_xll.AtlasFormulas.AtlasFunctions.AtlasTable("PROD",DataAreaId,"T.PurchTable","%OrderAccount","","","","","","","PurchId",$A419)</f>
        <v>364-2000214</v>
      </c>
      <c r="C419" s="7" t="str">
        <f>_xll.AtlasFormulas.AtlasFunctions.AtlasTable("PROD",DataAreaId,"T.VendTable","%Name","","","","","","","AccountNum",$B419)</f>
        <v>Bracal</v>
      </c>
      <c r="D419" s="4" t="s">
        <v>419</v>
      </c>
      <c r="E419" s="4" t="s">
        <v>418</v>
      </c>
      <c r="F419" s="6">
        <v>42866</v>
      </c>
      <c r="G419" s="4" t="s">
        <v>81</v>
      </c>
      <c r="H419" s="9">
        <v>1</v>
      </c>
      <c r="I419" s="6">
        <v>42860</v>
      </c>
      <c r="J419" s="4" t="s">
        <v>65</v>
      </c>
      <c r="K419" s="7">
        <f>_xll.AtlasFormulas.AtlasFunctions.AtlasBalance("PROD",DataAreaId,"T.LedgerTrans","Sum|AmountMST|0","","","","","","","AccountNum|Voucher","210010",$J419)</f>
        <v>-290</v>
      </c>
    </row>
    <row r="420" spans="1:11" x14ac:dyDescent="0.25">
      <c r="A420" s="4" t="s">
        <v>325</v>
      </c>
      <c r="B420" s="7" t="str">
        <f>_xll.AtlasFormulas.AtlasFunctions.AtlasTable("PROD",DataAreaId,"T.PurchTable","%OrderAccount","","","","","","","PurchId",$A420)</f>
        <v>364-2000168</v>
      </c>
      <c r="C420" s="7" t="str">
        <f>_xll.AtlasFormulas.AtlasFunctions.AtlasTable("PROD",DataAreaId,"T.VendTable","%Name","","","","","","","AccountNum",$B420)</f>
        <v>S&amp;P Clever Reinforcement Company AG</v>
      </c>
      <c r="D420" s="4" t="s">
        <v>42</v>
      </c>
      <c r="E420" s="4" t="s">
        <v>41</v>
      </c>
      <c r="F420" s="6">
        <v>42802</v>
      </c>
      <c r="G420" s="4" t="s">
        <v>81</v>
      </c>
      <c r="H420" s="9">
        <v>1940</v>
      </c>
      <c r="I420" s="6">
        <v>42802</v>
      </c>
      <c r="J420" s="4" t="s">
        <v>224</v>
      </c>
      <c r="K420" s="7">
        <f>_xll.AtlasFormulas.AtlasFunctions.AtlasBalance("PROD",DataAreaId,"T.LedgerTrans","Sum|AmountMST|0","","","","","","","AccountNum|Voucher","210010",$J420)</f>
        <v>-35426.400000000001</v>
      </c>
    </row>
    <row r="421" spans="1:11" x14ac:dyDescent="0.25">
      <c r="A421" s="4" t="s">
        <v>190</v>
      </c>
      <c r="B421" s="7" t="str">
        <f>_xll.AtlasFormulas.AtlasFunctions.AtlasTable("PROD",DataAreaId,"T.PurchTable","%OrderAccount","","","","","","","PurchId",$A421)</f>
        <v>364-2000168</v>
      </c>
      <c r="C421" s="7" t="str">
        <f>_xll.AtlasFormulas.AtlasFunctions.AtlasTable("PROD",DataAreaId,"T.VendTable","%Name","","","","","","","AccountNum",$B421)</f>
        <v>S&amp;P Clever Reinforcement Company AG</v>
      </c>
      <c r="D421" s="4" t="s">
        <v>42</v>
      </c>
      <c r="E421" s="4" t="s">
        <v>41</v>
      </c>
      <c r="F421" s="6">
        <v>42809</v>
      </c>
      <c r="G421" s="4" t="s">
        <v>81</v>
      </c>
      <c r="H421" s="9">
        <v>1940</v>
      </c>
      <c r="I421" s="6">
        <v>42825</v>
      </c>
      <c r="J421" s="4" t="s">
        <v>51</v>
      </c>
      <c r="K421" s="7">
        <f>_xll.AtlasFormulas.AtlasFunctions.AtlasBalance("PROD",DataAreaId,"T.LedgerTrans","Sum|AmountMST|0","","","","","","","AccountNum|Voucher","210010",$J421)</f>
        <v>-36771</v>
      </c>
    </row>
    <row r="422" spans="1:11" x14ac:dyDescent="0.25">
      <c r="A422" s="4" t="s">
        <v>52</v>
      </c>
      <c r="B422" s="7" t="str">
        <f>_xll.AtlasFormulas.AtlasFunctions.AtlasTable("PROD",DataAreaId,"T.PurchTable","%OrderAccount","","","","","","","PurchId",$A422)</f>
        <v>364-2000168</v>
      </c>
      <c r="C422" s="7" t="str">
        <f>_xll.AtlasFormulas.AtlasFunctions.AtlasTable("PROD",DataAreaId,"T.VendTable","%Name","","","","","","","AccountNum",$B422)</f>
        <v>S&amp;P Clever Reinforcement Company AG</v>
      </c>
      <c r="D422" s="4" t="s">
        <v>42</v>
      </c>
      <c r="E422" s="4" t="s">
        <v>41</v>
      </c>
      <c r="F422" s="6">
        <v>42800</v>
      </c>
      <c r="G422" s="4" t="s">
        <v>81</v>
      </c>
      <c r="H422" s="9">
        <v>7760</v>
      </c>
      <c r="I422" s="6">
        <v>42800</v>
      </c>
      <c r="J422" s="4" t="s">
        <v>161</v>
      </c>
      <c r="K422" s="7">
        <f>_xll.AtlasFormulas.AtlasFunctions.AtlasBalance("PROD",DataAreaId,"T.LedgerTrans","Sum|AmountMST|0","","","","","","","AccountNum|Voucher","210010",$J422)</f>
        <v>-32112.6</v>
      </c>
    </row>
    <row r="423" spans="1:11" x14ac:dyDescent="0.25">
      <c r="A423" s="4" t="s">
        <v>102</v>
      </c>
      <c r="B423" s="7" t="str">
        <f>_xll.AtlasFormulas.AtlasFunctions.AtlasTable("PROD",DataAreaId,"T.PurchTable","%OrderAccount","","","","","","","PurchId",$A423)</f>
        <v>364-2000168</v>
      </c>
      <c r="C423" s="7" t="str">
        <f>_xll.AtlasFormulas.AtlasFunctions.AtlasTable("PROD",DataAreaId,"T.VendTable","%Name","","","","","","","AccountNum",$B423)</f>
        <v>S&amp;P Clever Reinforcement Company AG</v>
      </c>
      <c r="D423" s="4" t="s">
        <v>329</v>
      </c>
      <c r="E423" s="4" t="s">
        <v>340</v>
      </c>
      <c r="F423" s="6">
        <v>42759</v>
      </c>
      <c r="G423" s="4" t="s">
        <v>81</v>
      </c>
      <c r="H423" s="9">
        <v>9000</v>
      </c>
      <c r="I423" s="6">
        <v>42765</v>
      </c>
      <c r="J423" s="4" t="s">
        <v>75</v>
      </c>
      <c r="K423" s="7">
        <f>_xll.AtlasFormulas.AtlasFunctions.AtlasBalance("PROD",DataAreaId,"T.LedgerTrans","Sum|AmountMST|0","","","","","","","AccountNum|Voucher","210010",$J423)</f>
        <v>0</v>
      </c>
    </row>
    <row r="424" spans="1:11" x14ac:dyDescent="0.25">
      <c r="A424" s="4" t="s">
        <v>115</v>
      </c>
      <c r="B424" s="7" t="str">
        <f>_xll.AtlasFormulas.AtlasFunctions.AtlasTable("PROD",DataAreaId,"T.PurchTable","%OrderAccount","","","","","","","PurchId",$A424)</f>
        <v>364-2000168</v>
      </c>
      <c r="C424" s="7" t="str">
        <f>_xll.AtlasFormulas.AtlasFunctions.AtlasTable("PROD",DataAreaId,"T.VendTable","%Name","","","","","","","AccountNum",$B424)</f>
        <v>S&amp;P Clever Reinforcement Company AG</v>
      </c>
      <c r="D424" s="4" t="s">
        <v>329</v>
      </c>
      <c r="E424" s="4" t="s">
        <v>340</v>
      </c>
      <c r="F424" s="6">
        <v>42817</v>
      </c>
      <c r="G424" s="4" t="s">
        <v>81</v>
      </c>
      <c r="H424" s="9">
        <v>9000</v>
      </c>
      <c r="I424" s="6">
        <v>42817</v>
      </c>
      <c r="J424" s="4" t="s">
        <v>57</v>
      </c>
      <c r="K424" s="7">
        <f>_xll.AtlasFormulas.AtlasFunctions.AtlasBalance("PROD",DataAreaId,"T.LedgerTrans","Sum|AmountMST|0","","","","","","","AccountNum|Voucher","210010",$J424)</f>
        <v>0</v>
      </c>
    </row>
    <row r="425" spans="1:11" x14ac:dyDescent="0.25">
      <c r="A425" s="4" t="s">
        <v>169</v>
      </c>
      <c r="B425" s="7" t="str">
        <f>_xll.AtlasFormulas.AtlasFunctions.AtlasTable("PROD",DataAreaId,"T.PurchTable","%OrderAccount","","","","","","","PurchId",$A425)</f>
        <v>364-2000168</v>
      </c>
      <c r="C425" s="7" t="str">
        <f>_xll.AtlasFormulas.AtlasFunctions.AtlasTable("PROD",DataAreaId,"T.VendTable","%Name","","","","","","","AccountNum",$B425)</f>
        <v>S&amp;P Clever Reinforcement Company AG</v>
      </c>
      <c r="D425" s="4" t="s">
        <v>329</v>
      </c>
      <c r="E425" s="4" t="s">
        <v>328</v>
      </c>
      <c r="F425" s="6">
        <v>42767</v>
      </c>
      <c r="G425" s="4" t="s">
        <v>81</v>
      </c>
      <c r="H425" s="9">
        <v>1940</v>
      </c>
      <c r="I425" s="6">
        <v>42774</v>
      </c>
      <c r="J425" s="4" t="s">
        <v>80</v>
      </c>
      <c r="K425" s="7">
        <f>_xll.AtlasFormulas.AtlasFunctions.AtlasBalance("PROD",DataAreaId,"T.LedgerTrans","Sum|AmountMST|0","","","","","","","AccountNum|Voucher","210010",$J425)</f>
        <v>-46374</v>
      </c>
    </row>
    <row r="426" spans="1:11" x14ac:dyDescent="0.25">
      <c r="A426" s="4" t="s">
        <v>247</v>
      </c>
      <c r="B426" s="7" t="str">
        <f>_xll.AtlasFormulas.AtlasFunctions.AtlasTable("PROD",DataAreaId,"T.PurchTable","%OrderAccount","","","","","","","PurchId",$A426)</f>
        <v>364-2000168</v>
      </c>
      <c r="C426" s="7" t="str">
        <f>_xll.AtlasFormulas.AtlasFunctions.AtlasTable("PROD",DataAreaId,"T.VendTable","%Name","","","","","","","AccountNum",$B426)</f>
        <v>S&amp;P Clever Reinforcement Company AG</v>
      </c>
      <c r="D426" s="4" t="s">
        <v>329</v>
      </c>
      <c r="E426" s="4" t="s">
        <v>328</v>
      </c>
      <c r="F426" s="6">
        <v>42817</v>
      </c>
      <c r="G426" s="4" t="s">
        <v>81</v>
      </c>
      <c r="H426" s="9">
        <v>1940</v>
      </c>
      <c r="I426" s="6">
        <v>42817</v>
      </c>
      <c r="J426" s="4" t="s">
        <v>93</v>
      </c>
      <c r="K426" s="7">
        <f>_xll.AtlasFormulas.AtlasFunctions.AtlasBalance("PROD",DataAreaId,"T.LedgerTrans","Sum|AmountMST|0","","","","","","","AccountNum|Voucher","210010",$J426)</f>
        <v>-46374</v>
      </c>
    </row>
    <row r="427" spans="1:11" x14ac:dyDescent="0.25">
      <c r="A427" s="4" t="s">
        <v>179</v>
      </c>
      <c r="B427" s="7" t="str">
        <f>_xll.AtlasFormulas.AtlasFunctions.AtlasTable("PROD",DataAreaId,"T.PurchTable","%OrderAccount","","","","","","","PurchId",$A427)</f>
        <v>364-2000168</v>
      </c>
      <c r="C427" s="7" t="str">
        <f>_xll.AtlasFormulas.AtlasFunctions.AtlasTable("PROD",DataAreaId,"T.VendTable","%Name","","","","","","","AccountNum",$B427)</f>
        <v>S&amp;P Clever Reinforcement Company AG</v>
      </c>
      <c r="D427" s="4" t="s">
        <v>329</v>
      </c>
      <c r="E427" s="4" t="s">
        <v>328</v>
      </c>
      <c r="F427" s="6">
        <v>42817</v>
      </c>
      <c r="G427" s="4" t="s">
        <v>81</v>
      </c>
      <c r="H427" s="9">
        <v>1940</v>
      </c>
      <c r="I427" s="6">
        <v>42817</v>
      </c>
      <c r="J427" s="4" t="s">
        <v>149</v>
      </c>
      <c r="K427" s="7">
        <f>_xll.AtlasFormulas.AtlasFunctions.AtlasBalance("PROD",DataAreaId,"T.LedgerTrans","Sum|AmountMST|0","","","","","","","AccountNum|Voucher","210010",$J427)</f>
        <v>0</v>
      </c>
    </row>
    <row r="428" spans="1:11" x14ac:dyDescent="0.25">
      <c r="A428" s="4" t="s">
        <v>325</v>
      </c>
      <c r="B428" s="7" t="str">
        <f>_xll.AtlasFormulas.AtlasFunctions.AtlasTable("PROD",DataAreaId,"T.PurchTable","%OrderAccount","","","","","","","PurchId",$A428)</f>
        <v>364-2000168</v>
      </c>
      <c r="C428" s="7" t="str">
        <f>_xll.AtlasFormulas.AtlasFunctions.AtlasTable("PROD",DataAreaId,"T.VendTable","%Name","","","","","","","AccountNum",$B428)</f>
        <v>S&amp;P Clever Reinforcement Company AG</v>
      </c>
      <c r="D428" s="4" t="s">
        <v>231</v>
      </c>
      <c r="E428" s="4" t="s">
        <v>336</v>
      </c>
      <c r="F428" s="6">
        <v>42802</v>
      </c>
      <c r="G428" s="4" t="s">
        <v>81</v>
      </c>
      <c r="H428" s="9">
        <v>9000</v>
      </c>
      <c r="I428" s="6">
        <v>42802</v>
      </c>
      <c r="J428" s="4" t="s">
        <v>224</v>
      </c>
      <c r="K428" s="7">
        <f>_xll.AtlasFormulas.AtlasFunctions.AtlasBalance("PROD",DataAreaId,"T.LedgerTrans","Sum|AmountMST|0","","","","","","","AccountNum|Voucher","210010",$J428)</f>
        <v>-35426.400000000001</v>
      </c>
    </row>
    <row r="429" spans="1:11" x14ac:dyDescent="0.25">
      <c r="A429" s="4" t="s">
        <v>337</v>
      </c>
      <c r="B429" s="7" t="str">
        <f>_xll.AtlasFormulas.AtlasFunctions.AtlasTable("PROD",DataAreaId,"T.PurchTable","%OrderAccount","","","","","","","PurchId",$A429)</f>
        <v>364-2000168</v>
      </c>
      <c r="C429" s="7" t="str">
        <f>_xll.AtlasFormulas.AtlasFunctions.AtlasTable("PROD",DataAreaId,"T.VendTable","%Name","","","","","","","AccountNum",$B429)</f>
        <v>S&amp;P Clever Reinforcement Company AG</v>
      </c>
      <c r="D429" s="4" t="s">
        <v>231</v>
      </c>
      <c r="E429" s="4" t="s">
        <v>336</v>
      </c>
      <c r="F429" s="6">
        <v>42893</v>
      </c>
      <c r="G429" s="4" t="s">
        <v>81</v>
      </c>
      <c r="H429" s="9">
        <v>7500</v>
      </c>
      <c r="I429" s="6">
        <v>42888</v>
      </c>
      <c r="J429" s="4" t="s">
        <v>734</v>
      </c>
      <c r="K429" s="7">
        <f>_xll.AtlasFormulas.AtlasFunctions.AtlasBalance("PROD",DataAreaId,"T.LedgerTrans","Sum|AmountMST|0","","","","","","","AccountNum|Voucher","210010",$J429)</f>
        <v>-38658</v>
      </c>
    </row>
    <row r="430" spans="1:11" x14ac:dyDescent="0.25">
      <c r="A430" s="4" t="s">
        <v>52</v>
      </c>
      <c r="B430" s="7" t="str">
        <f>_xll.AtlasFormulas.AtlasFunctions.AtlasTable("PROD",DataAreaId,"T.PurchTable","%OrderAccount","","","","","","","PurchId",$A430)</f>
        <v>364-2000168</v>
      </c>
      <c r="C430" s="7" t="str">
        <f>_xll.AtlasFormulas.AtlasFunctions.AtlasTable("PROD",DataAreaId,"T.VendTable","%Name","","","","","","","AccountNum",$B430)</f>
        <v>S&amp;P Clever Reinforcement Company AG</v>
      </c>
      <c r="D430" s="4" t="s">
        <v>329</v>
      </c>
      <c r="E430" s="4" t="s">
        <v>340</v>
      </c>
      <c r="F430" s="6">
        <v>42800</v>
      </c>
      <c r="G430" s="4" t="s">
        <v>81</v>
      </c>
      <c r="H430" s="9">
        <v>1500</v>
      </c>
      <c r="I430" s="6">
        <v>42800</v>
      </c>
      <c r="J430" s="4" t="s">
        <v>161</v>
      </c>
      <c r="K430" s="7">
        <f>_xll.AtlasFormulas.AtlasFunctions.AtlasBalance("PROD",DataAreaId,"T.LedgerTrans","Sum|AmountMST|0","","","","","","","AccountNum|Voucher","210010",$J430)</f>
        <v>-32112.6</v>
      </c>
    </row>
    <row r="431" spans="1:11" x14ac:dyDescent="0.25">
      <c r="A431" s="4" t="s">
        <v>274</v>
      </c>
      <c r="B431" s="7" t="str">
        <f>_xll.AtlasFormulas.AtlasFunctions.AtlasTable("PROD",DataAreaId,"T.PurchTable","%OrderAccount","","","","","","","PurchId",$A431)</f>
        <v>364-2000127</v>
      </c>
      <c r="C431" s="7" t="str">
        <f>_xll.AtlasFormulas.AtlasFunctions.AtlasTable("PROD",DataAreaId,"T.VendTable","%Name","","","","","","","AccountNum",$B431)</f>
        <v>Slittech B.V.</v>
      </c>
      <c r="D431" s="4" t="s">
        <v>277</v>
      </c>
      <c r="E431" s="4" t="s">
        <v>276</v>
      </c>
      <c r="F431" s="6">
        <v>42816</v>
      </c>
      <c r="G431" s="4" t="s">
        <v>81</v>
      </c>
      <c r="H431" s="9">
        <v>1400</v>
      </c>
      <c r="I431" s="6">
        <v>42816</v>
      </c>
      <c r="J431" s="4" t="s">
        <v>191</v>
      </c>
      <c r="K431" s="7">
        <f>_xll.AtlasFormulas.AtlasFunctions.AtlasBalance("PROD",DataAreaId,"T.LedgerTrans","Sum|AmountMST|0","","","","","","","AccountNum|Voucher","210010",$J431)</f>
        <v>-544.36</v>
      </c>
    </row>
    <row r="432" spans="1:11" x14ac:dyDescent="0.25">
      <c r="A432" s="4" t="s">
        <v>278</v>
      </c>
      <c r="B432" s="7" t="str">
        <f>_xll.AtlasFormulas.AtlasFunctions.AtlasTable("PROD",DataAreaId,"T.PurchTable","%OrderAccount","","","","","","","PurchId",$A432)</f>
        <v>364-2000094</v>
      </c>
      <c r="C432" s="7" t="str">
        <f>_xll.AtlasFormulas.AtlasFunctions.AtlasTable("PROD",DataAreaId,"T.VendTable","%Name","","","","","","","AccountNum",$B432)</f>
        <v>Saint-Gobain Weber Beamix</v>
      </c>
      <c r="D432" s="4" t="s">
        <v>281</v>
      </c>
      <c r="E432" s="4" t="s">
        <v>280</v>
      </c>
      <c r="F432" s="6">
        <v>42822</v>
      </c>
      <c r="G432" s="4" t="s">
        <v>81</v>
      </c>
      <c r="H432" s="9">
        <v>168</v>
      </c>
      <c r="I432" s="6">
        <v>42826</v>
      </c>
      <c r="J432" s="4" t="s">
        <v>228</v>
      </c>
      <c r="K432" s="7">
        <f>_xll.AtlasFormulas.AtlasFunctions.AtlasBalance("PROD",DataAreaId,"T.LedgerTrans","Sum|AmountMST|0","","","","","","","AccountNum|Voucher","210010",$J432)</f>
        <v>0</v>
      </c>
    </row>
    <row r="433" spans="1:11" x14ac:dyDescent="0.25">
      <c r="A433" s="4" t="s">
        <v>294</v>
      </c>
      <c r="B433" s="7" t="str">
        <f>_xll.AtlasFormulas.AtlasFunctions.AtlasTable("PROD",DataAreaId,"T.PurchTable","%OrderAccount","","","","","","","PurchId",$A433)</f>
        <v>364-2000203</v>
      </c>
      <c r="C433" s="7" t="str">
        <f>_xll.AtlasFormulas.AtlasFunctions.AtlasTable("PROD",DataAreaId,"T.VendTable","%Name","","","","","","","AccountNum",$B433)</f>
        <v>Rodacal Beyem S.L.</v>
      </c>
      <c r="D433" s="4" t="s">
        <v>289</v>
      </c>
      <c r="E433" s="4" t="s">
        <v>288</v>
      </c>
      <c r="F433" s="6">
        <v>42849</v>
      </c>
      <c r="G433" s="4" t="s">
        <v>81</v>
      </c>
      <c r="H433" s="9">
        <v>960</v>
      </c>
      <c r="I433" s="6">
        <v>42856</v>
      </c>
      <c r="J433" s="4" t="s">
        <v>72</v>
      </c>
      <c r="K433" s="7">
        <f>_xll.AtlasFormulas.AtlasFunctions.AtlasBalance("PROD",DataAreaId,"T.LedgerTrans","Sum|AmountMST|0","","","","","","","AccountNum|Voucher","210010",$J433)</f>
        <v>-5950.56</v>
      </c>
    </row>
    <row r="434" spans="1:11" x14ac:dyDescent="0.25">
      <c r="A434" s="4" t="s">
        <v>302</v>
      </c>
      <c r="B434" s="7" t="str">
        <f>_xll.AtlasFormulas.AtlasFunctions.AtlasTable("PROD",DataAreaId,"T.PurchTable","%OrderAccount","","","","","","","PurchId",$A434)</f>
        <v>364-2000168</v>
      </c>
      <c r="C434" s="7" t="str">
        <f>_xll.AtlasFormulas.AtlasFunctions.AtlasTable("PROD",DataAreaId,"T.VendTable","%Name","","","","","","","AccountNum",$B434)</f>
        <v>S&amp;P Clever Reinforcement Company AG</v>
      </c>
      <c r="D434" s="4" t="s">
        <v>305</v>
      </c>
      <c r="E434" s="4" t="s">
        <v>304</v>
      </c>
      <c r="F434" s="6">
        <v>42832</v>
      </c>
      <c r="G434" s="4" t="s">
        <v>81</v>
      </c>
      <c r="H434" s="9">
        <v>30</v>
      </c>
      <c r="I434" s="6">
        <v>42831</v>
      </c>
      <c r="J434" s="4" t="s">
        <v>91</v>
      </c>
      <c r="K434" s="7">
        <f>_xll.AtlasFormulas.AtlasFunctions.AtlasBalance("PROD",DataAreaId,"T.LedgerTrans","Sum|AmountMST|0","","","","","","","AccountNum|Voucher","210010",$J434)</f>
        <v>-427.2</v>
      </c>
    </row>
    <row r="435" spans="1:11" x14ac:dyDescent="0.25">
      <c r="A435" s="4" t="s">
        <v>100</v>
      </c>
      <c r="B435" s="7" t="str">
        <f>_xll.AtlasFormulas.AtlasFunctions.AtlasTable("PROD",DataAreaId,"T.PurchTable","%OrderAccount","","","","","","","PurchId",$A435)</f>
        <v>364-2000108</v>
      </c>
      <c r="C435" s="7" t="str">
        <f>_xll.AtlasFormulas.AtlasFunctions.AtlasTable("PROD",DataAreaId,"T.VendTable","%Name","","","","","","","AccountNum",$B435)</f>
        <v>IKO N.V.</v>
      </c>
      <c r="D435" s="4" t="s">
        <v>312</v>
      </c>
      <c r="E435" s="4" t="s">
        <v>311</v>
      </c>
      <c r="F435" s="6">
        <v>42766</v>
      </c>
      <c r="G435" s="4" t="s">
        <v>81</v>
      </c>
      <c r="H435" s="9">
        <v>40</v>
      </c>
      <c r="I435" s="6">
        <v>42745</v>
      </c>
      <c r="J435" s="4" t="s">
        <v>159</v>
      </c>
      <c r="K435" s="7">
        <f>_xll.AtlasFormulas.AtlasFunctions.AtlasBalance("PROD",DataAreaId,"T.LedgerTrans","Sum|AmountMST|0","","","","","","","AccountNum|Voucher","210010",$J435)</f>
        <v>-666.4</v>
      </c>
    </row>
    <row r="436" spans="1:11" x14ac:dyDescent="0.25">
      <c r="A436" s="4" t="s">
        <v>313</v>
      </c>
      <c r="B436" s="7" t="str">
        <f>_xll.AtlasFormulas.AtlasFunctions.AtlasTable("PROD",DataAreaId,"T.PurchTable","%OrderAccount","","","","","","","PurchId",$A436)</f>
        <v>364-2000108</v>
      </c>
      <c r="C436" s="7" t="str">
        <f>_xll.AtlasFormulas.AtlasFunctions.AtlasTable("PROD",DataAreaId,"T.VendTable","%Name","","","","","","","AccountNum",$B436)</f>
        <v>IKO N.V.</v>
      </c>
      <c r="D436" s="4" t="s">
        <v>316</v>
      </c>
      <c r="E436" s="4" t="s">
        <v>315</v>
      </c>
      <c r="F436" s="6">
        <v>42892</v>
      </c>
      <c r="G436" s="4" t="s">
        <v>81</v>
      </c>
      <c r="H436" s="9">
        <v>3600</v>
      </c>
      <c r="I436" s="6">
        <v>42887</v>
      </c>
      <c r="J436" s="4" t="s">
        <v>738</v>
      </c>
      <c r="K436" s="7">
        <f>_xll.AtlasFormulas.AtlasFunctions.AtlasBalance("PROD",DataAreaId,"T.LedgerTrans","Sum|AmountMST|0","","","","","","","AccountNum|Voucher","210010",$J436)</f>
        <v>0</v>
      </c>
    </row>
    <row r="437" spans="1:11" x14ac:dyDescent="0.25">
      <c r="A437" s="4" t="s">
        <v>317</v>
      </c>
      <c r="B437" s="7" t="str">
        <f>_xll.AtlasFormulas.AtlasFunctions.AtlasTable("PROD",DataAreaId,"T.PurchTable","%OrderAccount","","","","","","","PurchId",$A437)</f>
        <v>364-2000112</v>
      </c>
      <c r="C437" s="7" t="str">
        <f>_xll.AtlasFormulas.AtlasFunctions.AtlasTable("PROD",DataAreaId,"T.VendTable","%Name","","","","","","","AccountNum",$B437)</f>
        <v>Pietrucha sp. z o.o.</v>
      </c>
      <c r="D437" s="4" t="s">
        <v>320</v>
      </c>
      <c r="E437" s="4" t="s">
        <v>319</v>
      </c>
      <c r="F437" s="6">
        <v>42832</v>
      </c>
      <c r="G437" s="4" t="s">
        <v>81</v>
      </c>
      <c r="H437" s="9">
        <v>5000</v>
      </c>
      <c r="I437" s="6">
        <v>42830</v>
      </c>
      <c r="J437" s="4" t="s">
        <v>106</v>
      </c>
      <c r="K437" s="7">
        <f>_xll.AtlasFormulas.AtlasFunctions.AtlasBalance("PROD",DataAreaId,"T.LedgerTrans","Sum|AmountMST|0","","","","","","","AccountNum|Voucher","210010",$J437)</f>
        <v>-4750</v>
      </c>
    </row>
    <row r="438" spans="1:11" x14ac:dyDescent="0.25">
      <c r="A438" s="4" t="s">
        <v>325</v>
      </c>
      <c r="B438" s="7" t="str">
        <f>_xll.AtlasFormulas.AtlasFunctions.AtlasTable("PROD",DataAreaId,"T.PurchTable","%OrderAccount","","","","","","","PurchId",$A438)</f>
        <v>364-2000168</v>
      </c>
      <c r="C438" s="7" t="str">
        <f>_xll.AtlasFormulas.AtlasFunctions.AtlasTable("PROD",DataAreaId,"T.VendTable","%Name","","","","","","","AccountNum",$B438)</f>
        <v>S&amp;P Clever Reinforcement Company AG</v>
      </c>
      <c r="D438" s="4" t="s">
        <v>231</v>
      </c>
      <c r="E438" s="4" t="s">
        <v>232</v>
      </c>
      <c r="F438" s="6">
        <v>42802</v>
      </c>
      <c r="G438" s="4" t="s">
        <v>81</v>
      </c>
      <c r="H438" s="9">
        <v>11640</v>
      </c>
      <c r="I438" s="6">
        <v>42802</v>
      </c>
      <c r="J438" s="4" t="s">
        <v>224</v>
      </c>
      <c r="K438" s="7">
        <f>_xll.AtlasFormulas.AtlasFunctions.AtlasBalance("PROD",DataAreaId,"T.LedgerTrans","Sum|AmountMST|0","","","","","","","AccountNum|Voucher","210010",$J438)</f>
        <v>-35426.400000000001</v>
      </c>
    </row>
    <row r="439" spans="1:11" x14ac:dyDescent="0.25">
      <c r="A439" s="4" t="s">
        <v>284</v>
      </c>
      <c r="B439" s="7" t="str">
        <f>_xll.AtlasFormulas.AtlasFunctions.AtlasTable("PROD",DataAreaId,"T.PurchTable","%OrderAccount","","","","","","","PurchId",$A439)</f>
        <v>364-2000094</v>
      </c>
      <c r="C439" s="7" t="str">
        <f>_xll.AtlasFormulas.AtlasFunctions.AtlasTable("PROD",DataAreaId,"T.VendTable","%Name","","","","","","","AccountNum",$B439)</f>
        <v>Saint-Gobain Weber Beamix</v>
      </c>
      <c r="D439" s="4" t="s">
        <v>281</v>
      </c>
      <c r="E439" s="4" t="s">
        <v>280</v>
      </c>
      <c r="F439" s="6">
        <v>42873</v>
      </c>
      <c r="G439" s="4" t="s">
        <v>81</v>
      </c>
      <c r="H439" s="9">
        <v>168</v>
      </c>
      <c r="I439" s="6">
        <v>42873</v>
      </c>
      <c r="J439" s="4" t="s">
        <v>166</v>
      </c>
      <c r="K439" s="7">
        <f>_xll.AtlasFormulas.AtlasFunctions.AtlasBalance("PROD",DataAreaId,"T.LedgerTrans","Sum|AmountMST|0","","","","","","","AccountNum|Voucher","210010",$J439)</f>
        <v>0</v>
      </c>
    </row>
    <row r="440" spans="1:11" x14ac:dyDescent="0.25">
      <c r="A440" s="4" t="s">
        <v>300</v>
      </c>
      <c r="B440" s="7" t="str">
        <f>_xll.AtlasFormulas.AtlasFunctions.AtlasTable("PROD",DataAreaId,"T.PurchTable","%OrderAccount","","","","","","","PurchId",$A440)</f>
        <v>364-2000203</v>
      </c>
      <c r="C440" s="7" t="str">
        <f>_xll.AtlasFormulas.AtlasFunctions.AtlasTable("PROD",DataAreaId,"T.VendTable","%Name","","","","","","","AccountNum",$B440)</f>
        <v>Rodacal Beyem S.L.</v>
      </c>
      <c r="D440" s="4" t="s">
        <v>289</v>
      </c>
      <c r="E440" s="4" t="s">
        <v>288</v>
      </c>
      <c r="F440" s="6">
        <v>42902</v>
      </c>
      <c r="G440" s="4" t="s">
        <v>81</v>
      </c>
      <c r="H440" s="9">
        <v>960</v>
      </c>
      <c r="I440" s="6">
        <v>42902</v>
      </c>
      <c r="J440" s="4" t="s">
        <v>739</v>
      </c>
      <c r="K440" s="7">
        <f>_xll.AtlasFormulas.AtlasFunctions.AtlasBalance("PROD",DataAreaId,"T.LedgerTrans","Sum|AmountMST|0","","","","","","","AccountNum|Voucher","210010",$J440)</f>
        <v>-5913.6</v>
      </c>
    </row>
    <row r="441" spans="1:11" x14ac:dyDescent="0.25">
      <c r="A441" s="4" t="s">
        <v>296</v>
      </c>
      <c r="B441" s="7" t="str">
        <f>_xll.AtlasFormulas.AtlasFunctions.AtlasTable("PROD",DataAreaId,"T.PurchTable","%OrderAccount","","","","","","","PurchId",$A441)</f>
        <v>364-2000203</v>
      </c>
      <c r="C441" s="7" t="str">
        <f>_xll.AtlasFormulas.AtlasFunctions.AtlasTable("PROD",DataAreaId,"T.VendTable","%Name","","","","","","","AccountNum",$B441)</f>
        <v>Rodacal Beyem S.L.</v>
      </c>
      <c r="D441" s="4" t="s">
        <v>289</v>
      </c>
      <c r="E441" s="4" t="s">
        <v>288</v>
      </c>
      <c r="F441" s="6">
        <v>42877</v>
      </c>
      <c r="G441" s="4" t="s">
        <v>81</v>
      </c>
      <c r="H441" s="9">
        <v>960</v>
      </c>
      <c r="I441" s="6">
        <v>42874</v>
      </c>
      <c r="J441" s="4" t="s">
        <v>168</v>
      </c>
      <c r="K441" s="7">
        <f>_xll.AtlasFormulas.AtlasFunctions.AtlasBalance("PROD",DataAreaId,"T.LedgerTrans","Sum|AmountMST|0","","","","","","","AccountNum|Voucher","210010",$J441)</f>
        <v>-5914.08</v>
      </c>
    </row>
    <row r="442" spans="1:11" x14ac:dyDescent="0.25">
      <c r="A442" s="4" t="s">
        <v>298</v>
      </c>
      <c r="B442" s="7" t="str">
        <f>_xll.AtlasFormulas.AtlasFunctions.AtlasTable("PROD",DataAreaId,"T.PurchTable","%OrderAccount","","","","","","","PurchId",$A442)</f>
        <v>364-2000203</v>
      </c>
      <c r="C442" s="7" t="str">
        <f>_xll.AtlasFormulas.AtlasFunctions.AtlasTable("PROD",DataAreaId,"T.VendTable","%Name","","","","","","","AccountNum",$B442)</f>
        <v>Rodacal Beyem S.L.</v>
      </c>
      <c r="D442" s="4" t="s">
        <v>289</v>
      </c>
      <c r="E442" s="4" t="s">
        <v>288</v>
      </c>
      <c r="F442" s="6">
        <v>42885</v>
      </c>
      <c r="G442" s="4" t="s">
        <v>81</v>
      </c>
      <c r="H442" s="9">
        <v>960</v>
      </c>
      <c r="I442" s="6">
        <v>42881</v>
      </c>
      <c r="J442" s="4" t="s">
        <v>740</v>
      </c>
      <c r="K442" s="7">
        <f>_xll.AtlasFormulas.AtlasFunctions.AtlasBalance("PROD",DataAreaId,"T.LedgerTrans","Sum|AmountMST|0","","","","","","","AccountNum|Voucher","210010",$J442)</f>
        <v>-5914.08</v>
      </c>
    </row>
    <row r="443" spans="1:11" x14ac:dyDescent="0.25">
      <c r="A443" s="4" t="s">
        <v>251</v>
      </c>
      <c r="B443" s="7" t="str">
        <f>_xll.AtlasFormulas.AtlasFunctions.AtlasTable("PROD",DataAreaId,"T.PurchTable","%OrderAccount","","","","","","","PurchId",$A443)</f>
        <v>364-2000168</v>
      </c>
      <c r="C443" s="7" t="str">
        <f>_xll.AtlasFormulas.AtlasFunctions.AtlasTable("PROD",DataAreaId,"T.VendTable","%Name","","","","","","","AccountNum",$B443)</f>
        <v>S&amp;P Clever Reinforcement Company AG</v>
      </c>
      <c r="D443" s="4" t="s">
        <v>221</v>
      </c>
      <c r="E443" s="4" t="s">
        <v>222</v>
      </c>
      <c r="F443" s="6">
        <v>42884</v>
      </c>
      <c r="G443" s="4" t="s">
        <v>81</v>
      </c>
      <c r="H443" s="9">
        <v>1950</v>
      </c>
      <c r="I443" s="6">
        <v>42878</v>
      </c>
      <c r="J443" s="4" t="s">
        <v>246</v>
      </c>
      <c r="K443" s="7">
        <f>_xll.AtlasFormulas.AtlasFunctions.AtlasBalance("PROD",DataAreaId,"T.LedgerTrans","Sum|AmountMST|0","","","","","","","AccountNum|Voucher","210010",$J443)</f>
        <v>-49885.5</v>
      </c>
    </row>
    <row r="444" spans="1:11" x14ac:dyDescent="0.25">
      <c r="A444" s="4" t="s">
        <v>253</v>
      </c>
      <c r="B444" s="7" t="str">
        <f>_xll.AtlasFormulas.AtlasFunctions.AtlasTable("PROD",DataAreaId,"T.PurchTable","%OrderAccount","","","","","","","PurchId",$A444)</f>
        <v>364-2000168</v>
      </c>
      <c r="C444" s="7" t="str">
        <f>_xll.AtlasFormulas.AtlasFunctions.AtlasTable("PROD",DataAreaId,"T.VendTable","%Name","","","","","","","AccountNum",$B444)</f>
        <v>S&amp;P Clever Reinforcement Company AG</v>
      </c>
      <c r="D444" s="4" t="s">
        <v>221</v>
      </c>
      <c r="E444" s="4" t="s">
        <v>222</v>
      </c>
      <c r="F444" s="6">
        <v>42898</v>
      </c>
      <c r="G444" s="4" t="s">
        <v>81</v>
      </c>
      <c r="H444" s="9">
        <v>1170</v>
      </c>
      <c r="I444" s="6">
        <v>42893</v>
      </c>
      <c r="J444" s="4" t="s">
        <v>741</v>
      </c>
      <c r="K444" s="7">
        <f>_xll.AtlasFormulas.AtlasFunctions.AtlasBalance("PROD",DataAreaId,"T.LedgerTrans","Sum|AmountMST|0","","","","","","","AccountNum|Voucher","210010",$J444)</f>
        <v>-7057.2</v>
      </c>
    </row>
    <row r="445" spans="1:11" ht="30" x14ac:dyDescent="0.25">
      <c r="A445" s="4" t="s">
        <v>251</v>
      </c>
      <c r="B445" s="7" t="str">
        <f>_xll.AtlasFormulas.AtlasFunctions.AtlasTable("PROD",DataAreaId,"T.PurchTable","%OrderAccount","","","","","","","PurchId",$A445)</f>
        <v>364-2000168</v>
      </c>
      <c r="C445" s="7" t="str">
        <f>_xll.AtlasFormulas.AtlasFunctions.AtlasTable("PROD",DataAreaId,"T.VendTable","%Name","","","","","","","AccountNum",$B445)</f>
        <v>S&amp;P Clever Reinforcement Company AG</v>
      </c>
      <c r="D445" s="12" t="s">
        <v>257</v>
      </c>
      <c r="E445" s="4" t="s">
        <v>256</v>
      </c>
      <c r="F445" s="6">
        <v>42884</v>
      </c>
      <c r="G445" s="4" t="s">
        <v>81</v>
      </c>
      <c r="H445" s="9">
        <v>1950</v>
      </c>
      <c r="I445" s="6">
        <v>42878</v>
      </c>
      <c r="J445" s="4" t="s">
        <v>246</v>
      </c>
      <c r="K445" s="7">
        <f>_xll.AtlasFormulas.AtlasFunctions.AtlasBalance("PROD",DataAreaId,"T.LedgerTrans","Sum|AmountMST|0","","","","","","","AccountNum|Voucher","210010",$J445)</f>
        <v>-49885.5</v>
      </c>
    </row>
    <row r="446" spans="1:11" ht="30" x14ac:dyDescent="0.25">
      <c r="A446" s="4" t="s">
        <v>210</v>
      </c>
      <c r="B446" s="7" t="str">
        <f>_xll.AtlasFormulas.AtlasFunctions.AtlasTable("PROD",DataAreaId,"T.PurchTable","%OrderAccount","","","","","","","PurchId",$A446)</f>
        <v>364-2000168</v>
      </c>
      <c r="C446" s="7" t="str">
        <f>_xll.AtlasFormulas.AtlasFunctions.AtlasTable("PROD",DataAreaId,"T.VendTable","%Name","","","","","","","AccountNum",$B446)</f>
        <v>S&amp;P Clever Reinforcement Company AG</v>
      </c>
      <c r="D446" s="12" t="s">
        <v>257</v>
      </c>
      <c r="E446" s="4" t="s">
        <v>256</v>
      </c>
      <c r="F446" s="6">
        <v>42815</v>
      </c>
      <c r="G446" s="4" t="s">
        <v>81</v>
      </c>
      <c r="H446" s="9">
        <v>975</v>
      </c>
      <c r="I446" s="6">
        <v>42809</v>
      </c>
      <c r="J446" s="4" t="s">
        <v>88</v>
      </c>
      <c r="K446" s="7">
        <f>_xll.AtlasFormulas.AtlasFunctions.AtlasBalance("PROD",DataAreaId,"T.LedgerTrans","Sum|AmountMST|0","","","","","","","AccountNum|Voucher","210010",$J446)</f>
        <v>-11980.8</v>
      </c>
    </row>
    <row r="447" spans="1:11" x14ac:dyDescent="0.25">
      <c r="A447" s="4" t="s">
        <v>210</v>
      </c>
      <c r="B447" s="7" t="str">
        <f>_xll.AtlasFormulas.AtlasFunctions.AtlasTable("PROD",DataAreaId,"T.PurchTable","%OrderAccount","","","","","","","PurchId",$A447)</f>
        <v>364-2000168</v>
      </c>
      <c r="C447" s="7" t="str">
        <f>_xll.AtlasFormulas.AtlasFunctions.AtlasTable("PROD",DataAreaId,"T.VendTable","%Name","","","","","","","AccountNum",$B447)</f>
        <v>S&amp;P Clever Reinforcement Company AG</v>
      </c>
      <c r="D447" s="4" t="s">
        <v>261</v>
      </c>
      <c r="E447" s="4" t="s">
        <v>260</v>
      </c>
      <c r="F447" s="6">
        <v>42815</v>
      </c>
      <c r="G447" s="4" t="s">
        <v>81</v>
      </c>
      <c r="H447" s="9">
        <v>780</v>
      </c>
      <c r="I447" s="6">
        <v>42809</v>
      </c>
      <c r="J447" s="4" t="s">
        <v>88</v>
      </c>
      <c r="K447" s="7">
        <f>_xll.AtlasFormulas.AtlasFunctions.AtlasBalance("PROD",DataAreaId,"T.LedgerTrans","Sum|AmountMST|0","","","","","","","AccountNum|Voucher","210010",$J447)</f>
        <v>-11980.8</v>
      </c>
    </row>
    <row r="448" spans="1:11" x14ac:dyDescent="0.25">
      <c r="A448" s="4" t="s">
        <v>262</v>
      </c>
      <c r="B448" s="7" t="str">
        <f>_xll.AtlasFormulas.AtlasFunctions.AtlasTable("PROD",DataAreaId,"T.PurchTable","%OrderAccount","","","","","","","PurchId",$A448)</f>
        <v>364-2000168</v>
      </c>
      <c r="C448" s="7" t="str">
        <f>_xll.AtlasFormulas.AtlasFunctions.AtlasTable("PROD",DataAreaId,"T.VendTable","%Name","","","","","","","AccountNum",$B448)</f>
        <v>S&amp;P Clever Reinforcement Company AG</v>
      </c>
      <c r="D448" s="4" t="s">
        <v>261</v>
      </c>
      <c r="E448" s="4" t="s">
        <v>260</v>
      </c>
      <c r="F448" s="6">
        <v>42884</v>
      </c>
      <c r="G448" s="4" t="s">
        <v>81</v>
      </c>
      <c r="H448" s="9">
        <v>1950</v>
      </c>
      <c r="I448" s="6">
        <v>42873</v>
      </c>
      <c r="J448" s="4" t="s">
        <v>732</v>
      </c>
      <c r="K448" s="7">
        <f>_xll.AtlasFormulas.AtlasFunctions.AtlasBalance("PROD",DataAreaId,"T.LedgerTrans","Sum|AmountMST|0","","","","","","","AccountNum|Voucher","210010",$J448)</f>
        <v>-10400.5</v>
      </c>
    </row>
    <row r="449" spans="1:11" x14ac:dyDescent="0.25">
      <c r="A449" s="4" t="s">
        <v>251</v>
      </c>
      <c r="B449" s="7" t="str">
        <f>_xll.AtlasFormulas.AtlasFunctions.AtlasTable("PROD",DataAreaId,"T.PurchTable","%OrderAccount","","","","","","","PurchId",$A449)</f>
        <v>364-2000168</v>
      </c>
      <c r="C449" s="7" t="str">
        <f>_xll.AtlasFormulas.AtlasFunctions.AtlasTable("PROD",DataAreaId,"T.VendTable","%Name","","","","","","","AccountNum",$B449)</f>
        <v>S&amp;P Clever Reinforcement Company AG</v>
      </c>
      <c r="D449" s="4" t="s">
        <v>261</v>
      </c>
      <c r="E449" s="4" t="s">
        <v>260</v>
      </c>
      <c r="F449" s="6">
        <v>42884</v>
      </c>
      <c r="G449" s="4" t="s">
        <v>81</v>
      </c>
      <c r="H449" s="9">
        <v>1950</v>
      </c>
      <c r="I449" s="6">
        <v>42878</v>
      </c>
      <c r="J449" s="4" t="s">
        <v>246</v>
      </c>
      <c r="K449" s="7">
        <f>_xll.AtlasFormulas.AtlasFunctions.AtlasBalance("PROD",DataAreaId,"T.LedgerTrans","Sum|AmountMST|0","","","","","","","AccountNum|Voucher","210010",$J449)</f>
        <v>-49885.5</v>
      </c>
    </row>
    <row r="450" spans="1:11" x14ac:dyDescent="0.25">
      <c r="A450" s="4" t="s">
        <v>251</v>
      </c>
      <c r="B450" s="7" t="str">
        <f>_xll.AtlasFormulas.AtlasFunctions.AtlasTable("PROD",DataAreaId,"T.PurchTable","%OrderAccount","","","","","","","PurchId",$A450)</f>
        <v>364-2000168</v>
      </c>
      <c r="C450" s="7" t="str">
        <f>_xll.AtlasFormulas.AtlasFunctions.AtlasTable("PROD",DataAreaId,"T.VendTable","%Name","","","","","","","AccountNum",$B450)</f>
        <v>S&amp;P Clever Reinforcement Company AG</v>
      </c>
      <c r="D450" s="4" t="s">
        <v>267</v>
      </c>
      <c r="E450" s="4" t="s">
        <v>266</v>
      </c>
      <c r="F450" s="6">
        <v>42884</v>
      </c>
      <c r="G450" s="4" t="s">
        <v>81</v>
      </c>
      <c r="H450" s="9">
        <v>1950</v>
      </c>
      <c r="I450" s="6">
        <v>42878</v>
      </c>
      <c r="J450" s="4" t="s">
        <v>246</v>
      </c>
      <c r="K450" s="7">
        <f>_xll.AtlasFormulas.AtlasFunctions.AtlasBalance("PROD",DataAreaId,"T.LedgerTrans","Sum|AmountMST|0","","","","","","","AccountNum|Voucher","210010",$J450)</f>
        <v>-49885.5</v>
      </c>
    </row>
    <row r="451" spans="1:11" x14ac:dyDescent="0.25">
      <c r="A451" s="4" t="s">
        <v>210</v>
      </c>
      <c r="B451" s="7" t="str">
        <f>_xll.AtlasFormulas.AtlasFunctions.AtlasTable("PROD",DataAreaId,"T.PurchTable","%OrderAccount","","","","","","","PurchId",$A451)</f>
        <v>364-2000168</v>
      </c>
      <c r="C451" s="7" t="str">
        <f>_xll.AtlasFormulas.AtlasFunctions.AtlasTable("PROD",DataAreaId,"T.VendTable","%Name","","","","","","","AccountNum",$B451)</f>
        <v>S&amp;P Clever Reinforcement Company AG</v>
      </c>
      <c r="D451" s="4" t="s">
        <v>267</v>
      </c>
      <c r="E451" s="4" t="s">
        <v>266</v>
      </c>
      <c r="F451" s="6">
        <v>42815</v>
      </c>
      <c r="G451" s="4" t="s">
        <v>81</v>
      </c>
      <c r="H451" s="9">
        <v>195</v>
      </c>
      <c r="I451" s="6">
        <v>42809</v>
      </c>
      <c r="J451" s="4" t="s">
        <v>88</v>
      </c>
      <c r="K451" s="7">
        <f>_xll.AtlasFormulas.AtlasFunctions.AtlasBalance("PROD",DataAreaId,"T.LedgerTrans","Sum|AmountMST|0","","","","","","","AccountNum|Voucher","210010",$J451)</f>
        <v>-11980.8</v>
      </c>
    </row>
    <row r="452" spans="1:11" x14ac:dyDescent="0.25">
      <c r="A452" s="4" t="s">
        <v>253</v>
      </c>
      <c r="B452" s="7" t="str">
        <f>_xll.AtlasFormulas.AtlasFunctions.AtlasTable("PROD",DataAreaId,"T.PurchTable","%OrderAccount","","","","","","","PurchId",$A452)</f>
        <v>364-2000168</v>
      </c>
      <c r="C452" s="7" t="str">
        <f>_xll.AtlasFormulas.AtlasFunctions.AtlasTable("PROD",DataAreaId,"T.VendTable","%Name","","","","","","","AccountNum",$B452)</f>
        <v>S&amp;P Clever Reinforcement Company AG</v>
      </c>
      <c r="D452" s="4" t="s">
        <v>271</v>
      </c>
      <c r="E452" s="4" t="s">
        <v>270</v>
      </c>
      <c r="F452" s="6">
        <v>42898</v>
      </c>
      <c r="G452" s="4" t="s">
        <v>81</v>
      </c>
      <c r="H452" s="9">
        <v>2420</v>
      </c>
      <c r="I452" s="6">
        <v>42893</v>
      </c>
      <c r="J452" s="4" t="s">
        <v>741</v>
      </c>
      <c r="K452" s="7">
        <f>_xll.AtlasFormulas.AtlasFunctions.AtlasBalance("PROD",DataAreaId,"T.LedgerTrans","Sum|AmountMST|0","","","","","","","AccountNum|Voucher","210010",$J452)</f>
        <v>-7057.2</v>
      </c>
    </row>
    <row r="453" spans="1:11" x14ac:dyDescent="0.25">
      <c r="A453" s="4" t="s">
        <v>306</v>
      </c>
      <c r="B453" s="7" t="str">
        <f>_xll.AtlasFormulas.AtlasFunctions.AtlasTable("PROD",DataAreaId,"T.PurchTable","%OrderAccount","","","","","","","PurchId",$A453)</f>
        <v>364-2000107</v>
      </c>
      <c r="C453" s="7" t="str">
        <f>_xll.AtlasFormulas.AtlasFunctions.AtlasTable("PROD",DataAreaId,"T.VendTable","%Name","","","","","","","AccountNum",$B453)</f>
        <v>Aannemers- &amp; Wegenbouwbedr.Versluys &amp; Zn.B.V.</v>
      </c>
      <c r="D453" s="4" t="s">
        <v>309</v>
      </c>
      <c r="E453" s="4" t="s">
        <v>308</v>
      </c>
      <c r="F453" s="6">
        <v>42836</v>
      </c>
      <c r="G453" s="4" t="s">
        <v>245</v>
      </c>
      <c r="H453" s="9">
        <v>320</v>
      </c>
      <c r="I453" s="6"/>
      <c r="J453" s="4" t="s">
        <v>74</v>
      </c>
      <c r="K453" s="7">
        <f>_xll.AtlasFormulas.AtlasFunctions.AtlasBalance("PROD",DataAreaId,"T.LedgerTrans","Sum|AmountMST|0","","","","","","","AccountNum|Voucher","210010",$J453)</f>
        <v>0</v>
      </c>
    </row>
    <row r="454" spans="1:11" x14ac:dyDescent="0.25">
      <c r="A454" s="4" t="s">
        <v>321</v>
      </c>
      <c r="B454" s="7" t="str">
        <f>_xll.AtlasFormulas.AtlasFunctions.AtlasTable("PROD",DataAreaId,"T.PurchTable","%OrderAccount","","","","","","","PurchId",$A454)</f>
        <v>364-2000168</v>
      </c>
      <c r="C454" s="7" t="str">
        <f>_xll.AtlasFormulas.AtlasFunctions.AtlasTable("PROD",DataAreaId,"T.VendTable","%Name","","","","","","","AccountNum",$B454)</f>
        <v>S&amp;P Clever Reinforcement Company AG</v>
      </c>
      <c r="D454" s="4" t="s">
        <v>231</v>
      </c>
      <c r="E454" s="4" t="s">
        <v>232</v>
      </c>
      <c r="F454" s="6"/>
      <c r="G454" s="4" t="s">
        <v>248</v>
      </c>
      <c r="H454" s="9">
        <v>5820</v>
      </c>
      <c r="I454" s="6"/>
      <c r="J454" s="4" t="s">
        <v>249</v>
      </c>
      <c r="K454" s="7">
        <f>_xll.AtlasFormulas.AtlasFunctions.AtlasBalance("PROD",DataAreaId,"T.LedgerTrans","Sum|AmountMST|0","","","","","","","AccountNum|Voucher","210010",$J454)</f>
        <v>0</v>
      </c>
    </row>
    <row r="455" spans="1:11" x14ac:dyDescent="0.25">
      <c r="A455" s="4" t="s">
        <v>323</v>
      </c>
      <c r="B455" s="7" t="str">
        <f>_xll.AtlasFormulas.AtlasFunctions.AtlasTable("PROD",DataAreaId,"T.PurchTable","%OrderAccount","","","","","","","PurchId",$A455)</f>
        <v>364-2000168</v>
      </c>
      <c r="C455" s="7" t="str">
        <f>_xll.AtlasFormulas.AtlasFunctions.AtlasTable("PROD",DataAreaId,"T.VendTable","%Name","","","","","","","AccountNum",$B455)</f>
        <v>S&amp;P Clever Reinforcement Company AG</v>
      </c>
      <c r="D455" s="4" t="s">
        <v>231</v>
      </c>
      <c r="E455" s="4" t="s">
        <v>232</v>
      </c>
      <c r="F455" s="6"/>
      <c r="G455" s="4" t="s">
        <v>248</v>
      </c>
      <c r="H455" s="9">
        <v>5820</v>
      </c>
      <c r="I455" s="6"/>
      <c r="J455" s="4" t="s">
        <v>249</v>
      </c>
      <c r="K455" s="7">
        <f>_xll.AtlasFormulas.AtlasFunctions.AtlasBalance("PROD",DataAreaId,"T.LedgerTrans","Sum|AmountMST|0","","","","","","","AccountNum|Voucher","210010",$J455)</f>
        <v>0</v>
      </c>
    </row>
    <row r="456" spans="1:11" x14ac:dyDescent="0.25">
      <c r="A456" s="4" t="s">
        <v>272</v>
      </c>
      <c r="B456" s="7" t="str">
        <f>_xll.AtlasFormulas.AtlasFunctions.AtlasTable("PROD",DataAreaId,"T.PurchTable","%OrderAccount","","","","","","","PurchId",$A456)</f>
        <v>364-2000104</v>
      </c>
      <c r="C456" s="7" t="str">
        <f>_xll.AtlasFormulas.AtlasFunctions.AtlasTable("PROD",DataAreaId,"T.VendTable","%Name","","","","","","","AccountNum",$B456)</f>
        <v>Simpson Strong-Tie France</v>
      </c>
      <c r="D456" s="4" t="s">
        <v>229</v>
      </c>
      <c r="E456" s="4" t="s">
        <v>230</v>
      </c>
      <c r="F456" s="6"/>
      <c r="G456" s="4" t="s">
        <v>248</v>
      </c>
      <c r="H456" s="9">
        <v>1</v>
      </c>
      <c r="I456" s="6"/>
      <c r="J456" s="4" t="s">
        <v>249</v>
      </c>
      <c r="K456" s="7">
        <f>_xll.AtlasFormulas.AtlasFunctions.AtlasBalance("PROD",DataAreaId,"T.LedgerTrans","Sum|AmountMST|0","","","","","","","AccountNum|Voucher","210010",$J456)</f>
        <v>0</v>
      </c>
    </row>
    <row r="457" spans="1:11" x14ac:dyDescent="0.25">
      <c r="A457" s="4" t="s">
        <v>286</v>
      </c>
      <c r="B457" s="7" t="str">
        <f>_xll.AtlasFormulas.AtlasFunctions.AtlasTable("PROD",DataAreaId,"T.PurchTable","%OrderAccount","","","","","","","PurchId",$A457)</f>
        <v>364-2000203</v>
      </c>
      <c r="C457" s="7" t="str">
        <f>_xll.AtlasFormulas.AtlasFunctions.AtlasTable("PROD",DataAreaId,"T.VendTable","%Name","","","","","","","AccountNum",$B457)</f>
        <v>Rodacal Beyem S.L.</v>
      </c>
      <c r="D457" s="4" t="s">
        <v>289</v>
      </c>
      <c r="E457" s="4" t="s">
        <v>288</v>
      </c>
      <c r="F457" s="6"/>
      <c r="G457" s="4" t="s">
        <v>248</v>
      </c>
      <c r="H457" s="9">
        <v>960</v>
      </c>
      <c r="I457" s="6"/>
      <c r="J457" s="4" t="s">
        <v>249</v>
      </c>
      <c r="K457" s="7">
        <f>_xll.AtlasFormulas.AtlasFunctions.AtlasBalance("PROD",DataAreaId,"T.LedgerTrans","Sum|AmountMST|0","","","","","","","AccountNum|Voucher","210010",$J457)</f>
        <v>0</v>
      </c>
    </row>
    <row r="458" spans="1:11" x14ac:dyDescent="0.25">
      <c r="A458" s="4" t="s">
        <v>290</v>
      </c>
      <c r="B458" s="7" t="str">
        <f>_xll.AtlasFormulas.AtlasFunctions.AtlasTable("PROD",DataAreaId,"T.PurchTable","%OrderAccount","","","","","","","PurchId",$A458)</f>
        <v>364-2000203</v>
      </c>
      <c r="C458" s="7" t="str">
        <f>_xll.AtlasFormulas.AtlasFunctions.AtlasTable("PROD",DataAreaId,"T.VendTable","%Name","","","","","","","AccountNum",$B458)</f>
        <v>Rodacal Beyem S.L.</v>
      </c>
      <c r="D458" s="4" t="s">
        <v>289</v>
      </c>
      <c r="E458" s="4" t="s">
        <v>288</v>
      </c>
      <c r="F458" s="6"/>
      <c r="G458" s="4" t="s">
        <v>248</v>
      </c>
      <c r="H458" s="9">
        <v>960</v>
      </c>
      <c r="I458" s="6"/>
      <c r="J458" s="4" t="s">
        <v>249</v>
      </c>
      <c r="K458" s="7">
        <f>_xll.AtlasFormulas.AtlasFunctions.AtlasBalance("PROD",DataAreaId,"T.LedgerTrans","Sum|AmountMST|0","","","","","","","AccountNum|Voucher","210010",$J458)</f>
        <v>0</v>
      </c>
    </row>
    <row r="459" spans="1:11" x14ac:dyDescent="0.25">
      <c r="A459" s="4" t="s">
        <v>292</v>
      </c>
      <c r="B459" s="7" t="str">
        <f>_xll.AtlasFormulas.AtlasFunctions.AtlasTable("PROD",DataAreaId,"T.PurchTable","%OrderAccount","","","","","","","PurchId",$A459)</f>
        <v>364-2000203</v>
      </c>
      <c r="C459" s="7" t="str">
        <f>_xll.AtlasFormulas.AtlasFunctions.AtlasTable("PROD",DataAreaId,"T.VendTable","%Name","","","","","","","AccountNum",$B459)</f>
        <v>Rodacal Beyem S.L.</v>
      </c>
      <c r="D459" s="4" t="s">
        <v>289</v>
      </c>
      <c r="E459" s="4" t="s">
        <v>288</v>
      </c>
      <c r="F459" s="6"/>
      <c r="G459" s="4" t="s">
        <v>248</v>
      </c>
      <c r="H459" s="9">
        <v>960</v>
      </c>
      <c r="I459" s="6"/>
      <c r="J459" s="4" t="s">
        <v>249</v>
      </c>
      <c r="K459" s="7">
        <f>_xll.AtlasFormulas.AtlasFunctions.AtlasBalance("PROD",DataAreaId,"T.LedgerTrans","Sum|AmountMST|0","","","","","","","AccountNum|Voucher","210010",$J459)</f>
        <v>0</v>
      </c>
    </row>
    <row r="460" spans="1:11" x14ac:dyDescent="0.25">
      <c r="A460" s="4" t="s">
        <v>321</v>
      </c>
      <c r="B460" s="7" t="str">
        <f>_xll.AtlasFormulas.AtlasFunctions.AtlasTable("PROD",DataAreaId,"T.PurchTable","%OrderAccount","","","","","","","PurchId",$A460)</f>
        <v>364-2000168</v>
      </c>
      <c r="C460" s="7" t="str">
        <f>_xll.AtlasFormulas.AtlasFunctions.AtlasTable("PROD",DataAreaId,"T.VendTable","%Name","","","","","","","AccountNum",$B460)</f>
        <v>S&amp;P Clever Reinforcement Company AG</v>
      </c>
      <c r="D460" s="4" t="s">
        <v>231</v>
      </c>
      <c r="E460" s="4" t="s">
        <v>233</v>
      </c>
      <c r="F460" s="6"/>
      <c r="G460" s="4" t="s">
        <v>248</v>
      </c>
      <c r="H460" s="9">
        <v>19500</v>
      </c>
      <c r="I460" s="6"/>
      <c r="J460" s="4" t="s">
        <v>249</v>
      </c>
      <c r="K460" s="7">
        <f>_xll.AtlasFormulas.AtlasFunctions.AtlasBalance("PROD",DataAreaId,"T.LedgerTrans","Sum|AmountMST|0","","","","","","","AccountNum|Voucher","210010",$J460)</f>
        <v>0</v>
      </c>
    </row>
    <row r="461" spans="1:11" x14ac:dyDescent="0.25">
      <c r="A461" s="4" t="s">
        <v>323</v>
      </c>
      <c r="B461" s="7" t="str">
        <f>_xll.AtlasFormulas.AtlasFunctions.AtlasTable("PROD",DataAreaId,"T.PurchTable","%OrderAccount","","","","","","","PurchId",$A461)</f>
        <v>364-2000168</v>
      </c>
      <c r="C461" s="7" t="str">
        <f>_xll.AtlasFormulas.AtlasFunctions.AtlasTable("PROD",DataAreaId,"T.VendTable","%Name","","","","","","","AccountNum",$B461)</f>
        <v>S&amp;P Clever Reinforcement Company AG</v>
      </c>
      <c r="D461" s="4" t="s">
        <v>427</v>
      </c>
      <c r="E461" s="4" t="s">
        <v>466</v>
      </c>
      <c r="F461" s="6"/>
      <c r="G461" s="4" t="s">
        <v>248</v>
      </c>
      <c r="H461" s="9">
        <v>19500</v>
      </c>
      <c r="I461" s="6"/>
      <c r="J461" s="4" t="s">
        <v>249</v>
      </c>
      <c r="K461" s="7">
        <f>_xll.AtlasFormulas.AtlasFunctions.AtlasBalance("PROD",DataAreaId,"T.LedgerTrans","Sum|AmountMST|0","","","","","","","AccountNum|Voucher","210010",$J461)</f>
        <v>0</v>
      </c>
    </row>
    <row r="462" spans="1:11" x14ac:dyDescent="0.25">
      <c r="A462" s="4" t="s">
        <v>482</v>
      </c>
      <c r="B462" s="7" t="str">
        <f>_xll.AtlasFormulas.AtlasFunctions.AtlasTable("PROD",DataAreaId,"T.PurchTable","%OrderAccount","","","","","","","PurchId",$A462)</f>
        <v>364-2000168</v>
      </c>
      <c r="C462" s="7" t="str">
        <f>_xll.AtlasFormulas.AtlasFunctions.AtlasTable("PROD",DataAreaId,"T.VendTable","%Name","","","","","","","AccountNum",$B462)</f>
        <v>S&amp;P Clever Reinforcement Company AG</v>
      </c>
      <c r="D462" s="4" t="s">
        <v>485</v>
      </c>
      <c r="E462" s="4" t="s">
        <v>484</v>
      </c>
      <c r="F462" s="6"/>
      <c r="G462" s="4" t="s">
        <v>248</v>
      </c>
      <c r="H462" s="9">
        <v>15210</v>
      </c>
      <c r="I462" s="6"/>
      <c r="J462" s="4" t="s">
        <v>249</v>
      </c>
      <c r="K462" s="7">
        <f>_xll.AtlasFormulas.AtlasFunctions.AtlasBalance("PROD",DataAreaId,"T.LedgerTrans","Sum|AmountMST|0","","","","","","","AccountNum|Voucher","210010",$J462)</f>
        <v>0</v>
      </c>
    </row>
    <row r="463" spans="1:11" x14ac:dyDescent="0.25">
      <c r="A463" s="4" t="s">
        <v>580</v>
      </c>
      <c r="B463" s="7" t="str">
        <f>_xll.AtlasFormulas.AtlasFunctions.AtlasTable("PROD",DataAreaId,"T.PurchTable","%OrderAccount","","","","","","","PurchId",$A463)</f>
        <v>364-2000168</v>
      </c>
      <c r="C463" s="7" t="str">
        <f>_xll.AtlasFormulas.AtlasFunctions.AtlasTable("PROD",DataAreaId,"T.VendTable","%Name","","","","","","","AccountNum",$B463)</f>
        <v>S&amp;P Clever Reinforcement Company AG</v>
      </c>
      <c r="D463" s="4" t="s">
        <v>583</v>
      </c>
      <c r="E463" s="4" t="s">
        <v>582</v>
      </c>
      <c r="F463" s="6"/>
      <c r="G463" s="4" t="s">
        <v>248</v>
      </c>
      <c r="H463" s="9">
        <v>420</v>
      </c>
      <c r="I463" s="6"/>
      <c r="J463" s="4" t="s">
        <v>249</v>
      </c>
      <c r="K463" s="7">
        <f>_xll.AtlasFormulas.AtlasFunctions.AtlasBalance("PROD",DataAreaId,"T.LedgerTrans","Sum|AmountMST|0","","","","","","","AccountNum|Voucher","210010",$J463)</f>
        <v>0</v>
      </c>
    </row>
    <row r="464" spans="1:11" x14ac:dyDescent="0.25">
      <c r="A464" s="4" t="s">
        <v>602</v>
      </c>
      <c r="B464" s="7" t="str">
        <f>_xll.AtlasFormulas.AtlasFunctions.AtlasTable("PROD",DataAreaId,"T.PurchTable","%OrderAccount","","","","","","","PurchId",$A464)</f>
        <v>364-2000119</v>
      </c>
      <c r="C464" s="7" t="str">
        <f>_xll.AtlasFormulas.AtlasFunctions.AtlasTable("PROD",DataAreaId,"T.VendTable","%Name","","","","","","","AccountNum",$B464)</f>
        <v>Latexfalt B.V.</v>
      </c>
      <c r="D464" s="4" t="s">
        <v>604</v>
      </c>
      <c r="E464" s="4" t="s">
        <v>604</v>
      </c>
      <c r="F464" s="6"/>
      <c r="G464" s="4" t="s">
        <v>248</v>
      </c>
      <c r="H464" s="9">
        <v>1</v>
      </c>
      <c r="I464" s="6"/>
      <c r="J464" s="4" t="s">
        <v>249</v>
      </c>
      <c r="K464" s="7">
        <f>_xll.AtlasFormulas.AtlasFunctions.AtlasBalance("PROD",DataAreaId,"T.LedgerTrans","Sum|AmountMST|0","","","","","","","AccountNum|Voucher","210010",$J464)</f>
        <v>0</v>
      </c>
    </row>
    <row r="465" spans="1:11" x14ac:dyDescent="0.25">
      <c r="A465" s="4" t="s">
        <v>602</v>
      </c>
      <c r="B465" s="7" t="str">
        <f>_xll.AtlasFormulas.AtlasFunctions.AtlasTable("PROD",DataAreaId,"T.PurchTable","%OrderAccount","","","","","","","PurchId",$A465)</f>
        <v>364-2000119</v>
      </c>
      <c r="C465" s="7" t="str">
        <f>_xll.AtlasFormulas.AtlasFunctions.AtlasTable("PROD",DataAreaId,"T.VendTable","%Name","","","","","","","AccountNum",$B465)</f>
        <v>Latexfalt B.V.</v>
      </c>
      <c r="D465" s="4" t="s">
        <v>604</v>
      </c>
      <c r="E465" s="4" t="s">
        <v>604</v>
      </c>
      <c r="F465" s="6"/>
      <c r="G465" s="4" t="s">
        <v>248</v>
      </c>
      <c r="H465" s="9">
        <v>1</v>
      </c>
      <c r="I465" s="6"/>
      <c r="J465" s="4" t="s">
        <v>249</v>
      </c>
      <c r="K465" s="7">
        <f>_xll.AtlasFormulas.AtlasFunctions.AtlasBalance("PROD",DataAreaId,"T.LedgerTrans","Sum|AmountMST|0","","","","","","","AccountNum|Voucher","210010",$J465)</f>
        <v>0</v>
      </c>
    </row>
    <row r="466" spans="1:11" x14ac:dyDescent="0.25">
      <c r="A466" s="4" t="s">
        <v>602</v>
      </c>
      <c r="B466" s="7" t="str">
        <f>_xll.AtlasFormulas.AtlasFunctions.AtlasTable("PROD",DataAreaId,"T.PurchTable","%OrderAccount","","","","","","","PurchId",$A466)</f>
        <v>364-2000119</v>
      </c>
      <c r="C466" s="7" t="str">
        <f>_xll.AtlasFormulas.AtlasFunctions.AtlasTable("PROD",DataAreaId,"T.VendTable","%Name","","","","","","","AccountNum",$B466)</f>
        <v>Latexfalt B.V.</v>
      </c>
      <c r="D466" s="4" t="s">
        <v>604</v>
      </c>
      <c r="E466" s="4" t="s">
        <v>604</v>
      </c>
      <c r="F466" s="6"/>
      <c r="G466" s="4" t="s">
        <v>248</v>
      </c>
      <c r="H466" s="9">
        <v>1</v>
      </c>
      <c r="I466" s="6"/>
      <c r="J466" s="4" t="s">
        <v>249</v>
      </c>
      <c r="K466" s="7">
        <f>_xll.AtlasFormulas.AtlasFunctions.AtlasBalance("PROD",DataAreaId,"T.LedgerTrans","Sum|AmountMST|0","","","","","","","AccountNum|Voucher","210010",$J466)</f>
        <v>0</v>
      </c>
    </row>
    <row r="467" spans="1:11" x14ac:dyDescent="0.25">
      <c r="A467" s="4" t="s">
        <v>619</v>
      </c>
      <c r="B467" s="7" t="str">
        <f>_xll.AtlasFormulas.AtlasFunctions.AtlasTable("PROD",DataAreaId,"T.PurchTable","%OrderAccount","","","","","","","PurchId",$A467)</f>
        <v>364-2000168</v>
      </c>
      <c r="C467" s="7" t="str">
        <f>_xll.AtlasFormulas.AtlasFunctions.AtlasTable("PROD",DataAreaId,"T.VendTable","%Name","","","","","","","AccountNum",$B467)</f>
        <v>S&amp;P Clever Reinforcement Company AG</v>
      </c>
      <c r="D467" s="4" t="s">
        <v>16</v>
      </c>
      <c r="E467" s="4" t="s">
        <v>15</v>
      </c>
      <c r="F467" s="6"/>
      <c r="G467" s="4" t="s">
        <v>248</v>
      </c>
      <c r="H467" s="9">
        <v>1</v>
      </c>
      <c r="I467" s="6"/>
      <c r="J467" s="4" t="s">
        <v>249</v>
      </c>
      <c r="K467" s="7">
        <f>_xll.AtlasFormulas.AtlasFunctions.AtlasBalance("PROD",DataAreaId,"T.LedgerTrans","Sum|AmountMST|0","","","","","","","AccountNum|Voucher","210010",$J467)</f>
        <v>0</v>
      </c>
    </row>
    <row r="468" spans="1:11" x14ac:dyDescent="0.25">
      <c r="A468" s="4" t="s">
        <v>621</v>
      </c>
      <c r="B468" s="7" t="str">
        <f>_xll.AtlasFormulas.AtlasFunctions.AtlasTable("PROD",DataAreaId,"T.PurchTable","%OrderAccount","","","","","","","PurchId",$A468)</f>
        <v>364-2000168</v>
      </c>
      <c r="C468" s="7" t="str">
        <f>_xll.AtlasFormulas.AtlasFunctions.AtlasTable("PROD",DataAreaId,"T.VendTable","%Name","","","","","","","AccountNum",$B468)</f>
        <v>S&amp;P Clever Reinforcement Company AG</v>
      </c>
      <c r="D468" s="4" t="s">
        <v>16</v>
      </c>
      <c r="E468" s="4" t="s">
        <v>15</v>
      </c>
      <c r="F468" s="6"/>
      <c r="G468" s="4" t="s">
        <v>248</v>
      </c>
      <c r="H468" s="9">
        <v>1</v>
      </c>
      <c r="I468" s="6"/>
      <c r="J468" s="4" t="s">
        <v>249</v>
      </c>
      <c r="K468" s="7">
        <f>_xll.AtlasFormulas.AtlasFunctions.AtlasBalance("PROD",DataAreaId,"T.LedgerTrans","Sum|AmountMST|0","","","","","","","AccountNum|Voucher","210010",$J468)</f>
        <v>0</v>
      </c>
    </row>
    <row r="469" spans="1:11" x14ac:dyDescent="0.25">
      <c r="A469" s="4" t="s">
        <v>623</v>
      </c>
      <c r="B469" s="7" t="str">
        <f>_xll.AtlasFormulas.AtlasFunctions.AtlasTable("PROD",DataAreaId,"T.PurchTable","%OrderAccount","","","","","","","PurchId",$A469)</f>
        <v>364-2000168</v>
      </c>
      <c r="C469" s="7" t="str">
        <f>_xll.AtlasFormulas.AtlasFunctions.AtlasTable("PROD",DataAreaId,"T.VendTable","%Name","","","","","","","AccountNum",$B469)</f>
        <v>S&amp;P Clever Reinforcement Company AG</v>
      </c>
      <c r="D469" s="4" t="s">
        <v>16</v>
      </c>
      <c r="E469" s="4" t="s">
        <v>15</v>
      </c>
      <c r="F469" s="6"/>
      <c r="G469" s="4" t="s">
        <v>248</v>
      </c>
      <c r="H469" s="9">
        <v>1</v>
      </c>
      <c r="I469" s="6"/>
      <c r="J469" s="4" t="s">
        <v>249</v>
      </c>
      <c r="K469" s="7">
        <f>_xll.AtlasFormulas.AtlasFunctions.AtlasBalance("PROD",DataAreaId,"T.LedgerTrans","Sum|AmountMST|0","","","","","","","AccountNum|Voucher","210010",$J469)</f>
        <v>0</v>
      </c>
    </row>
    <row r="470" spans="1:11" x14ac:dyDescent="0.25">
      <c r="A470" s="4" t="s">
        <v>625</v>
      </c>
      <c r="B470" s="7" t="str">
        <f>_xll.AtlasFormulas.AtlasFunctions.AtlasTable("PROD",DataAreaId,"T.PurchTable","%OrderAccount","","","","","","","PurchId",$A470)</f>
        <v>364-2000165</v>
      </c>
      <c r="C470" s="7" t="str">
        <f>_xll.AtlasFormulas.AtlasFunctions.AtlasTable("PROD",DataAreaId,"T.VendTable","%Name","","","","","","","AccountNum",$B470)</f>
        <v>B.T.A. International B.V.</v>
      </c>
      <c r="D470" s="4" t="s">
        <v>16</v>
      </c>
      <c r="E470" s="4" t="s">
        <v>15</v>
      </c>
      <c r="F470" s="6"/>
      <c r="G470" s="4" t="s">
        <v>248</v>
      </c>
      <c r="H470" s="9">
        <v>1</v>
      </c>
      <c r="I470" s="6"/>
      <c r="J470" s="4" t="s">
        <v>249</v>
      </c>
      <c r="K470" s="7">
        <f>_xll.AtlasFormulas.AtlasFunctions.AtlasBalance("PROD",DataAreaId,"T.LedgerTrans","Sum|AmountMST|0","","","","","","","AccountNum|Voucher","210010",$J470)</f>
        <v>0</v>
      </c>
    </row>
    <row r="471" spans="1:11" x14ac:dyDescent="0.25">
      <c r="A471" s="4" t="s">
        <v>627</v>
      </c>
      <c r="B471" s="7" t="str">
        <f>_xll.AtlasFormulas.AtlasFunctions.AtlasTable("PROD",DataAreaId,"T.PurchTable","%OrderAccount","","","","","","","PurchId",$A471)</f>
        <v>364-2000165</v>
      </c>
      <c r="C471" s="7" t="str">
        <f>_xll.AtlasFormulas.AtlasFunctions.AtlasTable("PROD",DataAreaId,"T.VendTable","%Name","","","","","","","AccountNum",$B471)</f>
        <v>B.T.A. International B.V.</v>
      </c>
      <c r="D471" s="4" t="s">
        <v>16</v>
      </c>
      <c r="E471" s="4" t="s">
        <v>15</v>
      </c>
      <c r="F471" s="6"/>
      <c r="G471" s="4" t="s">
        <v>248</v>
      </c>
      <c r="H471" s="9">
        <v>1</v>
      </c>
      <c r="I471" s="6"/>
      <c r="J471" s="4" t="s">
        <v>249</v>
      </c>
      <c r="K471" s="7">
        <f>_xll.AtlasFormulas.AtlasFunctions.AtlasBalance("PROD",DataAreaId,"T.LedgerTrans","Sum|AmountMST|0","","","","","","","AccountNum|Voucher","210010",$J471)</f>
        <v>0</v>
      </c>
    </row>
    <row r="472" spans="1:11" x14ac:dyDescent="0.25">
      <c r="A472" s="4" t="s">
        <v>629</v>
      </c>
      <c r="B472" s="7" t="str">
        <f>_xll.AtlasFormulas.AtlasFunctions.AtlasTable("PROD",DataAreaId,"T.PurchTable","%OrderAccount","","","","","","","PurchId",$A472)</f>
        <v>364-2000165</v>
      </c>
      <c r="C472" s="7" t="str">
        <f>_xll.AtlasFormulas.AtlasFunctions.AtlasTable("PROD",DataAreaId,"T.VendTable","%Name","","","","","","","AccountNum",$B472)</f>
        <v>B.T.A. International B.V.</v>
      </c>
      <c r="D472" s="4" t="s">
        <v>16</v>
      </c>
      <c r="E472" s="4" t="s">
        <v>15</v>
      </c>
      <c r="F472" s="6"/>
      <c r="G472" s="4" t="s">
        <v>248</v>
      </c>
      <c r="H472" s="9">
        <v>1</v>
      </c>
      <c r="I472" s="6"/>
      <c r="J472" s="4" t="s">
        <v>249</v>
      </c>
      <c r="K472" s="7">
        <f>_xll.AtlasFormulas.AtlasFunctions.AtlasBalance("PROD",DataAreaId,"T.LedgerTrans","Sum|AmountMST|0","","","","","","","AccountNum|Voucher","210010",$J472)</f>
        <v>0</v>
      </c>
    </row>
    <row r="473" spans="1:11" x14ac:dyDescent="0.25">
      <c r="A473" s="4" t="s">
        <v>617</v>
      </c>
      <c r="B473" s="7" t="str">
        <f>_xll.AtlasFormulas.AtlasFunctions.AtlasTable("PROD",DataAreaId,"T.PurchTable","%OrderAccount","","","","","","","PurchId",$A473)</f>
        <v>364-2000168</v>
      </c>
      <c r="C473" s="7" t="str">
        <f>_xll.AtlasFormulas.AtlasFunctions.AtlasTable("PROD",DataAreaId,"T.VendTable","%Name","","","","","","","AccountNum",$B473)</f>
        <v>S&amp;P Clever Reinforcement Company AG</v>
      </c>
      <c r="D473" s="4" t="s">
        <v>16</v>
      </c>
      <c r="E473" s="4" t="s">
        <v>15</v>
      </c>
      <c r="F473" s="6"/>
      <c r="G473" s="4" t="s">
        <v>248</v>
      </c>
      <c r="H473" s="9">
        <v>1</v>
      </c>
      <c r="I473" s="6"/>
      <c r="J473" s="4" t="s">
        <v>249</v>
      </c>
      <c r="K473" s="7">
        <f>_xll.AtlasFormulas.AtlasFunctions.AtlasBalance("PROD",DataAreaId,"T.LedgerTrans","Sum|AmountMST|0","","","","","","","AccountNum|Voucher","210010",$J473)</f>
        <v>0</v>
      </c>
    </row>
    <row r="474" spans="1:11" x14ac:dyDescent="0.25">
      <c r="A474" s="2" t="s">
        <v>9</v>
      </c>
      <c r="B474" s="2"/>
      <c r="C474" s="2"/>
      <c r="D474" s="3"/>
      <c r="E474" s="3" t="s">
        <v>9</v>
      </c>
      <c r="F474" s="5"/>
      <c r="G474" s="3"/>
      <c r="H474" s="8">
        <f>SUBTOTAL(109,AtlasReport_1_Table_1[Quantity])</f>
        <v>488465.83999999997</v>
      </c>
      <c r="I474" s="5"/>
      <c r="J474" s="3"/>
      <c r="K474" s="2"/>
    </row>
    <row r="475" spans="1:11" x14ac:dyDescent="0.25">
      <c r="A475" s="2"/>
      <c r="B475" s="2"/>
      <c r="C475" s="2"/>
      <c r="D475" s="2"/>
      <c r="E475" s="2"/>
      <c r="F475" s="5"/>
      <c r="G475" s="2"/>
      <c r="H475" s="8"/>
      <c r="I475" s="5"/>
      <c r="J475" s="2"/>
      <c r="K475" s="2"/>
    </row>
    <row r="476" spans="1:11" x14ac:dyDescent="0.25">
      <c r="A476" s="2"/>
      <c r="B476" s="2"/>
      <c r="C476" s="2"/>
      <c r="D476" s="2"/>
      <c r="E476" s="2"/>
      <c r="F476" s="5"/>
      <c r="G476" s="2"/>
      <c r="H476" s="8"/>
      <c r="I476" s="5"/>
      <c r="J476" s="2"/>
      <c r="K476" s="2"/>
    </row>
  </sheetData>
  <pageMargins left="0.70866141732283472" right="0.70866141732283472" top="0.74803149606299213" bottom="0.74803149606299213" header="0.31496062992125984" footer="0.31496062992125984"/>
  <pageSetup paperSize="9" scale="62" fitToHeight="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21"/>
  <sheetViews>
    <sheetView workbookViewId="0">
      <selection activeCell="F34" sqref="F34"/>
    </sheetView>
  </sheetViews>
  <sheetFormatPr defaultColWidth="9.140625" defaultRowHeight="15" x14ac:dyDescent="0.25"/>
  <cols>
    <col min="1" max="1" width="10.5703125" customWidth="1"/>
    <col min="2" max="2" width="19.28515625" customWidth="1"/>
    <col min="3" max="3" width="32.140625" customWidth="1"/>
    <col min="4" max="4" width="13.42578125" customWidth="1"/>
    <col min="5" max="5" width="10.140625" customWidth="1"/>
    <col min="6" max="6" width="42.7109375" customWidth="1"/>
    <col min="7" max="7" width="15.140625" customWidth="1"/>
    <col min="8" max="8" width="11" customWidth="1"/>
    <col min="9" max="9" width="12" customWidth="1"/>
    <col min="10" max="10" width="11.140625" customWidth="1"/>
    <col min="11" max="11" width="13.85546875" customWidth="1"/>
    <col min="12" max="12" width="15.7109375" customWidth="1"/>
    <col min="13" max="13" width="14.85546875" customWidth="1"/>
  </cols>
  <sheetData>
    <row r="1" spans="1:13" ht="22.5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29</v>
      </c>
      <c r="H2" s="8" t="s">
        <v>8</v>
      </c>
      <c r="I2" s="8" t="s">
        <v>25</v>
      </c>
      <c r="J2" s="2" t="s">
        <v>37</v>
      </c>
      <c r="K2" s="8" t="s">
        <v>26</v>
      </c>
      <c r="L2" s="5" t="s">
        <v>39</v>
      </c>
      <c r="M2" s="5" t="s">
        <v>5</v>
      </c>
    </row>
    <row r="3" spans="1:13" x14ac:dyDescent="0.25">
      <c r="A3" s="4" t="s">
        <v>742</v>
      </c>
      <c r="B3" s="7" t="str">
        <f>_xll.AtlasFormulas.AtlasFunctions.AtlasTable("PROD",DataAreaId,"T.SalesTable","%CustAccount","","","","","","","SalesId",$A3)</f>
        <v>364-000183</v>
      </c>
      <c r="C3" s="7" t="str">
        <f>_xll.AtlasFormulas.AtlasFunctions.AtlasTable("PROD",DataAreaId,"T.CustTable","%Name","","","","","","","AccountNum",$B3)</f>
        <v>Rodacal Beyem S.L</v>
      </c>
      <c r="D3" s="4" t="s">
        <v>743</v>
      </c>
      <c r="E3" s="4" t="s">
        <v>744</v>
      </c>
      <c r="F3" s="4" t="s">
        <v>745</v>
      </c>
      <c r="G3" s="7" t="str">
        <f>_xll.AtlasFormulas.AtlasFunctions.AtlasTable("PROD",DataAreaId,"T.SalesLine","%ShippingDateRequested","","","","","","","ItemId|InventTransId",$D3,$E3)</f>
        <v>5/17/2017</v>
      </c>
      <c r="H3" s="9">
        <v>-40</v>
      </c>
      <c r="I3" s="9">
        <f>_xll.AtlasFormulas.AtlasFunctions.AtlasBalance("PROD",DataAreaId,"T.SalesLine","Sum|SalesPrice|0","","","","","","","ItemId|InventTransId",$D3,$E3)</f>
        <v>99.95</v>
      </c>
      <c r="J3" s="7" t="str">
        <f>_xll.AtlasFormulas.AtlasFunctions.AtlasTable("PROD",DataAreaId,"T.SalesLine","%CurrencyCode","","","","","","","ItemId|InventTransId",$D3,$E3)</f>
        <v>EUR</v>
      </c>
      <c r="K3" s="9">
        <f>_xll.AtlasFormulas.AtlasFunctions.AtlasBalance("PROD",DataAreaId,"T.SalesLine","Sum|LineAmount|0","","","","","","","ItemId|InventTransId",$D3,$E3)</f>
        <v>3998</v>
      </c>
      <c r="L3" s="6">
        <v>42874</v>
      </c>
      <c r="M3" s="6">
        <v>42872</v>
      </c>
    </row>
    <row r="4" spans="1:13" x14ac:dyDescent="0.25">
      <c r="A4" s="4" t="s">
        <v>746</v>
      </c>
      <c r="B4" s="7" t="str">
        <f>_xll.AtlasFormulas.AtlasFunctions.AtlasTable("PROD",DataAreaId,"T.SalesTable","%CustAccount","","","","","","","SalesId",$A4)</f>
        <v>364-000183</v>
      </c>
      <c r="C4" s="7" t="str">
        <f>_xll.AtlasFormulas.AtlasFunctions.AtlasTable("PROD",DataAreaId,"T.CustTable","%Name","","","","","","","AccountNum",$B4)</f>
        <v>Rodacal Beyem S.L</v>
      </c>
      <c r="D4" s="4" t="s">
        <v>743</v>
      </c>
      <c r="E4" s="4" t="s">
        <v>747</v>
      </c>
      <c r="F4" s="4" t="s">
        <v>745</v>
      </c>
      <c r="G4" s="7" t="str">
        <f>_xll.AtlasFormulas.AtlasFunctions.AtlasTable("PROD",DataAreaId,"T.SalesLine","%ShippingDateRequested","","","","","","","ItemId|InventTransId",$D4,$E4)</f>
        <v>5/19/2017</v>
      </c>
      <c r="H4" s="9">
        <v>-40</v>
      </c>
      <c r="I4" s="9">
        <f>_xll.AtlasFormulas.AtlasFunctions.AtlasBalance("PROD",DataAreaId,"T.SalesLine","Sum|SalesPrice|0","","","","","","","ItemId|InventTransId",$D4,$E4)</f>
        <v>99.95</v>
      </c>
      <c r="J4" s="7" t="str">
        <f>_xll.AtlasFormulas.AtlasFunctions.AtlasTable("PROD",DataAreaId,"T.SalesLine","%CurrencyCode","","","","","","","ItemId|InventTransId",$D4,$E4)</f>
        <v>EUR</v>
      </c>
      <c r="K4" s="9">
        <f>_xll.AtlasFormulas.AtlasFunctions.AtlasBalance("PROD",DataAreaId,"T.SalesLine","Sum|LineAmount|0","","","","","","","ItemId|InventTransId",$D4,$E4)</f>
        <v>3998</v>
      </c>
      <c r="L4" s="6">
        <v>42877</v>
      </c>
      <c r="M4" s="6">
        <v>42873</v>
      </c>
    </row>
    <row r="5" spans="1:13" x14ac:dyDescent="0.25">
      <c r="A5" s="4" t="s">
        <v>748</v>
      </c>
      <c r="B5" s="7" t="str">
        <f>_xll.AtlasFormulas.AtlasFunctions.AtlasTable("PROD",DataAreaId,"T.SalesTable","%CustAccount","","","","","","","SalesId",$A5)</f>
        <v>364-000071</v>
      </c>
      <c r="C5" s="7" t="str">
        <f>_xll.AtlasFormulas.AtlasFunctions.AtlasTable("PROD",DataAreaId,"T.CustTable","%Name","","","","","","","AccountNum",$B5)</f>
        <v>Totech B.V.</v>
      </c>
      <c r="D5" s="4" t="s">
        <v>222</v>
      </c>
      <c r="E5" s="4" t="s">
        <v>749</v>
      </c>
      <c r="F5" s="4" t="s">
        <v>221</v>
      </c>
      <c r="G5" s="7" t="str">
        <f>_xll.AtlasFormulas.AtlasFunctions.AtlasTable("PROD",DataAreaId,"T.SalesLine","%ShippingDateRequested","","","","","","","ItemId|InventTransId",$D5,$E5)</f>
        <v>2/3/2017</v>
      </c>
      <c r="H5" s="9">
        <v>-97.5</v>
      </c>
      <c r="I5" s="9">
        <f>_xll.AtlasFormulas.AtlasFunctions.AtlasBalance("PROD",DataAreaId,"T.SalesLine","Sum|SalesPrice|0","","","","","","","ItemId|InventTransId",$D5,$E5)</f>
        <v>10.35</v>
      </c>
      <c r="J5" s="7" t="str">
        <f>_xll.AtlasFormulas.AtlasFunctions.AtlasTable("PROD",DataAreaId,"T.SalesLine","%CurrencyCode","","","","","","","ItemId|InventTransId",$D5,$E5)</f>
        <v>EUR</v>
      </c>
      <c r="K5" s="9">
        <f>_xll.AtlasFormulas.AtlasFunctions.AtlasBalance("PROD",DataAreaId,"T.SalesLine","Sum|LineAmount|0","","","","","","","ItemId|InventTransId",$D5,$E5)</f>
        <v>1009.13</v>
      </c>
      <c r="L5" s="6">
        <v>42776</v>
      </c>
      <c r="M5" s="6">
        <v>42767</v>
      </c>
    </row>
    <row r="6" spans="1:13" x14ac:dyDescent="0.25">
      <c r="A6" s="4" t="s">
        <v>750</v>
      </c>
      <c r="B6" s="7" t="str">
        <f>_xll.AtlasFormulas.AtlasFunctions.AtlasTable("PROD",DataAreaId,"T.SalesTable","%CustAccount","","","","","","","SalesId",$A6)</f>
        <v>364-000079</v>
      </c>
      <c r="C6" s="7" t="str">
        <f>_xll.AtlasFormulas.AtlasFunctions.AtlasTable("PROD",DataAreaId,"T.CustTable","%Name","","","","","","","AccountNum",$B6)</f>
        <v>Bruud</v>
      </c>
      <c r="D6" s="4" t="s">
        <v>222</v>
      </c>
      <c r="E6" s="4" t="s">
        <v>751</v>
      </c>
      <c r="F6" s="4" t="s">
        <v>221</v>
      </c>
      <c r="G6" s="7" t="str">
        <f>_xll.AtlasFormulas.AtlasFunctions.AtlasTable("PROD",DataAreaId,"T.SalesLine","%ShippingDateRequested","","","","","","","ItemId|InventTransId",$D6,$E6)</f>
        <v>2/13/2017</v>
      </c>
      <c r="H6" s="9">
        <v>-195</v>
      </c>
      <c r="I6" s="9">
        <f>_xll.AtlasFormulas.AtlasFunctions.AtlasBalance("PROD",DataAreaId,"T.SalesLine","Sum|SalesPrice|0","","","","","","","ItemId|InventTransId",$D6,$E6)</f>
        <v>10.85</v>
      </c>
      <c r="J6" s="7" t="str">
        <f>_xll.AtlasFormulas.AtlasFunctions.AtlasTable("PROD",DataAreaId,"T.SalesLine","%CurrencyCode","","","","","","","ItemId|InventTransId",$D6,$E6)</f>
        <v>EUR</v>
      </c>
      <c r="K6" s="9">
        <f>_xll.AtlasFormulas.AtlasFunctions.AtlasBalance("PROD",DataAreaId,"T.SalesLine","Sum|LineAmount|0","","","","","","","ItemId|InventTransId",$D6,$E6)</f>
        <v>2115.75</v>
      </c>
      <c r="L6" s="6">
        <v>42780</v>
      </c>
      <c r="M6" s="6">
        <v>42779</v>
      </c>
    </row>
    <row r="7" spans="1:13" x14ac:dyDescent="0.25">
      <c r="A7" s="4" t="s">
        <v>752</v>
      </c>
      <c r="B7" s="7" t="str">
        <f>_xll.AtlasFormulas.AtlasFunctions.AtlasTable("PROD",DataAreaId,"T.SalesTable","%CustAccount","","","","","","","SalesId",$A7)</f>
        <v>364-000069</v>
      </c>
      <c r="C7" s="7" t="str">
        <f>_xll.AtlasFormulas.AtlasFunctions.AtlasTable("PROD",DataAreaId,"T.CustTable","%Name","","","","","","","AccountNum",$B7)</f>
        <v>Sealteq Ivacon B.V.</v>
      </c>
      <c r="D7" s="4" t="s">
        <v>222</v>
      </c>
      <c r="E7" s="4" t="s">
        <v>753</v>
      </c>
      <c r="F7" s="4" t="s">
        <v>221</v>
      </c>
      <c r="G7" s="7" t="str">
        <f>_xll.AtlasFormulas.AtlasFunctions.AtlasTable("PROD",DataAreaId,"T.SalesLine","%ShippingDateRequested","","","","","","","ItemId|InventTransId",$D7,$E7)</f>
        <v>3/17/2017</v>
      </c>
      <c r="H7" s="9">
        <v>-60</v>
      </c>
      <c r="I7" s="9">
        <f>_xll.AtlasFormulas.AtlasFunctions.AtlasBalance("PROD",DataAreaId,"T.SalesLine","Sum|SalesPrice|0","","","","","","","ItemId|InventTransId",$D7,$E7)</f>
        <v>8.49</v>
      </c>
      <c r="J7" s="7" t="str">
        <f>_xll.AtlasFormulas.AtlasFunctions.AtlasTable("PROD",DataAreaId,"T.SalesLine","%CurrencyCode","","","","","","","ItemId|InventTransId",$D7,$E7)</f>
        <v>EUR</v>
      </c>
      <c r="K7" s="9">
        <f>_xll.AtlasFormulas.AtlasFunctions.AtlasBalance("PROD",DataAreaId,"T.SalesLine","Sum|LineAmount|0","","","","","","","ItemId|InventTransId",$D7,$E7)</f>
        <v>509.4</v>
      </c>
      <c r="L7" s="6">
        <v>42823</v>
      </c>
      <c r="M7" s="6">
        <v>42823</v>
      </c>
    </row>
    <row r="8" spans="1:13" x14ac:dyDescent="0.25">
      <c r="A8" s="4" t="s">
        <v>754</v>
      </c>
      <c r="B8" s="7" t="str">
        <f>_xll.AtlasFormulas.AtlasFunctions.AtlasTable("PROD",DataAreaId,"T.SalesTable","%CustAccount","","","","","","","SalesId",$A8)</f>
        <v>364-000176</v>
      </c>
      <c r="C8" s="7" t="str">
        <f>_xll.AtlasFormulas.AtlasFunctions.AtlasTable("PROD",DataAreaId,"T.CustTable","%Name","","","","","","","AccountNum",$B8)</f>
        <v>Bedeko Betontechniek</v>
      </c>
      <c r="D8" s="4" t="s">
        <v>222</v>
      </c>
      <c r="E8" s="4" t="s">
        <v>755</v>
      </c>
      <c r="F8" s="4" t="s">
        <v>221</v>
      </c>
      <c r="G8" s="7" t="str">
        <f>_xll.AtlasFormulas.AtlasFunctions.AtlasTable("PROD",DataAreaId,"T.SalesLine","%ShippingDateRequested","","","","","","","ItemId|InventTransId",$D8,$E8)</f>
        <v>4/3/2017</v>
      </c>
      <c r="H8" s="9">
        <v>-97.5</v>
      </c>
      <c r="I8" s="9">
        <f>_xll.AtlasFormulas.AtlasFunctions.AtlasBalance("PROD",DataAreaId,"T.SalesLine","Sum|SalesPrice|0","","","","","","","ItemId|InventTransId",$D8,$E8)</f>
        <v>8.49</v>
      </c>
      <c r="J8" s="7" t="str">
        <f>_xll.AtlasFormulas.AtlasFunctions.AtlasTable("PROD",DataAreaId,"T.SalesLine","%CurrencyCode","","","","","","","ItemId|InventTransId",$D8,$E8)</f>
        <v>EUR</v>
      </c>
      <c r="K8" s="9">
        <f>_xll.AtlasFormulas.AtlasFunctions.AtlasBalance("PROD",DataAreaId,"T.SalesLine","Sum|LineAmount|0","","","","","","","ItemId|InventTransId",$D8,$E8)</f>
        <v>827.78</v>
      </c>
      <c r="L8" s="6">
        <v>42832</v>
      </c>
      <c r="M8" s="6">
        <v>42825</v>
      </c>
    </row>
    <row r="9" spans="1:13" x14ac:dyDescent="0.25">
      <c r="A9" s="4" t="s">
        <v>756</v>
      </c>
      <c r="B9" s="7" t="str">
        <f>_xll.AtlasFormulas.AtlasFunctions.AtlasTable("PROD",DataAreaId,"T.SalesTable","%CustAccount","","","","","","","SalesId",$A9)</f>
        <v>364-000176</v>
      </c>
      <c r="C9" s="7" t="str">
        <f>_xll.AtlasFormulas.AtlasFunctions.AtlasTable("PROD",DataAreaId,"T.CustTable","%Name","","","","","","","AccountNum",$B9)</f>
        <v>Bedeko Betontechniek</v>
      </c>
      <c r="D9" s="4" t="s">
        <v>222</v>
      </c>
      <c r="E9" s="4" t="s">
        <v>757</v>
      </c>
      <c r="F9" s="4" t="s">
        <v>221</v>
      </c>
      <c r="G9" s="7" t="str">
        <f>_xll.AtlasFormulas.AtlasFunctions.AtlasTable("PROD",DataAreaId,"T.SalesLine","%ShippingDateRequested","","","","","","","ItemId|InventTransId",$D9,$E9)</f>
        <v>4/19/2017</v>
      </c>
      <c r="H9" s="9">
        <v>-195</v>
      </c>
      <c r="I9" s="9">
        <f>_xll.AtlasFormulas.AtlasFunctions.AtlasBalance("PROD",DataAreaId,"T.SalesLine","Sum|SalesPrice|0","","","","","","","ItemId|InventTransId",$D9,$E9)</f>
        <v>8.49</v>
      </c>
      <c r="J9" s="7" t="str">
        <f>_xll.AtlasFormulas.AtlasFunctions.AtlasTable("PROD",DataAreaId,"T.SalesLine","%CurrencyCode","","","","","","","ItemId|InventTransId",$D9,$E9)</f>
        <v>EUR</v>
      </c>
      <c r="K9" s="9">
        <f>_xll.AtlasFormulas.AtlasFunctions.AtlasBalance("PROD",DataAreaId,"T.SalesLine","Sum|LineAmount|0","","","","","","","ItemId|InventTransId",$D9,$E9)</f>
        <v>1655.55</v>
      </c>
      <c r="L9" s="6">
        <v>42853</v>
      </c>
      <c r="M9" s="6">
        <v>42844</v>
      </c>
    </row>
    <row r="10" spans="1:13" x14ac:dyDescent="0.25">
      <c r="A10" s="4" t="s">
        <v>758</v>
      </c>
      <c r="B10" s="7" t="str">
        <f>_xll.AtlasFormulas.AtlasFunctions.AtlasTable("PROD",DataAreaId,"T.SalesTable","%CustAccount","","","","","","","SalesId",$A10)</f>
        <v>364-000079</v>
      </c>
      <c r="C10" s="7" t="str">
        <f>_xll.AtlasFormulas.AtlasFunctions.AtlasTable("PROD",DataAreaId,"T.CustTable","%Name","","","","","","","AccountNum",$B10)</f>
        <v>Bruud</v>
      </c>
      <c r="D10" s="4" t="s">
        <v>222</v>
      </c>
      <c r="E10" s="4" t="s">
        <v>759</v>
      </c>
      <c r="F10" s="4" t="s">
        <v>221</v>
      </c>
      <c r="G10" s="7" t="str">
        <f>_xll.AtlasFormulas.AtlasFunctions.AtlasTable("PROD",DataAreaId,"T.SalesLine","%ShippingDateRequested","","","","","","","ItemId|InventTransId",$D10,$E10)</f>
        <v>4/25/2017</v>
      </c>
      <c r="H10" s="9">
        <v>-97.5</v>
      </c>
      <c r="I10" s="9">
        <f>_xll.AtlasFormulas.AtlasFunctions.AtlasBalance("PROD",DataAreaId,"T.SalesLine","Sum|SalesPrice|0","","","","","","","ItemId|InventTransId",$D10,$E10)</f>
        <v>10.85</v>
      </c>
      <c r="J10" s="7" t="str">
        <f>_xll.AtlasFormulas.AtlasFunctions.AtlasTable("PROD",DataAreaId,"T.SalesLine","%CurrencyCode","","","","","","","ItemId|InventTransId",$D10,$E10)</f>
        <v>EUR</v>
      </c>
      <c r="K10" s="9">
        <f>_xll.AtlasFormulas.AtlasFunctions.AtlasBalance("PROD",DataAreaId,"T.SalesLine","Sum|LineAmount|0","","","","","","","ItemId|InventTransId",$D10,$E10)</f>
        <v>1057.8800000000001</v>
      </c>
      <c r="L10" s="6">
        <v>42863</v>
      </c>
      <c r="M10" s="6">
        <v>42850</v>
      </c>
    </row>
    <row r="11" spans="1:13" x14ac:dyDescent="0.25">
      <c r="A11" s="4" t="s">
        <v>760</v>
      </c>
      <c r="B11" s="7" t="str">
        <f>_xll.AtlasFormulas.AtlasFunctions.AtlasTable("PROD",DataAreaId,"T.SalesTable","%CustAccount","","","","","","","SalesId",$A11)</f>
        <v>364-000176</v>
      </c>
      <c r="C11" s="7" t="str">
        <f>_xll.AtlasFormulas.AtlasFunctions.AtlasTable("PROD",DataAreaId,"T.CustTable","%Name","","","","","","","AccountNum",$B11)</f>
        <v>Bedeko Betontechniek</v>
      </c>
      <c r="D11" s="4" t="s">
        <v>222</v>
      </c>
      <c r="E11" s="4" t="s">
        <v>761</v>
      </c>
      <c r="F11" s="4" t="s">
        <v>221</v>
      </c>
      <c r="G11" s="7" t="str">
        <f>_xll.AtlasFormulas.AtlasFunctions.AtlasTable("PROD",DataAreaId,"T.SalesLine","%ShippingDateRequested","","","","","","","ItemId|InventTransId",$D11,$E11)</f>
        <v>5/12/2017</v>
      </c>
      <c r="H11" s="9">
        <v>-195</v>
      </c>
      <c r="I11" s="9">
        <f>_xll.AtlasFormulas.AtlasFunctions.AtlasBalance("PROD",DataAreaId,"T.SalesLine","Sum|SalesPrice|0","","","","","","","ItemId|InventTransId",$D11,$E11)</f>
        <v>8.49</v>
      </c>
      <c r="J11" s="7" t="str">
        <f>_xll.AtlasFormulas.AtlasFunctions.AtlasTable("PROD",DataAreaId,"T.SalesLine","%CurrencyCode","","","","","","","ItemId|InventTransId",$D11,$E11)</f>
        <v>EUR</v>
      </c>
      <c r="K11" s="9">
        <f>_xll.AtlasFormulas.AtlasFunctions.AtlasBalance("PROD",DataAreaId,"T.SalesLine","Sum|LineAmount|0","","","","","","","ItemId|InventTransId",$D11,$E11)</f>
        <v>1655.55</v>
      </c>
      <c r="L11" s="6">
        <v>42870</v>
      </c>
      <c r="M11" s="6">
        <v>42866</v>
      </c>
    </row>
    <row r="12" spans="1:13" x14ac:dyDescent="0.25">
      <c r="A12" s="4" t="s">
        <v>762</v>
      </c>
      <c r="B12" s="7" t="str">
        <f>_xll.AtlasFormulas.AtlasFunctions.AtlasTable("PROD",DataAreaId,"T.SalesTable","%CustAccount","","","","","","","SalesId",$A12)</f>
        <v>364-000011</v>
      </c>
      <c r="C12" s="7" t="str">
        <f>_xll.AtlasFormulas.AtlasFunctions.AtlasTable("PROD",DataAreaId,"T.CustTable","%Name","","","","","","","AccountNum",$B12)</f>
        <v>Fortius B.K.International bvba</v>
      </c>
      <c r="D12" s="4" t="s">
        <v>222</v>
      </c>
      <c r="E12" s="4" t="s">
        <v>763</v>
      </c>
      <c r="F12" s="4" t="s">
        <v>221</v>
      </c>
      <c r="G12" s="7" t="str">
        <f>_xll.AtlasFormulas.AtlasFunctions.AtlasTable("PROD",DataAreaId,"T.SalesLine","%ShippingDateRequested","","","","","","","ItemId|InventTransId",$D12,$E12)</f>
        <v>5/13/2017</v>
      </c>
      <c r="H12" s="9">
        <v>-975</v>
      </c>
      <c r="I12" s="9">
        <f>_xll.AtlasFormulas.AtlasFunctions.AtlasBalance("PROD",DataAreaId,"T.SalesLine","Sum|SalesPrice|0","","","","","","","ItemId|InventTransId",$D12,$E12)</f>
        <v>7.95</v>
      </c>
      <c r="J12" s="7" t="str">
        <f>_xll.AtlasFormulas.AtlasFunctions.AtlasTable("PROD",DataAreaId,"T.SalesLine","%CurrencyCode","","","","","","","ItemId|InventTransId",$D12,$E12)</f>
        <v>EUR</v>
      </c>
      <c r="K12" s="9">
        <f>_xll.AtlasFormulas.AtlasFunctions.AtlasBalance("PROD",DataAreaId,"T.SalesLine","Sum|LineAmount|0","","","","","","","ItemId|InventTransId",$D12,$E12)</f>
        <v>7751.25</v>
      </c>
      <c r="L12" s="6">
        <v>42872</v>
      </c>
      <c r="M12" s="6">
        <v>42872</v>
      </c>
    </row>
    <row r="13" spans="1:13" x14ac:dyDescent="0.25">
      <c r="A13" s="4" t="s">
        <v>764</v>
      </c>
      <c r="B13" s="7" t="str">
        <f>_xll.AtlasFormulas.AtlasFunctions.AtlasTable("PROD",DataAreaId,"T.SalesTable","%CustAccount","","","","","","","SalesId",$A13)</f>
        <v>364-000159</v>
      </c>
      <c r="C13" s="7" t="str">
        <f>_xll.AtlasFormulas.AtlasFunctions.AtlasTable("PROD",DataAreaId,"T.CustTable","%Name","","","","","","","AccountNum",$B13)</f>
        <v>QuakeShield B.V.</v>
      </c>
      <c r="D13" s="4" t="s">
        <v>222</v>
      </c>
      <c r="E13" s="4" t="s">
        <v>765</v>
      </c>
      <c r="F13" s="4" t="s">
        <v>221</v>
      </c>
      <c r="G13" s="7" t="str">
        <f>_xll.AtlasFormulas.AtlasFunctions.AtlasTable("PROD",DataAreaId,"T.SalesLine","%ShippingDateRequested","","","","","","","ItemId|InventTransId",$D13,$E13)</f>
        <v>5/23/2017</v>
      </c>
      <c r="H13" s="9">
        <v>-97.5</v>
      </c>
      <c r="I13" s="9">
        <f>_xll.AtlasFormulas.AtlasFunctions.AtlasBalance("PROD",DataAreaId,"T.SalesLine","Sum|SalesPrice|0","","","","","","","ItemId|InventTransId",$D13,$E13)</f>
        <v>8.49</v>
      </c>
      <c r="J13" s="7" t="str">
        <f>_xll.AtlasFormulas.AtlasFunctions.AtlasTable("PROD",DataAreaId,"T.SalesLine","%CurrencyCode","","","","","","","ItemId|InventTransId",$D13,$E13)</f>
        <v>EUR</v>
      </c>
      <c r="K13" s="9">
        <f>_xll.AtlasFormulas.AtlasFunctions.AtlasBalance("PROD",DataAreaId,"T.SalesLine","Sum|LineAmount|0","","","","","","","ItemId|InventTransId",$D13,$E13)</f>
        <v>827.78</v>
      </c>
      <c r="L13" s="6">
        <v>42879</v>
      </c>
      <c r="M13" s="6">
        <v>42874</v>
      </c>
    </row>
    <row r="14" spans="1:13" x14ac:dyDescent="0.25">
      <c r="A14" s="4" t="s">
        <v>766</v>
      </c>
      <c r="B14" s="7" t="str">
        <f>_xll.AtlasFormulas.AtlasFunctions.AtlasTable("PROD",DataAreaId,"T.SalesTable","%CustAccount","","","","","","","SalesId",$A14)</f>
        <v>364-000176</v>
      </c>
      <c r="C14" s="7" t="str">
        <f>_xll.AtlasFormulas.AtlasFunctions.AtlasTable("PROD",DataAreaId,"T.CustTable","%Name","","","","","","","AccountNum",$B14)</f>
        <v>Bedeko Betontechniek</v>
      </c>
      <c r="D14" s="4" t="s">
        <v>222</v>
      </c>
      <c r="E14" s="4" t="s">
        <v>767</v>
      </c>
      <c r="F14" s="4" t="s">
        <v>221</v>
      </c>
      <c r="G14" s="7" t="str">
        <f>_xll.AtlasFormulas.AtlasFunctions.AtlasTable("PROD",DataAreaId,"T.SalesLine","%ShippingDateRequested","","","","","","","ItemId|InventTransId",$D14,$E14)</f>
        <v>6/2/2017</v>
      </c>
      <c r="H14" s="9">
        <v>-97.5</v>
      </c>
      <c r="I14" s="9">
        <f>_xll.AtlasFormulas.AtlasFunctions.AtlasBalance("PROD",DataAreaId,"T.SalesLine","Sum|SalesPrice|0","","","","","","","ItemId|InventTransId",$D14,$E14)</f>
        <v>8.49</v>
      </c>
      <c r="J14" s="7" t="str">
        <f>_xll.AtlasFormulas.AtlasFunctions.AtlasTable("PROD",DataAreaId,"T.SalesLine","%CurrencyCode","","","","","","","ItemId|InventTransId",$D14,$E14)</f>
        <v>EUR</v>
      </c>
      <c r="K14" s="9">
        <f>_xll.AtlasFormulas.AtlasFunctions.AtlasBalance("PROD",DataAreaId,"T.SalesLine","Sum|LineAmount|0","","","","","","","ItemId|InventTransId",$D14,$E14)</f>
        <v>827.78</v>
      </c>
      <c r="L14" s="6">
        <v>42894</v>
      </c>
      <c r="M14" s="6">
        <v>42888</v>
      </c>
    </row>
    <row r="15" spans="1:13" x14ac:dyDescent="0.25">
      <c r="A15" s="4" t="s">
        <v>768</v>
      </c>
      <c r="B15" s="7" t="str">
        <f>_xll.AtlasFormulas.AtlasFunctions.AtlasTable("PROD",DataAreaId,"T.SalesTable","%CustAccount","","","","","","","SalesId",$A15)</f>
        <v>364-000159</v>
      </c>
      <c r="C15" s="7" t="str">
        <f>_xll.AtlasFormulas.AtlasFunctions.AtlasTable("PROD",DataAreaId,"T.CustTable","%Name","","","","","","","AccountNum",$B15)</f>
        <v>QuakeShield B.V.</v>
      </c>
      <c r="D15" s="4" t="s">
        <v>222</v>
      </c>
      <c r="E15" s="4" t="s">
        <v>769</v>
      </c>
      <c r="F15" s="4" t="s">
        <v>221</v>
      </c>
      <c r="G15" s="7" t="str">
        <f>_xll.AtlasFormulas.AtlasFunctions.AtlasTable("PROD",DataAreaId,"T.SalesLine","%ShippingDateRequested","","","","","","","ItemId|InventTransId",$D15,$E15)</f>
        <v>6/2/2017</v>
      </c>
      <c r="H15" s="9">
        <v>-97.5</v>
      </c>
      <c r="I15" s="9">
        <f>_xll.AtlasFormulas.AtlasFunctions.AtlasBalance("PROD",DataAreaId,"T.SalesLine","Sum|SalesPrice|0","","","","","","","ItemId|InventTransId",$D15,$E15)</f>
        <v>8.49</v>
      </c>
      <c r="J15" s="7" t="str">
        <f>_xll.AtlasFormulas.AtlasFunctions.AtlasTable("PROD",DataAreaId,"T.SalesLine","%CurrencyCode","","","","","","","ItemId|InventTransId",$D15,$E15)</f>
        <v>EUR</v>
      </c>
      <c r="K15" s="9">
        <f>_xll.AtlasFormulas.AtlasFunctions.AtlasBalance("PROD",DataAreaId,"T.SalesLine","Sum|LineAmount|0","","","","","","","ItemId|InventTransId",$D15,$E15)</f>
        <v>827.78</v>
      </c>
      <c r="L15" s="6">
        <v>42894</v>
      </c>
      <c r="M15" s="6">
        <v>42888</v>
      </c>
    </row>
    <row r="16" spans="1:13" x14ac:dyDescent="0.25">
      <c r="A16" s="4" t="s">
        <v>770</v>
      </c>
      <c r="B16" s="7" t="str">
        <f>_xll.AtlasFormulas.AtlasFunctions.AtlasTable("PROD",DataAreaId,"T.SalesTable","%CustAccount","","","","","","","SalesId",$A16)</f>
        <v>364-000079</v>
      </c>
      <c r="C16" s="7" t="str">
        <f>_xll.AtlasFormulas.AtlasFunctions.AtlasTable("PROD",DataAreaId,"T.CustTable","%Name","","","","","","","AccountNum",$B16)</f>
        <v>Bruud</v>
      </c>
      <c r="D16" s="4" t="s">
        <v>222</v>
      </c>
      <c r="E16" s="4" t="s">
        <v>771</v>
      </c>
      <c r="F16" s="4" t="s">
        <v>221</v>
      </c>
      <c r="G16" s="7" t="str">
        <f>_xll.AtlasFormulas.AtlasFunctions.AtlasTable("PROD",DataAreaId,"T.SalesLine","%ShippingDateRequested","","","","","","","ItemId|InventTransId",$D16,$E16)</f>
        <v>6/6/2017</v>
      </c>
      <c r="H16" s="9">
        <v>-292.5</v>
      </c>
      <c r="I16" s="9">
        <f>_xll.AtlasFormulas.AtlasFunctions.AtlasBalance("PROD",DataAreaId,"T.SalesLine","Sum|SalesPrice|0","","","","","","","ItemId|InventTransId",$D16,$E16)</f>
        <v>10.85</v>
      </c>
      <c r="J16" s="7" t="str">
        <f>_xll.AtlasFormulas.AtlasFunctions.AtlasTable("PROD",DataAreaId,"T.SalesLine","%CurrencyCode","","","","","","","ItemId|InventTransId",$D16,$E16)</f>
        <v>EUR</v>
      </c>
      <c r="K16" s="9">
        <f>_xll.AtlasFormulas.AtlasFunctions.AtlasBalance("PROD",DataAreaId,"T.SalesLine","Sum|LineAmount|0","","","","","","","ItemId|InventTransId",$D16,$E16)</f>
        <v>3173.63</v>
      </c>
      <c r="L16" s="6">
        <v>42894</v>
      </c>
      <c r="M16" s="6">
        <v>42892</v>
      </c>
    </row>
    <row r="17" spans="1:13" x14ac:dyDescent="0.25">
      <c r="A17" s="4" t="s">
        <v>772</v>
      </c>
      <c r="B17" s="7" t="str">
        <f>_xll.AtlasFormulas.AtlasFunctions.AtlasTable("PROD",DataAreaId,"T.SalesTable","%CustAccount","","","","","","","SalesId",$A17)</f>
        <v>364-000011</v>
      </c>
      <c r="C17" s="7" t="str">
        <f>_xll.AtlasFormulas.AtlasFunctions.AtlasTable("PROD",DataAreaId,"T.CustTable","%Name","","","","","","","AccountNum",$B17)</f>
        <v>Fortius B.K.International bvba</v>
      </c>
      <c r="D17" s="4" t="s">
        <v>222</v>
      </c>
      <c r="E17" s="4" t="s">
        <v>773</v>
      </c>
      <c r="F17" s="4" t="s">
        <v>221</v>
      </c>
      <c r="G17" s="7" t="str">
        <f>_xll.AtlasFormulas.AtlasFunctions.AtlasTable("PROD",DataAreaId,"T.SalesLine","%ShippingDateRequested","","","","","","","ItemId|InventTransId",$D17,$E17)</f>
        <v>6/9/2017</v>
      </c>
      <c r="H17" s="9">
        <v>-975</v>
      </c>
      <c r="I17" s="9">
        <f>_xll.AtlasFormulas.AtlasFunctions.AtlasBalance("PROD",DataAreaId,"T.SalesLine","Sum|SalesPrice|0","","","","","","","ItemId|InventTransId",$D17,$E17)</f>
        <v>7.95</v>
      </c>
      <c r="J17" s="7" t="str">
        <f>_xll.AtlasFormulas.AtlasFunctions.AtlasTable("PROD",DataAreaId,"T.SalesLine","%CurrencyCode","","","","","","","ItemId|InventTransId",$D17,$E17)</f>
        <v>EUR</v>
      </c>
      <c r="K17" s="9">
        <f>_xll.AtlasFormulas.AtlasFunctions.AtlasBalance("PROD",DataAreaId,"T.SalesLine","Sum|LineAmount|0","","","","","","","ItemId|InventTransId",$D17,$E17)</f>
        <v>7751.25</v>
      </c>
      <c r="L17" s="6">
        <v>42900</v>
      </c>
      <c r="M17" s="6">
        <v>42894</v>
      </c>
    </row>
    <row r="18" spans="1:13" x14ac:dyDescent="0.25">
      <c r="A18" s="4" t="s">
        <v>774</v>
      </c>
      <c r="B18" s="7" t="str">
        <f>_xll.AtlasFormulas.AtlasFunctions.AtlasTable("PROD",DataAreaId,"T.SalesTable","%CustAccount","","","","","","","SalesId",$A18)</f>
        <v>364-000176</v>
      </c>
      <c r="C18" s="7" t="str">
        <f>_xll.AtlasFormulas.AtlasFunctions.AtlasTable("PROD",DataAreaId,"T.CustTable","%Name","","","","","","","AccountNum",$B18)</f>
        <v>Bedeko Betontechniek</v>
      </c>
      <c r="D18" s="4" t="s">
        <v>222</v>
      </c>
      <c r="E18" s="4" t="s">
        <v>775</v>
      </c>
      <c r="F18" s="4" t="s">
        <v>221</v>
      </c>
      <c r="G18" s="7" t="str">
        <f>_xll.AtlasFormulas.AtlasFunctions.AtlasTable("PROD",DataAreaId,"T.SalesLine","%ShippingDateRequested","","","","","","","ItemId|InventTransId",$D18,$E18)</f>
        <v>6/16/2017</v>
      </c>
      <c r="H18" s="9">
        <v>-97.5</v>
      </c>
      <c r="I18" s="9">
        <f>_xll.AtlasFormulas.AtlasFunctions.AtlasBalance("PROD",DataAreaId,"T.SalesLine","Sum|SalesPrice|0","","","","","","","ItemId|InventTransId",$D18,$E18)</f>
        <v>8.49</v>
      </c>
      <c r="J18" s="7" t="str">
        <f>_xll.AtlasFormulas.AtlasFunctions.AtlasTable("PROD",DataAreaId,"T.SalesLine","%CurrencyCode","","","","","","","ItemId|InventTransId",$D18,$E18)</f>
        <v>EUR</v>
      </c>
      <c r="K18" s="9">
        <f>_xll.AtlasFormulas.AtlasFunctions.AtlasBalance("PROD",DataAreaId,"T.SalesLine","Sum|LineAmount|0","","","","","","","ItemId|InventTransId",$D18,$E18)</f>
        <v>827.78</v>
      </c>
      <c r="L18" s="6">
        <v>42906</v>
      </c>
      <c r="M18" s="6">
        <v>42901</v>
      </c>
    </row>
    <row r="19" spans="1:13" x14ac:dyDescent="0.25">
      <c r="A19" s="4" t="s">
        <v>776</v>
      </c>
      <c r="B19" s="7" t="str">
        <f>_xll.AtlasFormulas.AtlasFunctions.AtlasTable("PROD",DataAreaId,"T.SalesTable","%CustAccount","","","","","","","SalesId",$A19)</f>
        <v>364-000011</v>
      </c>
      <c r="C19" s="7" t="str">
        <f>_xll.AtlasFormulas.AtlasFunctions.AtlasTable("PROD",DataAreaId,"T.CustTable","%Name","","","","","","","AccountNum",$B19)</f>
        <v>Fortius B.K.International bvba</v>
      </c>
      <c r="D19" s="4" t="s">
        <v>777</v>
      </c>
      <c r="E19" s="4" t="s">
        <v>778</v>
      </c>
      <c r="F19" s="4" t="s">
        <v>779</v>
      </c>
      <c r="G19" s="7" t="str">
        <f>_xll.AtlasFormulas.AtlasFunctions.AtlasTable("PROD",DataAreaId,"T.SalesLine","%ShippingDateRequested","","","","","","","ItemId|InventTransId",$D19,$E19)</f>
        <v>3/15/2017</v>
      </c>
      <c r="H19" s="9">
        <v>-1400</v>
      </c>
      <c r="I19" s="9">
        <f>_xll.AtlasFormulas.AtlasFunctions.AtlasBalance("PROD",DataAreaId,"T.SalesLine","Sum|SalesPrice|0","","","","","","","ItemId|InventTransId",$D19,$E19)</f>
        <v>1.25</v>
      </c>
      <c r="J19" s="7" t="str">
        <f>_xll.AtlasFormulas.AtlasFunctions.AtlasTable("PROD",DataAreaId,"T.SalesLine","%CurrencyCode","","","","","","","ItemId|InventTransId",$D19,$E19)</f>
        <v>EUR</v>
      </c>
      <c r="K19" s="9">
        <f>_xll.AtlasFormulas.AtlasFunctions.AtlasBalance("PROD",DataAreaId,"T.SalesLine","Sum|LineAmount|0","","","","","","","ItemId|InventTransId",$D19,$E19)</f>
        <v>2000</v>
      </c>
      <c r="L19" s="6">
        <v>42809</v>
      </c>
      <c r="M19" s="6">
        <v>42808</v>
      </c>
    </row>
    <row r="20" spans="1:13" x14ac:dyDescent="0.25">
      <c r="A20" s="4" t="s">
        <v>776</v>
      </c>
      <c r="B20" s="7" t="str">
        <f>_xll.AtlasFormulas.AtlasFunctions.AtlasTable("PROD",DataAreaId,"T.SalesTable","%CustAccount","","","","","","","SalesId",$A20)</f>
        <v>364-000011</v>
      </c>
      <c r="C20" s="7" t="str">
        <f>_xll.AtlasFormulas.AtlasFunctions.AtlasTable("PROD",DataAreaId,"T.CustTable","%Name","","","","","","","AccountNum",$B20)</f>
        <v>Fortius B.K.International bvba</v>
      </c>
      <c r="D20" s="4" t="s">
        <v>777</v>
      </c>
      <c r="E20" s="4" t="s">
        <v>778</v>
      </c>
      <c r="F20" s="4" t="s">
        <v>779</v>
      </c>
      <c r="G20" s="7" t="str">
        <f>_xll.AtlasFormulas.AtlasFunctions.AtlasTable("PROD",DataAreaId,"T.SalesLine","%ShippingDateRequested","","","","","","","ItemId|InventTransId",$D20,$E20)</f>
        <v>3/15/2017</v>
      </c>
      <c r="H20" s="9">
        <v>-100</v>
      </c>
      <c r="I20" s="9">
        <f>_xll.AtlasFormulas.AtlasFunctions.AtlasBalance("PROD",DataAreaId,"T.SalesLine","Sum|SalesPrice|0","","","","","","","ItemId|InventTransId",$D20,$E20)</f>
        <v>1.25</v>
      </c>
      <c r="J20" s="7" t="str">
        <f>_xll.AtlasFormulas.AtlasFunctions.AtlasTable("PROD",DataAreaId,"T.SalesLine","%CurrencyCode","","","","","","","ItemId|InventTransId",$D20,$E20)</f>
        <v>EUR</v>
      </c>
      <c r="K20" s="9">
        <f>_xll.AtlasFormulas.AtlasFunctions.AtlasBalance("PROD",DataAreaId,"T.SalesLine","Sum|LineAmount|0","","","","","","","ItemId|InventTransId",$D20,$E20)</f>
        <v>2000</v>
      </c>
      <c r="L20" s="6">
        <v>42809</v>
      </c>
      <c r="M20" s="6">
        <v>42808</v>
      </c>
    </row>
    <row r="21" spans="1:13" x14ac:dyDescent="0.25">
      <c r="A21" s="4" t="s">
        <v>776</v>
      </c>
      <c r="B21" s="7" t="str">
        <f>_xll.AtlasFormulas.AtlasFunctions.AtlasTable("PROD",DataAreaId,"T.SalesTable","%CustAccount","","","","","","","SalesId",$A21)</f>
        <v>364-000011</v>
      </c>
      <c r="C21" s="7" t="str">
        <f>_xll.AtlasFormulas.AtlasFunctions.AtlasTable("PROD",DataAreaId,"T.CustTable","%Name","","","","","","","AccountNum",$B21)</f>
        <v>Fortius B.K.International bvba</v>
      </c>
      <c r="D21" s="4" t="s">
        <v>777</v>
      </c>
      <c r="E21" s="4" t="s">
        <v>778</v>
      </c>
      <c r="F21" s="4" t="s">
        <v>779</v>
      </c>
      <c r="G21" s="7" t="str">
        <f>_xll.AtlasFormulas.AtlasFunctions.AtlasTable("PROD",DataAreaId,"T.SalesLine","%ShippingDateRequested","","","","","","","ItemId|InventTransId",$D21,$E21)</f>
        <v>3/15/2017</v>
      </c>
      <c r="H21" s="9">
        <v>-100</v>
      </c>
      <c r="I21" s="9">
        <f>_xll.AtlasFormulas.AtlasFunctions.AtlasBalance("PROD",DataAreaId,"T.SalesLine","Sum|SalesPrice|0","","","","","","","ItemId|InventTransId",$D21,$E21)</f>
        <v>1.25</v>
      </c>
      <c r="J21" s="7" t="str">
        <f>_xll.AtlasFormulas.AtlasFunctions.AtlasTable("PROD",DataAreaId,"T.SalesLine","%CurrencyCode","","","","","","","ItemId|InventTransId",$D21,$E21)</f>
        <v>EUR</v>
      </c>
      <c r="K21" s="9">
        <f>_xll.AtlasFormulas.AtlasFunctions.AtlasBalance("PROD",DataAreaId,"T.SalesLine","Sum|LineAmount|0","","","","","","","ItemId|InventTransId",$D21,$E21)</f>
        <v>2000</v>
      </c>
      <c r="L21" s="6">
        <v>42809</v>
      </c>
      <c r="M21" s="6">
        <v>42808</v>
      </c>
    </row>
    <row r="22" spans="1:13" x14ac:dyDescent="0.25">
      <c r="A22" s="4" t="s">
        <v>776</v>
      </c>
      <c r="B22" s="7" t="str">
        <f>_xll.AtlasFormulas.AtlasFunctions.AtlasTable("PROD",DataAreaId,"T.SalesTable","%CustAccount","","","","","","","SalesId",$A22)</f>
        <v>364-000011</v>
      </c>
      <c r="C22" s="7" t="str">
        <f>_xll.AtlasFormulas.AtlasFunctions.AtlasTable("PROD",DataAreaId,"T.CustTable","%Name","","","","","","","AccountNum",$B22)</f>
        <v>Fortius B.K.International bvba</v>
      </c>
      <c r="D22" s="4" t="s">
        <v>777</v>
      </c>
      <c r="E22" s="4" t="s">
        <v>778</v>
      </c>
      <c r="F22" s="4" t="s">
        <v>779</v>
      </c>
      <c r="G22" s="7" t="str">
        <f>_xll.AtlasFormulas.AtlasFunctions.AtlasTable("PROD",DataAreaId,"T.SalesLine","%ShippingDateRequested","","","","","","","ItemId|InventTransId",$D22,$E22)</f>
        <v>3/15/2017</v>
      </c>
      <c r="H22" s="9">
        <v>100</v>
      </c>
      <c r="I22" s="9">
        <f>_xll.AtlasFormulas.AtlasFunctions.AtlasBalance("PROD",DataAreaId,"T.SalesLine","Sum|SalesPrice|0","","","","","","","ItemId|InventTransId",$D22,$E22)</f>
        <v>1.25</v>
      </c>
      <c r="J22" s="7" t="str">
        <f>_xll.AtlasFormulas.AtlasFunctions.AtlasTable("PROD",DataAreaId,"T.SalesLine","%CurrencyCode","","","","","","","ItemId|InventTransId",$D22,$E22)</f>
        <v>EUR</v>
      </c>
      <c r="K22" s="9">
        <f>_xll.AtlasFormulas.AtlasFunctions.AtlasBalance("PROD",DataAreaId,"T.SalesLine","Sum|LineAmount|0","","","","","","","ItemId|InventTransId",$D22,$E22)</f>
        <v>2000</v>
      </c>
      <c r="L22" s="6">
        <v>42809</v>
      </c>
      <c r="M22" s="6">
        <v>42809</v>
      </c>
    </row>
    <row r="23" spans="1:13" x14ac:dyDescent="0.25">
      <c r="A23" s="4" t="s">
        <v>776</v>
      </c>
      <c r="B23" s="7" t="str">
        <f>_xll.AtlasFormulas.AtlasFunctions.AtlasTable("PROD",DataAreaId,"T.SalesTable","%CustAccount","","","","","","","SalesId",$A23)</f>
        <v>364-000011</v>
      </c>
      <c r="C23" s="7" t="str">
        <f>_xll.AtlasFormulas.AtlasFunctions.AtlasTable("PROD",DataAreaId,"T.CustTable","%Name","","","","","","","AccountNum",$B23)</f>
        <v>Fortius B.K.International bvba</v>
      </c>
      <c r="D23" s="4" t="s">
        <v>777</v>
      </c>
      <c r="E23" s="4" t="s">
        <v>778</v>
      </c>
      <c r="F23" s="4" t="s">
        <v>779</v>
      </c>
      <c r="G23" s="7" t="str">
        <f>_xll.AtlasFormulas.AtlasFunctions.AtlasTable("PROD",DataAreaId,"T.SalesLine","%ShippingDateRequested","","","","","","","ItemId|InventTransId",$D23,$E23)</f>
        <v>3/15/2017</v>
      </c>
      <c r="H23" s="9">
        <v>-100</v>
      </c>
      <c r="I23" s="9">
        <f>_xll.AtlasFormulas.AtlasFunctions.AtlasBalance("PROD",DataAreaId,"T.SalesLine","Sum|SalesPrice|0","","","","","","","ItemId|InventTransId",$D23,$E23)</f>
        <v>1.25</v>
      </c>
      <c r="J23" s="7" t="str">
        <f>_xll.AtlasFormulas.AtlasFunctions.AtlasTable("PROD",DataAreaId,"T.SalesLine","%CurrencyCode","","","","","","","ItemId|InventTransId",$D23,$E23)</f>
        <v>EUR</v>
      </c>
      <c r="K23" s="9">
        <f>_xll.AtlasFormulas.AtlasFunctions.AtlasBalance("PROD",DataAreaId,"T.SalesLine","Sum|LineAmount|0","","","","","","","ItemId|InventTransId",$D23,$E23)</f>
        <v>2000</v>
      </c>
      <c r="L23" s="6">
        <v>42809</v>
      </c>
      <c r="M23" s="6">
        <v>42809</v>
      </c>
    </row>
    <row r="24" spans="1:13" x14ac:dyDescent="0.25">
      <c r="A24" s="4" t="s">
        <v>776</v>
      </c>
      <c r="B24" s="7" t="str">
        <f>_xll.AtlasFormulas.AtlasFunctions.AtlasTable("PROD",DataAreaId,"T.SalesTable","%CustAccount","","","","","","","SalesId",$A24)</f>
        <v>364-000011</v>
      </c>
      <c r="C24" s="7" t="str">
        <f>_xll.AtlasFormulas.AtlasFunctions.AtlasTable("PROD",DataAreaId,"T.CustTable","%Name","","","","","","","AccountNum",$B24)</f>
        <v>Fortius B.K.International bvba</v>
      </c>
      <c r="D24" s="4" t="s">
        <v>777</v>
      </c>
      <c r="E24" s="4" t="s">
        <v>780</v>
      </c>
      <c r="F24" s="4" t="s">
        <v>779</v>
      </c>
      <c r="G24" s="7" t="str">
        <f>_xll.AtlasFormulas.AtlasFunctions.AtlasTable("PROD",DataAreaId,"T.SalesLine","%ShippingDateRequested","","","","","","","ItemId|InventTransId",$D24,$E24)</f>
        <v>3/15/2017</v>
      </c>
      <c r="H24" s="9">
        <v>100</v>
      </c>
      <c r="I24" s="9">
        <f>_xll.AtlasFormulas.AtlasFunctions.AtlasBalance("PROD",DataAreaId,"T.SalesLine","Sum|SalesPrice|0","","","","","","","ItemId|InventTransId",$D24,$E24)</f>
        <v>1.25</v>
      </c>
      <c r="J24" s="7" t="str">
        <f>_xll.AtlasFormulas.AtlasFunctions.AtlasTable("PROD",DataAreaId,"T.SalesLine","%CurrencyCode","","","","","","","ItemId|InventTransId",$D24,$E24)</f>
        <v>EUR</v>
      </c>
      <c r="K24" s="9">
        <f>_xll.AtlasFormulas.AtlasFunctions.AtlasBalance("PROD",DataAreaId,"T.SalesLine","Sum|LineAmount|0","","","","","","","ItemId|InventTransId",$D24,$E24)</f>
        <v>-125</v>
      </c>
      <c r="L24" s="6">
        <v>42809</v>
      </c>
      <c r="M24" s="6">
        <v>42809</v>
      </c>
    </row>
    <row r="25" spans="1:13" x14ac:dyDescent="0.25">
      <c r="A25" s="4" t="s">
        <v>776</v>
      </c>
      <c r="B25" s="7" t="str">
        <f>_xll.AtlasFormulas.AtlasFunctions.AtlasTable("PROD",DataAreaId,"T.SalesTable","%CustAccount","","","","","","","SalesId",$A25)</f>
        <v>364-000011</v>
      </c>
      <c r="C25" s="7" t="str">
        <f>_xll.AtlasFormulas.AtlasFunctions.AtlasTable("PROD",DataAreaId,"T.CustTable","%Name","","","","","","","AccountNum",$B25)</f>
        <v>Fortius B.K.International bvba</v>
      </c>
      <c r="D25" s="4" t="s">
        <v>777</v>
      </c>
      <c r="E25" s="4" t="s">
        <v>778</v>
      </c>
      <c r="F25" s="4" t="s">
        <v>779</v>
      </c>
      <c r="G25" s="7" t="str">
        <f>_xll.AtlasFormulas.AtlasFunctions.AtlasTable("PROD",DataAreaId,"T.SalesLine","%ShippingDateRequested","","","","","","","ItemId|InventTransId",$D25,$E25)</f>
        <v>3/15/2017</v>
      </c>
      <c r="H25" s="9">
        <v>100</v>
      </c>
      <c r="I25" s="9">
        <f>_xll.AtlasFormulas.AtlasFunctions.AtlasBalance("PROD",DataAreaId,"T.SalesLine","Sum|SalesPrice|0","","","","","","","ItemId|InventTransId",$D25,$E25)</f>
        <v>1.25</v>
      </c>
      <c r="J25" s="7" t="str">
        <f>_xll.AtlasFormulas.AtlasFunctions.AtlasTable("PROD",DataAreaId,"T.SalesLine","%CurrencyCode","","","","","","","ItemId|InventTransId",$D25,$E25)</f>
        <v>EUR</v>
      </c>
      <c r="K25" s="9">
        <f>_xll.AtlasFormulas.AtlasFunctions.AtlasBalance("PROD",DataAreaId,"T.SalesLine","Sum|LineAmount|0","","","","","","","ItemId|InventTransId",$D25,$E25)</f>
        <v>2000</v>
      </c>
      <c r="L25" s="6">
        <v>42809</v>
      </c>
      <c r="M25" s="6">
        <v>42809</v>
      </c>
    </row>
    <row r="26" spans="1:13" x14ac:dyDescent="0.25">
      <c r="A26" s="4" t="s">
        <v>776</v>
      </c>
      <c r="B26" s="7" t="str">
        <f>_xll.AtlasFormulas.AtlasFunctions.AtlasTable("PROD",DataAreaId,"T.SalesTable","%CustAccount","","","","","","","SalesId",$A26)</f>
        <v>364-000011</v>
      </c>
      <c r="C26" s="7" t="str">
        <f>_xll.AtlasFormulas.AtlasFunctions.AtlasTable("PROD",DataAreaId,"T.CustTable","%Name","","","","","","","AccountNum",$B26)</f>
        <v>Fortius B.K.International bvba</v>
      </c>
      <c r="D26" s="4" t="s">
        <v>777</v>
      </c>
      <c r="E26" s="4" t="s">
        <v>778</v>
      </c>
      <c r="F26" s="4" t="s">
        <v>779</v>
      </c>
      <c r="G26" s="7" t="str">
        <f>_xll.AtlasFormulas.AtlasFunctions.AtlasTable("PROD",DataAreaId,"T.SalesLine","%ShippingDateRequested","","","","","","","ItemId|InventTransId",$D26,$E26)</f>
        <v>3/15/2017</v>
      </c>
      <c r="H26" s="9">
        <v>-100</v>
      </c>
      <c r="I26" s="9">
        <f>_xll.AtlasFormulas.AtlasFunctions.AtlasBalance("PROD",DataAreaId,"T.SalesLine","Sum|SalesPrice|0","","","","","","","ItemId|InventTransId",$D26,$E26)</f>
        <v>1.25</v>
      </c>
      <c r="J26" s="7" t="str">
        <f>_xll.AtlasFormulas.AtlasFunctions.AtlasTable("PROD",DataAreaId,"T.SalesLine","%CurrencyCode","","","","","","","ItemId|InventTransId",$D26,$E26)</f>
        <v>EUR</v>
      </c>
      <c r="K26" s="9">
        <f>_xll.AtlasFormulas.AtlasFunctions.AtlasBalance("PROD",DataAreaId,"T.SalesLine","Sum|LineAmount|0","","","","","","","ItemId|InventTransId",$D26,$E26)</f>
        <v>2000</v>
      </c>
      <c r="L26" s="6">
        <v>42809</v>
      </c>
      <c r="M26" s="6">
        <v>42809</v>
      </c>
    </row>
    <row r="27" spans="1:13" x14ac:dyDescent="0.25">
      <c r="A27" s="4" t="s">
        <v>762</v>
      </c>
      <c r="B27" s="7" t="str">
        <f>_xll.AtlasFormulas.AtlasFunctions.AtlasTable("PROD",DataAreaId,"T.SalesTable","%CustAccount","","","","","","","SalesId",$A27)</f>
        <v>364-000011</v>
      </c>
      <c r="C27" s="7" t="str">
        <f>_xll.AtlasFormulas.AtlasFunctions.AtlasTable("PROD",DataAreaId,"T.CustTable","%Name","","","","","","","AccountNum",$B27)</f>
        <v>Fortius B.K.International bvba</v>
      </c>
      <c r="D27" s="4" t="s">
        <v>260</v>
      </c>
      <c r="E27" s="4" t="s">
        <v>781</v>
      </c>
      <c r="F27" s="4" t="s">
        <v>261</v>
      </c>
      <c r="G27" s="7" t="str">
        <f>_xll.AtlasFormulas.AtlasFunctions.AtlasTable("PROD",DataAreaId,"T.SalesLine","%ShippingDateRequested","","","","","","","ItemId|InventTransId",$D27,$E27)</f>
        <v>5/13/2017</v>
      </c>
      <c r="H27" s="9">
        <v>-682.5</v>
      </c>
      <c r="I27" s="9">
        <f>_xll.AtlasFormulas.AtlasFunctions.AtlasBalance("PROD",DataAreaId,"T.SalesLine","Sum|SalesPrice|0","","","","","","","ItemId|InventTransId",$D27,$E27)</f>
        <v>9.6</v>
      </c>
      <c r="J27" s="7" t="str">
        <f>_xll.AtlasFormulas.AtlasFunctions.AtlasTable("PROD",DataAreaId,"T.SalesLine","%CurrencyCode","","","","","","","ItemId|InventTransId",$D27,$E27)</f>
        <v>EUR</v>
      </c>
      <c r="K27" s="9">
        <f>_xll.AtlasFormulas.AtlasFunctions.AtlasBalance("PROD",DataAreaId,"T.SalesLine","Sum|LineAmount|0","","","","","","","ItemId|InventTransId",$D27,$E27)</f>
        <v>6552</v>
      </c>
      <c r="L27" s="6">
        <v>42872</v>
      </c>
      <c r="M27" s="6">
        <v>42872</v>
      </c>
    </row>
    <row r="28" spans="1:13" x14ac:dyDescent="0.25">
      <c r="A28" s="4" t="s">
        <v>782</v>
      </c>
      <c r="B28" s="7" t="str">
        <f>_xll.AtlasFormulas.AtlasFunctions.AtlasTable("PROD",DataAreaId,"T.SalesTable","%CustAccount","","","","","","","SalesId",$A28)</f>
        <v>364-000011</v>
      </c>
      <c r="C28" s="7" t="str">
        <f>_xll.AtlasFormulas.AtlasFunctions.AtlasTable("PROD",DataAreaId,"T.CustTable","%Name","","","","","","","AccountNum",$B28)</f>
        <v>Fortius B.K.International bvba</v>
      </c>
      <c r="D28" s="4" t="s">
        <v>260</v>
      </c>
      <c r="E28" s="4" t="s">
        <v>783</v>
      </c>
      <c r="F28" s="4" t="s">
        <v>261</v>
      </c>
      <c r="G28" s="7" t="str">
        <f>_xll.AtlasFormulas.AtlasFunctions.AtlasTable("PROD",DataAreaId,"T.SalesLine","%ShippingDateRequested","","","","","","","ItemId|InventTransId",$D28,$E28)</f>
        <v>5/29/2017</v>
      </c>
      <c r="H28" s="9">
        <v>-292.5</v>
      </c>
      <c r="I28" s="9">
        <f>_xll.AtlasFormulas.AtlasFunctions.AtlasBalance("PROD",DataAreaId,"T.SalesLine","Sum|SalesPrice|0","","","","","","","ItemId|InventTransId",$D28,$E28)</f>
        <v>9.6</v>
      </c>
      <c r="J28" s="7" t="str">
        <f>_xll.AtlasFormulas.AtlasFunctions.AtlasTable("PROD",DataAreaId,"T.SalesLine","%CurrencyCode","","","","","","","ItemId|InventTransId",$D28,$E28)</f>
        <v>EUR</v>
      </c>
      <c r="K28" s="9">
        <f>_xll.AtlasFormulas.AtlasFunctions.AtlasBalance("PROD",DataAreaId,"T.SalesLine","Sum|LineAmount|0","","","","","","","ItemId|InventTransId",$D28,$E28)</f>
        <v>2808</v>
      </c>
      <c r="L28" s="6">
        <v>42886</v>
      </c>
      <c r="M28" s="6">
        <v>42886</v>
      </c>
    </row>
    <row r="29" spans="1:13" x14ac:dyDescent="0.25">
      <c r="A29" s="4" t="s">
        <v>772</v>
      </c>
      <c r="B29" s="7" t="str">
        <f>_xll.AtlasFormulas.AtlasFunctions.AtlasTable("PROD",DataAreaId,"T.SalesTable","%CustAccount","","","","","","","SalesId",$A29)</f>
        <v>364-000011</v>
      </c>
      <c r="C29" s="7" t="str">
        <f>_xll.AtlasFormulas.AtlasFunctions.AtlasTable("PROD",DataAreaId,"T.CustTable","%Name","","","","","","","AccountNum",$B29)</f>
        <v>Fortius B.K.International bvba</v>
      </c>
      <c r="D29" s="4" t="s">
        <v>260</v>
      </c>
      <c r="E29" s="4" t="s">
        <v>784</v>
      </c>
      <c r="F29" s="4" t="s">
        <v>261</v>
      </c>
      <c r="G29" s="7" t="str">
        <f>_xll.AtlasFormulas.AtlasFunctions.AtlasTable("PROD",DataAreaId,"T.SalesLine","%ShippingDateRequested","","","","","","","ItemId|InventTransId",$D29,$E29)</f>
        <v>6/8/2017</v>
      </c>
      <c r="H29" s="9">
        <v>-1267.5</v>
      </c>
      <c r="I29" s="9">
        <f>_xll.AtlasFormulas.AtlasFunctions.AtlasBalance("PROD",DataAreaId,"T.SalesLine","Sum|SalesPrice|0","","","","","","","ItemId|InventTransId",$D29,$E29)</f>
        <v>9.6</v>
      </c>
      <c r="J29" s="7" t="str">
        <f>_xll.AtlasFormulas.AtlasFunctions.AtlasTable("PROD",DataAreaId,"T.SalesLine","%CurrencyCode","","","","","","","ItemId|InventTransId",$D29,$E29)</f>
        <v>EUR</v>
      </c>
      <c r="K29" s="9">
        <f>_xll.AtlasFormulas.AtlasFunctions.AtlasBalance("PROD",DataAreaId,"T.SalesLine","Sum|LineAmount|0","","","","","","","ItemId|InventTransId",$D29,$E29)</f>
        <v>12168</v>
      </c>
      <c r="L29" s="6">
        <v>42900</v>
      </c>
      <c r="M29" s="6">
        <v>42894</v>
      </c>
    </row>
    <row r="30" spans="1:13" x14ac:dyDescent="0.25">
      <c r="A30" s="4" t="s">
        <v>752</v>
      </c>
      <c r="B30" s="7" t="str">
        <f>_xll.AtlasFormulas.AtlasFunctions.AtlasTable("PROD",DataAreaId,"T.SalesTable","%CustAccount","","","","","","","SalesId",$A30)</f>
        <v>364-000069</v>
      </c>
      <c r="C30" s="7" t="str">
        <f>_xll.AtlasFormulas.AtlasFunctions.AtlasTable("PROD",DataAreaId,"T.CustTable","%Name","","","","","","","AccountNum",$B30)</f>
        <v>Sealteq Ivacon B.V.</v>
      </c>
      <c r="D30" s="4" t="s">
        <v>785</v>
      </c>
      <c r="E30" s="4" t="s">
        <v>786</v>
      </c>
      <c r="F30" s="4" t="s">
        <v>787</v>
      </c>
      <c r="G30" s="7" t="str">
        <f>_xll.AtlasFormulas.AtlasFunctions.AtlasTable("PROD",DataAreaId,"T.SalesLine","%ShippingDateRequested","","","","","","","ItemId|InventTransId",$D30,$E30)</f>
        <v>3/17/2017</v>
      </c>
      <c r="H30" s="9">
        <v>-1</v>
      </c>
      <c r="I30" s="9">
        <f>_xll.AtlasFormulas.AtlasFunctions.AtlasBalance("PROD",DataAreaId,"T.SalesLine","Sum|SalesPrice|0","","","","","","","ItemId|InventTransId",$D30,$E30)</f>
        <v>1350</v>
      </c>
      <c r="J30" s="7" t="str">
        <f>_xll.AtlasFormulas.AtlasFunctions.AtlasTable("PROD",DataAreaId,"T.SalesLine","%CurrencyCode","","","","","","","ItemId|InventTransId",$D30,$E30)</f>
        <v>EUR</v>
      </c>
      <c r="K30" s="9">
        <f>_xll.AtlasFormulas.AtlasFunctions.AtlasBalance("PROD",DataAreaId,"T.SalesLine","Sum|LineAmount|0","","","","","","","ItemId|InventTransId",$D30,$E30)</f>
        <v>1350</v>
      </c>
      <c r="L30" s="6">
        <v>42823</v>
      </c>
      <c r="M30" s="6">
        <v>42823</v>
      </c>
    </row>
    <row r="31" spans="1:13" x14ac:dyDescent="0.25">
      <c r="A31" s="4" t="s">
        <v>788</v>
      </c>
      <c r="B31" s="7" t="str">
        <f>_xll.AtlasFormulas.AtlasFunctions.AtlasTable("PROD",DataAreaId,"T.SalesTable","%CustAccount","","","","","","","SalesId",$A31)</f>
        <v>364-000159</v>
      </c>
      <c r="C31" s="7" t="str">
        <f>_xll.AtlasFormulas.AtlasFunctions.AtlasTable("PROD",DataAreaId,"T.CustTable","%Name","","","","","","","AccountNum",$B31)</f>
        <v>QuakeShield B.V.</v>
      </c>
      <c r="D31" s="4" t="s">
        <v>785</v>
      </c>
      <c r="E31" s="4" t="s">
        <v>789</v>
      </c>
      <c r="F31" s="4" t="s">
        <v>787</v>
      </c>
      <c r="G31" s="7" t="str">
        <f>_xll.AtlasFormulas.AtlasFunctions.AtlasTable("PROD",DataAreaId,"T.SalesLine","%ShippingDateRequested","","","","","","","ItemId|InventTransId",$D31,$E31)</f>
        <v>4/14/2017</v>
      </c>
      <c r="H31" s="9">
        <v>-1</v>
      </c>
      <c r="I31" s="9">
        <f>_xll.AtlasFormulas.AtlasFunctions.AtlasBalance("PROD",DataAreaId,"T.SalesLine","Sum|SalesPrice|0","","","","","","","ItemId|InventTransId",$D31,$E31)</f>
        <v>250</v>
      </c>
      <c r="J31" s="7" t="str">
        <f>_xll.AtlasFormulas.AtlasFunctions.AtlasTable("PROD",DataAreaId,"T.SalesLine","%CurrencyCode","","","","","","","ItemId|InventTransId",$D31,$E31)</f>
        <v>EUR</v>
      </c>
      <c r="K31" s="9">
        <f>_xll.AtlasFormulas.AtlasFunctions.AtlasBalance("PROD",DataAreaId,"T.SalesLine","Sum|LineAmount|0","","","","","","","ItemId|InventTransId",$D31,$E31)</f>
        <v>250</v>
      </c>
      <c r="L31" s="6">
        <v>42838</v>
      </c>
      <c r="M31" s="6">
        <v>42838</v>
      </c>
    </row>
    <row r="32" spans="1:13" x14ac:dyDescent="0.25">
      <c r="A32" s="4" t="s">
        <v>790</v>
      </c>
      <c r="B32" s="7" t="str">
        <f>_xll.AtlasFormulas.AtlasFunctions.AtlasTable("PROD",DataAreaId,"T.SalesTable","%CustAccount","","","","","","","SalesId",$A32)</f>
        <v>364-000010</v>
      </c>
      <c r="C32" s="7" t="str">
        <f>_xll.AtlasFormulas.AtlasFunctions.AtlasTable("PROD",DataAreaId,"T.CustTable","%Name","","","","","","","AccountNum",$B32)</f>
        <v>Balm Uitwendige Wapening B.V.</v>
      </c>
      <c r="D32" s="4" t="s">
        <v>270</v>
      </c>
      <c r="E32" s="4" t="s">
        <v>791</v>
      </c>
      <c r="F32" s="4" t="s">
        <v>271</v>
      </c>
      <c r="G32" s="7" t="str">
        <f>_xll.AtlasFormulas.AtlasFunctions.AtlasTable("PROD",DataAreaId,"T.SalesLine","%ShippingDateRequested","","","","","","","ItemId|InventTransId",$D32,$E32)</f>
        <v>6/7/2017</v>
      </c>
      <c r="H32" s="9">
        <v>-574.20000000000005</v>
      </c>
      <c r="I32" s="9">
        <f>_xll.AtlasFormulas.AtlasFunctions.AtlasBalance("PROD",DataAreaId,"T.SalesLine","Sum|SalesPrice|0","","","","","","","ItemId|InventTransId",$D32,$E32)</f>
        <v>2.85</v>
      </c>
      <c r="J32" s="7" t="str">
        <f>_xll.AtlasFormulas.AtlasFunctions.AtlasTable("PROD",DataAreaId,"T.SalesLine","%CurrencyCode","","","","","","","ItemId|InventTransId",$D32,$E32)</f>
        <v>EUR</v>
      </c>
      <c r="K32" s="9">
        <f>_xll.AtlasFormulas.AtlasFunctions.AtlasBalance("PROD",DataAreaId,"T.SalesLine","Sum|LineAmount|0","","","","","","","ItemId|InventTransId",$D32,$E32)</f>
        <v>1636.47</v>
      </c>
      <c r="L32" s="6">
        <v>42894</v>
      </c>
      <c r="M32" s="6">
        <v>42893</v>
      </c>
    </row>
    <row r="33" spans="1:13" x14ac:dyDescent="0.25">
      <c r="A33" s="4" t="s">
        <v>792</v>
      </c>
      <c r="B33" s="7" t="str">
        <f>_xll.AtlasFormulas.AtlasFunctions.AtlasTable("PROD",DataAreaId,"T.SalesTable","%CustAccount","","","","","","","SalesId",$A33)</f>
        <v>364-000010</v>
      </c>
      <c r="C33" s="7" t="str">
        <f>_xll.AtlasFormulas.AtlasFunctions.AtlasTable("PROD",DataAreaId,"T.CustTable","%Name","","","","","","","AccountNum",$B33)</f>
        <v>Balm Uitwendige Wapening B.V.</v>
      </c>
      <c r="D33" s="4" t="s">
        <v>270</v>
      </c>
      <c r="E33" s="4" t="s">
        <v>793</v>
      </c>
      <c r="F33" s="4" t="s">
        <v>271</v>
      </c>
      <c r="G33" s="7" t="str">
        <f>_xll.AtlasFormulas.AtlasFunctions.AtlasTable("PROD",DataAreaId,"T.SalesLine","%ShippingDateRequested","","","","","","","ItemId|InventTransId",$D33,$E33)</f>
        <v>6/15/2017</v>
      </c>
      <c r="H33" s="9">
        <v>-660</v>
      </c>
      <c r="I33" s="9">
        <f>_xll.AtlasFormulas.AtlasFunctions.AtlasBalance("PROD",DataAreaId,"T.SalesLine","Sum|SalesPrice|0","","","","","","","ItemId|InventTransId",$D33,$E33)</f>
        <v>2.85</v>
      </c>
      <c r="J33" s="7" t="str">
        <f>_xll.AtlasFormulas.AtlasFunctions.AtlasTable("PROD",DataAreaId,"T.SalesLine","%CurrencyCode","","","","","","","ItemId|InventTransId",$D33,$E33)</f>
        <v>EUR</v>
      </c>
      <c r="K33" s="9">
        <f>_xll.AtlasFormulas.AtlasFunctions.AtlasBalance("PROD",DataAreaId,"T.SalesLine","Sum|LineAmount|0","","","","","","","ItemId|InventTransId",$D33,$E33)</f>
        <v>1881</v>
      </c>
      <c r="L33" s="6">
        <v>42902</v>
      </c>
      <c r="M33" s="6">
        <v>42902</v>
      </c>
    </row>
    <row r="34" spans="1:13" x14ac:dyDescent="0.25">
      <c r="A34" s="4" t="s">
        <v>752</v>
      </c>
      <c r="B34" s="7" t="str">
        <f>_xll.AtlasFormulas.AtlasFunctions.AtlasTable("PROD",DataAreaId,"T.SalesTable","%CustAccount","","","","","","","SalesId",$A34)</f>
        <v>364-000069</v>
      </c>
      <c r="C34" s="7" t="str">
        <f>_xll.AtlasFormulas.AtlasFunctions.AtlasTable("PROD",DataAreaId,"T.CustTable","%Name","","","","","","","AccountNum",$B34)</f>
        <v>Sealteq Ivacon B.V.</v>
      </c>
      <c r="D34" s="4" t="s">
        <v>280</v>
      </c>
      <c r="E34" s="4" t="s">
        <v>794</v>
      </c>
      <c r="F34" s="4" t="s">
        <v>281</v>
      </c>
      <c r="G34" s="7" t="str">
        <f>_xll.AtlasFormulas.AtlasFunctions.AtlasTable("PROD",DataAreaId,"T.SalesLine","%ShippingDateRequested","","","","","","","ItemId|InventTransId",$D34,$E34)</f>
        <v>3/17/2017</v>
      </c>
      <c r="H34" s="9">
        <v>-172</v>
      </c>
      <c r="I34" s="9">
        <f>_xll.AtlasFormulas.AtlasFunctions.AtlasBalance("PROD",DataAreaId,"T.SalesLine","Sum|SalesPrice|0","","","","","","","ItemId|InventTransId",$D34,$E34)</f>
        <v>12.5</v>
      </c>
      <c r="J34" s="7" t="str">
        <f>_xll.AtlasFormulas.AtlasFunctions.AtlasTable("PROD",DataAreaId,"T.SalesLine","%CurrencyCode","","","","","","","ItemId|InventTransId",$D34,$E34)</f>
        <v>EUR</v>
      </c>
      <c r="K34" s="9">
        <f>_xll.AtlasFormulas.AtlasFunctions.AtlasBalance("PROD",DataAreaId,"T.SalesLine","Sum|LineAmount|0","","","","","","","ItemId|InventTransId",$D34,$E34)</f>
        <v>2150</v>
      </c>
      <c r="L34" s="6">
        <v>42823</v>
      </c>
      <c r="M34" s="6">
        <v>42823</v>
      </c>
    </row>
    <row r="35" spans="1:13" x14ac:dyDescent="0.25">
      <c r="A35" s="4" t="s">
        <v>795</v>
      </c>
      <c r="B35" s="7" t="str">
        <f>_xll.AtlasFormulas.AtlasFunctions.AtlasTable("PROD",DataAreaId,"T.SalesTable","%CustAccount","","","","","","","SalesId",$A35)</f>
        <v>364-000159</v>
      </c>
      <c r="C35" s="7" t="str">
        <f>_xll.AtlasFormulas.AtlasFunctions.AtlasTable("PROD",DataAreaId,"T.CustTable","%Name","","","","","","","AccountNum",$B35)</f>
        <v>QuakeShield B.V.</v>
      </c>
      <c r="D35" s="4" t="s">
        <v>280</v>
      </c>
      <c r="E35" s="4" t="s">
        <v>796</v>
      </c>
      <c r="F35" s="4" t="s">
        <v>281</v>
      </c>
      <c r="G35" s="7" t="str">
        <f>_xll.AtlasFormulas.AtlasFunctions.AtlasTable("PROD",DataAreaId,"T.SalesLine","%ShippingDateRequested","","","","","","","ItemId|InventTransId",$D35,$E35)</f>
        <v>3/27/2017</v>
      </c>
      <c r="H35" s="9">
        <v>-42</v>
      </c>
      <c r="I35" s="9">
        <f>_xll.AtlasFormulas.AtlasFunctions.AtlasBalance("PROD",DataAreaId,"T.SalesLine","Sum|SalesPrice|0","","","","","","","ItemId|InventTransId",$D35,$E35)</f>
        <v>0</v>
      </c>
      <c r="J35" s="7" t="str">
        <f>_xll.AtlasFormulas.AtlasFunctions.AtlasTable("PROD",DataAreaId,"T.SalesLine","%CurrencyCode","","","","","","","ItemId|InventTransId",$D35,$E35)</f>
        <v>EUR</v>
      </c>
      <c r="K35" s="9">
        <f>_xll.AtlasFormulas.AtlasFunctions.AtlasBalance("PROD",DataAreaId,"T.SalesLine","Sum|LineAmount|0","","","","","","","ItemId|InventTransId",$D35,$E35)</f>
        <v>0</v>
      </c>
      <c r="L35" s="6">
        <v>42838</v>
      </c>
      <c r="M35" s="6">
        <v>42838</v>
      </c>
    </row>
    <row r="36" spans="1:13" x14ac:dyDescent="0.25">
      <c r="A36" s="4" t="s">
        <v>797</v>
      </c>
      <c r="B36" s="7" t="str">
        <f>_xll.AtlasFormulas.AtlasFunctions.AtlasTable("PROD",DataAreaId,"T.SalesTable","%CustAccount","","","","","","","SalesId",$A36)</f>
        <v>364-000159</v>
      </c>
      <c r="C36" s="7" t="str">
        <f>_xll.AtlasFormulas.AtlasFunctions.AtlasTable("PROD",DataAreaId,"T.CustTable","%Name","","","","","","","AccountNum",$B36)</f>
        <v>QuakeShield B.V.</v>
      </c>
      <c r="D36" s="4" t="s">
        <v>280</v>
      </c>
      <c r="E36" s="4" t="s">
        <v>798</v>
      </c>
      <c r="F36" s="4" t="s">
        <v>281</v>
      </c>
      <c r="G36" s="7" t="str">
        <f>_xll.AtlasFormulas.AtlasFunctions.AtlasTable("PROD",DataAreaId,"T.SalesLine","%ShippingDateRequested","","","","","","","ItemId|InventTransId",$D36,$E36)</f>
        <v>5/18/2017</v>
      </c>
      <c r="H36" s="9">
        <v>-168</v>
      </c>
      <c r="I36" s="9">
        <f>_xll.AtlasFormulas.AtlasFunctions.AtlasBalance("PROD",DataAreaId,"T.SalesLine","Sum|SalesPrice|0","","","","","","","ItemId|InventTransId",$D36,$E36)</f>
        <v>13.75</v>
      </c>
      <c r="J36" s="7" t="str">
        <f>_xll.AtlasFormulas.AtlasFunctions.AtlasTable("PROD",DataAreaId,"T.SalesLine","%CurrencyCode","","","","","","","ItemId|InventTransId",$D36,$E36)</f>
        <v>EUR</v>
      </c>
      <c r="K36" s="9">
        <f>_xll.AtlasFormulas.AtlasFunctions.AtlasBalance("PROD",DataAreaId,"T.SalesLine","Sum|LineAmount|0","","","","","","","ItemId|InventTransId",$D36,$E36)</f>
        <v>2310</v>
      </c>
      <c r="L36" s="6">
        <v>42879</v>
      </c>
      <c r="M36" s="6">
        <v>42873</v>
      </c>
    </row>
    <row r="37" spans="1:13" x14ac:dyDescent="0.25">
      <c r="A37" s="4" t="s">
        <v>799</v>
      </c>
      <c r="B37" s="7" t="str">
        <f>_xll.AtlasFormulas.AtlasFunctions.AtlasTable("PROD",DataAreaId,"T.SalesTable","%CustAccount","","","","","","","SalesId",$A37)</f>
        <v>364-000011</v>
      </c>
      <c r="C37" s="7" t="str">
        <f>_xll.AtlasFormulas.AtlasFunctions.AtlasTable("PROD",DataAreaId,"T.CustTable","%Name","","","","","","","AccountNum",$B37)</f>
        <v>Fortius B.K.International bvba</v>
      </c>
      <c r="D37" s="4" t="s">
        <v>288</v>
      </c>
      <c r="E37" s="4" t="s">
        <v>800</v>
      </c>
      <c r="F37" s="4" t="s">
        <v>289</v>
      </c>
      <c r="G37" s="7" t="str">
        <f>_xll.AtlasFormulas.AtlasFunctions.AtlasTable("PROD",DataAreaId,"T.SalesLine","%ShippingDateRequested","","","","","","","ItemId|InventTransId",$D37,$E37)</f>
        <v>6/19/2017</v>
      </c>
      <c r="H37" s="9">
        <v>-960</v>
      </c>
      <c r="I37" s="9">
        <f>_xll.AtlasFormulas.AtlasFunctions.AtlasBalance("PROD",DataAreaId,"T.SalesLine","Sum|SalesPrice|0","","","","","","","ItemId|InventTransId",$D37,$E37)</f>
        <v>11.82175</v>
      </c>
      <c r="J37" s="7" t="str">
        <f>_xll.AtlasFormulas.AtlasFunctions.AtlasTable("PROD",DataAreaId,"T.SalesLine","%CurrencyCode","","","","","","","ItemId|InventTransId",$D37,$E37)</f>
        <v>EUR</v>
      </c>
      <c r="K37" s="9">
        <f>_xll.AtlasFormulas.AtlasFunctions.AtlasBalance("PROD",DataAreaId,"T.SalesLine","Sum|LineAmount|0","","","","","","","ItemId|InventTransId",$D37,$E37)</f>
        <v>11348.88</v>
      </c>
      <c r="L37" s="6"/>
      <c r="M37" s="6"/>
    </row>
    <row r="38" spans="1:13" x14ac:dyDescent="0.25">
      <c r="A38" s="4" t="s">
        <v>801</v>
      </c>
      <c r="B38" s="7" t="str">
        <f>_xll.AtlasFormulas.AtlasFunctions.AtlasTable("PROD",DataAreaId,"T.SalesTable","%CustAccount","","","","","","","SalesId",$A38)</f>
        <v>364-000011</v>
      </c>
      <c r="C38" s="7" t="str">
        <f>_xll.AtlasFormulas.AtlasFunctions.AtlasTable("PROD",DataAreaId,"T.CustTable","%Name","","","","","","","AccountNum",$B38)</f>
        <v>Fortius B.K.International bvba</v>
      </c>
      <c r="D38" s="4" t="s">
        <v>288</v>
      </c>
      <c r="E38" s="4" t="s">
        <v>802</v>
      </c>
      <c r="F38" s="4" t="s">
        <v>289</v>
      </c>
      <c r="G38" s="7" t="str">
        <f>_xll.AtlasFormulas.AtlasFunctions.AtlasTable("PROD",DataAreaId,"T.SalesLine","%ShippingDateRequested","","","","","","","ItemId|InventTransId",$D38,$E38)</f>
        <v>6/26/2017</v>
      </c>
      <c r="H38" s="9">
        <v>-960</v>
      </c>
      <c r="I38" s="9">
        <f>_xll.AtlasFormulas.AtlasFunctions.AtlasBalance("PROD",DataAreaId,"T.SalesLine","Sum|SalesPrice|0","","","","","","","ItemId|InventTransId",$D38,$E38)</f>
        <v>11.82175</v>
      </c>
      <c r="J38" s="7" t="str">
        <f>_xll.AtlasFormulas.AtlasFunctions.AtlasTable("PROD",DataAreaId,"T.SalesLine","%CurrencyCode","","","","","","","ItemId|InventTransId",$D38,$E38)</f>
        <v>EUR</v>
      </c>
      <c r="K38" s="9">
        <f>_xll.AtlasFormulas.AtlasFunctions.AtlasBalance("PROD",DataAreaId,"T.SalesLine","Sum|LineAmount|0","","","","","","","ItemId|InventTransId",$D38,$E38)</f>
        <v>11348.88</v>
      </c>
      <c r="L38" s="6"/>
      <c r="M38" s="6"/>
    </row>
    <row r="39" spans="1:13" x14ac:dyDescent="0.25">
      <c r="A39" s="4" t="s">
        <v>803</v>
      </c>
      <c r="B39" s="7" t="str">
        <f>_xll.AtlasFormulas.AtlasFunctions.AtlasTable("PROD",DataAreaId,"T.SalesTable","%CustAccount","","","","","","","SalesId",$A39)</f>
        <v>364-000159</v>
      </c>
      <c r="C39" s="7" t="str">
        <f>_xll.AtlasFormulas.AtlasFunctions.AtlasTable("PROD",DataAreaId,"T.CustTable","%Name","","","","","","","AccountNum",$B39)</f>
        <v>QuakeShield B.V.</v>
      </c>
      <c r="D39" s="4" t="s">
        <v>288</v>
      </c>
      <c r="E39" s="4" t="s">
        <v>804</v>
      </c>
      <c r="F39" s="4" t="s">
        <v>289</v>
      </c>
      <c r="G39" s="7" t="str">
        <f>_xll.AtlasFormulas.AtlasFunctions.AtlasTable("PROD",DataAreaId,"T.SalesLine","%ShippingDateRequested","","","","","","","ItemId|InventTransId",$D39,$E39)</f>
        <v>4/24/2017</v>
      </c>
      <c r="H39" s="9">
        <v>-64</v>
      </c>
      <c r="I39" s="9">
        <f>_xll.AtlasFormulas.AtlasFunctions.AtlasBalance("PROD",DataAreaId,"T.SalesLine","Sum|SalesPrice|0","","","","","","","ItemId|InventTransId",$D39,$E39)</f>
        <v>13.75</v>
      </c>
      <c r="J39" s="7" t="str">
        <f>_xll.AtlasFormulas.AtlasFunctions.AtlasTable("PROD",DataAreaId,"T.SalesLine","%CurrencyCode","","","","","","","ItemId|InventTransId",$D39,$E39)</f>
        <v>EUR</v>
      </c>
      <c r="K39" s="9">
        <f>_xll.AtlasFormulas.AtlasFunctions.AtlasBalance("PROD",DataAreaId,"T.SalesLine","Sum|LineAmount|0","","","","","","","ItemId|InventTransId",$D39,$E39)</f>
        <v>880</v>
      </c>
      <c r="L39" s="6">
        <v>42853</v>
      </c>
      <c r="M39" s="6">
        <v>42850</v>
      </c>
    </row>
    <row r="40" spans="1:13" x14ac:dyDescent="0.25">
      <c r="A40" s="4" t="s">
        <v>805</v>
      </c>
      <c r="B40" s="7" t="str">
        <f>_xll.AtlasFormulas.AtlasFunctions.AtlasTable("PROD",DataAreaId,"T.SalesTable","%CustAccount","","","","","","","SalesId",$A40)</f>
        <v>364-000011</v>
      </c>
      <c r="C40" s="7" t="str">
        <f>_xll.AtlasFormulas.AtlasFunctions.AtlasTable("PROD",DataAreaId,"T.CustTable","%Name","","","","","","","AccountNum",$B40)</f>
        <v>Fortius B.K.International bvba</v>
      </c>
      <c r="D40" s="4" t="s">
        <v>288</v>
      </c>
      <c r="E40" s="4" t="s">
        <v>806</v>
      </c>
      <c r="F40" s="4" t="s">
        <v>289</v>
      </c>
      <c r="G40" s="7" t="str">
        <f>_xll.AtlasFormulas.AtlasFunctions.AtlasTable("PROD",DataAreaId,"T.SalesLine","%ShippingDateRequested","","","","","","","ItemId|InventTransId",$D40,$E40)</f>
        <v>5/4/2017</v>
      </c>
      <c r="H40" s="9">
        <v>-40</v>
      </c>
      <c r="I40" s="9">
        <f>_xll.AtlasFormulas.AtlasFunctions.AtlasBalance("PROD",DataAreaId,"T.SalesLine","Sum|SalesPrice|0","","","","","","","ItemId|InventTransId",$D40,$E40)</f>
        <v>11.82175</v>
      </c>
      <c r="J40" s="7" t="str">
        <f>_xll.AtlasFormulas.AtlasFunctions.AtlasTable("PROD",DataAreaId,"T.SalesLine","%CurrencyCode","","","","","","","ItemId|InventTransId",$D40,$E40)</f>
        <v>EUR</v>
      </c>
      <c r="K40" s="9">
        <f>_xll.AtlasFormulas.AtlasFunctions.AtlasBalance("PROD",DataAreaId,"T.SalesLine","Sum|LineAmount|0","","","","","","","ItemId|InventTransId",$D40,$E40)</f>
        <v>472.87</v>
      </c>
      <c r="L40" s="6">
        <v>42867</v>
      </c>
      <c r="M40" s="6">
        <v>42859</v>
      </c>
    </row>
    <row r="41" spans="1:13" x14ac:dyDescent="0.25">
      <c r="A41" s="4" t="s">
        <v>762</v>
      </c>
      <c r="B41" s="7" t="str">
        <f>_xll.AtlasFormulas.AtlasFunctions.AtlasTable("PROD",DataAreaId,"T.SalesTable","%CustAccount","","","","","","","SalesId",$A41)</f>
        <v>364-000011</v>
      </c>
      <c r="C41" s="7" t="str">
        <f>_xll.AtlasFormulas.AtlasFunctions.AtlasTable("PROD",DataAreaId,"T.CustTable","%Name","","","","","","","AccountNum",$B41)</f>
        <v>Fortius B.K.International bvba</v>
      </c>
      <c r="D41" s="4" t="s">
        <v>288</v>
      </c>
      <c r="E41" s="4" t="s">
        <v>807</v>
      </c>
      <c r="F41" s="4" t="s">
        <v>289</v>
      </c>
      <c r="G41" s="7" t="str">
        <f>_xll.AtlasFormulas.AtlasFunctions.AtlasTable("PROD",DataAreaId,"T.SalesLine","%ShippingDateRequested","","","","","","","ItemId|InventTransId",$D41,$E41)</f>
        <v>5/13/2017</v>
      </c>
      <c r="H41" s="9">
        <v>-855</v>
      </c>
      <c r="I41" s="9">
        <f>_xll.AtlasFormulas.AtlasFunctions.AtlasBalance("PROD",DataAreaId,"T.SalesLine","Sum|SalesPrice|0","","","","","","","ItemId|InventTransId",$D41,$E41)</f>
        <v>11.82175</v>
      </c>
      <c r="J41" s="7" t="str">
        <f>_xll.AtlasFormulas.AtlasFunctions.AtlasTable("PROD",DataAreaId,"T.SalesLine","%CurrencyCode","","","","","","","ItemId|InventTransId",$D41,$E41)</f>
        <v>EUR</v>
      </c>
      <c r="K41" s="9">
        <f>_xll.AtlasFormulas.AtlasFunctions.AtlasBalance("PROD",DataAreaId,"T.SalesLine","Sum|LineAmount|0","","","","","","","ItemId|InventTransId",$D41,$E41)</f>
        <v>10107.6</v>
      </c>
      <c r="L41" s="6">
        <v>42872</v>
      </c>
      <c r="M41" s="6">
        <v>42872</v>
      </c>
    </row>
    <row r="42" spans="1:13" x14ac:dyDescent="0.25">
      <c r="A42" s="4" t="s">
        <v>808</v>
      </c>
      <c r="B42" s="7" t="str">
        <f>_xll.AtlasFormulas.AtlasFunctions.AtlasTable("PROD",DataAreaId,"T.SalesTable","%CustAccount","","","","","","","SalesId",$A42)</f>
        <v>364-000159</v>
      </c>
      <c r="C42" s="7" t="str">
        <f>_xll.AtlasFormulas.AtlasFunctions.AtlasTable("PROD",DataAreaId,"T.CustTable","%Name","","","","","","","AccountNum",$B42)</f>
        <v>QuakeShield B.V.</v>
      </c>
      <c r="D42" s="4" t="s">
        <v>288</v>
      </c>
      <c r="E42" s="4" t="s">
        <v>809</v>
      </c>
      <c r="F42" s="4" t="s">
        <v>289</v>
      </c>
      <c r="G42" s="7" t="str">
        <f>_xll.AtlasFormulas.AtlasFunctions.AtlasTable("PROD",DataAreaId,"T.SalesLine","%ShippingDateRequested","","","","","","","ItemId|InventTransId",$D42,$E42)</f>
        <v>5/23/2017</v>
      </c>
      <c r="H42" s="9">
        <v>-80</v>
      </c>
      <c r="I42" s="9">
        <f>_xll.AtlasFormulas.AtlasFunctions.AtlasBalance("PROD",DataAreaId,"T.SalesLine","Sum|SalesPrice|0","","","","","","","ItemId|InventTransId",$D42,$E42)</f>
        <v>13.75</v>
      </c>
      <c r="J42" s="7" t="str">
        <f>_xll.AtlasFormulas.AtlasFunctions.AtlasTable("PROD",DataAreaId,"T.SalesLine","%CurrencyCode","","","","","","","ItemId|InventTransId",$D42,$E42)</f>
        <v>EUR</v>
      </c>
      <c r="K42" s="9">
        <f>_xll.AtlasFormulas.AtlasFunctions.AtlasBalance("PROD",DataAreaId,"T.SalesLine","Sum|LineAmount|0","","","","","","","ItemId|InventTransId",$D42,$E42)</f>
        <v>1100</v>
      </c>
      <c r="L42" s="6">
        <v>42879</v>
      </c>
      <c r="M42" s="6">
        <v>42877</v>
      </c>
    </row>
    <row r="43" spans="1:13" x14ac:dyDescent="0.25">
      <c r="A43" s="4" t="s">
        <v>810</v>
      </c>
      <c r="B43" s="7" t="str">
        <f>_xll.AtlasFormulas.AtlasFunctions.AtlasTable("PROD",DataAreaId,"T.SalesTable","%CustAccount","","","","","","","SalesId",$A43)</f>
        <v>364-000159</v>
      </c>
      <c r="C43" s="7" t="str">
        <f>_xll.AtlasFormulas.AtlasFunctions.AtlasTable("PROD",DataAreaId,"T.CustTable","%Name","","","","","","","AccountNum",$B43)</f>
        <v>QuakeShield B.V.</v>
      </c>
      <c r="D43" s="4" t="s">
        <v>288</v>
      </c>
      <c r="E43" s="4" t="s">
        <v>811</v>
      </c>
      <c r="F43" s="4" t="s">
        <v>289</v>
      </c>
      <c r="G43" s="7" t="str">
        <f>_xll.AtlasFormulas.AtlasFunctions.AtlasTable("PROD",DataAreaId,"T.SalesLine","%ShippingDateRequested","","","","","","","ItemId|InventTransId",$D43,$E43)</f>
        <v>5/30/2017</v>
      </c>
      <c r="H43" s="9">
        <v>-120</v>
      </c>
      <c r="I43" s="9">
        <f>_xll.AtlasFormulas.AtlasFunctions.AtlasBalance("PROD",DataAreaId,"T.SalesLine","Sum|SalesPrice|0","","","","","","","ItemId|InventTransId",$D43,$E43)</f>
        <v>13.75</v>
      </c>
      <c r="J43" s="7" t="str">
        <f>_xll.AtlasFormulas.AtlasFunctions.AtlasTable("PROD",DataAreaId,"T.SalesLine","%CurrencyCode","","","","","","","ItemId|InventTransId",$D43,$E43)</f>
        <v>EUR</v>
      </c>
      <c r="K43" s="9">
        <f>_xll.AtlasFormulas.AtlasFunctions.AtlasBalance("PROD",DataAreaId,"T.SalesLine","Sum|LineAmount|0","","","","","","","ItemId|InventTransId",$D43,$E43)</f>
        <v>1650</v>
      </c>
      <c r="L43" s="6">
        <v>42886</v>
      </c>
      <c r="M43" s="6">
        <v>42884</v>
      </c>
    </row>
    <row r="44" spans="1:13" x14ac:dyDescent="0.25">
      <c r="A44" s="4" t="s">
        <v>768</v>
      </c>
      <c r="B44" s="7" t="str">
        <f>_xll.AtlasFormulas.AtlasFunctions.AtlasTable("PROD",DataAreaId,"T.SalesTable","%CustAccount","","","","","","","SalesId",$A44)</f>
        <v>364-000159</v>
      </c>
      <c r="C44" s="7" t="str">
        <f>_xll.AtlasFormulas.AtlasFunctions.AtlasTable("PROD",DataAreaId,"T.CustTable","%Name","","","","","","","AccountNum",$B44)</f>
        <v>QuakeShield B.V.</v>
      </c>
      <c r="D44" s="4" t="s">
        <v>288</v>
      </c>
      <c r="E44" s="4" t="s">
        <v>812</v>
      </c>
      <c r="F44" s="4" t="s">
        <v>289</v>
      </c>
      <c r="G44" s="7" t="str">
        <f>_xll.AtlasFormulas.AtlasFunctions.AtlasTable("PROD",DataAreaId,"T.SalesLine","%ShippingDateRequested","","","","","","","ItemId|InventTransId",$D44,$E44)</f>
        <v>6/2/2017</v>
      </c>
      <c r="H44" s="9">
        <v>-160</v>
      </c>
      <c r="I44" s="9">
        <f>_xll.AtlasFormulas.AtlasFunctions.AtlasBalance("PROD",DataAreaId,"T.SalesLine","Sum|SalesPrice|0","","","","","","","ItemId|InventTransId",$D44,$E44)</f>
        <v>13.75</v>
      </c>
      <c r="J44" s="7" t="str">
        <f>_xll.AtlasFormulas.AtlasFunctions.AtlasTable("PROD",DataAreaId,"T.SalesLine","%CurrencyCode","","","","","","","ItemId|InventTransId",$D44,$E44)</f>
        <v>EUR</v>
      </c>
      <c r="K44" s="9">
        <f>_xll.AtlasFormulas.AtlasFunctions.AtlasBalance("PROD",DataAreaId,"T.SalesLine","Sum|LineAmount|0","","","","","","","ItemId|InventTransId",$D44,$E44)</f>
        <v>2200</v>
      </c>
      <c r="L44" s="6">
        <v>42894</v>
      </c>
      <c r="M44" s="6">
        <v>42888</v>
      </c>
    </row>
    <row r="45" spans="1:13" x14ac:dyDescent="0.25">
      <c r="A45" s="4" t="s">
        <v>813</v>
      </c>
      <c r="B45" s="7" t="str">
        <f>_xll.AtlasFormulas.AtlasFunctions.AtlasTable("PROD",DataAreaId,"T.SalesTable","%CustAccount","","","","","","","SalesId",$A45)</f>
        <v>364-000011</v>
      </c>
      <c r="C45" s="7" t="str">
        <f>_xll.AtlasFormulas.AtlasFunctions.AtlasTable("PROD",DataAreaId,"T.CustTable","%Name","","","","","","","AccountNum",$B45)</f>
        <v>Fortius B.K.International bvba</v>
      </c>
      <c r="D45" s="4" t="s">
        <v>288</v>
      </c>
      <c r="E45" s="4" t="s">
        <v>814</v>
      </c>
      <c r="F45" s="4" t="s">
        <v>289</v>
      </c>
      <c r="G45" s="7" t="str">
        <f>_xll.AtlasFormulas.AtlasFunctions.AtlasTable("PROD",DataAreaId,"T.SalesLine","%ShippingDateRequested","","","","","","","ItemId|InventTransId",$D45,$E45)</f>
        <v>6/9/2017</v>
      </c>
      <c r="H45" s="9">
        <v>-960</v>
      </c>
      <c r="I45" s="9">
        <f>_xll.AtlasFormulas.AtlasFunctions.AtlasBalance("PROD",DataAreaId,"T.SalesLine","Sum|SalesPrice|0","","","","","","","ItemId|InventTransId",$D45,$E45)</f>
        <v>11.82175</v>
      </c>
      <c r="J45" s="7" t="str">
        <f>_xll.AtlasFormulas.AtlasFunctions.AtlasTable("PROD",DataAreaId,"T.SalesLine","%CurrencyCode","","","","","","","ItemId|InventTransId",$D45,$E45)</f>
        <v>EUR</v>
      </c>
      <c r="K45" s="9">
        <f>_xll.AtlasFormulas.AtlasFunctions.AtlasBalance("PROD",DataAreaId,"T.SalesLine","Sum|LineAmount|0","","","","","","","ItemId|InventTransId",$D45,$E45)</f>
        <v>11348.88</v>
      </c>
      <c r="L45" s="6">
        <v>42900</v>
      </c>
      <c r="M45" s="6">
        <v>42894</v>
      </c>
    </row>
    <row r="46" spans="1:13" x14ac:dyDescent="0.25">
      <c r="A46" s="4" t="s">
        <v>772</v>
      </c>
      <c r="B46" s="7" t="str">
        <f>_xll.AtlasFormulas.AtlasFunctions.AtlasTable("PROD",DataAreaId,"T.SalesTable","%CustAccount","","","","","","","SalesId",$A46)</f>
        <v>364-000011</v>
      </c>
      <c r="C46" s="7" t="str">
        <f>_xll.AtlasFormulas.AtlasFunctions.AtlasTable("PROD",DataAreaId,"T.CustTable","%Name","","","","","","","AccountNum",$B46)</f>
        <v>Fortius B.K.International bvba</v>
      </c>
      <c r="D46" s="4" t="s">
        <v>288</v>
      </c>
      <c r="E46" s="4" t="s">
        <v>815</v>
      </c>
      <c r="F46" s="4" t="s">
        <v>289</v>
      </c>
      <c r="G46" s="7" t="str">
        <f>_xll.AtlasFormulas.AtlasFunctions.AtlasTable("PROD",DataAreaId,"T.SalesLine","%ShippingDateRequested","","","","","","","ItemId|InventTransId",$D46,$E46)</f>
        <v>6/9/2017</v>
      </c>
      <c r="H46" s="9">
        <v>-400</v>
      </c>
      <c r="I46" s="9">
        <f>_xll.AtlasFormulas.AtlasFunctions.AtlasBalance("PROD",DataAreaId,"T.SalesLine","Sum|SalesPrice|0","","","","","","","ItemId|InventTransId",$D46,$E46)</f>
        <v>11.82175</v>
      </c>
      <c r="J46" s="7" t="str">
        <f>_xll.AtlasFormulas.AtlasFunctions.AtlasTable("PROD",DataAreaId,"T.SalesLine","%CurrencyCode","","","","","","","ItemId|InventTransId",$D46,$E46)</f>
        <v>EUR</v>
      </c>
      <c r="K46" s="9">
        <f>_xll.AtlasFormulas.AtlasFunctions.AtlasBalance("PROD",DataAreaId,"T.SalesLine","Sum|LineAmount|0","","","","","","","ItemId|InventTransId",$D46,$E46)</f>
        <v>4728.7</v>
      </c>
      <c r="L46" s="6">
        <v>42900</v>
      </c>
      <c r="M46" s="6">
        <v>42894</v>
      </c>
    </row>
    <row r="47" spans="1:13" x14ac:dyDescent="0.25">
      <c r="A47" s="4" t="s">
        <v>816</v>
      </c>
      <c r="B47" s="7" t="str">
        <f>_xll.AtlasFormulas.AtlasFunctions.AtlasTable("PROD",DataAreaId,"T.SalesTable","%CustAccount","","","","","","","SalesId",$A47)</f>
        <v>364-000011</v>
      </c>
      <c r="C47" s="7" t="str">
        <f>_xll.AtlasFormulas.AtlasFunctions.AtlasTable("PROD",DataAreaId,"T.CustTable","%Name","","","","","","","AccountNum",$B47)</f>
        <v>Fortius B.K.International bvba</v>
      </c>
      <c r="D47" s="4" t="s">
        <v>288</v>
      </c>
      <c r="E47" s="4" t="s">
        <v>817</v>
      </c>
      <c r="F47" s="4" t="s">
        <v>289</v>
      </c>
      <c r="G47" s="7" t="str">
        <f>_xll.AtlasFormulas.AtlasFunctions.AtlasTable("PROD",DataAreaId,"T.SalesLine","%ShippingDateRequested","","","","","","","ItemId|InventTransId",$D47,$E47)</f>
        <v>6/12/2017</v>
      </c>
      <c r="H47" s="9">
        <v>-960</v>
      </c>
      <c r="I47" s="9">
        <f>_xll.AtlasFormulas.AtlasFunctions.AtlasBalance("PROD",DataAreaId,"T.SalesLine","Sum|SalesPrice|0","","","","","","","ItemId|InventTransId",$D47,$E47)</f>
        <v>11.82175</v>
      </c>
      <c r="J47" s="7" t="str">
        <f>_xll.AtlasFormulas.AtlasFunctions.AtlasTable("PROD",DataAreaId,"T.SalesLine","%CurrencyCode","","","","","","","ItemId|InventTransId",$D47,$E47)</f>
        <v>EUR</v>
      </c>
      <c r="K47" s="9">
        <f>_xll.AtlasFormulas.AtlasFunctions.AtlasBalance("PROD",DataAreaId,"T.SalesLine","Sum|LineAmount|0","","","","","","","ItemId|InventTransId",$D47,$E47)</f>
        <v>11348.88</v>
      </c>
      <c r="L47" s="6">
        <v>42906</v>
      </c>
      <c r="M47" s="6">
        <v>42906</v>
      </c>
    </row>
    <row r="48" spans="1:13" x14ac:dyDescent="0.25">
      <c r="A48" s="4" t="s">
        <v>818</v>
      </c>
      <c r="B48" s="7" t="str">
        <f>_xll.AtlasFormulas.AtlasFunctions.AtlasTable("PROD",DataAreaId,"T.SalesTable","%CustAccount","","","","","","","SalesId",$A48)</f>
        <v>364-000011</v>
      </c>
      <c r="C48" s="7" t="str">
        <f>_xll.AtlasFormulas.AtlasFunctions.AtlasTable("PROD",DataAreaId,"T.CustTable","%Name","","","","","","","AccountNum",$B48)</f>
        <v>Fortius B.K.International bvba</v>
      </c>
      <c r="D48" s="4" t="s">
        <v>304</v>
      </c>
      <c r="E48" s="4" t="s">
        <v>819</v>
      </c>
      <c r="F48" s="4" t="s">
        <v>305</v>
      </c>
      <c r="G48" s="7" t="str">
        <f>_xll.AtlasFormulas.AtlasFunctions.AtlasTable("PROD",DataAreaId,"T.SalesLine","%ShippingDateRequested","","","","","","","ItemId|InventTransId",$D48,$E48)</f>
        <v>4/7/2017</v>
      </c>
      <c r="H48" s="9">
        <v>-30</v>
      </c>
      <c r="I48" s="9">
        <f>_xll.AtlasFormulas.AtlasFunctions.AtlasBalance("PROD",DataAreaId,"T.SalesLine","Sum|SalesPrice|0","","","","","","","ItemId|InventTransId",$D48,$E48)</f>
        <v>25.8</v>
      </c>
      <c r="J48" s="7" t="str">
        <f>_xll.AtlasFormulas.AtlasFunctions.AtlasTable("PROD",DataAreaId,"T.SalesLine","%CurrencyCode","","","","","","","ItemId|InventTransId",$D48,$E48)</f>
        <v>EUR</v>
      </c>
      <c r="K48" s="9">
        <f>_xll.AtlasFormulas.AtlasFunctions.AtlasBalance("PROD",DataAreaId,"T.SalesLine","Sum|LineAmount|0","","","","","","","ItemId|InventTransId",$D48,$E48)</f>
        <v>774</v>
      </c>
      <c r="L48" s="6">
        <v>42835</v>
      </c>
      <c r="M48" s="6">
        <v>42835</v>
      </c>
    </row>
    <row r="49" spans="1:13" x14ac:dyDescent="0.25">
      <c r="A49" s="4" t="s">
        <v>820</v>
      </c>
      <c r="B49" s="7" t="str">
        <f>_xll.AtlasFormulas.AtlasFunctions.AtlasTable("PROD",DataAreaId,"T.SalesTable","%CustAccount","","","","","","","SalesId",$A49)</f>
        <v>364-000093</v>
      </c>
      <c r="C49" s="7" t="str">
        <f>_xll.AtlasFormulas.AtlasFunctions.AtlasTable("PROD",DataAreaId,"T.CustTable","%Name","","","","","","","AccountNum",$B49)</f>
        <v>Blauwhoff Bouwcenter</v>
      </c>
      <c r="D49" s="4" t="s">
        <v>308</v>
      </c>
      <c r="E49" s="4" t="s">
        <v>821</v>
      </c>
      <c r="F49" s="4" t="s">
        <v>309</v>
      </c>
      <c r="G49" s="7" t="str">
        <f>_xll.AtlasFormulas.AtlasFunctions.AtlasTable("PROD",DataAreaId,"T.SalesLine","%ShippingDateRequested","","","","","","","ItemId|InventTransId",$D49,$E49)</f>
        <v>1/18/2017</v>
      </c>
      <c r="H49" s="9">
        <v>-40</v>
      </c>
      <c r="I49" s="9">
        <f>_xll.AtlasFormulas.AtlasFunctions.AtlasBalance("PROD",DataAreaId,"T.SalesLine","Sum|SalesPrice|0","","","","","","","ItemId|InventTransId",$D49,$E49)</f>
        <v>8.5</v>
      </c>
      <c r="J49" s="7" t="str">
        <f>_xll.AtlasFormulas.AtlasFunctions.AtlasTable("PROD",DataAreaId,"T.SalesLine","%CurrencyCode","","","","","","","ItemId|InventTransId",$D49,$E49)</f>
        <v>EUR</v>
      </c>
      <c r="K49" s="9">
        <f>_xll.AtlasFormulas.AtlasFunctions.AtlasBalance("PROD",DataAreaId,"T.SalesLine","Sum|LineAmount|0","","","","","","","ItemId|InventTransId",$D49,$E49)</f>
        <v>340</v>
      </c>
      <c r="L49" s="6">
        <v>42758</v>
      </c>
      <c r="M49" s="6">
        <v>42752</v>
      </c>
    </row>
    <row r="50" spans="1:13" x14ac:dyDescent="0.25">
      <c r="A50" s="4" t="s">
        <v>822</v>
      </c>
      <c r="B50" s="7" t="str">
        <f>_xll.AtlasFormulas.AtlasFunctions.AtlasTable("PROD",DataAreaId,"T.SalesTable","%CustAccount","","","","","","","SalesId",$A50)</f>
        <v>364-000109</v>
      </c>
      <c r="C50" s="7" t="str">
        <f>_xll.AtlasFormulas.AtlasFunctions.AtlasTable("PROD",DataAreaId,"T.CustTable","%Name","","","","","","","AccountNum",$B50)</f>
        <v>De Meerlanden Infrabeheer</v>
      </c>
      <c r="D50" s="4" t="s">
        <v>308</v>
      </c>
      <c r="E50" s="4" t="s">
        <v>823</v>
      </c>
      <c r="F50" s="4" t="s">
        <v>309</v>
      </c>
      <c r="G50" s="7" t="str">
        <f>_xll.AtlasFormulas.AtlasFunctions.AtlasTable("PROD",DataAreaId,"T.SalesLine","%ShippingDateRequested","","","","","","","ItemId|InventTransId",$D50,$E50)</f>
        <v>1/24/2017</v>
      </c>
      <c r="H50" s="9">
        <v>-4</v>
      </c>
      <c r="I50" s="9">
        <f>_xll.AtlasFormulas.AtlasFunctions.AtlasBalance("PROD",DataAreaId,"T.SalesLine","Sum|SalesPrice|0","","","","","","","ItemId|InventTransId",$D50,$E50)</f>
        <v>8.5</v>
      </c>
      <c r="J50" s="7" t="str">
        <f>_xll.AtlasFormulas.AtlasFunctions.AtlasTable("PROD",DataAreaId,"T.SalesLine","%CurrencyCode","","","","","","","ItemId|InventTransId",$D50,$E50)</f>
        <v>EUR</v>
      </c>
      <c r="K50" s="9">
        <f>_xll.AtlasFormulas.AtlasFunctions.AtlasBalance("PROD",DataAreaId,"T.SalesLine","Sum|LineAmount|0","","","","","","","ItemId|InventTransId",$D50,$E50)</f>
        <v>34</v>
      </c>
      <c r="L50" s="6">
        <v>42758</v>
      </c>
      <c r="M50" s="6">
        <v>42758</v>
      </c>
    </row>
    <row r="51" spans="1:13" x14ac:dyDescent="0.25">
      <c r="A51" s="4" t="s">
        <v>824</v>
      </c>
      <c r="B51" s="7" t="str">
        <f>_xll.AtlasFormulas.AtlasFunctions.AtlasTable("PROD",DataAreaId,"T.SalesTable","%CustAccount","","","","","","","SalesId",$A51)</f>
        <v>364-000090</v>
      </c>
      <c r="C51" s="7" t="str">
        <f>_xll.AtlasFormulas.AtlasFunctions.AtlasTable("PROD",DataAreaId,"T.CustTable","%Name","","","","","","","AccountNum",$B51)</f>
        <v>Aann.bedr. Gebr. Rijneveld Mijdrecht B.V.</v>
      </c>
      <c r="D51" s="4" t="s">
        <v>308</v>
      </c>
      <c r="E51" s="4" t="s">
        <v>825</v>
      </c>
      <c r="F51" s="4" t="s">
        <v>309</v>
      </c>
      <c r="G51" s="7" t="str">
        <f>_xll.AtlasFormulas.AtlasFunctions.AtlasTable("PROD",DataAreaId,"T.SalesLine","%ShippingDateRequested","","","","","","","ItemId|InventTransId",$D51,$E51)</f>
        <v>2/14/2017</v>
      </c>
      <c r="H51" s="9">
        <v>-80</v>
      </c>
      <c r="I51" s="9">
        <f>_xll.AtlasFormulas.AtlasFunctions.AtlasBalance("PROD",DataAreaId,"T.SalesLine","Sum|SalesPrice|0","","","","","","","ItemId|InventTransId",$D51,$E51)</f>
        <v>8.5</v>
      </c>
      <c r="J51" s="7" t="str">
        <f>_xll.AtlasFormulas.AtlasFunctions.AtlasTable("PROD",DataAreaId,"T.SalesLine","%CurrencyCode","","","","","","","ItemId|InventTransId",$D51,$E51)</f>
        <v>EUR</v>
      </c>
      <c r="K51" s="9">
        <f>_xll.AtlasFormulas.AtlasFunctions.AtlasBalance("PROD",DataAreaId,"T.SalesLine","Sum|LineAmount|0","","","","","","","ItemId|InventTransId",$D51,$E51)</f>
        <v>680</v>
      </c>
      <c r="L51" s="6">
        <v>42780</v>
      </c>
      <c r="M51" s="6">
        <v>42779</v>
      </c>
    </row>
    <row r="52" spans="1:13" x14ac:dyDescent="0.25">
      <c r="A52" s="4" t="s">
        <v>826</v>
      </c>
      <c r="B52" s="7" t="str">
        <f>_xll.AtlasFormulas.AtlasFunctions.AtlasTable("PROD",DataAreaId,"T.SalesTable","%CustAccount","","","","","","","SalesId",$A52)</f>
        <v>364-000090</v>
      </c>
      <c r="C52" s="7" t="str">
        <f>_xll.AtlasFormulas.AtlasFunctions.AtlasTable("PROD",DataAreaId,"T.CustTable","%Name","","","","","","","AccountNum",$B52)</f>
        <v>Aann.bedr. Gebr. Rijneveld Mijdrecht B.V.</v>
      </c>
      <c r="D52" s="4" t="s">
        <v>308</v>
      </c>
      <c r="E52" s="4" t="s">
        <v>827</v>
      </c>
      <c r="F52" s="4" t="s">
        <v>309</v>
      </c>
      <c r="G52" s="7" t="str">
        <f>_xll.AtlasFormulas.AtlasFunctions.AtlasTable("PROD",DataAreaId,"T.SalesLine","%ShippingDateRequested","","","","","","","ItemId|InventTransId",$D52,$E52)</f>
        <v>3/3/2017</v>
      </c>
      <c r="H52" s="9">
        <v>-40</v>
      </c>
      <c r="I52" s="9">
        <f>_xll.AtlasFormulas.AtlasFunctions.AtlasBalance("PROD",DataAreaId,"T.SalesLine","Sum|SalesPrice|0","","","","","","","ItemId|InventTransId",$D52,$E52)</f>
        <v>8.5</v>
      </c>
      <c r="J52" s="7" t="str">
        <f>_xll.AtlasFormulas.AtlasFunctions.AtlasTable("PROD",DataAreaId,"T.SalesLine","%CurrencyCode","","","","","","","ItemId|InventTransId",$D52,$E52)</f>
        <v>EUR</v>
      </c>
      <c r="K52" s="9">
        <f>_xll.AtlasFormulas.AtlasFunctions.AtlasBalance("PROD",DataAreaId,"T.SalesLine","Sum|LineAmount|0","","","","","","","ItemId|InventTransId",$D52,$E52)</f>
        <v>340</v>
      </c>
      <c r="L52" s="6">
        <v>42797</v>
      </c>
      <c r="M52" s="6">
        <v>42797</v>
      </c>
    </row>
    <row r="53" spans="1:13" x14ac:dyDescent="0.25">
      <c r="A53" s="4" t="s">
        <v>828</v>
      </c>
      <c r="B53" s="7" t="str">
        <f>_xll.AtlasFormulas.AtlasFunctions.AtlasTable("PROD",DataAreaId,"T.SalesTable","%CustAccount","","","","","","","SalesId",$A53)</f>
        <v>364-000090</v>
      </c>
      <c r="C53" s="7" t="str">
        <f>_xll.AtlasFormulas.AtlasFunctions.AtlasTable("PROD",DataAreaId,"T.CustTable","%Name","","","","","","","AccountNum",$B53)</f>
        <v>Aann.bedr. Gebr. Rijneveld Mijdrecht B.V.</v>
      </c>
      <c r="D53" s="4" t="s">
        <v>308</v>
      </c>
      <c r="E53" s="4" t="s">
        <v>829</v>
      </c>
      <c r="F53" s="4" t="s">
        <v>309</v>
      </c>
      <c r="G53" s="7" t="str">
        <f>_xll.AtlasFormulas.AtlasFunctions.AtlasTable("PROD",DataAreaId,"T.SalesLine","%ShippingDateRequested","","","","","","","ItemId|InventTransId",$D53,$E53)</f>
        <v>4/7/2017</v>
      </c>
      <c r="H53" s="9">
        <v>-71</v>
      </c>
      <c r="I53" s="9">
        <f>_xll.AtlasFormulas.AtlasFunctions.AtlasBalance("PROD",DataAreaId,"T.SalesLine","Sum|SalesPrice|0","","","","","","","ItemId|InventTransId",$D53,$E53)</f>
        <v>8.5</v>
      </c>
      <c r="J53" s="7" t="str">
        <f>_xll.AtlasFormulas.AtlasFunctions.AtlasTable("PROD",DataAreaId,"T.SalesLine","%CurrencyCode","","","","","","","ItemId|InventTransId",$D53,$E53)</f>
        <v>EUR</v>
      </c>
      <c r="K53" s="9">
        <f>_xll.AtlasFormulas.AtlasFunctions.AtlasBalance("PROD",DataAreaId,"T.SalesLine","Sum|LineAmount|0","","","","","","","ItemId|InventTransId",$D53,$E53)</f>
        <v>603.5</v>
      </c>
      <c r="L53" s="6">
        <v>42832</v>
      </c>
      <c r="M53" s="6">
        <v>42831</v>
      </c>
    </row>
    <row r="54" spans="1:13" x14ac:dyDescent="0.25">
      <c r="A54" s="4" t="s">
        <v>830</v>
      </c>
      <c r="B54" s="7" t="str">
        <f>_xll.AtlasFormulas.AtlasFunctions.AtlasTable("PROD",DataAreaId,"T.SalesTable","%CustAccount","","","","","","","SalesId",$A54)</f>
        <v>364-000001</v>
      </c>
      <c r="C54" s="7" t="str">
        <f>_xll.AtlasFormulas.AtlasFunctions.AtlasTable("PROD",DataAreaId,"T.CustTable","%Name","","","","","","","AccountNum",$B54)</f>
        <v>Gemeente De Ronde Venen</v>
      </c>
      <c r="D54" s="4" t="s">
        <v>308</v>
      </c>
      <c r="E54" s="4" t="s">
        <v>831</v>
      </c>
      <c r="F54" s="4" t="s">
        <v>309</v>
      </c>
      <c r="G54" s="7" t="str">
        <f>_xll.AtlasFormulas.AtlasFunctions.AtlasTable("PROD",DataAreaId,"T.SalesLine","%ShippingDateRequested","","","","","","","ItemId|InventTransId",$D54,$E54)</f>
        <v>4/11/2017</v>
      </c>
      <c r="H54" s="9">
        <v>-40</v>
      </c>
      <c r="I54" s="9">
        <f>_xll.AtlasFormulas.AtlasFunctions.AtlasBalance("PROD",DataAreaId,"T.SalesLine","Sum|SalesPrice|0","","","","","","","ItemId|InventTransId",$D54,$E54)</f>
        <v>8.5</v>
      </c>
      <c r="J54" s="7" t="str">
        <f>_xll.AtlasFormulas.AtlasFunctions.AtlasTable("PROD",DataAreaId,"T.SalesLine","%CurrencyCode","","","","","","","ItemId|InventTransId",$D54,$E54)</f>
        <v>EUR</v>
      </c>
      <c r="K54" s="9">
        <f>_xll.AtlasFormulas.AtlasFunctions.AtlasBalance("PROD",DataAreaId,"T.SalesLine","Sum|LineAmount|0","","","","","","","ItemId|InventTransId",$D54,$E54)</f>
        <v>340</v>
      </c>
      <c r="L54" s="6">
        <v>42837</v>
      </c>
      <c r="M54" s="6">
        <v>42836</v>
      </c>
    </row>
    <row r="55" spans="1:13" x14ac:dyDescent="0.25">
      <c r="A55" s="4" t="s">
        <v>832</v>
      </c>
      <c r="B55" s="7" t="str">
        <f>_xll.AtlasFormulas.AtlasFunctions.AtlasTable("PROD",DataAreaId,"T.SalesTable","%CustAccount","","","","","","","SalesId",$A55)</f>
        <v>364-000001</v>
      </c>
      <c r="C55" s="7" t="str">
        <f>_xll.AtlasFormulas.AtlasFunctions.AtlasTable("PROD",DataAreaId,"T.CustTable","%Name","","","","","","","AccountNum",$B55)</f>
        <v>Gemeente De Ronde Venen</v>
      </c>
      <c r="D55" s="4" t="s">
        <v>308</v>
      </c>
      <c r="E55" s="4" t="s">
        <v>833</v>
      </c>
      <c r="F55" s="4" t="s">
        <v>309</v>
      </c>
      <c r="G55" s="7" t="str">
        <f>_xll.AtlasFormulas.AtlasFunctions.AtlasTable("PROD",DataAreaId,"T.SalesLine","%ShippingDateRequested","","","","","","","ItemId|InventTransId",$D55,$E55)</f>
        <v>4/11/2017</v>
      </c>
      <c r="H55" s="9">
        <v>-40</v>
      </c>
      <c r="I55" s="9">
        <f>_xll.AtlasFormulas.AtlasFunctions.AtlasBalance("PROD",DataAreaId,"T.SalesLine","Sum|SalesPrice|0","","","","","","","ItemId|InventTransId",$D55,$E55)</f>
        <v>8.5</v>
      </c>
      <c r="J55" s="7" t="str">
        <f>_xll.AtlasFormulas.AtlasFunctions.AtlasTable("PROD",DataAreaId,"T.SalesLine","%CurrencyCode","","","","","","","ItemId|InventTransId",$D55,$E55)</f>
        <v>EUR</v>
      </c>
      <c r="K55" s="9">
        <f>_xll.AtlasFormulas.AtlasFunctions.AtlasBalance("PROD",DataAreaId,"T.SalesLine","Sum|LineAmount|0","","","","","","","ItemId|InventTransId",$D55,$E55)</f>
        <v>340</v>
      </c>
      <c r="L55" s="6">
        <v>42837</v>
      </c>
      <c r="M55" s="6">
        <v>42836</v>
      </c>
    </row>
    <row r="56" spans="1:13" x14ac:dyDescent="0.25">
      <c r="A56" s="4" t="s">
        <v>834</v>
      </c>
      <c r="B56" s="7" t="str">
        <f>_xll.AtlasFormulas.AtlasFunctions.AtlasTable("PROD",DataAreaId,"T.SalesTable","%CustAccount","","","","","","","SalesId",$A56)</f>
        <v>364-000001</v>
      </c>
      <c r="C56" s="7" t="str">
        <f>_xll.AtlasFormulas.AtlasFunctions.AtlasTable("PROD",DataAreaId,"T.CustTable","%Name","","","","","","","AccountNum",$B56)</f>
        <v>Gemeente De Ronde Venen</v>
      </c>
      <c r="D56" s="4" t="s">
        <v>308</v>
      </c>
      <c r="E56" s="4" t="s">
        <v>835</v>
      </c>
      <c r="F56" s="4" t="s">
        <v>309</v>
      </c>
      <c r="G56" s="7" t="str">
        <f>_xll.AtlasFormulas.AtlasFunctions.AtlasTable("PROD",DataAreaId,"T.SalesLine","%ShippingDateRequested","","","","","","","ItemId|InventTransId",$D56,$E56)</f>
        <v>4/11/2017</v>
      </c>
      <c r="H56" s="9">
        <v>-40</v>
      </c>
      <c r="I56" s="9">
        <f>_xll.AtlasFormulas.AtlasFunctions.AtlasBalance("PROD",DataAreaId,"T.SalesLine","Sum|SalesPrice|0","","","","","","","ItemId|InventTransId",$D56,$E56)</f>
        <v>8.5</v>
      </c>
      <c r="J56" s="7" t="str">
        <f>_xll.AtlasFormulas.AtlasFunctions.AtlasTable("PROD",DataAreaId,"T.SalesLine","%CurrencyCode","","","","","","","ItemId|InventTransId",$D56,$E56)</f>
        <v>EUR</v>
      </c>
      <c r="K56" s="9">
        <f>_xll.AtlasFormulas.AtlasFunctions.AtlasBalance("PROD",DataAreaId,"T.SalesLine","Sum|LineAmount|0","","","","","","","ItemId|InventTransId",$D56,$E56)</f>
        <v>340</v>
      </c>
      <c r="L56" s="6">
        <v>42837</v>
      </c>
      <c r="M56" s="6">
        <v>42836</v>
      </c>
    </row>
    <row r="57" spans="1:13" x14ac:dyDescent="0.25">
      <c r="A57" s="4" t="s">
        <v>836</v>
      </c>
      <c r="B57" s="7" t="str">
        <f>_xll.AtlasFormulas.AtlasFunctions.AtlasTable("PROD",DataAreaId,"T.SalesTable","%CustAccount","","","","","","","SalesId",$A57)</f>
        <v>364-000093</v>
      </c>
      <c r="C57" s="7" t="str">
        <f>_xll.AtlasFormulas.AtlasFunctions.AtlasTable("PROD",DataAreaId,"T.CustTable","%Name","","","","","","","AccountNum",$B57)</f>
        <v>Blauwhoff Bouwcenter</v>
      </c>
      <c r="D57" s="4" t="s">
        <v>308</v>
      </c>
      <c r="E57" s="4" t="s">
        <v>837</v>
      </c>
      <c r="F57" s="4" t="s">
        <v>309</v>
      </c>
      <c r="G57" s="7" t="str">
        <f>_xll.AtlasFormulas.AtlasFunctions.AtlasTable("PROD",DataAreaId,"T.SalesLine","%ShippingDateRequested","","","","","","","ItemId|InventTransId",$D57,$E57)</f>
        <v>4/11/2017</v>
      </c>
      <c r="H57" s="9">
        <v>-80</v>
      </c>
      <c r="I57" s="9">
        <f>_xll.AtlasFormulas.AtlasFunctions.AtlasBalance("PROD",DataAreaId,"T.SalesLine","Sum|SalesPrice|0","","","","","","","ItemId|InventTransId",$D57,$E57)</f>
        <v>8.5</v>
      </c>
      <c r="J57" s="7" t="str">
        <f>_xll.AtlasFormulas.AtlasFunctions.AtlasTable("PROD",DataAreaId,"T.SalesLine","%CurrencyCode","","","","","","","ItemId|InventTransId",$D57,$E57)</f>
        <v>EUR</v>
      </c>
      <c r="K57" s="9">
        <f>_xll.AtlasFormulas.AtlasFunctions.AtlasBalance("PROD",DataAreaId,"T.SalesLine","Sum|LineAmount|0","","","","","","","ItemId|InventTransId",$D57,$E57)</f>
        <v>680</v>
      </c>
      <c r="L57" s="6">
        <v>42838</v>
      </c>
      <c r="M57" s="6">
        <v>42837</v>
      </c>
    </row>
    <row r="58" spans="1:13" x14ac:dyDescent="0.25">
      <c r="A58" s="4" t="s">
        <v>838</v>
      </c>
      <c r="B58" s="7" t="str">
        <f>_xll.AtlasFormulas.AtlasFunctions.AtlasTable("PROD",DataAreaId,"T.SalesTable","%CustAccount","","","","","","","SalesId",$A58)</f>
        <v>364-000090</v>
      </c>
      <c r="C58" s="7" t="str">
        <f>_xll.AtlasFormulas.AtlasFunctions.AtlasTable("PROD",DataAreaId,"T.CustTable","%Name","","","","","","","AccountNum",$B58)</f>
        <v>Aann.bedr. Gebr. Rijneveld Mijdrecht B.V.</v>
      </c>
      <c r="D58" s="4" t="s">
        <v>308</v>
      </c>
      <c r="E58" s="4" t="s">
        <v>839</v>
      </c>
      <c r="F58" s="4" t="s">
        <v>309</v>
      </c>
      <c r="G58" s="7" t="str">
        <f>_xll.AtlasFormulas.AtlasFunctions.AtlasTable("PROD",DataAreaId,"T.SalesLine","%ShippingDateRequested","","","","","","","ItemId|InventTransId",$D58,$E58)</f>
        <v>6/1/2017</v>
      </c>
      <c r="H58" s="9">
        <v>-4</v>
      </c>
      <c r="I58" s="9">
        <f>_xll.AtlasFormulas.AtlasFunctions.AtlasBalance("PROD",DataAreaId,"T.SalesLine","Sum|SalesPrice|0","","","","","","","ItemId|InventTransId",$D58,$E58)</f>
        <v>8.5</v>
      </c>
      <c r="J58" s="7" t="str">
        <f>_xll.AtlasFormulas.AtlasFunctions.AtlasTable("PROD",DataAreaId,"T.SalesLine","%CurrencyCode","","","","","","","ItemId|InventTransId",$D58,$E58)</f>
        <v>EUR</v>
      </c>
      <c r="K58" s="9">
        <f>_xll.AtlasFormulas.AtlasFunctions.AtlasBalance("PROD",DataAreaId,"T.SalesLine","Sum|LineAmount|0","","","","","","","ItemId|InventTransId",$D58,$E58)</f>
        <v>34</v>
      </c>
      <c r="L58" s="6">
        <v>42894</v>
      </c>
      <c r="M58" s="6">
        <v>42887</v>
      </c>
    </row>
    <row r="59" spans="1:13" x14ac:dyDescent="0.25">
      <c r="A59" s="4" t="s">
        <v>840</v>
      </c>
      <c r="B59" s="7" t="str">
        <f>_xll.AtlasFormulas.AtlasFunctions.AtlasTable("PROD",DataAreaId,"T.SalesTable","%CustAccount","","","","","","","SalesId",$A59)</f>
        <v>364-000109</v>
      </c>
      <c r="C59" s="7" t="str">
        <f>_xll.AtlasFormulas.AtlasFunctions.AtlasTable("PROD",DataAreaId,"T.CustTable","%Name","","","","","","","AccountNum",$B59)</f>
        <v>De Meerlanden Infrabeheer</v>
      </c>
      <c r="D59" s="4" t="s">
        <v>841</v>
      </c>
      <c r="E59" s="4" t="s">
        <v>842</v>
      </c>
      <c r="F59" s="4" t="s">
        <v>843</v>
      </c>
      <c r="G59" s="7" t="str">
        <f>_xll.AtlasFormulas.AtlasFunctions.AtlasTable("PROD",DataAreaId,"T.SalesLine","%ShippingDateRequested","","","","","","","ItemId|InventTransId",$D59,$E59)</f>
        <v>2/1/2017</v>
      </c>
      <c r="H59" s="9">
        <v>-12</v>
      </c>
      <c r="I59" s="9">
        <f>_xll.AtlasFormulas.AtlasFunctions.AtlasBalance("PROD",DataAreaId,"T.SalesLine","Sum|SalesPrice|0","","","","","","","ItemId|InventTransId",$D59,$E59)</f>
        <v>5.95</v>
      </c>
      <c r="J59" s="7" t="str">
        <f>_xll.AtlasFormulas.AtlasFunctions.AtlasTable("PROD",DataAreaId,"T.SalesLine","%CurrencyCode","","","","","","","ItemId|InventTransId",$D59,$E59)</f>
        <v>EUR</v>
      </c>
      <c r="K59" s="9">
        <f>_xll.AtlasFormulas.AtlasFunctions.AtlasBalance("PROD",DataAreaId,"T.SalesLine","Sum|LineAmount|0","","","","","","","ItemId|InventTransId",$D59,$E59)</f>
        <v>71.400000000000006</v>
      </c>
      <c r="L59" s="6">
        <v>42774</v>
      </c>
      <c r="M59" s="6">
        <v>42767</v>
      </c>
    </row>
    <row r="60" spans="1:13" x14ac:dyDescent="0.25">
      <c r="A60" s="4" t="s">
        <v>844</v>
      </c>
      <c r="B60" s="7" t="str">
        <f>_xll.AtlasFormulas.AtlasFunctions.AtlasTable("PROD",DataAreaId,"T.SalesTable","%CustAccount","","","","","","","SalesId",$A60)</f>
        <v>364-000125</v>
      </c>
      <c r="C60" s="7" t="str">
        <f>_xll.AtlasFormulas.AtlasFunctions.AtlasTable("PROD",DataAreaId,"T.CustTable","%Name","","","","","","","AccountNum",$B60)</f>
        <v>Ooms Construction B.V.</v>
      </c>
      <c r="D60" s="4" t="s">
        <v>841</v>
      </c>
      <c r="E60" s="4" t="s">
        <v>845</v>
      </c>
      <c r="F60" s="4" t="s">
        <v>843</v>
      </c>
      <c r="G60" s="7" t="str">
        <f>_xll.AtlasFormulas.AtlasFunctions.AtlasTable("PROD",DataAreaId,"T.SalesLine","%ShippingDateRequested","","","","","","","ItemId|InventTransId",$D60,$E60)</f>
        <v>2/10/2017</v>
      </c>
      <c r="H60" s="9">
        <v>-5</v>
      </c>
      <c r="I60" s="9">
        <f>_xll.AtlasFormulas.AtlasFunctions.AtlasBalance("PROD",DataAreaId,"T.SalesLine","Sum|SalesPrice|0","","","","","","","ItemId|InventTransId",$D60,$E60)</f>
        <v>5.95</v>
      </c>
      <c r="J60" s="7" t="str">
        <f>_xll.AtlasFormulas.AtlasFunctions.AtlasTable("PROD",DataAreaId,"T.SalesLine","%CurrencyCode","","","","","","","ItemId|InventTransId",$D60,$E60)</f>
        <v>EUR</v>
      </c>
      <c r="K60" s="9">
        <f>_xll.AtlasFormulas.AtlasFunctions.AtlasBalance("PROD",DataAreaId,"T.SalesLine","Sum|LineAmount|0","","","","","","","ItemId|InventTransId",$D60,$E60)</f>
        <v>29.75</v>
      </c>
      <c r="L60" s="6">
        <v>42776</v>
      </c>
      <c r="M60" s="6">
        <v>42775</v>
      </c>
    </row>
    <row r="61" spans="1:13" x14ac:dyDescent="0.25">
      <c r="A61" s="4" t="s">
        <v>846</v>
      </c>
      <c r="B61" s="7" t="str">
        <f>_xll.AtlasFormulas.AtlasFunctions.AtlasTable("PROD",DataAreaId,"T.SalesTable","%CustAccount","","","","","","","SalesId",$A61)</f>
        <v>364-000125</v>
      </c>
      <c r="C61" s="7" t="str">
        <f>_xll.AtlasFormulas.AtlasFunctions.AtlasTable("PROD",DataAreaId,"T.CustTable","%Name","","","","","","","AccountNum",$B61)</f>
        <v>Ooms Construction B.V.</v>
      </c>
      <c r="D61" s="4" t="s">
        <v>841</v>
      </c>
      <c r="E61" s="4" t="s">
        <v>847</v>
      </c>
      <c r="F61" s="4" t="s">
        <v>843</v>
      </c>
      <c r="G61" s="7" t="str">
        <f>_xll.AtlasFormulas.AtlasFunctions.AtlasTable("PROD",DataAreaId,"T.SalesLine","%ShippingDateRequested","","","","","","","ItemId|InventTransId",$D61,$E61)</f>
        <v>2/16/2017</v>
      </c>
      <c r="H61" s="9">
        <v>-3</v>
      </c>
      <c r="I61" s="9">
        <f>_xll.AtlasFormulas.AtlasFunctions.AtlasBalance("PROD",DataAreaId,"T.SalesLine","Sum|SalesPrice|0","","","","","","","ItemId|InventTransId",$D61,$E61)</f>
        <v>5.95</v>
      </c>
      <c r="J61" s="7" t="str">
        <f>_xll.AtlasFormulas.AtlasFunctions.AtlasTable("PROD",DataAreaId,"T.SalesLine","%CurrencyCode","","","","","","","ItemId|InventTransId",$D61,$E61)</f>
        <v>EUR</v>
      </c>
      <c r="K61" s="9">
        <f>_xll.AtlasFormulas.AtlasFunctions.AtlasBalance("PROD",DataAreaId,"T.SalesLine","Sum|LineAmount|0","","","","","","","ItemId|InventTransId",$D61,$E61)</f>
        <v>17.850000000000001</v>
      </c>
      <c r="L61" s="6">
        <v>42790</v>
      </c>
      <c r="M61" s="6">
        <v>42782</v>
      </c>
    </row>
    <row r="62" spans="1:13" x14ac:dyDescent="0.25">
      <c r="A62" s="4" t="s">
        <v>848</v>
      </c>
      <c r="B62" s="7" t="str">
        <f>_xll.AtlasFormulas.AtlasFunctions.AtlasTable("PROD",DataAreaId,"T.SalesTable","%CustAccount","","","","","","","SalesId",$A62)</f>
        <v>364-000026</v>
      </c>
      <c r="C62" s="7" t="str">
        <f>_xll.AtlasFormulas.AtlasFunctions.AtlasTable("PROD",DataAreaId,"T.CustTable","%Name","","","","","","","AccountNum",$B62)</f>
        <v>BAM Infra Regionaal Amsterdam</v>
      </c>
      <c r="D62" s="4" t="s">
        <v>841</v>
      </c>
      <c r="E62" s="4" t="s">
        <v>849</v>
      </c>
      <c r="F62" s="4" t="s">
        <v>843</v>
      </c>
      <c r="G62" s="7" t="str">
        <f>_xll.AtlasFormulas.AtlasFunctions.AtlasTable("PROD",DataAreaId,"T.SalesLine","%ShippingDateRequested","","","","","","","ItemId|InventTransId",$D62,$E62)</f>
        <v>2/24/2017</v>
      </c>
      <c r="H62" s="9">
        <v>-3</v>
      </c>
      <c r="I62" s="9">
        <f>_xll.AtlasFormulas.AtlasFunctions.AtlasBalance("PROD",DataAreaId,"T.SalesLine","Sum|SalesPrice|0","","","","","","","ItemId|InventTransId",$D62,$E62)</f>
        <v>5.95</v>
      </c>
      <c r="J62" s="7" t="str">
        <f>_xll.AtlasFormulas.AtlasFunctions.AtlasTable("PROD",DataAreaId,"T.SalesLine","%CurrencyCode","","","","","","","ItemId|InventTransId",$D62,$E62)</f>
        <v>EUR</v>
      </c>
      <c r="K62" s="9">
        <f>_xll.AtlasFormulas.AtlasFunctions.AtlasBalance("PROD",DataAreaId,"T.SalesLine","Sum|LineAmount|0","","","","","","","ItemId|InventTransId",$D62,$E62)</f>
        <v>17.850000000000001</v>
      </c>
      <c r="L62" s="6">
        <v>42793</v>
      </c>
      <c r="M62" s="6">
        <v>42790</v>
      </c>
    </row>
    <row r="63" spans="1:13" x14ac:dyDescent="0.25">
      <c r="A63" s="4" t="s">
        <v>850</v>
      </c>
      <c r="B63" s="7" t="str">
        <f>_xll.AtlasFormulas.AtlasFunctions.AtlasTable("PROD",DataAreaId,"T.SalesTable","%CustAccount","","","","","","","SalesId",$A63)</f>
        <v>364-000026</v>
      </c>
      <c r="C63" s="7" t="str">
        <f>_xll.AtlasFormulas.AtlasFunctions.AtlasTable("PROD",DataAreaId,"T.CustTable","%Name","","","","","","","AccountNum",$B63)</f>
        <v>BAM Infra Regionaal Amsterdam</v>
      </c>
      <c r="D63" s="4" t="s">
        <v>841</v>
      </c>
      <c r="E63" s="4" t="s">
        <v>851</v>
      </c>
      <c r="F63" s="4" t="s">
        <v>843</v>
      </c>
      <c r="G63" s="7" t="str">
        <f>_xll.AtlasFormulas.AtlasFunctions.AtlasTable("PROD",DataAreaId,"T.SalesLine","%ShippingDateRequested","","","","","","","ItemId|InventTransId",$D63,$E63)</f>
        <v>3/7/2017</v>
      </c>
      <c r="H63" s="9">
        <v>-3</v>
      </c>
      <c r="I63" s="9">
        <f>_xll.AtlasFormulas.AtlasFunctions.AtlasBalance("PROD",DataAreaId,"T.SalesLine","Sum|SalesPrice|0","","","","","","","ItemId|InventTransId",$D63,$E63)</f>
        <v>5.95</v>
      </c>
      <c r="J63" s="7" t="str">
        <f>_xll.AtlasFormulas.AtlasFunctions.AtlasTable("PROD",DataAreaId,"T.SalesLine","%CurrencyCode","","","","","","","ItemId|InventTransId",$D63,$E63)</f>
        <v>EUR</v>
      </c>
      <c r="K63" s="9">
        <f>_xll.AtlasFormulas.AtlasFunctions.AtlasBalance("PROD",DataAreaId,"T.SalesLine","Sum|LineAmount|0","","","","","","","ItemId|InventTransId",$D63,$E63)</f>
        <v>23.8</v>
      </c>
      <c r="L63" s="6">
        <v>42804</v>
      </c>
      <c r="M63" s="6">
        <v>42801</v>
      </c>
    </row>
    <row r="64" spans="1:13" x14ac:dyDescent="0.25">
      <c r="A64" s="4" t="s">
        <v>850</v>
      </c>
      <c r="B64" s="7" t="str">
        <f>_xll.AtlasFormulas.AtlasFunctions.AtlasTable("PROD",DataAreaId,"T.SalesTable","%CustAccount","","","","","","","SalesId",$A64)</f>
        <v>364-000026</v>
      </c>
      <c r="C64" s="7" t="str">
        <f>_xll.AtlasFormulas.AtlasFunctions.AtlasTable("PROD",DataAreaId,"T.CustTable","%Name","","","","","","","AccountNum",$B64)</f>
        <v>BAM Infra Regionaal Amsterdam</v>
      </c>
      <c r="D64" s="4" t="s">
        <v>841</v>
      </c>
      <c r="E64" s="4" t="s">
        <v>851</v>
      </c>
      <c r="F64" s="4" t="s">
        <v>843</v>
      </c>
      <c r="G64" s="7" t="str">
        <f>_xll.AtlasFormulas.AtlasFunctions.AtlasTable("PROD",DataAreaId,"T.SalesLine","%ShippingDateRequested","","","","","","","ItemId|InventTransId",$D64,$E64)</f>
        <v>3/7/2017</v>
      </c>
      <c r="H64" s="9">
        <v>-1</v>
      </c>
      <c r="I64" s="9">
        <f>_xll.AtlasFormulas.AtlasFunctions.AtlasBalance("PROD",DataAreaId,"T.SalesLine","Sum|SalesPrice|0","","","","","","","ItemId|InventTransId",$D64,$E64)</f>
        <v>5.95</v>
      </c>
      <c r="J64" s="7" t="str">
        <f>_xll.AtlasFormulas.AtlasFunctions.AtlasTable("PROD",DataAreaId,"T.SalesLine","%CurrencyCode","","","","","","","ItemId|InventTransId",$D64,$E64)</f>
        <v>EUR</v>
      </c>
      <c r="K64" s="9">
        <f>_xll.AtlasFormulas.AtlasFunctions.AtlasBalance("PROD",DataAreaId,"T.SalesLine","Sum|LineAmount|0","","","","","","","ItemId|InventTransId",$D64,$E64)</f>
        <v>23.8</v>
      </c>
      <c r="L64" s="6">
        <v>42804</v>
      </c>
      <c r="M64" s="6">
        <v>42801</v>
      </c>
    </row>
    <row r="65" spans="1:13" x14ac:dyDescent="0.25">
      <c r="A65" s="4" t="s">
        <v>844</v>
      </c>
      <c r="B65" s="7" t="str">
        <f>_xll.AtlasFormulas.AtlasFunctions.AtlasTable("PROD",DataAreaId,"T.SalesTable","%CustAccount","","","","","","","SalesId",$A65)</f>
        <v>364-000125</v>
      </c>
      <c r="C65" s="7" t="str">
        <f>_xll.AtlasFormulas.AtlasFunctions.AtlasTable("PROD",DataAreaId,"T.CustTable","%Name","","","","","","","AccountNum",$B65)</f>
        <v>Ooms Construction B.V.</v>
      </c>
      <c r="D65" s="4" t="s">
        <v>852</v>
      </c>
      <c r="E65" s="4" t="s">
        <v>853</v>
      </c>
      <c r="F65" s="4" t="s">
        <v>854</v>
      </c>
      <c r="G65" s="7" t="str">
        <f>_xll.AtlasFormulas.AtlasFunctions.AtlasTable("PROD",DataAreaId,"T.SalesLine","%ShippingDateRequested","","","","","","","ItemId|InventTransId",$D65,$E65)</f>
        <v>2/10/2017</v>
      </c>
      <c r="H65" s="9">
        <v>-5</v>
      </c>
      <c r="I65" s="9">
        <f>_xll.AtlasFormulas.AtlasFunctions.AtlasBalance("PROD",DataAreaId,"T.SalesLine","Sum|SalesPrice|0","","","","","","","ItemId|InventTransId",$D65,$E65)</f>
        <v>18.899999999999999</v>
      </c>
      <c r="J65" s="7" t="str">
        <f>_xll.AtlasFormulas.AtlasFunctions.AtlasTable("PROD",DataAreaId,"T.SalesLine","%CurrencyCode","","","","","","","ItemId|InventTransId",$D65,$E65)</f>
        <v>EUR</v>
      </c>
      <c r="K65" s="9">
        <f>_xll.AtlasFormulas.AtlasFunctions.AtlasBalance("PROD",DataAreaId,"T.SalesLine","Sum|LineAmount|0","","","","","","","ItemId|InventTransId",$D65,$E65)</f>
        <v>94.5</v>
      </c>
      <c r="L65" s="6">
        <v>42776</v>
      </c>
      <c r="M65" s="6">
        <v>42775</v>
      </c>
    </row>
    <row r="66" spans="1:13" x14ac:dyDescent="0.25">
      <c r="A66" s="4" t="s">
        <v>846</v>
      </c>
      <c r="B66" s="7" t="str">
        <f>_xll.AtlasFormulas.AtlasFunctions.AtlasTable("PROD",DataAreaId,"T.SalesTable","%CustAccount","","","","","","","SalesId",$A66)</f>
        <v>364-000125</v>
      </c>
      <c r="C66" s="7" t="str">
        <f>_xll.AtlasFormulas.AtlasFunctions.AtlasTable("PROD",DataAreaId,"T.CustTable","%Name","","","","","","","AccountNum",$B66)</f>
        <v>Ooms Construction B.V.</v>
      </c>
      <c r="D66" s="4" t="s">
        <v>852</v>
      </c>
      <c r="E66" s="4" t="s">
        <v>855</v>
      </c>
      <c r="F66" s="4" t="s">
        <v>854</v>
      </c>
      <c r="G66" s="7" t="str">
        <f>_xll.AtlasFormulas.AtlasFunctions.AtlasTable("PROD",DataAreaId,"T.SalesLine","%ShippingDateRequested","","","","","","","ItemId|InventTransId",$D66,$E66)</f>
        <v>2/16/2017</v>
      </c>
      <c r="H66" s="9">
        <v>-10</v>
      </c>
      <c r="I66" s="9">
        <f>_xll.AtlasFormulas.AtlasFunctions.AtlasBalance("PROD",DataAreaId,"T.SalesLine","Sum|SalesPrice|0","","","","","","","ItemId|InventTransId",$D66,$E66)</f>
        <v>18.899999999999999</v>
      </c>
      <c r="J66" s="7" t="str">
        <f>_xll.AtlasFormulas.AtlasFunctions.AtlasTable("PROD",DataAreaId,"T.SalesLine","%CurrencyCode","","","","","","","ItemId|InventTransId",$D66,$E66)</f>
        <v>EUR</v>
      </c>
      <c r="K66" s="9">
        <f>_xll.AtlasFormulas.AtlasFunctions.AtlasBalance("PROD",DataAreaId,"T.SalesLine","Sum|LineAmount|0","","","","","","","ItemId|InventTransId",$D66,$E66)</f>
        <v>189</v>
      </c>
      <c r="L66" s="6">
        <v>42790</v>
      </c>
      <c r="M66" s="6">
        <v>42782</v>
      </c>
    </row>
    <row r="67" spans="1:13" x14ac:dyDescent="0.25">
      <c r="A67" s="4" t="s">
        <v>856</v>
      </c>
      <c r="B67" s="7" t="str">
        <f>_xll.AtlasFormulas.AtlasFunctions.AtlasTable("PROD",DataAreaId,"T.SalesTable","%CustAccount","","","","","","","SalesId",$A67)</f>
        <v>364-000073</v>
      </c>
      <c r="C67" s="7" t="str">
        <f>_xll.AtlasFormulas.AtlasFunctions.AtlasTable("PROD",DataAreaId,"T.CustTable","%Name","","","","","","","AccountNum",$B67)</f>
        <v>Aannemersbedrijf Luteijn &amp; Dijkstal</v>
      </c>
      <c r="D67" s="4" t="s">
        <v>852</v>
      </c>
      <c r="E67" s="4" t="s">
        <v>857</v>
      </c>
      <c r="F67" s="4" t="s">
        <v>854</v>
      </c>
      <c r="G67" s="7" t="str">
        <f>_xll.AtlasFormulas.AtlasFunctions.AtlasTable("PROD",DataAreaId,"T.SalesLine","%ShippingDateRequested","","","","","","","ItemId|InventTransId",$D67,$E67)</f>
        <v>2/20/2017</v>
      </c>
      <c r="H67" s="9">
        <v>-21</v>
      </c>
      <c r="I67" s="9">
        <f>_xll.AtlasFormulas.AtlasFunctions.AtlasBalance("PROD",DataAreaId,"T.SalesLine","Sum|SalesPrice|0","","","","","","","ItemId|InventTransId",$D67,$E67)</f>
        <v>18.899999999999999</v>
      </c>
      <c r="J67" s="7" t="str">
        <f>_xll.AtlasFormulas.AtlasFunctions.AtlasTable("PROD",DataAreaId,"T.SalesLine","%CurrencyCode","","","","","","","ItemId|InventTransId",$D67,$E67)</f>
        <v>EUR</v>
      </c>
      <c r="K67" s="9">
        <f>_xll.AtlasFormulas.AtlasFunctions.AtlasBalance("PROD",DataAreaId,"T.SalesLine","Sum|LineAmount|0","","","","","","","ItemId|InventTransId",$D67,$E67)</f>
        <v>396.9</v>
      </c>
      <c r="L67" s="6">
        <v>42790</v>
      </c>
      <c r="M67" s="6">
        <v>42786</v>
      </c>
    </row>
    <row r="68" spans="1:13" x14ac:dyDescent="0.25">
      <c r="A68" s="4" t="s">
        <v>848</v>
      </c>
      <c r="B68" s="7" t="str">
        <f>_xll.AtlasFormulas.AtlasFunctions.AtlasTable("PROD",DataAreaId,"T.SalesTable","%CustAccount","","","","","","","SalesId",$A68)</f>
        <v>364-000026</v>
      </c>
      <c r="C68" s="7" t="str">
        <f>_xll.AtlasFormulas.AtlasFunctions.AtlasTable("PROD",DataAreaId,"T.CustTable","%Name","","","","","","","AccountNum",$B68)</f>
        <v>BAM Infra Regionaal Amsterdam</v>
      </c>
      <c r="D68" s="4" t="s">
        <v>852</v>
      </c>
      <c r="E68" s="4" t="s">
        <v>858</v>
      </c>
      <c r="F68" s="4" t="s">
        <v>854</v>
      </c>
      <c r="G68" s="7" t="str">
        <f>_xll.AtlasFormulas.AtlasFunctions.AtlasTable("PROD",DataAreaId,"T.SalesLine","%ShippingDateRequested","","","","","","","ItemId|InventTransId",$D68,$E68)</f>
        <v>2/24/2017</v>
      </c>
      <c r="H68" s="9">
        <v>-10</v>
      </c>
      <c r="I68" s="9">
        <f>_xll.AtlasFormulas.AtlasFunctions.AtlasBalance("PROD",DataAreaId,"T.SalesLine","Sum|SalesPrice|0","","","","","","","ItemId|InventTransId",$D68,$E68)</f>
        <v>18.899999999999999</v>
      </c>
      <c r="J68" s="7" t="str">
        <f>_xll.AtlasFormulas.AtlasFunctions.AtlasTable("PROD",DataAreaId,"T.SalesLine","%CurrencyCode","","","","","","","ItemId|InventTransId",$D68,$E68)</f>
        <v>EUR</v>
      </c>
      <c r="K68" s="9">
        <f>_xll.AtlasFormulas.AtlasFunctions.AtlasBalance("PROD",DataAreaId,"T.SalesLine","Sum|LineAmount|0","","","","","","","ItemId|InventTransId",$D68,$E68)</f>
        <v>189</v>
      </c>
      <c r="L68" s="6">
        <v>42793</v>
      </c>
      <c r="M68" s="6">
        <v>42790</v>
      </c>
    </row>
    <row r="69" spans="1:13" x14ac:dyDescent="0.25">
      <c r="A69" s="4" t="s">
        <v>850</v>
      </c>
      <c r="B69" s="7" t="str">
        <f>_xll.AtlasFormulas.AtlasFunctions.AtlasTable("PROD",DataAreaId,"T.SalesTable","%CustAccount","","","","","","","SalesId",$A69)</f>
        <v>364-000026</v>
      </c>
      <c r="C69" s="7" t="str">
        <f>_xll.AtlasFormulas.AtlasFunctions.AtlasTable("PROD",DataAreaId,"T.CustTable","%Name","","","","","","","AccountNum",$B69)</f>
        <v>BAM Infra Regionaal Amsterdam</v>
      </c>
      <c r="D69" s="4" t="s">
        <v>852</v>
      </c>
      <c r="E69" s="4" t="s">
        <v>859</v>
      </c>
      <c r="F69" s="4" t="s">
        <v>854</v>
      </c>
      <c r="G69" s="7" t="str">
        <f>_xll.AtlasFormulas.AtlasFunctions.AtlasTable("PROD",DataAreaId,"T.SalesLine","%ShippingDateRequested","","","","","","","ItemId|InventTransId",$D69,$E69)</f>
        <v>3/7/2017</v>
      </c>
      <c r="H69" s="9">
        <v>-10</v>
      </c>
      <c r="I69" s="9">
        <f>_xll.AtlasFormulas.AtlasFunctions.AtlasBalance("PROD",DataAreaId,"T.SalesLine","Sum|SalesPrice|0","","","","","","","ItemId|InventTransId",$D69,$E69)</f>
        <v>18.899999999999999</v>
      </c>
      <c r="J69" s="7" t="str">
        <f>_xll.AtlasFormulas.AtlasFunctions.AtlasTable("PROD",DataAreaId,"T.SalesLine","%CurrencyCode","","","","","","","ItemId|InventTransId",$D69,$E69)</f>
        <v>EUR</v>
      </c>
      <c r="K69" s="9">
        <f>_xll.AtlasFormulas.AtlasFunctions.AtlasBalance("PROD",DataAreaId,"T.SalesLine","Sum|LineAmount|0","","","","","","","ItemId|InventTransId",$D69,$E69)</f>
        <v>189</v>
      </c>
      <c r="L69" s="6">
        <v>42804</v>
      </c>
      <c r="M69" s="6">
        <v>42801</v>
      </c>
    </row>
    <row r="70" spans="1:13" x14ac:dyDescent="0.25">
      <c r="A70" s="4" t="s">
        <v>860</v>
      </c>
      <c r="B70" s="7" t="str">
        <f>_xll.AtlasFormulas.AtlasFunctions.AtlasTable("PROD",DataAreaId,"T.SalesTable","%CustAccount","","","","","","","SalesId",$A70)</f>
        <v>364-000125</v>
      </c>
      <c r="C70" s="7" t="str">
        <f>_xll.AtlasFormulas.AtlasFunctions.AtlasTable("PROD",DataAreaId,"T.CustTable","%Name","","","","","","","AccountNum",$B70)</f>
        <v>Ooms Construction B.V.</v>
      </c>
      <c r="D70" s="4" t="s">
        <v>852</v>
      </c>
      <c r="E70" s="4" t="s">
        <v>861</v>
      </c>
      <c r="F70" s="4" t="s">
        <v>854</v>
      </c>
      <c r="G70" s="7" t="str">
        <f>_xll.AtlasFormulas.AtlasFunctions.AtlasTable("PROD",DataAreaId,"T.SalesLine","%ShippingDateRequested","","","","","","","ItemId|InventTransId",$D70,$E70)</f>
        <v>3/10/2017</v>
      </c>
      <c r="H70" s="9">
        <v>-10</v>
      </c>
      <c r="I70" s="9">
        <f>_xll.AtlasFormulas.AtlasFunctions.AtlasBalance("PROD",DataAreaId,"T.SalesLine","Sum|SalesPrice|0","","","","","","","ItemId|InventTransId",$D70,$E70)</f>
        <v>18.899999999999999</v>
      </c>
      <c r="J70" s="7" t="str">
        <f>_xll.AtlasFormulas.AtlasFunctions.AtlasTable("PROD",DataAreaId,"T.SalesLine","%CurrencyCode","","","","","","","ItemId|InventTransId",$D70,$E70)</f>
        <v>EUR</v>
      </c>
      <c r="K70" s="9">
        <f>_xll.AtlasFormulas.AtlasFunctions.AtlasBalance("PROD",DataAreaId,"T.SalesLine","Sum|LineAmount|0","","","","","","","ItemId|InventTransId",$D70,$E70)</f>
        <v>189</v>
      </c>
      <c r="L70" s="6">
        <v>42804</v>
      </c>
      <c r="M70" s="6">
        <v>42804</v>
      </c>
    </row>
    <row r="71" spans="1:13" x14ac:dyDescent="0.25">
      <c r="A71" s="4" t="s">
        <v>862</v>
      </c>
      <c r="B71" s="7" t="str">
        <f>_xll.AtlasFormulas.AtlasFunctions.AtlasTable("PROD",DataAreaId,"T.SalesTable","%CustAccount","","","","","","","SalesId",$A71)</f>
        <v>364-000126</v>
      </c>
      <c r="C71" s="7" t="str">
        <f>_xll.AtlasFormulas.AtlasFunctions.AtlasTable("PROD",DataAreaId,"T.CustTable","%Name","","","","","","","AccountNum",$B71)</f>
        <v>Van Doorn Geldermalsen B.V.</v>
      </c>
      <c r="D71" s="4" t="s">
        <v>315</v>
      </c>
      <c r="E71" s="4" t="s">
        <v>863</v>
      </c>
      <c r="F71" s="4" t="s">
        <v>316</v>
      </c>
      <c r="G71" s="7" t="str">
        <f>_xll.AtlasFormulas.AtlasFunctions.AtlasTable("PROD",DataAreaId,"T.SalesLine","%ShippingDateRequested","","","","","","","ItemId|InventTransId",$D71,$E71)</f>
        <v>2/27/2017</v>
      </c>
      <c r="H71" s="9">
        <v>-2700</v>
      </c>
      <c r="I71" s="9">
        <f>_xll.AtlasFormulas.AtlasFunctions.AtlasBalance("PROD",DataAreaId,"T.SalesLine","Sum|SalesPrice|0","","","","","","","ItemId|InventTransId",$D71,$E71)</f>
        <v>1.4</v>
      </c>
      <c r="J71" s="7" t="str">
        <f>_xll.AtlasFormulas.AtlasFunctions.AtlasTable("PROD",DataAreaId,"T.SalesLine","%CurrencyCode","","","","","","","ItemId|InventTransId",$D71,$E71)</f>
        <v>EUR</v>
      </c>
      <c r="K71" s="9">
        <f>_xll.AtlasFormulas.AtlasFunctions.AtlasBalance("PROD",DataAreaId,"T.SalesLine","Sum|LineAmount|0","","","","","","","ItemId|InventTransId",$D71,$E71)</f>
        <v>3780</v>
      </c>
      <c r="L71" s="6">
        <v>42797</v>
      </c>
      <c r="M71" s="6">
        <v>42793</v>
      </c>
    </row>
    <row r="72" spans="1:13" x14ac:dyDescent="0.25">
      <c r="A72" s="4" t="s">
        <v>864</v>
      </c>
      <c r="B72" s="7" t="str">
        <f>_xll.AtlasFormulas.AtlasFunctions.AtlasTable("PROD",DataAreaId,"T.SalesTable","%CustAccount","","","","","","","SalesId",$A72)</f>
        <v>364-000107</v>
      </c>
      <c r="C72" s="7" t="str">
        <f>_xll.AtlasFormulas.AtlasFunctions.AtlasTable("PROD",DataAreaId,"T.CustTable","%Name","","","","","","","AccountNum",$B72)</f>
        <v>Boskalis NL B.V.</v>
      </c>
      <c r="D72" s="4" t="s">
        <v>315</v>
      </c>
      <c r="E72" s="4" t="s">
        <v>865</v>
      </c>
      <c r="F72" s="4" t="s">
        <v>316</v>
      </c>
      <c r="G72" s="7" t="str">
        <f>_xll.AtlasFormulas.AtlasFunctions.AtlasTable("PROD",DataAreaId,"T.SalesLine","%ShippingDateRequested","","","","","","","ItemId|InventTransId",$D72,$E72)</f>
        <v>6/6/2017</v>
      </c>
      <c r="H72" s="9">
        <v>-1000</v>
      </c>
      <c r="I72" s="9">
        <f>_xll.AtlasFormulas.AtlasFunctions.AtlasBalance("PROD",DataAreaId,"T.SalesLine","Sum|SalesPrice|0","","","","","","","ItemId|InventTransId",$D72,$E72)</f>
        <v>1.55</v>
      </c>
      <c r="J72" s="7" t="str">
        <f>_xll.AtlasFormulas.AtlasFunctions.AtlasTable("PROD",DataAreaId,"T.SalesLine","%CurrencyCode","","","","","","","ItemId|InventTransId",$D72,$E72)</f>
        <v>EUR</v>
      </c>
      <c r="K72" s="9">
        <f>_xll.AtlasFormulas.AtlasFunctions.AtlasBalance("PROD",DataAreaId,"T.SalesLine","Sum|LineAmount|0","","","","","","","ItemId|InventTransId",$D72,$E72)</f>
        <v>1550</v>
      </c>
      <c r="L72" s="6"/>
      <c r="M72" s="6">
        <v>42892</v>
      </c>
    </row>
    <row r="73" spans="1:13" x14ac:dyDescent="0.25">
      <c r="A73" s="4" t="s">
        <v>866</v>
      </c>
      <c r="B73" s="7" t="str">
        <f>_xll.AtlasFormulas.AtlasFunctions.AtlasTable("PROD",DataAreaId,"T.SalesTable","%CustAccount","","","","","","","SalesId",$A73)</f>
        <v>364-000043</v>
      </c>
      <c r="C73" s="7" t="str">
        <f>_xll.AtlasFormulas.AtlasFunctions.AtlasTable("PROD",DataAreaId,"T.CustTable","%Name","","","","","","","AccountNum",$B73)</f>
        <v>Gebr. Van Kessel Wegenbouw B.V. Regio West</v>
      </c>
      <c r="D73" s="4" t="s">
        <v>867</v>
      </c>
      <c r="E73" s="4" t="s">
        <v>868</v>
      </c>
      <c r="F73" s="4" t="s">
        <v>869</v>
      </c>
      <c r="G73" s="7" t="str">
        <f>_xll.AtlasFormulas.AtlasFunctions.AtlasTable("PROD",DataAreaId,"T.SalesLine","%ShippingDateRequested","","","","","","","ItemId|InventTransId",$D73,$E73)</f>
        <v>7/8/2017</v>
      </c>
      <c r="H73" s="9">
        <v>-1</v>
      </c>
      <c r="I73" s="9">
        <f>_xll.AtlasFormulas.AtlasFunctions.AtlasBalance("PROD",DataAreaId,"T.SalesLine","Sum|SalesPrice|0","","","","","","","ItemId|InventTransId",$D73,$E73)</f>
        <v>2743.75</v>
      </c>
      <c r="J73" s="7" t="str">
        <f>_xll.AtlasFormulas.AtlasFunctions.AtlasTable("PROD",DataAreaId,"T.SalesLine","%CurrencyCode","","","","","","","ItemId|InventTransId",$D73,$E73)</f>
        <v>EUR</v>
      </c>
      <c r="K73" s="9">
        <f>_xll.AtlasFormulas.AtlasFunctions.AtlasBalance("PROD",DataAreaId,"T.SalesLine","Sum|LineAmount|0","","","","","","","ItemId|InventTransId",$D73,$E73)</f>
        <v>2743.75</v>
      </c>
      <c r="L73" s="6"/>
      <c r="M73" s="6"/>
    </row>
    <row r="74" spans="1:13" x14ac:dyDescent="0.25">
      <c r="A74" s="4" t="s">
        <v>870</v>
      </c>
      <c r="B74" s="7" t="str">
        <f>_xll.AtlasFormulas.AtlasFunctions.AtlasTable("PROD",DataAreaId,"T.SalesTable","%CustAccount","","","","","","","SalesId",$A74)</f>
        <v>364-000058</v>
      </c>
      <c r="C74" s="7" t="str">
        <f>_xll.AtlasFormulas.AtlasFunctions.AtlasTable("PROD",DataAreaId,"T.CustTable","%Name","","","","","","","AccountNum",$B74)</f>
        <v>D. van der Steen B.V.</v>
      </c>
      <c r="D74" s="4" t="s">
        <v>867</v>
      </c>
      <c r="E74" s="4" t="s">
        <v>871</v>
      </c>
      <c r="F74" s="4" t="s">
        <v>869</v>
      </c>
      <c r="G74" s="7" t="str">
        <f>_xll.AtlasFormulas.AtlasFunctions.AtlasTable("PROD",DataAreaId,"T.SalesLine","%ShippingDateRequested","","","","","","","ItemId|InventTransId",$D74,$E74)</f>
        <v>6/6/2017</v>
      </c>
      <c r="H74" s="9">
        <v>-1</v>
      </c>
      <c r="I74" s="9">
        <f>_xll.AtlasFormulas.AtlasFunctions.AtlasBalance("PROD",DataAreaId,"T.SalesLine","Sum|SalesPrice|0","","","","","","","ItemId|InventTransId",$D74,$E74)</f>
        <v>2250</v>
      </c>
      <c r="J74" s="7" t="str">
        <f>_xll.AtlasFormulas.AtlasFunctions.AtlasTable("PROD",DataAreaId,"T.SalesLine","%CurrencyCode","","","","","","","ItemId|InventTransId",$D74,$E74)</f>
        <v>EUR</v>
      </c>
      <c r="K74" s="9">
        <f>_xll.AtlasFormulas.AtlasFunctions.AtlasBalance("PROD",DataAreaId,"T.SalesLine","Sum|LineAmount|0","","","","","","","ItemId|InventTransId",$D74,$E74)</f>
        <v>2250</v>
      </c>
      <c r="L74" s="6"/>
      <c r="M74" s="6"/>
    </row>
    <row r="75" spans="1:13" x14ac:dyDescent="0.25">
      <c r="A75" s="4" t="s">
        <v>872</v>
      </c>
      <c r="B75" s="7" t="str">
        <f>_xll.AtlasFormulas.AtlasFunctions.AtlasTable("PROD",DataAreaId,"T.SalesTable","%CustAccount","","","","","","","SalesId",$A75)</f>
        <v>364-000007</v>
      </c>
      <c r="C75" s="7" t="str">
        <f>_xll.AtlasFormulas.AtlasFunctions.AtlasTable("PROD",DataAreaId,"T.CustTable","%Name","","","","","","","AccountNum",$B75)</f>
        <v>Versluys &amp; Zoon B.V.</v>
      </c>
      <c r="D75" s="4" t="s">
        <v>867</v>
      </c>
      <c r="E75" s="4" t="s">
        <v>873</v>
      </c>
      <c r="F75" s="4" t="s">
        <v>869</v>
      </c>
      <c r="G75" s="7" t="str">
        <f>_xll.AtlasFormulas.AtlasFunctions.AtlasTable("PROD",DataAreaId,"T.SalesLine","%ShippingDateRequested","","","","","","","ItemId|InventTransId",$D75,$E75)</f>
        <v>6/15/2017</v>
      </c>
      <c r="H75" s="9">
        <v>-1</v>
      </c>
      <c r="I75" s="9">
        <f>_xll.AtlasFormulas.AtlasFunctions.AtlasBalance("PROD",DataAreaId,"T.SalesLine","Sum|SalesPrice|0","","","","","","","ItemId|InventTransId",$D75,$E75)</f>
        <v>1125</v>
      </c>
      <c r="J75" s="7" t="str">
        <f>_xll.AtlasFormulas.AtlasFunctions.AtlasTable("PROD",DataAreaId,"T.SalesLine","%CurrencyCode","","","","","","","ItemId|InventTransId",$D75,$E75)</f>
        <v>EUR</v>
      </c>
      <c r="K75" s="9">
        <f>_xll.AtlasFormulas.AtlasFunctions.AtlasBalance("PROD",DataAreaId,"T.SalesLine","Sum|LineAmount|0","","","","","","","ItemId|InventTransId",$D75,$E75)</f>
        <v>1125</v>
      </c>
      <c r="L75" s="6"/>
      <c r="M75" s="6"/>
    </row>
    <row r="76" spans="1:13" x14ac:dyDescent="0.25">
      <c r="A76" s="4" t="s">
        <v>874</v>
      </c>
      <c r="B76" s="7" t="str">
        <f>_xll.AtlasFormulas.AtlasFunctions.AtlasTable("PROD",DataAreaId,"T.SalesTable","%CustAccount","","","","","","","SalesId",$A76)</f>
        <v>364-000007</v>
      </c>
      <c r="C76" s="7" t="str">
        <f>_xll.AtlasFormulas.AtlasFunctions.AtlasTable("PROD",DataAreaId,"T.CustTable","%Name","","","","","","","AccountNum",$B76)</f>
        <v>Versluys &amp; Zoon B.V.</v>
      </c>
      <c r="D76" s="4" t="s">
        <v>867</v>
      </c>
      <c r="E76" s="4" t="s">
        <v>875</v>
      </c>
      <c r="F76" s="4" t="s">
        <v>869</v>
      </c>
      <c r="G76" s="7" t="str">
        <f>_xll.AtlasFormulas.AtlasFunctions.AtlasTable("PROD",DataAreaId,"T.SalesLine","%ShippingDateRequested","","","","","","","ItemId|InventTransId",$D76,$E76)</f>
        <v>6/22/2017</v>
      </c>
      <c r="H76" s="9">
        <v>-1</v>
      </c>
      <c r="I76" s="9">
        <f>_xll.AtlasFormulas.AtlasFunctions.AtlasBalance("PROD",DataAreaId,"T.SalesLine","Sum|SalesPrice|0","","","","","","","ItemId|InventTransId",$D76,$E76)</f>
        <v>1125</v>
      </c>
      <c r="J76" s="7" t="str">
        <f>_xll.AtlasFormulas.AtlasFunctions.AtlasTable("PROD",DataAreaId,"T.SalesLine","%CurrencyCode","","","","","","","ItemId|InventTransId",$D76,$E76)</f>
        <v>EUR</v>
      </c>
      <c r="K76" s="9">
        <f>_xll.AtlasFormulas.AtlasFunctions.AtlasBalance("PROD",DataAreaId,"T.SalesLine","Sum|LineAmount|0","","","","","","","ItemId|InventTransId",$D76,$E76)</f>
        <v>1125</v>
      </c>
      <c r="L76" s="6"/>
      <c r="M76" s="6"/>
    </row>
    <row r="77" spans="1:13" x14ac:dyDescent="0.25">
      <c r="A77" s="4" t="s">
        <v>876</v>
      </c>
      <c r="B77" s="7" t="str">
        <f>_xll.AtlasFormulas.AtlasFunctions.AtlasTable("PROD",DataAreaId,"T.SalesTable","%CustAccount","","","","","","","SalesId",$A77)</f>
        <v>364-000007</v>
      </c>
      <c r="C77" s="7" t="str">
        <f>_xll.AtlasFormulas.AtlasFunctions.AtlasTable("PROD",DataAreaId,"T.CustTable","%Name","","","","","","","AccountNum",$B77)</f>
        <v>Versluys &amp; Zoon B.V.</v>
      </c>
      <c r="D77" s="4" t="s">
        <v>867</v>
      </c>
      <c r="E77" s="4" t="s">
        <v>877</v>
      </c>
      <c r="F77" s="4" t="s">
        <v>869</v>
      </c>
      <c r="G77" s="7" t="str">
        <f>_xll.AtlasFormulas.AtlasFunctions.AtlasTable("PROD",DataAreaId,"T.SalesLine","%ShippingDateRequested","","","","","","","ItemId|InventTransId",$D77,$E77)</f>
        <v>6/29/2017</v>
      </c>
      <c r="H77" s="9">
        <v>-1</v>
      </c>
      <c r="I77" s="9">
        <f>_xll.AtlasFormulas.AtlasFunctions.AtlasBalance("PROD",DataAreaId,"T.SalesLine","Sum|SalesPrice|0","","","","","","","ItemId|InventTransId",$D77,$E77)</f>
        <v>1125</v>
      </c>
      <c r="J77" s="7" t="str">
        <f>_xll.AtlasFormulas.AtlasFunctions.AtlasTable("PROD",DataAreaId,"T.SalesLine","%CurrencyCode","","","","","","","ItemId|InventTransId",$D77,$E77)</f>
        <v>EUR</v>
      </c>
      <c r="K77" s="9">
        <f>_xll.AtlasFormulas.AtlasFunctions.AtlasBalance("PROD",DataAreaId,"T.SalesLine","Sum|LineAmount|0","","","","","","","ItemId|InventTransId",$D77,$E77)</f>
        <v>1125</v>
      </c>
      <c r="L77" s="6"/>
      <c r="M77" s="6"/>
    </row>
    <row r="78" spans="1:13" x14ac:dyDescent="0.25">
      <c r="A78" s="4" t="s">
        <v>878</v>
      </c>
      <c r="B78" s="7" t="str">
        <f>_xll.AtlasFormulas.AtlasFunctions.AtlasTable("PROD",DataAreaId,"T.SalesTable","%CustAccount","","","","","","","SalesId",$A78)</f>
        <v>364-000007</v>
      </c>
      <c r="C78" s="7" t="str">
        <f>_xll.AtlasFormulas.AtlasFunctions.AtlasTable("PROD",DataAreaId,"T.CustTable","%Name","","","","","","","AccountNum",$B78)</f>
        <v>Versluys &amp; Zoon B.V.</v>
      </c>
      <c r="D78" s="4" t="s">
        <v>867</v>
      </c>
      <c r="E78" s="4" t="s">
        <v>879</v>
      </c>
      <c r="F78" s="4" t="s">
        <v>869</v>
      </c>
      <c r="G78" s="7" t="str">
        <f>_xll.AtlasFormulas.AtlasFunctions.AtlasTable("PROD",DataAreaId,"T.SalesLine","%ShippingDateRequested","","","","","","","ItemId|InventTransId",$D78,$E78)</f>
        <v>7/6/2017</v>
      </c>
      <c r="H78" s="9">
        <v>-1</v>
      </c>
      <c r="I78" s="9">
        <f>_xll.AtlasFormulas.AtlasFunctions.AtlasBalance("PROD",DataAreaId,"T.SalesLine","Sum|SalesPrice|0","","","","","","","ItemId|InventTransId",$D78,$E78)</f>
        <v>1125</v>
      </c>
      <c r="J78" s="7" t="str">
        <f>_xll.AtlasFormulas.AtlasFunctions.AtlasTable("PROD",DataAreaId,"T.SalesLine","%CurrencyCode","","","","","","","ItemId|InventTransId",$D78,$E78)</f>
        <v>EUR</v>
      </c>
      <c r="K78" s="9">
        <f>_xll.AtlasFormulas.AtlasFunctions.AtlasBalance("PROD",DataAreaId,"T.SalesLine","Sum|LineAmount|0","","","","","","","ItemId|InventTransId",$D78,$E78)</f>
        <v>1125</v>
      </c>
      <c r="L78" s="6"/>
      <c r="M78" s="6"/>
    </row>
    <row r="79" spans="1:13" x14ac:dyDescent="0.25">
      <c r="A79" s="4" t="s">
        <v>880</v>
      </c>
      <c r="B79" s="7" t="str">
        <f>_xll.AtlasFormulas.AtlasFunctions.AtlasTable("PROD",DataAreaId,"T.SalesTable","%CustAccount","","","","","","","SalesId",$A79)</f>
        <v>364-000097</v>
      </c>
      <c r="C79" s="7" t="str">
        <f>_xll.AtlasFormulas.AtlasFunctions.AtlasTable("PROD",DataAreaId,"T.CustTable","%Name","","","","","","","AccountNum",$B79)</f>
        <v>Heijmans Wegen</v>
      </c>
      <c r="D79" s="4" t="s">
        <v>867</v>
      </c>
      <c r="E79" s="4" t="s">
        <v>881</v>
      </c>
      <c r="F79" s="4" t="s">
        <v>869</v>
      </c>
      <c r="G79" s="7" t="str">
        <f>_xll.AtlasFormulas.AtlasFunctions.AtlasTable("PROD",DataAreaId,"T.SalesLine","%ShippingDateRequested","","","","","","","ItemId|InventTransId",$D79,$E79)</f>
        <v>6/30/2017</v>
      </c>
      <c r="H79" s="9">
        <v>-1</v>
      </c>
      <c r="I79" s="9">
        <f>_xll.AtlasFormulas.AtlasFunctions.AtlasBalance("PROD",DataAreaId,"T.SalesLine","Sum|SalesPrice|0","","","","","","","ItemId|InventTransId",$D79,$E79)</f>
        <v>1675</v>
      </c>
      <c r="J79" s="7" t="str">
        <f>_xll.AtlasFormulas.AtlasFunctions.AtlasTable("PROD",DataAreaId,"T.SalesLine","%CurrencyCode","","","","","","","ItemId|InventTransId",$D79,$E79)</f>
        <v>EUR</v>
      </c>
      <c r="K79" s="9">
        <f>_xll.AtlasFormulas.AtlasFunctions.AtlasBalance("PROD",DataAreaId,"T.SalesLine","Sum|LineAmount|0","","","","","","","ItemId|InventTransId",$D79,$E79)</f>
        <v>1675</v>
      </c>
      <c r="L79" s="6"/>
      <c r="M79" s="6"/>
    </row>
    <row r="80" spans="1:13" x14ac:dyDescent="0.25">
      <c r="A80" s="4" t="s">
        <v>882</v>
      </c>
      <c r="B80" s="7" t="str">
        <f>_xll.AtlasFormulas.AtlasFunctions.AtlasTable("PROD",DataAreaId,"T.SalesTable","%CustAccount","","","","","","","SalesId",$A80)</f>
        <v>364-000041</v>
      </c>
      <c r="C80" s="7" t="str">
        <f>_xll.AtlasFormulas.AtlasFunctions.AtlasTable("PROD",DataAreaId,"T.CustTable","%Name","","","","","","","AccountNum",$B80)</f>
        <v>Dura Vermeer Infrastructuur Noord West</v>
      </c>
      <c r="D80" s="4" t="s">
        <v>867</v>
      </c>
      <c r="E80" s="4" t="s">
        <v>883</v>
      </c>
      <c r="F80" s="4" t="s">
        <v>869</v>
      </c>
      <c r="G80" s="7" t="str">
        <f>_xll.AtlasFormulas.AtlasFunctions.AtlasTable("PROD",DataAreaId,"T.SalesLine","%ShippingDateRequested","","","","","","","ItemId|InventTransId",$D80,$E80)</f>
        <v>7/8/2017</v>
      </c>
      <c r="H80" s="9">
        <v>-1</v>
      </c>
      <c r="I80" s="9">
        <f>_xll.AtlasFormulas.AtlasFunctions.AtlasBalance("PROD",DataAreaId,"T.SalesLine","Sum|SalesPrice|0","","","","","","","ItemId|InventTransId",$D80,$E80)</f>
        <v>47.5</v>
      </c>
      <c r="J80" s="7" t="str">
        <f>_xll.AtlasFormulas.AtlasFunctions.AtlasTable("PROD",DataAreaId,"T.SalesLine","%CurrencyCode","","","","","","","ItemId|InventTransId",$D80,$E80)</f>
        <v>EUR</v>
      </c>
      <c r="K80" s="9">
        <f>_xll.AtlasFormulas.AtlasFunctions.AtlasBalance("PROD",DataAreaId,"T.SalesLine","Sum|LineAmount|0","","","","","","","ItemId|InventTransId",$D80,$E80)</f>
        <v>47.5</v>
      </c>
      <c r="L80" s="6"/>
      <c r="M80" s="6"/>
    </row>
    <row r="81" spans="1:13" x14ac:dyDescent="0.25">
      <c r="A81" s="4" t="s">
        <v>884</v>
      </c>
      <c r="B81" s="7" t="str">
        <f>_xll.AtlasFormulas.AtlasFunctions.AtlasTable("PROD",DataAreaId,"T.SalesTable","%CustAccount","","","","","","","SalesId",$A81)</f>
        <v>364-000041</v>
      </c>
      <c r="C81" s="7" t="str">
        <f>_xll.AtlasFormulas.AtlasFunctions.AtlasTable("PROD",DataAreaId,"T.CustTable","%Name","","","","","","","AccountNum",$B81)</f>
        <v>Dura Vermeer Infrastructuur Noord West</v>
      </c>
      <c r="D81" s="4" t="s">
        <v>867</v>
      </c>
      <c r="E81" s="4" t="s">
        <v>885</v>
      </c>
      <c r="F81" s="4" t="s">
        <v>869</v>
      </c>
      <c r="G81" s="7" t="str">
        <f>_xll.AtlasFormulas.AtlasFunctions.AtlasTable("PROD",DataAreaId,"T.SalesLine","%ShippingDateRequested","","","","","","","ItemId|InventTransId",$D81,$E81)</f>
        <v>7/9/2017</v>
      </c>
      <c r="H81" s="9">
        <v>-1</v>
      </c>
      <c r="I81" s="9">
        <f>_xll.AtlasFormulas.AtlasFunctions.AtlasBalance("PROD",DataAreaId,"T.SalesLine","Sum|SalesPrice|0","","","","","","","ItemId|InventTransId",$D81,$E81)</f>
        <v>47.5</v>
      </c>
      <c r="J81" s="7" t="str">
        <f>_xll.AtlasFormulas.AtlasFunctions.AtlasTable("PROD",DataAreaId,"T.SalesLine","%CurrencyCode","","","","","","","ItemId|InventTransId",$D81,$E81)</f>
        <v>EUR</v>
      </c>
      <c r="K81" s="9">
        <f>_xll.AtlasFormulas.AtlasFunctions.AtlasBalance("PROD",DataAreaId,"T.SalesLine","Sum|LineAmount|0","","","","","","","ItemId|InventTransId",$D81,$E81)</f>
        <v>47.5</v>
      </c>
      <c r="L81" s="6"/>
      <c r="M81" s="6"/>
    </row>
    <row r="82" spans="1:13" x14ac:dyDescent="0.25">
      <c r="A82" s="4" t="s">
        <v>886</v>
      </c>
      <c r="B82" s="7" t="str">
        <f>_xll.AtlasFormulas.AtlasFunctions.AtlasTable("PROD",DataAreaId,"T.SalesTable","%CustAccount","","","","","","","SalesId",$A82)</f>
        <v>364-000043</v>
      </c>
      <c r="C82" s="7" t="str">
        <f>_xll.AtlasFormulas.AtlasFunctions.AtlasTable("PROD",DataAreaId,"T.CustTable","%Name","","","","","","","AccountNum",$B82)</f>
        <v>Gebr. Van Kessel Wegenbouw B.V. Regio West</v>
      </c>
      <c r="D82" s="4" t="s">
        <v>867</v>
      </c>
      <c r="E82" s="4" t="s">
        <v>887</v>
      </c>
      <c r="F82" s="4" t="s">
        <v>869</v>
      </c>
      <c r="G82" s="7" t="str">
        <f>_xll.AtlasFormulas.AtlasFunctions.AtlasTable("PROD",DataAreaId,"T.SalesLine","%ShippingDateRequested","","","","","","","ItemId|InventTransId",$D82,$E82)</f>
        <v>8/22/2017</v>
      </c>
      <c r="H82" s="9">
        <v>-1</v>
      </c>
      <c r="I82" s="9">
        <f>_xll.AtlasFormulas.AtlasFunctions.AtlasBalance("PROD",DataAreaId,"T.SalesLine","Sum|SalesPrice|0","","","","","","","ItemId|InventTransId",$D82,$E82)</f>
        <v>2195</v>
      </c>
      <c r="J82" s="7" t="str">
        <f>_xll.AtlasFormulas.AtlasFunctions.AtlasTable("PROD",DataAreaId,"T.SalesLine","%CurrencyCode","","","","","","","ItemId|InventTransId",$D82,$E82)</f>
        <v>EUR</v>
      </c>
      <c r="K82" s="9">
        <f>_xll.AtlasFormulas.AtlasFunctions.AtlasBalance("PROD",DataAreaId,"T.SalesLine","Sum|LineAmount|0","","","","","","","ItemId|InventTransId",$D82,$E82)</f>
        <v>2195</v>
      </c>
      <c r="L82" s="6"/>
      <c r="M82" s="6"/>
    </row>
    <row r="83" spans="1:13" x14ac:dyDescent="0.25">
      <c r="A83" s="4" t="s">
        <v>888</v>
      </c>
      <c r="B83" s="7" t="str">
        <f>_xll.AtlasFormulas.AtlasFunctions.AtlasTable("PROD",DataAreaId,"T.SalesTable","%CustAccount","","","","","","","SalesId",$A83)</f>
        <v>364-000043</v>
      </c>
      <c r="C83" s="7" t="str">
        <f>_xll.AtlasFormulas.AtlasFunctions.AtlasTable("PROD",DataAreaId,"T.CustTable","%Name","","","","","","","AccountNum",$B83)</f>
        <v>Gebr. Van Kessel Wegenbouw B.V. Regio West</v>
      </c>
      <c r="D83" s="4" t="s">
        <v>867</v>
      </c>
      <c r="E83" s="4" t="s">
        <v>889</v>
      </c>
      <c r="F83" s="4" t="s">
        <v>869</v>
      </c>
      <c r="G83" s="7" t="str">
        <f>_xll.AtlasFormulas.AtlasFunctions.AtlasTable("PROD",DataAreaId,"T.SalesLine","%ShippingDateRequested","","","","","","","ItemId|InventTransId",$D83,$E83)</f>
        <v>9/1/2017</v>
      </c>
      <c r="H83" s="9">
        <v>-1</v>
      </c>
      <c r="I83" s="9">
        <f>_xll.AtlasFormulas.AtlasFunctions.AtlasBalance("PROD",DataAreaId,"T.SalesLine","Sum|SalesPrice|0","","","","","","","ItemId|InventTransId",$D83,$E83)</f>
        <v>2195</v>
      </c>
      <c r="J83" s="7" t="str">
        <f>_xll.AtlasFormulas.AtlasFunctions.AtlasTable("PROD",DataAreaId,"T.SalesLine","%CurrencyCode","","","","","","","ItemId|InventTransId",$D83,$E83)</f>
        <v>EUR</v>
      </c>
      <c r="K83" s="9">
        <f>_xll.AtlasFormulas.AtlasFunctions.AtlasBalance("PROD",DataAreaId,"T.SalesLine","Sum|LineAmount|0","","","","","","","ItemId|InventTransId",$D83,$E83)</f>
        <v>2195</v>
      </c>
      <c r="L83" s="6"/>
      <c r="M83" s="6"/>
    </row>
    <row r="84" spans="1:13" x14ac:dyDescent="0.25">
      <c r="A84" s="4" t="s">
        <v>890</v>
      </c>
      <c r="B84" s="7" t="str">
        <f>_xll.AtlasFormulas.AtlasFunctions.AtlasTable("PROD",DataAreaId,"T.SalesTable","%CustAccount","","","","","","","SalesId",$A84)</f>
        <v>364-000043</v>
      </c>
      <c r="C84" s="7" t="str">
        <f>_xll.AtlasFormulas.AtlasFunctions.AtlasTable("PROD",DataAreaId,"T.CustTable","%Name","","","","","","","AccountNum",$B84)</f>
        <v>Gebr. Van Kessel Wegenbouw B.V. Regio West</v>
      </c>
      <c r="D84" s="4" t="s">
        <v>867</v>
      </c>
      <c r="E84" s="4" t="s">
        <v>891</v>
      </c>
      <c r="F84" s="4" t="s">
        <v>869</v>
      </c>
      <c r="G84" s="7" t="str">
        <f>_xll.AtlasFormulas.AtlasFunctions.AtlasTable("PROD",DataAreaId,"T.SalesLine","%ShippingDateRequested","","","","","","","ItemId|InventTransId",$D84,$E84)</f>
        <v>8/16/2017</v>
      </c>
      <c r="H84" s="9">
        <v>-1</v>
      </c>
      <c r="I84" s="9">
        <f>_xll.AtlasFormulas.AtlasFunctions.AtlasBalance("PROD",DataAreaId,"T.SalesLine","Sum|SalesPrice|0","","","","","","","ItemId|InventTransId",$D84,$E84)</f>
        <v>2195</v>
      </c>
      <c r="J84" s="7" t="str">
        <f>_xll.AtlasFormulas.AtlasFunctions.AtlasTable("PROD",DataAreaId,"T.SalesLine","%CurrencyCode","","","","","","","ItemId|InventTransId",$D84,$E84)</f>
        <v>EUR</v>
      </c>
      <c r="K84" s="9">
        <f>_xll.AtlasFormulas.AtlasFunctions.AtlasBalance("PROD",DataAreaId,"T.SalesLine","Sum|LineAmount|0","","","","","","","ItemId|InventTransId",$D84,$E84)</f>
        <v>2195</v>
      </c>
      <c r="L84" s="6"/>
      <c r="M84" s="6"/>
    </row>
    <row r="85" spans="1:13" x14ac:dyDescent="0.25">
      <c r="A85" s="4" t="s">
        <v>892</v>
      </c>
      <c r="B85" s="7" t="str">
        <f>_xll.AtlasFormulas.AtlasFunctions.AtlasTable("PROD",DataAreaId,"T.SalesTable","%CustAccount","","","","","","","SalesId",$A85)</f>
        <v>364-000099</v>
      </c>
      <c r="C85" s="7" t="str">
        <f>_xll.AtlasFormulas.AtlasFunctions.AtlasTable("PROD",DataAreaId,"T.CustTable","%Name","","","","","","","AccountNum",$B85)</f>
        <v>KWS Infra Zwijndrecht</v>
      </c>
      <c r="D85" s="4" t="s">
        <v>867</v>
      </c>
      <c r="E85" s="4" t="s">
        <v>893</v>
      </c>
      <c r="F85" s="4" t="s">
        <v>869</v>
      </c>
      <c r="G85" s="7" t="str">
        <f>_xll.AtlasFormulas.AtlasFunctions.AtlasTable("PROD",DataAreaId,"T.SalesLine","%ShippingDateRequested","","","","","","","ItemId|InventTransId",$D85,$E85)</f>
        <v>7/6/2017</v>
      </c>
      <c r="H85" s="9">
        <v>-1</v>
      </c>
      <c r="I85" s="9">
        <f>_xll.AtlasFormulas.AtlasFunctions.AtlasBalance("PROD",DataAreaId,"T.SalesLine","Sum|SalesPrice|0","","","","","","","ItemId|InventTransId",$D85,$E85)</f>
        <v>0</v>
      </c>
      <c r="J85" s="7" t="str">
        <f>_xll.AtlasFormulas.AtlasFunctions.AtlasTable("PROD",DataAreaId,"T.SalesLine","%CurrencyCode","","","","","","","ItemId|InventTransId",$D85,$E85)</f>
        <v>EUR</v>
      </c>
      <c r="K85" s="9">
        <f>_xll.AtlasFormulas.AtlasFunctions.AtlasBalance("PROD",DataAreaId,"T.SalesLine","Sum|LineAmount|0","","","","","","","ItemId|InventTransId",$D85,$E85)</f>
        <v>0</v>
      </c>
      <c r="L85" s="6"/>
      <c r="M85" s="6"/>
    </row>
    <row r="86" spans="1:13" x14ac:dyDescent="0.25">
      <c r="A86" s="4" t="s">
        <v>894</v>
      </c>
      <c r="B86" s="7" t="str">
        <f>_xll.AtlasFormulas.AtlasFunctions.AtlasTable("PROD",DataAreaId,"T.SalesTable","%CustAccount","","","","","","","SalesId",$A86)</f>
        <v>364-000043</v>
      </c>
      <c r="C86" s="7" t="str">
        <f>_xll.AtlasFormulas.AtlasFunctions.AtlasTable("PROD",DataAreaId,"T.CustTable","%Name","","","","","","","AccountNum",$B86)</f>
        <v>Gebr. Van Kessel Wegenbouw B.V. Regio West</v>
      </c>
      <c r="D86" s="4" t="s">
        <v>867</v>
      </c>
      <c r="E86" s="4" t="s">
        <v>895</v>
      </c>
      <c r="F86" s="4" t="s">
        <v>869</v>
      </c>
      <c r="G86" s="7" t="str">
        <f>_xll.AtlasFormulas.AtlasFunctions.AtlasTable("PROD",DataAreaId,"T.SalesLine","%ShippingDateRequested","","","","","","","ItemId|InventTransId",$D86,$E86)</f>
        <v>9/13/2017</v>
      </c>
      <c r="H86" s="9">
        <v>-1</v>
      </c>
      <c r="I86" s="9">
        <f>_xll.AtlasFormulas.AtlasFunctions.AtlasBalance("PROD",DataAreaId,"T.SalesLine","Sum|SalesPrice|0","","","","","","","ItemId|InventTransId",$D86,$E86)</f>
        <v>2195</v>
      </c>
      <c r="J86" s="7" t="str">
        <f>_xll.AtlasFormulas.AtlasFunctions.AtlasTable("PROD",DataAreaId,"T.SalesLine","%CurrencyCode","","","","","","","ItemId|InventTransId",$D86,$E86)</f>
        <v>EUR</v>
      </c>
      <c r="K86" s="9">
        <f>_xll.AtlasFormulas.AtlasFunctions.AtlasBalance("PROD",DataAreaId,"T.SalesLine","Sum|LineAmount|0","","","","","","","ItemId|InventTransId",$D86,$E86)</f>
        <v>2195</v>
      </c>
      <c r="L86" s="6"/>
      <c r="M86" s="6"/>
    </row>
    <row r="87" spans="1:13" x14ac:dyDescent="0.25">
      <c r="A87" s="4" t="s">
        <v>896</v>
      </c>
      <c r="B87" s="7" t="str">
        <f>_xll.AtlasFormulas.AtlasFunctions.AtlasTable("PROD",DataAreaId,"T.SalesTable","%CustAccount","","","","","","","SalesId",$A87)</f>
        <v>364-000099</v>
      </c>
      <c r="C87" s="7" t="str">
        <f>_xll.AtlasFormulas.AtlasFunctions.AtlasTable("PROD",DataAreaId,"T.CustTable","%Name","","","","","","","AccountNum",$B87)</f>
        <v>KWS Infra Zwijndrecht</v>
      </c>
      <c r="D87" s="4" t="s">
        <v>867</v>
      </c>
      <c r="E87" s="4" t="s">
        <v>897</v>
      </c>
      <c r="F87" s="4" t="s">
        <v>869</v>
      </c>
      <c r="G87" s="7" t="str">
        <f>_xll.AtlasFormulas.AtlasFunctions.AtlasTable("PROD",DataAreaId,"T.SalesLine","%ShippingDateRequested","","","","","","","ItemId|InventTransId",$D87,$E87)</f>
        <v>7/13/2017</v>
      </c>
      <c r="H87" s="9">
        <v>-1</v>
      </c>
      <c r="I87" s="9">
        <f>_xll.AtlasFormulas.AtlasFunctions.AtlasBalance("PROD",DataAreaId,"T.SalesLine","Sum|SalesPrice|0","","","","","","","ItemId|InventTransId",$D87,$E87)</f>
        <v>2195</v>
      </c>
      <c r="J87" s="7" t="str">
        <f>_xll.AtlasFormulas.AtlasFunctions.AtlasTable("PROD",DataAreaId,"T.SalesLine","%CurrencyCode","","","","","","","ItemId|InventTransId",$D87,$E87)</f>
        <v>EUR</v>
      </c>
      <c r="K87" s="9">
        <f>_xll.AtlasFormulas.AtlasFunctions.AtlasBalance("PROD",DataAreaId,"T.SalesLine","Sum|LineAmount|0","","","","","","","ItemId|InventTransId",$D87,$E87)</f>
        <v>2195</v>
      </c>
      <c r="L87" s="6"/>
      <c r="M87" s="6"/>
    </row>
    <row r="88" spans="1:13" x14ac:dyDescent="0.25">
      <c r="A88" s="4" t="s">
        <v>898</v>
      </c>
      <c r="B88" s="7" t="str">
        <f>_xll.AtlasFormulas.AtlasFunctions.AtlasTable("PROD",DataAreaId,"T.SalesTable","%CustAccount","","","","","","","SalesId",$A88)</f>
        <v>364-000044</v>
      </c>
      <c r="C88" s="7" t="str">
        <f>_xll.AtlasFormulas.AtlasFunctions.AtlasTable("PROD",DataAreaId,"T.CustTable","%Name","","","","","","","AccountNum",$B88)</f>
        <v>Schagen Infra B.V.</v>
      </c>
      <c r="D88" s="4" t="s">
        <v>867</v>
      </c>
      <c r="E88" s="4" t="s">
        <v>899</v>
      </c>
      <c r="F88" s="4" t="s">
        <v>869</v>
      </c>
      <c r="G88" s="7" t="str">
        <f>_xll.AtlasFormulas.AtlasFunctions.AtlasTable("PROD",DataAreaId,"T.SalesLine","%ShippingDateRequested","","","","","","","ItemId|InventTransId",$D88,$E88)</f>
        <v>6/22/2017</v>
      </c>
      <c r="H88" s="9">
        <v>-1</v>
      </c>
      <c r="I88" s="9">
        <f>_xll.AtlasFormulas.AtlasFunctions.AtlasBalance("PROD",DataAreaId,"T.SalesLine","Sum|SalesPrice|0","","","","","","","ItemId|InventTransId",$D88,$E88)</f>
        <v>1595</v>
      </c>
      <c r="J88" s="7" t="str">
        <f>_xll.AtlasFormulas.AtlasFunctions.AtlasTable("PROD",DataAreaId,"T.SalesLine","%CurrencyCode","","","","","","","ItemId|InventTransId",$D88,$E88)</f>
        <v>EUR</v>
      </c>
      <c r="K88" s="9">
        <f>_xll.AtlasFormulas.AtlasFunctions.AtlasBalance("PROD",DataAreaId,"T.SalesLine","Sum|LineAmount|0","","","","","","","ItemId|InventTransId",$D88,$E88)</f>
        <v>1595</v>
      </c>
      <c r="L88" s="6"/>
      <c r="M88" s="6"/>
    </row>
    <row r="89" spans="1:13" x14ac:dyDescent="0.25">
      <c r="A89" s="4" t="s">
        <v>900</v>
      </c>
      <c r="B89" s="7" t="str">
        <f>_xll.AtlasFormulas.AtlasFunctions.AtlasTable("PROD",DataAreaId,"T.SalesTable","%CustAccount","","","","","","","SalesId",$A89)</f>
        <v>364-000002</v>
      </c>
      <c r="C89" s="7" t="str">
        <f>_xll.AtlasFormulas.AtlasFunctions.AtlasTable("PROD",DataAreaId,"T.CustTable","%Name","","","","","","","AccountNum",$B89)</f>
        <v>Aannemingsbedrijf De Jong en Zoon Beesd B.V.</v>
      </c>
      <c r="D89" s="4" t="s">
        <v>867</v>
      </c>
      <c r="E89" s="4" t="s">
        <v>901</v>
      </c>
      <c r="F89" s="4" t="s">
        <v>869</v>
      </c>
      <c r="G89" s="7" t="str">
        <f>_xll.AtlasFormulas.AtlasFunctions.AtlasTable("PROD",DataAreaId,"T.SalesLine","%ShippingDateRequested","","","","","","","ItemId|InventTransId",$D89,$E89)</f>
        <v>6/22/2017</v>
      </c>
      <c r="H89" s="9">
        <v>-1</v>
      </c>
      <c r="I89" s="9">
        <f>_xll.AtlasFormulas.AtlasFunctions.AtlasBalance("PROD",DataAreaId,"T.SalesLine","Sum|SalesPrice|0","","","","","","","ItemId|InventTransId",$D89,$E89)</f>
        <v>1125</v>
      </c>
      <c r="J89" s="7" t="str">
        <f>_xll.AtlasFormulas.AtlasFunctions.AtlasTable("PROD",DataAreaId,"T.SalesLine","%CurrencyCode","","","","","","","ItemId|InventTransId",$D89,$E89)</f>
        <v>EUR</v>
      </c>
      <c r="K89" s="9">
        <f>_xll.AtlasFormulas.AtlasFunctions.AtlasBalance("PROD",DataAreaId,"T.SalesLine","Sum|LineAmount|0","","","","","","","ItemId|InventTransId",$D89,$E89)</f>
        <v>1125</v>
      </c>
      <c r="L89" s="6"/>
      <c r="M89" s="6"/>
    </row>
    <row r="90" spans="1:13" x14ac:dyDescent="0.25">
      <c r="A90" s="4" t="s">
        <v>902</v>
      </c>
      <c r="B90" s="7" t="str">
        <f>_xll.AtlasFormulas.AtlasFunctions.AtlasTable("PROD",DataAreaId,"T.SalesTable","%CustAccount","","","","","","","SalesId",$A90)</f>
        <v>364-000061</v>
      </c>
      <c r="C90" s="7" t="str">
        <f>_xll.AtlasFormulas.AtlasFunctions.AtlasTable("PROD",DataAreaId,"T.CustTable","%Name","","","","","","","AccountNum",$B90)</f>
        <v>Heijmans Wegen B.V. Asset Management Schiphol</v>
      </c>
      <c r="D90" s="4" t="s">
        <v>867</v>
      </c>
      <c r="E90" s="4" t="s">
        <v>903</v>
      </c>
      <c r="F90" s="4" t="s">
        <v>869</v>
      </c>
      <c r="G90" s="7" t="str">
        <f>_xll.AtlasFormulas.AtlasFunctions.AtlasTable("PROD",DataAreaId,"T.SalesLine","%ShippingDateRequested","","","","","","","ItemId|InventTransId",$D90,$E90)</f>
        <v>7/8/2017</v>
      </c>
      <c r="H90" s="9">
        <v>-1</v>
      </c>
      <c r="I90" s="9">
        <f>_xll.AtlasFormulas.AtlasFunctions.AtlasBalance("PROD",DataAreaId,"T.SalesLine","Sum|SalesPrice|0","","","","","","","ItemId|InventTransId",$D90,$E90)</f>
        <v>360</v>
      </c>
      <c r="J90" s="7" t="str">
        <f>_xll.AtlasFormulas.AtlasFunctions.AtlasTable("PROD",DataAreaId,"T.SalesLine","%CurrencyCode","","","","","","","ItemId|InventTransId",$D90,$E90)</f>
        <v>EUR</v>
      </c>
      <c r="K90" s="9">
        <f>_xll.AtlasFormulas.AtlasFunctions.AtlasBalance("PROD",DataAreaId,"T.SalesLine","Sum|LineAmount|0","","","","","","","ItemId|InventTransId",$D90,$E90)</f>
        <v>360</v>
      </c>
      <c r="L90" s="6"/>
      <c r="M90" s="6"/>
    </row>
    <row r="91" spans="1:13" x14ac:dyDescent="0.25">
      <c r="A91" s="4" t="s">
        <v>904</v>
      </c>
      <c r="B91" s="7" t="str">
        <f>_xll.AtlasFormulas.AtlasFunctions.AtlasTable("PROD",DataAreaId,"T.SalesTable","%CustAccount","","","","","","","SalesId",$A91)</f>
        <v>364-000058</v>
      </c>
      <c r="C91" s="7" t="str">
        <f>_xll.AtlasFormulas.AtlasFunctions.AtlasTable("PROD",DataAreaId,"T.CustTable","%Name","","","","","","","AccountNum",$B91)</f>
        <v>D. van der Steen B.V.</v>
      </c>
      <c r="D91" s="4" t="s">
        <v>867</v>
      </c>
      <c r="E91" s="4" t="s">
        <v>905</v>
      </c>
      <c r="F91" s="4" t="s">
        <v>869</v>
      </c>
      <c r="G91" s="7" t="str">
        <f>_xll.AtlasFormulas.AtlasFunctions.AtlasTable("PROD",DataAreaId,"T.SalesLine","%ShippingDateRequested","","","","","","","ItemId|InventTransId",$D91,$E91)</f>
        <v>6/26/2017</v>
      </c>
      <c r="H91" s="9">
        <v>-1</v>
      </c>
      <c r="I91" s="9">
        <f>_xll.AtlasFormulas.AtlasFunctions.AtlasBalance("PROD",DataAreaId,"T.SalesLine","Sum|SalesPrice|0","","","","","","","ItemId|InventTransId",$D91,$E91)</f>
        <v>0</v>
      </c>
      <c r="J91" s="7" t="str">
        <f>_xll.AtlasFormulas.AtlasFunctions.AtlasTable("PROD",DataAreaId,"T.SalesLine","%CurrencyCode","","","","","","","ItemId|InventTransId",$D91,$E91)</f>
        <v>EUR</v>
      </c>
      <c r="K91" s="9">
        <f>_xll.AtlasFormulas.AtlasFunctions.AtlasBalance("PROD",DataAreaId,"T.SalesLine","Sum|LineAmount|0","","","","","","","ItemId|InventTransId",$D91,$E91)</f>
        <v>0</v>
      </c>
      <c r="L91" s="6"/>
      <c r="M91" s="6"/>
    </row>
    <row r="92" spans="1:13" x14ac:dyDescent="0.25">
      <c r="A92" s="4" t="s">
        <v>906</v>
      </c>
      <c r="B92" s="7" t="str">
        <f>_xll.AtlasFormulas.AtlasFunctions.AtlasTable("PROD",DataAreaId,"T.SalesTable","%CustAccount","","","","","","","SalesId",$A92)</f>
        <v>364-000058</v>
      </c>
      <c r="C92" s="7" t="str">
        <f>_xll.AtlasFormulas.AtlasFunctions.AtlasTable("PROD",DataAreaId,"T.CustTable","%Name","","","","","","","AccountNum",$B92)</f>
        <v>D. van der Steen B.V.</v>
      </c>
      <c r="D92" s="4" t="s">
        <v>867</v>
      </c>
      <c r="E92" s="4" t="s">
        <v>907</v>
      </c>
      <c r="F92" s="4" t="s">
        <v>869</v>
      </c>
      <c r="G92" s="7" t="str">
        <f>_xll.AtlasFormulas.AtlasFunctions.AtlasTable("PROD",DataAreaId,"T.SalesLine","%ShippingDateRequested","","","","","","","ItemId|InventTransId",$D92,$E92)</f>
        <v>6/17/2017</v>
      </c>
      <c r="H92" s="9">
        <v>-1</v>
      </c>
      <c r="I92" s="9">
        <f>_xll.AtlasFormulas.AtlasFunctions.AtlasBalance("PROD",DataAreaId,"T.SalesLine","Sum|SalesPrice|0","","","","","","","ItemId|InventTransId",$D92,$E92)</f>
        <v>0</v>
      </c>
      <c r="J92" s="7" t="str">
        <f>_xll.AtlasFormulas.AtlasFunctions.AtlasTable("PROD",DataAreaId,"T.SalesLine","%CurrencyCode","","","","","","","ItemId|InventTransId",$D92,$E92)</f>
        <v>EUR</v>
      </c>
      <c r="K92" s="9">
        <f>_xll.AtlasFormulas.AtlasFunctions.AtlasBalance("PROD",DataAreaId,"T.SalesLine","Sum|LineAmount|0","","","","","","","ItemId|InventTransId",$D92,$E92)</f>
        <v>0</v>
      </c>
      <c r="L92" s="6"/>
      <c r="M92" s="6"/>
    </row>
    <row r="93" spans="1:13" x14ac:dyDescent="0.25">
      <c r="A93" s="4" t="s">
        <v>908</v>
      </c>
      <c r="B93" s="7" t="str">
        <f>_xll.AtlasFormulas.AtlasFunctions.AtlasTable("PROD",DataAreaId,"T.SalesTable","%CustAccount","","","","","","","SalesId",$A93)</f>
        <v>364-000058</v>
      </c>
      <c r="C93" s="7" t="str">
        <f>_xll.AtlasFormulas.AtlasFunctions.AtlasTable("PROD",DataAreaId,"T.CustTable","%Name","","","","","","","AccountNum",$B93)</f>
        <v>D. van der Steen B.V.</v>
      </c>
      <c r="D93" s="4" t="s">
        <v>867</v>
      </c>
      <c r="E93" s="4" t="s">
        <v>909</v>
      </c>
      <c r="F93" s="4" t="s">
        <v>869</v>
      </c>
      <c r="G93" s="7" t="str">
        <f>_xll.AtlasFormulas.AtlasFunctions.AtlasTable("PROD",DataAreaId,"T.SalesLine","%ShippingDateRequested","","","","","","","ItemId|InventTransId",$D93,$E93)</f>
        <v>6/24/2017</v>
      </c>
      <c r="H93" s="9">
        <v>-1</v>
      </c>
      <c r="I93" s="9">
        <f>_xll.AtlasFormulas.AtlasFunctions.AtlasBalance("PROD",DataAreaId,"T.SalesLine","Sum|SalesPrice|0","","","","","","","ItemId|InventTransId",$D93,$E93)</f>
        <v>0</v>
      </c>
      <c r="J93" s="7" t="str">
        <f>_xll.AtlasFormulas.AtlasFunctions.AtlasTable("PROD",DataAreaId,"T.SalesLine","%CurrencyCode","","","","","","","ItemId|InventTransId",$D93,$E93)</f>
        <v>EUR</v>
      </c>
      <c r="K93" s="9">
        <f>_xll.AtlasFormulas.AtlasFunctions.AtlasBalance("PROD",DataAreaId,"T.SalesLine","Sum|LineAmount|0","","","","","","","ItemId|InventTransId",$D93,$E93)</f>
        <v>0</v>
      </c>
      <c r="L93" s="6"/>
      <c r="M93" s="6"/>
    </row>
    <row r="94" spans="1:13" x14ac:dyDescent="0.25">
      <c r="A94" s="4" t="s">
        <v>910</v>
      </c>
      <c r="B94" s="7" t="str">
        <f>_xll.AtlasFormulas.AtlasFunctions.AtlasTable("PROD",DataAreaId,"T.SalesTable","%CustAccount","","","","","","","SalesId",$A94)</f>
        <v>364-000013</v>
      </c>
      <c r="C94" s="7" t="str">
        <f>_xll.AtlasFormulas.AtlasFunctions.AtlasTable("PROD",DataAreaId,"T.CustTable","%Name","","","","","","","AccountNum",$B94)</f>
        <v>BAM Wegen B.V. Zuidoost</v>
      </c>
      <c r="D94" s="4" t="s">
        <v>867</v>
      </c>
      <c r="E94" s="4" t="s">
        <v>911</v>
      </c>
      <c r="F94" s="4" t="s">
        <v>869</v>
      </c>
      <c r="G94" s="7" t="str">
        <f>_xll.AtlasFormulas.AtlasFunctions.AtlasTable("PROD",DataAreaId,"T.SalesLine","%ShippingDateRequested","","","","","","","ItemId|InventTransId",$D94,$E94)</f>
        <v>6/16/2017</v>
      </c>
      <c r="H94" s="9">
        <v>-1</v>
      </c>
      <c r="I94" s="9">
        <f>_xll.AtlasFormulas.AtlasFunctions.AtlasBalance("PROD",DataAreaId,"T.SalesLine","Sum|SalesPrice|0","","","","","","","ItemId|InventTransId",$D94,$E94)</f>
        <v>35</v>
      </c>
      <c r="J94" s="7" t="str">
        <f>_xll.AtlasFormulas.AtlasFunctions.AtlasTable("PROD",DataAreaId,"T.SalesLine","%CurrencyCode","","","","","","","ItemId|InventTransId",$D94,$E94)</f>
        <v>EUR</v>
      </c>
      <c r="K94" s="9">
        <f>_xll.AtlasFormulas.AtlasFunctions.AtlasBalance("PROD",DataAreaId,"T.SalesLine","Sum|LineAmount|0","","","","","","","ItemId|InventTransId",$D94,$E94)</f>
        <v>35</v>
      </c>
      <c r="L94" s="6"/>
      <c r="M94" s="6"/>
    </row>
    <row r="95" spans="1:13" x14ac:dyDescent="0.25">
      <c r="A95" s="4" t="s">
        <v>912</v>
      </c>
      <c r="B95" s="7" t="str">
        <f>_xll.AtlasFormulas.AtlasFunctions.AtlasTable("PROD",DataAreaId,"T.SalesTable","%CustAccount","","","","","","","SalesId",$A95)</f>
        <v>364-000052</v>
      </c>
      <c r="C95" s="7" t="str">
        <f>_xll.AtlasFormulas.AtlasFunctions.AtlasTable("PROD",DataAreaId,"T.CustTable","%Name","","","","","","","AccountNum",$B95)</f>
        <v>KWS Infra Roosendaal</v>
      </c>
      <c r="D95" s="4" t="s">
        <v>867</v>
      </c>
      <c r="E95" s="4" t="s">
        <v>913</v>
      </c>
      <c r="F95" s="4" t="s">
        <v>869</v>
      </c>
      <c r="G95" s="7" t="str">
        <f>_xll.AtlasFormulas.AtlasFunctions.AtlasTable("PROD",DataAreaId,"T.SalesLine","%ShippingDateRequested","","","","","","","ItemId|InventTransId",$D95,$E95)</f>
        <v>8/23/2017</v>
      </c>
      <c r="H95" s="9">
        <v>-1</v>
      </c>
      <c r="I95" s="9">
        <f>_xll.AtlasFormulas.AtlasFunctions.AtlasBalance("PROD",DataAreaId,"T.SalesLine","Sum|SalesPrice|0","","","","","","","ItemId|InventTransId",$D95,$E95)</f>
        <v>1425</v>
      </c>
      <c r="J95" s="7" t="str">
        <f>_xll.AtlasFormulas.AtlasFunctions.AtlasTable("PROD",DataAreaId,"T.SalesLine","%CurrencyCode","","","","","","","ItemId|InventTransId",$D95,$E95)</f>
        <v>EUR</v>
      </c>
      <c r="K95" s="9">
        <f>_xll.AtlasFormulas.AtlasFunctions.AtlasBalance("PROD",DataAreaId,"T.SalesLine","Sum|LineAmount|0","","","","","","","ItemId|InventTransId",$D95,$E95)</f>
        <v>1425</v>
      </c>
      <c r="L95" s="6"/>
      <c r="M95" s="6"/>
    </row>
    <row r="96" spans="1:13" x14ac:dyDescent="0.25">
      <c r="A96" s="4" t="s">
        <v>914</v>
      </c>
      <c r="B96" s="7" t="str">
        <f>_xll.AtlasFormulas.AtlasFunctions.AtlasTable("PROD",DataAreaId,"T.SalesTable","%CustAccount","","","","","","","SalesId",$A96)</f>
        <v>364-000033</v>
      </c>
      <c r="C96" s="7" t="str">
        <f>_xll.AtlasFormulas.AtlasFunctions.AtlasTable("PROD",DataAreaId,"T.CustTable","%Name","","","","","","","AccountNum",$B96)</f>
        <v>KWS Infra Diemen</v>
      </c>
      <c r="D96" s="4" t="s">
        <v>867</v>
      </c>
      <c r="E96" s="4" t="s">
        <v>915</v>
      </c>
      <c r="F96" s="4" t="s">
        <v>869</v>
      </c>
      <c r="G96" s="7" t="str">
        <f>_xll.AtlasFormulas.AtlasFunctions.AtlasTable("PROD",DataAreaId,"T.SalesLine","%ShippingDateRequested","","","","","","","ItemId|InventTransId",$D96,$E96)</f>
        <v>6/20/2017</v>
      </c>
      <c r="H96" s="9">
        <v>-1</v>
      </c>
      <c r="I96" s="9">
        <f>_xll.AtlasFormulas.AtlasFunctions.AtlasBalance("PROD",DataAreaId,"T.SalesLine","Sum|SalesPrice|0","","","","","","","ItemId|InventTransId",$D96,$E96)</f>
        <v>37.5</v>
      </c>
      <c r="J96" s="7" t="str">
        <f>_xll.AtlasFormulas.AtlasFunctions.AtlasTable("PROD",DataAreaId,"T.SalesLine","%CurrencyCode","","","","","","","ItemId|InventTransId",$D96,$E96)</f>
        <v>EUR</v>
      </c>
      <c r="K96" s="9">
        <f>_xll.AtlasFormulas.AtlasFunctions.AtlasBalance("PROD",DataAreaId,"T.SalesLine","Sum|LineAmount|0","","","","","","","ItemId|InventTransId",$D96,$E96)</f>
        <v>37.5</v>
      </c>
      <c r="L96" s="6"/>
      <c r="M96" s="6"/>
    </row>
    <row r="97" spans="1:13" x14ac:dyDescent="0.25">
      <c r="A97" s="4" t="s">
        <v>916</v>
      </c>
      <c r="B97" s="7" t="str">
        <f>_xll.AtlasFormulas.AtlasFunctions.AtlasTable("PROD",DataAreaId,"T.SalesTable","%CustAccount","","","","","","","SalesId",$A97)</f>
        <v>364-000107</v>
      </c>
      <c r="C97" s="7" t="str">
        <f>_xll.AtlasFormulas.AtlasFunctions.AtlasTable("PROD",DataAreaId,"T.CustTable","%Name","","","","","","","AccountNum",$B97)</f>
        <v>Boskalis NL B.V.</v>
      </c>
      <c r="D97" s="4" t="s">
        <v>867</v>
      </c>
      <c r="E97" s="4" t="s">
        <v>917</v>
      </c>
      <c r="F97" s="4" t="s">
        <v>869</v>
      </c>
      <c r="G97" s="7" t="str">
        <f>_xll.AtlasFormulas.AtlasFunctions.AtlasTable("PROD",DataAreaId,"T.SalesLine","%ShippingDateRequested","","","","","","","ItemId|InventTransId",$D97,$E97)</f>
        <v>1/18/2017</v>
      </c>
      <c r="H97" s="9">
        <v>-1</v>
      </c>
      <c r="I97" s="9">
        <f>_xll.AtlasFormulas.AtlasFunctions.AtlasBalance("PROD",DataAreaId,"T.SalesLine","Sum|SalesPrice|0","","","","","","","ItemId|InventTransId",$D97,$E97)</f>
        <v>1625</v>
      </c>
      <c r="J97" s="7" t="str">
        <f>_xll.AtlasFormulas.AtlasFunctions.AtlasTable("PROD",DataAreaId,"T.SalesLine","%CurrencyCode","","","","","","","ItemId|InventTransId",$D97,$E97)</f>
        <v>EUR</v>
      </c>
      <c r="K97" s="9">
        <f>_xll.AtlasFormulas.AtlasFunctions.AtlasBalance("PROD",DataAreaId,"T.SalesLine","Sum|LineAmount|0","","","","","","","ItemId|InventTransId",$D97,$E97)</f>
        <v>1625</v>
      </c>
      <c r="L97" s="6">
        <v>42759</v>
      </c>
      <c r="M97" s="6">
        <v>42755</v>
      </c>
    </row>
    <row r="98" spans="1:13" x14ac:dyDescent="0.25">
      <c r="A98" s="4" t="s">
        <v>918</v>
      </c>
      <c r="B98" s="7" t="str">
        <f>_xll.AtlasFormulas.AtlasFunctions.AtlasTable("PROD",DataAreaId,"T.SalesTable","%CustAccount","","","","","","","SalesId",$A98)</f>
        <v>364-000107</v>
      </c>
      <c r="C98" s="7" t="str">
        <f>_xll.AtlasFormulas.AtlasFunctions.AtlasTable("PROD",DataAreaId,"T.CustTable","%Name","","","","","","","AccountNum",$B98)</f>
        <v>Boskalis NL B.V.</v>
      </c>
      <c r="D98" s="4" t="s">
        <v>867</v>
      </c>
      <c r="E98" s="4" t="s">
        <v>919</v>
      </c>
      <c r="F98" s="4" t="s">
        <v>869</v>
      </c>
      <c r="G98" s="7" t="str">
        <f>_xll.AtlasFormulas.AtlasFunctions.AtlasTable("PROD",DataAreaId,"T.SalesLine","%ShippingDateRequested","","","","","","","ItemId|InventTransId",$D98,$E98)</f>
        <v>2/1/2017</v>
      </c>
      <c r="H98" s="9">
        <v>1</v>
      </c>
      <c r="I98" s="9">
        <f>_xll.AtlasFormulas.AtlasFunctions.AtlasBalance("PROD",DataAreaId,"T.SalesLine","Sum|SalesPrice|0","","","","","","","ItemId|InventTransId",$D98,$E98)</f>
        <v>1625</v>
      </c>
      <c r="J98" s="7" t="str">
        <f>_xll.AtlasFormulas.AtlasFunctions.AtlasTable("PROD",DataAreaId,"T.SalesLine","%CurrencyCode","","","","","","","ItemId|InventTransId",$D98,$E98)</f>
        <v>EUR</v>
      </c>
      <c r="K98" s="9">
        <f>_xll.AtlasFormulas.AtlasFunctions.AtlasBalance("PROD",DataAreaId,"T.SalesLine","Sum|LineAmount|0","","","","","","","ItemId|InventTransId",$D98,$E98)</f>
        <v>-1625</v>
      </c>
      <c r="L98" s="6">
        <v>42759</v>
      </c>
      <c r="M98" s="6">
        <v>42759</v>
      </c>
    </row>
    <row r="99" spans="1:13" x14ac:dyDescent="0.25">
      <c r="A99" s="4" t="s">
        <v>920</v>
      </c>
      <c r="B99" s="7" t="str">
        <f>_xll.AtlasFormulas.AtlasFunctions.AtlasTable("PROD",DataAreaId,"T.SalesTable","%CustAccount","","","","","","","SalesId",$A99)</f>
        <v>364-000107</v>
      </c>
      <c r="C99" s="7" t="str">
        <f>_xll.AtlasFormulas.AtlasFunctions.AtlasTable("PROD",DataAreaId,"T.CustTable","%Name","","","","","","","AccountNum",$B99)</f>
        <v>Boskalis NL B.V.</v>
      </c>
      <c r="D99" s="4" t="s">
        <v>867</v>
      </c>
      <c r="E99" s="4" t="s">
        <v>921</v>
      </c>
      <c r="F99" s="4" t="s">
        <v>869</v>
      </c>
      <c r="G99" s="7" t="str">
        <f>_xll.AtlasFormulas.AtlasFunctions.AtlasTable("PROD",DataAreaId,"T.SalesLine","%ShippingDateRequested","","","","","","","ItemId|InventTransId",$D99,$E99)</f>
        <v>2/20/2017</v>
      </c>
      <c r="H99" s="9">
        <v>-1</v>
      </c>
      <c r="I99" s="9">
        <f>_xll.AtlasFormulas.AtlasFunctions.AtlasBalance("PROD",DataAreaId,"T.SalesLine","Sum|SalesPrice|0","","","","","","","ItemId|InventTransId",$D99,$E99)</f>
        <v>1625</v>
      </c>
      <c r="J99" s="7" t="str">
        <f>_xll.AtlasFormulas.AtlasFunctions.AtlasTable("PROD",DataAreaId,"T.SalesLine","%CurrencyCode","","","","","","","ItemId|InventTransId",$D99,$E99)</f>
        <v>EUR</v>
      </c>
      <c r="K99" s="9">
        <f>_xll.AtlasFormulas.AtlasFunctions.AtlasBalance("PROD",DataAreaId,"T.SalesLine","Sum|LineAmount|0","","","","","","","ItemId|InventTransId",$D99,$E99)</f>
        <v>1625</v>
      </c>
      <c r="L99" s="6">
        <v>42759</v>
      </c>
      <c r="M99" s="6">
        <v>42759</v>
      </c>
    </row>
    <row r="100" spans="1:13" x14ac:dyDescent="0.25">
      <c r="A100" s="4" t="s">
        <v>922</v>
      </c>
      <c r="B100" s="7" t="str">
        <f>_xll.AtlasFormulas.AtlasFunctions.AtlasTable("PROD",DataAreaId,"T.SalesTable","%CustAccount","","","","","","","SalesId",$A100)</f>
        <v>364-000107</v>
      </c>
      <c r="C100" s="7" t="str">
        <f>_xll.AtlasFormulas.AtlasFunctions.AtlasTable("PROD",DataAreaId,"T.CustTable","%Name","","","","","","","AccountNum",$B100)</f>
        <v>Boskalis NL B.V.</v>
      </c>
      <c r="D100" s="4" t="s">
        <v>867</v>
      </c>
      <c r="E100" s="4" t="s">
        <v>923</v>
      </c>
      <c r="F100" s="4" t="s">
        <v>869</v>
      </c>
      <c r="G100" s="7" t="str">
        <f>_xll.AtlasFormulas.AtlasFunctions.AtlasTable("PROD",DataAreaId,"T.SalesLine","%ShippingDateRequested","","","","","","","ItemId|InventTransId",$D100,$E100)</f>
        <v>2/1/2017</v>
      </c>
      <c r="H100" s="9">
        <v>1</v>
      </c>
      <c r="I100" s="9">
        <f>_xll.AtlasFormulas.AtlasFunctions.AtlasBalance("PROD",DataAreaId,"T.SalesLine","Sum|SalesPrice|0","","","","","","","ItemId|InventTransId",$D100,$E100)</f>
        <v>1625</v>
      </c>
      <c r="J100" s="7" t="str">
        <f>_xll.AtlasFormulas.AtlasFunctions.AtlasTable("PROD",DataAreaId,"T.SalesLine","%CurrencyCode","","","","","","","ItemId|InventTransId",$D100,$E100)</f>
        <v>EUR</v>
      </c>
      <c r="K100" s="9">
        <f>_xll.AtlasFormulas.AtlasFunctions.AtlasBalance("PROD",DataAreaId,"T.SalesLine","Sum|LineAmount|0","","","","","","","ItemId|InventTransId",$D100,$E100)</f>
        <v>-1625</v>
      </c>
      <c r="L100" s="6">
        <v>42759</v>
      </c>
      <c r="M100" s="6">
        <v>42759</v>
      </c>
    </row>
    <row r="101" spans="1:13" x14ac:dyDescent="0.25">
      <c r="A101" s="4" t="s">
        <v>924</v>
      </c>
      <c r="B101" s="7" t="str">
        <f>_xll.AtlasFormulas.AtlasFunctions.AtlasTable("PROD",DataAreaId,"T.SalesTable","%CustAccount","","","","","","","SalesId",$A101)</f>
        <v>364-000107</v>
      </c>
      <c r="C101" s="7" t="str">
        <f>_xll.AtlasFormulas.AtlasFunctions.AtlasTable("PROD",DataAreaId,"T.CustTable","%Name","","","","","","","AccountNum",$B101)</f>
        <v>Boskalis NL B.V.</v>
      </c>
      <c r="D101" s="4" t="s">
        <v>867</v>
      </c>
      <c r="E101" s="4" t="s">
        <v>925</v>
      </c>
      <c r="F101" s="4" t="s">
        <v>869</v>
      </c>
      <c r="G101" s="7" t="str">
        <f>_xll.AtlasFormulas.AtlasFunctions.AtlasTable("PROD",DataAreaId,"T.SalesLine","%ShippingDateRequested","","","","","","","ItemId|InventTransId",$D101,$E101)</f>
        <v>2/1/2017</v>
      </c>
      <c r="H101" s="9">
        <v>-1</v>
      </c>
      <c r="I101" s="9">
        <f>_xll.AtlasFormulas.AtlasFunctions.AtlasBalance("PROD",DataAreaId,"T.SalesLine","Sum|SalesPrice|0","","","","","","","ItemId|InventTransId",$D101,$E101)</f>
        <v>1625</v>
      </c>
      <c r="J101" s="7" t="str">
        <f>_xll.AtlasFormulas.AtlasFunctions.AtlasTable("PROD",DataAreaId,"T.SalesLine","%CurrencyCode","","","","","","","ItemId|InventTransId",$D101,$E101)</f>
        <v>EUR</v>
      </c>
      <c r="K101" s="9">
        <f>_xll.AtlasFormulas.AtlasFunctions.AtlasBalance("PROD",DataAreaId,"T.SalesLine","Sum|LineAmount|0","","","","","","","ItemId|InventTransId",$D101,$E101)</f>
        <v>1625</v>
      </c>
      <c r="L101" s="6">
        <v>42759</v>
      </c>
      <c r="M101" s="6">
        <v>42759</v>
      </c>
    </row>
    <row r="102" spans="1:13" x14ac:dyDescent="0.25">
      <c r="A102" s="4" t="s">
        <v>926</v>
      </c>
      <c r="B102" s="7" t="str">
        <f>_xll.AtlasFormulas.AtlasFunctions.AtlasTable("PROD",DataAreaId,"T.SalesTable","%CustAccount","","","","","","","SalesId",$A102)</f>
        <v>364-000055</v>
      </c>
      <c r="C102" s="7" t="str">
        <f>_xll.AtlasFormulas.AtlasFunctions.AtlasTable("PROD",DataAreaId,"T.CustTable","%Name","","","","","","","AccountNum",$B102)</f>
        <v>Aannemingsmaatschappij van Gelder B.V.</v>
      </c>
      <c r="D102" s="4" t="s">
        <v>867</v>
      </c>
      <c r="E102" s="4" t="s">
        <v>927</v>
      </c>
      <c r="F102" s="4" t="s">
        <v>869</v>
      </c>
      <c r="G102" s="7" t="str">
        <f>_xll.AtlasFormulas.AtlasFunctions.AtlasTable("PROD",DataAreaId,"T.SalesLine","%ShippingDateRequested","","","","","","","ItemId|InventTransId",$D102,$E102)</f>
        <v>12/19/2016</v>
      </c>
      <c r="H102" s="9">
        <v>-1</v>
      </c>
      <c r="I102" s="9">
        <f>_xll.AtlasFormulas.AtlasFunctions.AtlasBalance("PROD",DataAreaId,"T.SalesLine","Sum|SalesPrice|0","","","","","","","ItemId|InventTransId",$D102,$E102)</f>
        <v>1000</v>
      </c>
      <c r="J102" s="7" t="str">
        <f>_xll.AtlasFormulas.AtlasFunctions.AtlasTable("PROD",DataAreaId,"T.SalesLine","%CurrencyCode","","","","","","","ItemId|InventTransId",$D102,$E102)</f>
        <v>EUR</v>
      </c>
      <c r="K102" s="9">
        <f>_xll.AtlasFormulas.AtlasFunctions.AtlasBalance("PROD",DataAreaId,"T.SalesLine","Sum|LineAmount|0","","","","","","","ItemId|InventTransId",$D102,$E102)</f>
        <v>1000</v>
      </c>
      <c r="L102" s="6">
        <v>42760</v>
      </c>
      <c r="M102" s="6">
        <v>42760</v>
      </c>
    </row>
    <row r="103" spans="1:13" x14ac:dyDescent="0.25">
      <c r="A103" s="4" t="s">
        <v>928</v>
      </c>
      <c r="B103" s="7" t="str">
        <f>_xll.AtlasFormulas.AtlasFunctions.AtlasTable("PROD",DataAreaId,"T.SalesTable","%CustAccount","","","","","","","SalesId",$A103)</f>
        <v>364-000129</v>
      </c>
      <c r="C103" s="7" t="str">
        <f>_xll.AtlasFormulas.AtlasFunctions.AtlasTable("PROD",DataAreaId,"T.CustTable","%Name","","","","","","","AccountNum",$B103)</f>
        <v>SAAone GWW V.O.F.</v>
      </c>
      <c r="D103" s="4" t="s">
        <v>867</v>
      </c>
      <c r="E103" s="4" t="s">
        <v>929</v>
      </c>
      <c r="F103" s="4" t="s">
        <v>869</v>
      </c>
      <c r="G103" s="7" t="str">
        <f>_xll.AtlasFormulas.AtlasFunctions.AtlasTable("PROD",DataAreaId,"T.SalesLine","%ShippingDateRequested","","","","","","","ItemId|InventTransId",$D103,$E103)</f>
        <v>3/4/2017</v>
      </c>
      <c r="H103" s="9">
        <v>-1</v>
      </c>
      <c r="I103" s="9">
        <f>_xll.AtlasFormulas.AtlasFunctions.AtlasBalance("PROD",DataAreaId,"T.SalesLine","Sum|SalesPrice|0","","","","","","","ItemId|InventTransId",$D103,$E103)</f>
        <v>1125</v>
      </c>
      <c r="J103" s="7" t="str">
        <f>_xll.AtlasFormulas.AtlasFunctions.AtlasTable("PROD",DataAreaId,"T.SalesLine","%CurrencyCode","","","","","","","ItemId|InventTransId",$D103,$E103)</f>
        <v>EUR</v>
      </c>
      <c r="K103" s="9">
        <f>_xll.AtlasFormulas.AtlasFunctions.AtlasBalance("PROD",DataAreaId,"T.SalesLine","Sum|LineAmount|0","","","","","","","ItemId|InventTransId",$D103,$E103)</f>
        <v>1125</v>
      </c>
      <c r="L103" s="6">
        <v>42837</v>
      </c>
      <c r="M103" s="6">
        <v>42796</v>
      </c>
    </row>
    <row r="104" spans="1:13" x14ac:dyDescent="0.25">
      <c r="A104" s="4" t="s">
        <v>930</v>
      </c>
      <c r="B104" s="7" t="str">
        <f>_xll.AtlasFormulas.AtlasFunctions.AtlasTable("PROD",DataAreaId,"T.SalesTable","%CustAccount","","","","","","","SalesId",$A104)</f>
        <v>364-000129</v>
      </c>
      <c r="C104" s="7" t="str">
        <f>_xll.AtlasFormulas.AtlasFunctions.AtlasTable("PROD",DataAreaId,"T.CustTable","%Name","","","","","","","AccountNum",$B104)</f>
        <v>SAAone GWW V.O.F.</v>
      </c>
      <c r="D104" s="4" t="s">
        <v>867</v>
      </c>
      <c r="E104" s="4" t="s">
        <v>931</v>
      </c>
      <c r="F104" s="4" t="s">
        <v>869</v>
      </c>
      <c r="G104" s="7" t="str">
        <f>_xll.AtlasFormulas.AtlasFunctions.AtlasTable("PROD",DataAreaId,"T.SalesLine","%ShippingDateRequested","","","","","","","ItemId|InventTransId",$D104,$E104)</f>
        <v>2/20/2017</v>
      </c>
      <c r="H104" s="9">
        <v>-1</v>
      </c>
      <c r="I104" s="9">
        <f>_xll.AtlasFormulas.AtlasFunctions.AtlasBalance("PROD",DataAreaId,"T.SalesLine","Sum|SalesPrice|0","","","","","","","ItemId|InventTransId",$D104,$E104)</f>
        <v>1125</v>
      </c>
      <c r="J104" s="7" t="str">
        <f>_xll.AtlasFormulas.AtlasFunctions.AtlasTable("PROD",DataAreaId,"T.SalesLine","%CurrencyCode","","","","","","","ItemId|InventTransId",$D104,$E104)</f>
        <v>EUR</v>
      </c>
      <c r="K104" s="9">
        <f>_xll.AtlasFormulas.AtlasFunctions.AtlasBalance("PROD",DataAreaId,"T.SalesLine","Sum|LineAmount|0","","","","","","","ItemId|InventTransId",$D104,$E104)</f>
        <v>1125</v>
      </c>
      <c r="L104" s="6">
        <v>42807</v>
      </c>
      <c r="M104" s="6">
        <v>42807</v>
      </c>
    </row>
    <row r="105" spans="1:13" x14ac:dyDescent="0.25">
      <c r="A105" s="4" t="s">
        <v>932</v>
      </c>
      <c r="B105" s="7" t="str">
        <f>_xll.AtlasFormulas.AtlasFunctions.AtlasTable("PROD",DataAreaId,"T.SalesTable","%CustAccount","","","","","","","SalesId",$A105)</f>
        <v>364-000008</v>
      </c>
      <c r="C105" s="7" t="str">
        <f>_xll.AtlasFormulas.AtlasFunctions.AtlasTable("PROD",DataAreaId,"T.CustTable","%Name","","","","","","","AccountNum",$B105)</f>
        <v>Mourik Groot-Ammers BV</v>
      </c>
      <c r="D105" s="4" t="s">
        <v>867</v>
      </c>
      <c r="E105" s="4" t="s">
        <v>933</v>
      </c>
      <c r="F105" s="4" t="s">
        <v>869</v>
      </c>
      <c r="G105" s="7" t="str">
        <f>_xll.AtlasFormulas.AtlasFunctions.AtlasTable("PROD",DataAreaId,"T.SalesLine","%ShippingDateRequested","","","","","","","ItemId|InventTransId",$D105,$E105)</f>
        <v>2/23/2017</v>
      </c>
      <c r="H105" s="9">
        <v>-1</v>
      </c>
      <c r="I105" s="9">
        <f>_xll.AtlasFormulas.AtlasFunctions.AtlasBalance("PROD",DataAreaId,"T.SalesLine","Sum|SalesPrice|0","","","","","","","ItemId|InventTransId",$D105,$E105)</f>
        <v>1125</v>
      </c>
      <c r="J105" s="7" t="str">
        <f>_xll.AtlasFormulas.AtlasFunctions.AtlasTable("PROD",DataAreaId,"T.SalesLine","%CurrencyCode","","","","","","","ItemId|InventTransId",$D105,$E105)</f>
        <v>EUR</v>
      </c>
      <c r="K105" s="9">
        <f>_xll.AtlasFormulas.AtlasFunctions.AtlasBalance("PROD",DataAreaId,"T.SalesLine","Sum|LineAmount|0","","","","","","","ItemId|InventTransId",$D105,$E105)</f>
        <v>1125</v>
      </c>
      <c r="L105" s="6">
        <v>42807</v>
      </c>
      <c r="M105" s="6">
        <v>42807</v>
      </c>
    </row>
    <row r="106" spans="1:13" x14ac:dyDescent="0.25">
      <c r="A106" s="4" t="s">
        <v>934</v>
      </c>
      <c r="B106" s="7" t="str">
        <f>_xll.AtlasFormulas.AtlasFunctions.AtlasTable("PROD",DataAreaId,"T.SalesTable","%CustAccount","","","","","","","SalesId",$A106)</f>
        <v>364-000055</v>
      </c>
      <c r="C106" s="7" t="str">
        <f>_xll.AtlasFormulas.AtlasFunctions.AtlasTable("PROD",DataAreaId,"T.CustTable","%Name","","","","","","","AccountNum",$B106)</f>
        <v>Aannemingsmaatschappij van Gelder B.V.</v>
      </c>
      <c r="D106" s="4" t="s">
        <v>867</v>
      </c>
      <c r="E106" s="4" t="s">
        <v>935</v>
      </c>
      <c r="F106" s="4" t="s">
        <v>869</v>
      </c>
      <c r="G106" s="7" t="str">
        <f>_xll.AtlasFormulas.AtlasFunctions.AtlasTable("PROD",DataAreaId,"T.SalesLine","%ShippingDateRequested","","","","","","","ItemId|InventTransId",$D106,$E106)</f>
        <v>3/16/2017</v>
      </c>
      <c r="H106" s="9">
        <v>-1</v>
      </c>
      <c r="I106" s="9">
        <f>_xll.AtlasFormulas.AtlasFunctions.AtlasBalance("PROD",DataAreaId,"T.SalesLine","Sum|SalesPrice|0","","","","","","","ItemId|InventTransId",$D106,$E106)</f>
        <v>1650</v>
      </c>
      <c r="J106" s="7" t="str">
        <f>_xll.AtlasFormulas.AtlasFunctions.AtlasTable("PROD",DataAreaId,"T.SalesLine","%CurrencyCode","","","","","","","ItemId|InventTransId",$D106,$E106)</f>
        <v>EUR</v>
      </c>
      <c r="K106" s="9">
        <f>_xll.AtlasFormulas.AtlasFunctions.AtlasBalance("PROD",DataAreaId,"T.SalesLine","Sum|LineAmount|0","","","","","","","ItemId|InventTransId",$D106,$E106)</f>
        <v>1650</v>
      </c>
      <c r="L106" s="6">
        <v>42837</v>
      </c>
      <c r="M106" s="6">
        <v>42811</v>
      </c>
    </row>
    <row r="107" spans="1:13" x14ac:dyDescent="0.25">
      <c r="A107" s="4" t="s">
        <v>936</v>
      </c>
      <c r="B107" s="7" t="str">
        <f>_xll.AtlasFormulas.AtlasFunctions.AtlasTable("PROD",DataAreaId,"T.SalesTable","%CustAccount","","","","","","","SalesId",$A107)</f>
        <v>364-000055</v>
      </c>
      <c r="C107" s="7" t="str">
        <f>_xll.AtlasFormulas.AtlasFunctions.AtlasTable("PROD",DataAreaId,"T.CustTable","%Name","","","","","","","AccountNum",$B107)</f>
        <v>Aannemingsmaatschappij van Gelder B.V.</v>
      </c>
      <c r="D107" s="4" t="s">
        <v>867</v>
      </c>
      <c r="E107" s="4" t="s">
        <v>937</v>
      </c>
      <c r="F107" s="4" t="s">
        <v>869</v>
      </c>
      <c r="G107" s="7" t="str">
        <f>_xll.AtlasFormulas.AtlasFunctions.AtlasTable("PROD",DataAreaId,"T.SalesLine","%ShippingDateRequested","","","","","","","ItemId|InventTransId",$D107,$E107)</f>
        <v>3/28/2017</v>
      </c>
      <c r="H107" s="9">
        <v>-1</v>
      </c>
      <c r="I107" s="9">
        <f>_xll.AtlasFormulas.AtlasFunctions.AtlasBalance("PROD",DataAreaId,"T.SalesLine","Sum|SalesPrice|0","","","","","","","ItemId|InventTransId",$D107,$E107)</f>
        <v>1650</v>
      </c>
      <c r="J107" s="7" t="str">
        <f>_xll.AtlasFormulas.AtlasFunctions.AtlasTable("PROD",DataAreaId,"T.SalesLine","%CurrencyCode","","","","","","","ItemId|InventTransId",$D107,$E107)</f>
        <v>EUR</v>
      </c>
      <c r="K107" s="9">
        <f>_xll.AtlasFormulas.AtlasFunctions.AtlasBalance("PROD",DataAreaId,"T.SalesLine","Sum|LineAmount|0","","","","","","","ItemId|InventTransId",$D107,$E107)</f>
        <v>1650</v>
      </c>
      <c r="L107" s="6">
        <v>42837</v>
      </c>
      <c r="M107" s="6">
        <v>42822</v>
      </c>
    </row>
    <row r="108" spans="1:13" x14ac:dyDescent="0.25">
      <c r="A108" s="4" t="s">
        <v>936</v>
      </c>
      <c r="B108" s="7" t="str">
        <f>_xll.AtlasFormulas.AtlasFunctions.AtlasTable("PROD",DataAreaId,"T.SalesTable","%CustAccount","","","","","","","SalesId",$A108)</f>
        <v>364-000055</v>
      </c>
      <c r="C108" s="7" t="str">
        <f>_xll.AtlasFormulas.AtlasFunctions.AtlasTable("PROD",DataAreaId,"T.CustTable","%Name","","","","","","","AccountNum",$B108)</f>
        <v>Aannemingsmaatschappij van Gelder B.V.</v>
      </c>
      <c r="D108" s="4" t="s">
        <v>867</v>
      </c>
      <c r="E108" s="4" t="s">
        <v>937</v>
      </c>
      <c r="F108" s="4" t="s">
        <v>869</v>
      </c>
      <c r="G108" s="7" t="str">
        <f>_xll.AtlasFormulas.AtlasFunctions.AtlasTable("PROD",DataAreaId,"T.SalesLine","%ShippingDateRequested","","","","","","","ItemId|InventTransId",$D108,$E108)</f>
        <v>3/28/2017</v>
      </c>
      <c r="H108" s="9">
        <v>-1649</v>
      </c>
      <c r="I108" s="9">
        <f>_xll.AtlasFormulas.AtlasFunctions.AtlasBalance("PROD",DataAreaId,"T.SalesLine","Sum|SalesPrice|0","","","","","","","ItemId|InventTransId",$D108,$E108)</f>
        <v>1650</v>
      </c>
      <c r="J108" s="7" t="str">
        <f>_xll.AtlasFormulas.AtlasFunctions.AtlasTable("PROD",DataAreaId,"T.SalesLine","%CurrencyCode","","","","","","","ItemId|InventTransId",$D108,$E108)</f>
        <v>EUR</v>
      </c>
      <c r="K108" s="9">
        <f>_xll.AtlasFormulas.AtlasFunctions.AtlasBalance("PROD",DataAreaId,"T.SalesLine","Sum|LineAmount|0","","","","","","","ItemId|InventTransId",$D108,$E108)</f>
        <v>1650</v>
      </c>
      <c r="L108" s="6">
        <v>42831</v>
      </c>
      <c r="M108" s="6">
        <v>42822</v>
      </c>
    </row>
    <row r="109" spans="1:13" x14ac:dyDescent="0.25">
      <c r="A109" s="4" t="s">
        <v>752</v>
      </c>
      <c r="B109" s="7" t="str">
        <f>_xll.AtlasFormulas.AtlasFunctions.AtlasTable("PROD",DataAreaId,"T.SalesTable","%CustAccount","","","","","","","SalesId",$A109)</f>
        <v>364-000069</v>
      </c>
      <c r="C109" s="7" t="str">
        <f>_xll.AtlasFormulas.AtlasFunctions.AtlasTable("PROD",DataAreaId,"T.CustTable","%Name","","","","","","","AccountNum",$B109)</f>
        <v>Sealteq Ivacon B.V.</v>
      </c>
      <c r="D109" s="4" t="s">
        <v>867</v>
      </c>
      <c r="E109" s="4" t="s">
        <v>938</v>
      </c>
      <c r="F109" s="4" t="s">
        <v>869</v>
      </c>
      <c r="G109" s="7" t="str">
        <f>_xll.AtlasFormulas.AtlasFunctions.AtlasTable("PROD",DataAreaId,"T.SalesLine","%ShippingDateRequested","","","","","","","ItemId|InventTransId",$D109,$E109)</f>
        <v>3/17/2017</v>
      </c>
      <c r="H109" s="9">
        <v>-2</v>
      </c>
      <c r="I109" s="9">
        <f>_xll.AtlasFormulas.AtlasFunctions.AtlasBalance("PROD",DataAreaId,"T.SalesLine","Sum|SalesPrice|0","","","","","","","ItemId|InventTransId",$D109,$E109)</f>
        <v>320</v>
      </c>
      <c r="J109" s="7" t="str">
        <f>_xll.AtlasFormulas.AtlasFunctions.AtlasTable("PROD",DataAreaId,"T.SalesLine","%CurrencyCode","","","","","","","ItemId|InventTransId",$D109,$E109)</f>
        <v>EUR</v>
      </c>
      <c r="K109" s="9">
        <f>_xll.AtlasFormulas.AtlasFunctions.AtlasBalance("PROD",DataAreaId,"T.SalesLine","Sum|LineAmount|0","","","","","","","ItemId|InventTransId",$D109,$E109)</f>
        <v>640</v>
      </c>
      <c r="L109" s="6">
        <v>42823</v>
      </c>
      <c r="M109" s="6">
        <v>42823</v>
      </c>
    </row>
    <row r="110" spans="1:13" x14ac:dyDescent="0.25">
      <c r="A110" s="4" t="s">
        <v>939</v>
      </c>
      <c r="B110" s="7" t="str">
        <f>_xll.AtlasFormulas.AtlasFunctions.AtlasTable("PROD",DataAreaId,"T.SalesTable","%CustAccount","","","","","","","SalesId",$A110)</f>
        <v>364-000055</v>
      </c>
      <c r="C110" s="7" t="str">
        <f>_xll.AtlasFormulas.AtlasFunctions.AtlasTable("PROD",DataAreaId,"T.CustTable","%Name","","","","","","","AccountNum",$B110)</f>
        <v>Aannemingsmaatschappij van Gelder B.V.</v>
      </c>
      <c r="D110" s="4" t="s">
        <v>867</v>
      </c>
      <c r="E110" s="4" t="s">
        <v>940</v>
      </c>
      <c r="F110" s="4" t="s">
        <v>869</v>
      </c>
      <c r="G110" s="7" t="str">
        <f>_xll.AtlasFormulas.AtlasFunctions.AtlasTable("PROD",DataAreaId,"T.SalesLine","%ShippingDateRequested","","","","","","","ItemId|InventTransId",$D110,$E110)</f>
        <v>3/31/2017</v>
      </c>
      <c r="H110" s="9">
        <v>-1</v>
      </c>
      <c r="I110" s="9">
        <f>_xll.AtlasFormulas.AtlasFunctions.AtlasBalance("PROD",DataAreaId,"T.SalesLine","Sum|SalesPrice|0","","","","","","","ItemId|InventTransId",$D110,$E110)</f>
        <v>1650</v>
      </c>
      <c r="J110" s="7" t="str">
        <f>_xll.AtlasFormulas.AtlasFunctions.AtlasTable("PROD",DataAreaId,"T.SalesLine","%CurrencyCode","","","","","","","ItemId|InventTransId",$D110,$E110)</f>
        <v>EUR</v>
      </c>
      <c r="K110" s="9">
        <f>_xll.AtlasFormulas.AtlasFunctions.AtlasBalance("PROD",DataAreaId,"T.SalesLine","Sum|LineAmount|0","","","","","","","ItemId|InventTransId",$D110,$E110)</f>
        <v>1650</v>
      </c>
      <c r="L110" s="6">
        <v>42838</v>
      </c>
      <c r="M110" s="6">
        <v>42824</v>
      </c>
    </row>
    <row r="111" spans="1:13" x14ac:dyDescent="0.25">
      <c r="A111" s="4" t="s">
        <v>936</v>
      </c>
      <c r="B111" s="7" t="str">
        <f>_xll.AtlasFormulas.AtlasFunctions.AtlasTable("PROD",DataAreaId,"T.SalesTable","%CustAccount","","","","","","","SalesId",$A111)</f>
        <v>364-000055</v>
      </c>
      <c r="C111" s="7" t="str">
        <f>_xll.AtlasFormulas.AtlasFunctions.AtlasTable("PROD",DataAreaId,"T.CustTable","%Name","","","","","","","AccountNum",$B111)</f>
        <v>Aannemingsmaatschappij van Gelder B.V.</v>
      </c>
      <c r="D111" s="4" t="s">
        <v>867</v>
      </c>
      <c r="E111" s="4" t="s">
        <v>937</v>
      </c>
      <c r="F111" s="4" t="s">
        <v>869</v>
      </c>
      <c r="G111" s="7" t="str">
        <f>_xll.AtlasFormulas.AtlasFunctions.AtlasTable("PROD",DataAreaId,"T.SalesLine","%ShippingDateRequested","","","","","","","ItemId|InventTransId",$D111,$E111)</f>
        <v>3/28/2017</v>
      </c>
      <c r="H111" s="9">
        <v>1649</v>
      </c>
      <c r="I111" s="9">
        <f>_xll.AtlasFormulas.AtlasFunctions.AtlasBalance("PROD",DataAreaId,"T.SalesLine","Sum|SalesPrice|0","","","","","","","ItemId|InventTransId",$D111,$E111)</f>
        <v>1650</v>
      </c>
      <c r="J111" s="7" t="str">
        <f>_xll.AtlasFormulas.AtlasFunctions.AtlasTable("PROD",DataAreaId,"T.SalesLine","%CurrencyCode","","","","","","","ItemId|InventTransId",$D111,$E111)</f>
        <v>EUR</v>
      </c>
      <c r="K111" s="9">
        <f>_xll.AtlasFormulas.AtlasFunctions.AtlasBalance("PROD",DataAreaId,"T.SalesLine","Sum|LineAmount|0","","","","","","","ItemId|InventTransId",$D111,$E111)</f>
        <v>1650</v>
      </c>
      <c r="L111" s="6">
        <v>42831</v>
      </c>
      <c r="M111" s="6">
        <v>42831</v>
      </c>
    </row>
    <row r="112" spans="1:13" x14ac:dyDescent="0.25">
      <c r="A112" s="4" t="s">
        <v>941</v>
      </c>
      <c r="B112" s="7" t="str">
        <f>_xll.AtlasFormulas.AtlasFunctions.AtlasTable("PROD",DataAreaId,"T.SalesTable","%CustAccount","","","","","","","SalesId",$A112)</f>
        <v>364-000022</v>
      </c>
      <c r="C112" s="7" t="str">
        <f>_xll.AtlasFormulas.AtlasFunctions.AtlasTable("PROD",DataAreaId,"T.CustTable","%Name","","","","","","","AccountNum",$B112)</f>
        <v>KWS Infra Rotterdam</v>
      </c>
      <c r="D112" s="4" t="s">
        <v>867</v>
      </c>
      <c r="E112" s="4" t="s">
        <v>942</v>
      </c>
      <c r="F112" s="4" t="s">
        <v>869</v>
      </c>
      <c r="G112" s="7" t="str">
        <f>_xll.AtlasFormulas.AtlasFunctions.AtlasTable("PROD",DataAreaId,"T.SalesLine","%ShippingDateRequested","","","","","","","ItemId|InventTransId",$D112,$E112)</f>
        <v>2/22/2017</v>
      </c>
      <c r="H112" s="9">
        <v>-1</v>
      </c>
      <c r="I112" s="9">
        <f>_xll.AtlasFormulas.AtlasFunctions.AtlasBalance("PROD",DataAreaId,"T.SalesLine","Sum|SalesPrice|0","","","","","","","ItemId|InventTransId",$D112,$E112)</f>
        <v>345.04</v>
      </c>
      <c r="J112" s="7" t="str">
        <f>_xll.AtlasFormulas.AtlasFunctions.AtlasTable("PROD",DataAreaId,"T.SalesLine","%CurrencyCode","","","","","","","ItemId|InventTransId",$D112,$E112)</f>
        <v>EUR</v>
      </c>
      <c r="K112" s="9">
        <f>_xll.AtlasFormulas.AtlasFunctions.AtlasBalance("PROD",DataAreaId,"T.SalesLine","Sum|LineAmount|0","","","","","","","ItemId|InventTransId",$D112,$E112)</f>
        <v>345.04</v>
      </c>
      <c r="L112" s="6">
        <v>42832</v>
      </c>
      <c r="M112" s="6">
        <v>42832</v>
      </c>
    </row>
    <row r="113" spans="1:13" x14ac:dyDescent="0.25">
      <c r="A113" s="4" t="s">
        <v>943</v>
      </c>
      <c r="B113" s="7" t="str">
        <f>_xll.AtlasFormulas.AtlasFunctions.AtlasTable("PROD",DataAreaId,"T.SalesTable","%CustAccount","","","","","","","SalesId",$A113)</f>
        <v>364-000044</v>
      </c>
      <c r="C113" s="7" t="str">
        <f>_xll.AtlasFormulas.AtlasFunctions.AtlasTable("PROD",DataAreaId,"T.CustTable","%Name","","","","","","","AccountNum",$B113)</f>
        <v>Schagen Infra B.V.</v>
      </c>
      <c r="D113" s="4" t="s">
        <v>867</v>
      </c>
      <c r="E113" s="4" t="s">
        <v>944</v>
      </c>
      <c r="F113" s="4" t="s">
        <v>869</v>
      </c>
      <c r="G113" s="7" t="str">
        <f>_xll.AtlasFormulas.AtlasFunctions.AtlasTable("PROD",DataAreaId,"T.SalesLine","%ShippingDateRequested","","","","","","","ItemId|InventTransId",$D113,$E113)</f>
        <v>3/27/2017</v>
      </c>
      <c r="H113" s="9">
        <v>-1</v>
      </c>
      <c r="I113" s="9">
        <f>_xll.AtlasFormulas.AtlasFunctions.AtlasBalance("PROD",DataAreaId,"T.SalesLine","Sum|SalesPrice|0","","","","","","","ItemId|InventTransId",$D113,$E113)</f>
        <v>2789</v>
      </c>
      <c r="J113" s="7" t="str">
        <f>_xll.AtlasFormulas.AtlasFunctions.AtlasTable("PROD",DataAreaId,"T.SalesLine","%CurrencyCode","","","","","","","ItemId|InventTransId",$D113,$E113)</f>
        <v>EUR</v>
      </c>
      <c r="K113" s="9">
        <f>_xll.AtlasFormulas.AtlasFunctions.AtlasBalance("PROD",DataAreaId,"T.SalesLine","Sum|LineAmount|0","","","","","","","ItemId|InventTransId",$D113,$E113)</f>
        <v>2789</v>
      </c>
      <c r="L113" s="6">
        <v>42837</v>
      </c>
      <c r="M113" s="6">
        <v>42835</v>
      </c>
    </row>
    <row r="114" spans="1:13" x14ac:dyDescent="0.25">
      <c r="A114" s="4" t="s">
        <v>945</v>
      </c>
      <c r="B114" s="7" t="str">
        <f>_xll.AtlasFormulas.AtlasFunctions.AtlasTable("PROD",DataAreaId,"T.SalesTable","%CustAccount","","","","","","","SalesId",$A114)</f>
        <v>364-000107</v>
      </c>
      <c r="C114" s="7" t="str">
        <f>_xll.AtlasFormulas.AtlasFunctions.AtlasTable("PROD",DataAreaId,"T.CustTable","%Name","","","","","","","AccountNum",$B114)</f>
        <v>Boskalis NL B.V.</v>
      </c>
      <c r="D114" s="4" t="s">
        <v>867</v>
      </c>
      <c r="E114" s="4" t="s">
        <v>946</v>
      </c>
      <c r="F114" s="4" t="s">
        <v>869</v>
      </c>
      <c r="G114" s="7" t="str">
        <f>_xll.AtlasFormulas.AtlasFunctions.AtlasTable("PROD",DataAreaId,"T.SalesLine","%ShippingDateRequested","","","","","","","ItemId|InventTransId",$D114,$E114)</f>
        <v>4/13/2017</v>
      </c>
      <c r="H114" s="9">
        <v>-21</v>
      </c>
      <c r="I114" s="9">
        <f>_xll.AtlasFormulas.AtlasFunctions.AtlasBalance("PROD",DataAreaId,"T.SalesLine","Sum|SalesPrice|0","","","","","","","ItemId|InventTransId",$D114,$E114)</f>
        <v>45</v>
      </c>
      <c r="J114" s="7" t="str">
        <f>_xll.AtlasFormulas.AtlasFunctions.AtlasTable("PROD",DataAreaId,"T.SalesLine","%CurrencyCode","","","","","","","ItemId|InventTransId",$D114,$E114)</f>
        <v>EUR</v>
      </c>
      <c r="K114" s="9">
        <f>_xll.AtlasFormulas.AtlasFunctions.AtlasBalance("PROD",DataAreaId,"T.SalesLine","Sum|LineAmount|0","","","","","","","ItemId|InventTransId",$D114,$E114)</f>
        <v>945</v>
      </c>
      <c r="L114" s="6">
        <v>42838</v>
      </c>
      <c r="M114" s="6">
        <v>42838</v>
      </c>
    </row>
    <row r="115" spans="1:13" x14ac:dyDescent="0.25">
      <c r="A115" s="4" t="s">
        <v>788</v>
      </c>
      <c r="B115" s="7" t="str">
        <f>_xll.AtlasFormulas.AtlasFunctions.AtlasTable("PROD",DataAreaId,"T.SalesTable","%CustAccount","","","","","","","SalesId",$A115)</f>
        <v>364-000159</v>
      </c>
      <c r="C115" s="7" t="str">
        <f>_xll.AtlasFormulas.AtlasFunctions.AtlasTable("PROD",DataAreaId,"T.CustTable","%Name","","","","","","","AccountNum",$B115)</f>
        <v>QuakeShield B.V.</v>
      </c>
      <c r="D115" s="4" t="s">
        <v>867</v>
      </c>
      <c r="E115" s="4" t="s">
        <v>947</v>
      </c>
      <c r="F115" s="4" t="s">
        <v>869</v>
      </c>
      <c r="G115" s="7" t="str">
        <f>_xll.AtlasFormulas.AtlasFunctions.AtlasTable("PROD",DataAreaId,"T.SalesLine","%ShippingDateRequested","","","","","","","ItemId|InventTransId",$D115,$E115)</f>
        <v>4/14/2017</v>
      </c>
      <c r="H115" s="9">
        <v>-14</v>
      </c>
      <c r="I115" s="9">
        <f>_xll.AtlasFormulas.AtlasFunctions.AtlasBalance("PROD",DataAreaId,"T.SalesLine","Sum|SalesPrice|0","","","","","","","ItemId|InventTransId",$D115,$E115)</f>
        <v>49</v>
      </c>
      <c r="J115" s="7" t="str">
        <f>_xll.AtlasFormulas.AtlasFunctions.AtlasTable("PROD",DataAreaId,"T.SalesLine","%CurrencyCode","","","","","","","ItemId|InventTransId",$D115,$E115)</f>
        <v>EUR</v>
      </c>
      <c r="K115" s="9">
        <f>_xll.AtlasFormulas.AtlasFunctions.AtlasBalance("PROD",DataAreaId,"T.SalesLine","Sum|LineAmount|0","","","","","","","ItemId|InventTransId",$D115,$E115)</f>
        <v>686</v>
      </c>
      <c r="L115" s="6">
        <v>42838</v>
      </c>
      <c r="M115" s="6">
        <v>42838</v>
      </c>
    </row>
    <row r="116" spans="1:13" x14ac:dyDescent="0.25">
      <c r="A116" s="4" t="s">
        <v>948</v>
      </c>
      <c r="B116" s="7" t="str">
        <f>_xll.AtlasFormulas.AtlasFunctions.AtlasTable("PROD",DataAreaId,"T.SalesTable","%CustAccount","","","","","","","SalesId",$A116)</f>
        <v>364-000041</v>
      </c>
      <c r="C116" s="7" t="str">
        <f>_xll.AtlasFormulas.AtlasFunctions.AtlasTable("PROD",DataAreaId,"T.CustTable","%Name","","","","","","","AccountNum",$B116)</f>
        <v>Dura Vermeer Infrastructuur Noord West</v>
      </c>
      <c r="D116" s="4" t="s">
        <v>867</v>
      </c>
      <c r="E116" s="4" t="s">
        <v>949</v>
      </c>
      <c r="F116" s="4" t="s">
        <v>869</v>
      </c>
      <c r="G116" s="7" t="str">
        <f>_xll.AtlasFormulas.AtlasFunctions.AtlasTable("PROD",DataAreaId,"T.SalesLine","%ShippingDateRequested","","","","","","","ItemId|InventTransId",$D116,$E116)</f>
        <v>4/13/2017</v>
      </c>
      <c r="H116" s="9">
        <v>-1</v>
      </c>
      <c r="I116" s="9">
        <f>_xll.AtlasFormulas.AtlasFunctions.AtlasBalance("PROD",DataAreaId,"T.SalesLine","Sum|SalesPrice|0","","","","","","","ItemId|InventTransId",$D116,$E116)</f>
        <v>1125</v>
      </c>
      <c r="J116" s="7" t="str">
        <f>_xll.AtlasFormulas.AtlasFunctions.AtlasTable("PROD",DataAreaId,"T.SalesLine","%CurrencyCode","","","","","","","ItemId|InventTransId",$D116,$E116)</f>
        <v>EUR</v>
      </c>
      <c r="K116" s="9">
        <f>_xll.AtlasFormulas.AtlasFunctions.AtlasBalance("PROD",DataAreaId,"T.SalesLine","Sum|LineAmount|0","","","","","","","ItemId|InventTransId",$D116,$E116)</f>
        <v>1125</v>
      </c>
      <c r="L116" s="6">
        <v>42853</v>
      </c>
      <c r="M116" s="6">
        <v>42850</v>
      </c>
    </row>
    <row r="117" spans="1:13" x14ac:dyDescent="0.25">
      <c r="A117" s="4" t="s">
        <v>950</v>
      </c>
      <c r="B117" s="7" t="str">
        <f>_xll.AtlasFormulas.AtlasFunctions.AtlasTable("PROD",DataAreaId,"T.SalesTable","%CustAccount","","","","","","","SalesId",$A117)</f>
        <v>364-000007</v>
      </c>
      <c r="C117" s="7" t="str">
        <f>_xll.AtlasFormulas.AtlasFunctions.AtlasTable("PROD",DataAreaId,"T.CustTable","%Name","","","","","","","AccountNum",$B117)</f>
        <v>Versluys &amp; Zoon B.V.</v>
      </c>
      <c r="D117" s="4" t="s">
        <v>867</v>
      </c>
      <c r="E117" s="4" t="s">
        <v>951</v>
      </c>
      <c r="F117" s="4" t="s">
        <v>869</v>
      </c>
      <c r="G117" s="7" t="str">
        <f>_xll.AtlasFormulas.AtlasFunctions.AtlasTable("PROD",DataAreaId,"T.SalesLine","%ShippingDateRequested","","","","","","","ItemId|InventTransId",$D117,$E117)</f>
        <v>4/12/2017</v>
      </c>
      <c r="H117" s="9">
        <v>-1</v>
      </c>
      <c r="I117" s="9">
        <f>_xll.AtlasFormulas.AtlasFunctions.AtlasBalance("PROD",DataAreaId,"T.SalesLine","Sum|SalesPrice|0","","","","","","","ItemId|InventTransId",$D117,$E117)</f>
        <v>1125</v>
      </c>
      <c r="J117" s="7" t="str">
        <f>_xll.AtlasFormulas.AtlasFunctions.AtlasTable("PROD",DataAreaId,"T.SalesLine","%CurrencyCode","","","","","","","ItemId|InventTransId",$D117,$E117)</f>
        <v>EUR</v>
      </c>
      <c r="K117" s="9">
        <f>_xll.AtlasFormulas.AtlasFunctions.AtlasBalance("PROD",DataAreaId,"T.SalesLine","Sum|LineAmount|0","","","","","","","ItemId|InventTransId",$D117,$E117)</f>
        <v>1125</v>
      </c>
      <c r="L117" s="6">
        <v>42863</v>
      </c>
      <c r="M117" s="6">
        <v>42859</v>
      </c>
    </row>
    <row r="118" spans="1:13" x14ac:dyDescent="0.25">
      <c r="A118" s="4" t="s">
        <v>952</v>
      </c>
      <c r="B118" s="7" t="str">
        <f>_xll.AtlasFormulas.AtlasFunctions.AtlasTable("PROD",DataAreaId,"T.SalesTable","%CustAccount","","","","","","","SalesId",$A118)</f>
        <v>364-000043</v>
      </c>
      <c r="C118" s="7" t="str">
        <f>_xll.AtlasFormulas.AtlasFunctions.AtlasTable("PROD",DataAreaId,"T.CustTable","%Name","","","","","","","AccountNum",$B118)</f>
        <v>Gebr. Van Kessel Wegenbouw B.V. Regio West</v>
      </c>
      <c r="D118" s="4" t="s">
        <v>867</v>
      </c>
      <c r="E118" s="4" t="s">
        <v>953</v>
      </c>
      <c r="F118" s="4" t="s">
        <v>869</v>
      </c>
      <c r="G118" s="7" t="str">
        <f>_xll.AtlasFormulas.AtlasFunctions.AtlasTable("PROD",DataAreaId,"T.SalesLine","%ShippingDateRequested","","","","","","","ItemId|InventTransId",$D118,$E118)</f>
        <v>5/5/2017</v>
      </c>
      <c r="H118" s="9">
        <v>-1</v>
      </c>
      <c r="I118" s="9">
        <f>_xll.AtlasFormulas.AtlasFunctions.AtlasBalance("PROD",DataAreaId,"T.SalesLine","Sum|SalesPrice|0","","","","","","","ItemId|InventTransId",$D118,$E118)</f>
        <v>2195</v>
      </c>
      <c r="J118" s="7" t="str">
        <f>_xll.AtlasFormulas.AtlasFunctions.AtlasTable("PROD",DataAreaId,"T.SalesLine","%CurrencyCode","","","","","","","ItemId|InventTransId",$D118,$E118)</f>
        <v>EUR</v>
      </c>
      <c r="K118" s="9">
        <f>_xll.AtlasFormulas.AtlasFunctions.AtlasBalance("PROD",DataAreaId,"T.SalesLine","Sum|LineAmount|0","","","","","","","ItemId|InventTransId",$D118,$E118)</f>
        <v>2195</v>
      </c>
      <c r="L118" s="6">
        <v>42870</v>
      </c>
      <c r="M118" s="6">
        <v>42860</v>
      </c>
    </row>
    <row r="119" spans="1:13" x14ac:dyDescent="0.25">
      <c r="A119" s="4" t="s">
        <v>954</v>
      </c>
      <c r="B119" s="7" t="str">
        <f>_xll.AtlasFormulas.AtlasFunctions.AtlasTable("PROD",DataAreaId,"T.SalesTable","%CustAccount","","","","","","","SalesId",$A119)</f>
        <v>364-000097</v>
      </c>
      <c r="C119" s="7" t="str">
        <f>_xll.AtlasFormulas.AtlasFunctions.AtlasTable("PROD",DataAreaId,"T.CustTable","%Name","","","","","","","AccountNum",$B119)</f>
        <v>Heijmans Wegen</v>
      </c>
      <c r="D119" s="4" t="s">
        <v>867</v>
      </c>
      <c r="E119" s="4" t="s">
        <v>955</v>
      </c>
      <c r="F119" s="4" t="s">
        <v>869</v>
      </c>
      <c r="G119" s="7" t="str">
        <f>_xll.AtlasFormulas.AtlasFunctions.AtlasTable("PROD",DataAreaId,"T.SalesLine","%ShippingDateRequested","","","","","","","ItemId|InventTransId",$D119,$E119)</f>
        <v>5/8/2017</v>
      </c>
      <c r="H119" s="9">
        <v>-1</v>
      </c>
      <c r="I119" s="9">
        <f>_xll.AtlasFormulas.AtlasFunctions.AtlasBalance("PROD",DataAreaId,"T.SalesLine","Sum|SalesPrice|0","","","","","","","ItemId|InventTransId",$D119,$E119)</f>
        <v>945</v>
      </c>
      <c r="J119" s="7" t="str">
        <f>_xll.AtlasFormulas.AtlasFunctions.AtlasTable("PROD",DataAreaId,"T.SalesLine","%CurrencyCode","","","","","","","ItemId|InventTransId",$D119,$E119)</f>
        <v>EUR</v>
      </c>
      <c r="K119" s="9">
        <f>_xll.AtlasFormulas.AtlasFunctions.AtlasBalance("PROD",DataAreaId,"T.SalesLine","Sum|LineAmount|0","","","","","","","ItemId|InventTransId",$D119,$E119)</f>
        <v>945</v>
      </c>
      <c r="L119" s="6">
        <v>42877</v>
      </c>
      <c r="M119" s="6">
        <v>42860</v>
      </c>
    </row>
    <row r="120" spans="1:13" x14ac:dyDescent="0.25">
      <c r="A120" s="4" t="s">
        <v>956</v>
      </c>
      <c r="B120" s="7" t="str">
        <f>_xll.AtlasFormulas.AtlasFunctions.AtlasTable("PROD",DataAreaId,"T.SalesTable","%CustAccount","","","","","","","SalesId",$A120)</f>
        <v>364-000031</v>
      </c>
      <c r="C120" s="7" t="str">
        <f>_xll.AtlasFormulas.AtlasFunctions.AtlasTable("PROD",DataAreaId,"T.CustTable","%Name","","","","","","","AccountNum",$B120)</f>
        <v>Aannemingsbedrijf Vermeulen Benthuizen B.V.</v>
      </c>
      <c r="D120" s="4" t="s">
        <v>867</v>
      </c>
      <c r="E120" s="4" t="s">
        <v>957</v>
      </c>
      <c r="F120" s="4" t="s">
        <v>869</v>
      </c>
      <c r="G120" s="7" t="str">
        <f>_xll.AtlasFormulas.AtlasFunctions.AtlasTable("PROD",DataAreaId,"T.SalesLine","%ShippingDateRequested","","","","","","","ItemId|InventTransId",$D120,$E120)</f>
        <v>4/28/2017</v>
      </c>
      <c r="H120" s="9">
        <v>-1</v>
      </c>
      <c r="I120" s="9">
        <f>_xll.AtlasFormulas.AtlasFunctions.AtlasBalance("PROD",DataAreaId,"T.SalesLine","Sum|SalesPrice|0","","","","","","","ItemId|InventTransId",$D120,$E120)</f>
        <v>459.38</v>
      </c>
      <c r="J120" s="7" t="str">
        <f>_xll.AtlasFormulas.AtlasFunctions.AtlasTable("PROD",DataAreaId,"T.SalesLine","%CurrencyCode","","","","","","","ItemId|InventTransId",$D120,$E120)</f>
        <v>EUR</v>
      </c>
      <c r="K120" s="9">
        <f>_xll.AtlasFormulas.AtlasFunctions.AtlasBalance("PROD",DataAreaId,"T.SalesLine","Sum|LineAmount|0","","","","","","","ItemId|InventTransId",$D120,$E120)</f>
        <v>459.38</v>
      </c>
      <c r="L120" s="6">
        <v>42863</v>
      </c>
      <c r="M120" s="6">
        <v>42863</v>
      </c>
    </row>
    <row r="121" spans="1:13" x14ac:dyDescent="0.25">
      <c r="A121" s="4" t="s">
        <v>958</v>
      </c>
      <c r="B121" s="7" t="str">
        <f>_xll.AtlasFormulas.AtlasFunctions.AtlasTable("PROD",DataAreaId,"T.SalesTable","%CustAccount","","","","","","","SalesId",$A121)</f>
        <v>364-000025</v>
      </c>
      <c r="C121" s="7" t="str">
        <f>_xll.AtlasFormulas.AtlasFunctions.AtlasTable("PROD",DataAreaId,"T.CustTable","%Name","","","","","","","AccountNum",$B121)</f>
        <v>KWS Infra Leek</v>
      </c>
      <c r="D121" s="4" t="s">
        <v>867</v>
      </c>
      <c r="E121" s="4" t="s">
        <v>959</v>
      </c>
      <c r="F121" s="4" t="s">
        <v>869</v>
      </c>
      <c r="G121" s="7" t="str">
        <f>_xll.AtlasFormulas.AtlasFunctions.AtlasTable("PROD",DataAreaId,"T.SalesLine","%ShippingDateRequested","","","","","","","ItemId|InventTransId",$D121,$E121)</f>
        <v>5/12/2017</v>
      </c>
      <c r="H121" s="9">
        <v>-1</v>
      </c>
      <c r="I121" s="9">
        <f>_xll.AtlasFormulas.AtlasFunctions.AtlasBalance("PROD",DataAreaId,"T.SalesLine","Sum|SalesPrice|0","","","","","","","ItemId|InventTransId",$D121,$E121)</f>
        <v>2875</v>
      </c>
      <c r="J121" s="7" t="str">
        <f>_xll.AtlasFormulas.AtlasFunctions.AtlasTable("PROD",DataAreaId,"T.SalesLine","%CurrencyCode","","","","","","","ItemId|InventTransId",$D121,$E121)</f>
        <v>EUR</v>
      </c>
      <c r="K121" s="9">
        <f>_xll.AtlasFormulas.AtlasFunctions.AtlasBalance("PROD",DataAreaId,"T.SalesLine","Sum|LineAmount|0","","","","","","","ItemId|InventTransId",$D121,$E121)</f>
        <v>2875</v>
      </c>
      <c r="L121" s="6">
        <v>42866</v>
      </c>
      <c r="M121" s="6">
        <v>42866</v>
      </c>
    </row>
    <row r="122" spans="1:13" x14ac:dyDescent="0.25">
      <c r="A122" s="4" t="s">
        <v>960</v>
      </c>
      <c r="B122" s="7" t="str">
        <f>_xll.AtlasFormulas.AtlasFunctions.AtlasTable("PROD",DataAreaId,"T.SalesTable","%CustAccount","","","","","","","SalesId",$A122)</f>
        <v>364-000052</v>
      </c>
      <c r="C122" s="7" t="str">
        <f>_xll.AtlasFormulas.AtlasFunctions.AtlasTable("PROD",DataAreaId,"T.CustTable","%Name","","","","","","","AccountNum",$B122)</f>
        <v>KWS Infra Roosendaal</v>
      </c>
      <c r="D122" s="4" t="s">
        <v>867</v>
      </c>
      <c r="E122" s="4" t="s">
        <v>961</v>
      </c>
      <c r="F122" s="4" t="s">
        <v>869</v>
      </c>
      <c r="G122" s="7" t="str">
        <f>_xll.AtlasFormulas.AtlasFunctions.AtlasTable("PROD",DataAreaId,"T.SalesLine","%ShippingDateRequested","","","","","","","ItemId|InventTransId",$D122,$E122)</f>
        <v>4/21/2017</v>
      </c>
      <c r="H122" s="9">
        <v>-1</v>
      </c>
      <c r="I122" s="9">
        <f>_xll.AtlasFormulas.AtlasFunctions.AtlasBalance("PROD",DataAreaId,"T.SalesLine","Sum|SalesPrice|0","","","","","","","ItemId|InventTransId",$D122,$E122)</f>
        <v>487.5</v>
      </c>
      <c r="J122" s="7" t="str">
        <f>_xll.AtlasFormulas.AtlasFunctions.AtlasTable("PROD",DataAreaId,"T.SalesLine","%CurrencyCode","","","","","","","ItemId|InventTransId",$D122,$E122)</f>
        <v>EUR</v>
      </c>
      <c r="K122" s="9">
        <f>_xll.AtlasFormulas.AtlasFunctions.AtlasBalance("PROD",DataAreaId,"T.SalesLine","Sum|LineAmount|0","","","","","","","ItemId|InventTransId",$D122,$E122)</f>
        <v>487.5</v>
      </c>
      <c r="L122" s="6">
        <v>42867</v>
      </c>
      <c r="M122" s="6">
        <v>42867</v>
      </c>
    </row>
    <row r="123" spans="1:13" x14ac:dyDescent="0.25">
      <c r="A123" s="4" t="s">
        <v>962</v>
      </c>
      <c r="B123" s="7" t="str">
        <f>_xll.AtlasFormulas.AtlasFunctions.AtlasTable("PROD",DataAreaId,"T.SalesTable","%CustAccount","","","","","","","SalesId",$A123)</f>
        <v>364-000052</v>
      </c>
      <c r="C123" s="7" t="str">
        <f>_xll.AtlasFormulas.AtlasFunctions.AtlasTable("PROD",DataAreaId,"T.CustTable","%Name","","","","","","","AccountNum",$B123)</f>
        <v>KWS Infra Roosendaal</v>
      </c>
      <c r="D123" s="4" t="s">
        <v>867</v>
      </c>
      <c r="E123" s="4" t="s">
        <v>963</v>
      </c>
      <c r="F123" s="4" t="s">
        <v>869</v>
      </c>
      <c r="G123" s="7" t="str">
        <f>_xll.AtlasFormulas.AtlasFunctions.AtlasTable("PROD",DataAreaId,"T.SalesLine","%ShippingDateRequested","","","","","","","ItemId|InventTransId",$D123,$E123)</f>
        <v>4/29/2017</v>
      </c>
      <c r="H123" s="9">
        <v>-1</v>
      </c>
      <c r="I123" s="9">
        <f>_xll.AtlasFormulas.AtlasFunctions.AtlasBalance("PROD",DataAreaId,"T.SalesLine","Sum|SalesPrice|0","","","","","","","ItemId|InventTransId",$D123,$E123)</f>
        <v>450</v>
      </c>
      <c r="J123" s="7" t="str">
        <f>_xll.AtlasFormulas.AtlasFunctions.AtlasTable("PROD",DataAreaId,"T.SalesLine","%CurrencyCode","","","","","","","ItemId|InventTransId",$D123,$E123)</f>
        <v>EUR</v>
      </c>
      <c r="K123" s="9">
        <f>_xll.AtlasFormulas.AtlasFunctions.AtlasBalance("PROD",DataAreaId,"T.SalesLine","Sum|LineAmount|0","","","","","","","ItemId|InventTransId",$D123,$E123)</f>
        <v>450</v>
      </c>
      <c r="L123" s="6">
        <v>42870</v>
      </c>
      <c r="M123" s="6">
        <v>42870</v>
      </c>
    </row>
    <row r="124" spans="1:13" x14ac:dyDescent="0.25">
      <c r="A124" s="4" t="s">
        <v>964</v>
      </c>
      <c r="B124" s="7" t="str">
        <f>_xll.AtlasFormulas.AtlasFunctions.AtlasTable("PROD",DataAreaId,"T.SalesTable","%CustAccount","","","","","","","SalesId",$A124)</f>
        <v>364-000123</v>
      </c>
      <c r="C124" s="7" t="str">
        <f>_xll.AtlasFormulas.AtlasFunctions.AtlasTable("PROD",DataAreaId,"T.CustTable","%Name","","","","","","","AccountNum",$B124)</f>
        <v>Roelofs Wegenbouw B.V., den Ham</v>
      </c>
      <c r="D124" s="4" t="s">
        <v>867</v>
      </c>
      <c r="E124" s="4" t="s">
        <v>965</v>
      </c>
      <c r="F124" s="4" t="s">
        <v>869</v>
      </c>
      <c r="G124" s="7" t="str">
        <f>_xll.AtlasFormulas.AtlasFunctions.AtlasTable("PROD",DataAreaId,"T.SalesLine","%ShippingDateRequested","","","","","","","ItemId|InventTransId",$D124,$E124)</f>
        <v>5/17/2017</v>
      </c>
      <c r="H124" s="9">
        <v>-1</v>
      </c>
      <c r="I124" s="9">
        <f>_xll.AtlasFormulas.AtlasFunctions.AtlasBalance("PROD",DataAreaId,"T.SalesLine","Sum|SalesPrice|0","","","","","","","ItemId|InventTransId",$D124,$E124)</f>
        <v>1425</v>
      </c>
      <c r="J124" s="7" t="str">
        <f>_xll.AtlasFormulas.AtlasFunctions.AtlasTable("PROD",DataAreaId,"T.SalesLine","%CurrencyCode","","","","","","","ItemId|InventTransId",$D124,$E124)</f>
        <v>EUR</v>
      </c>
      <c r="K124" s="9">
        <f>_xll.AtlasFormulas.AtlasFunctions.AtlasBalance("PROD",DataAreaId,"T.SalesLine","Sum|LineAmount|0","","","","","","","ItemId|InventTransId",$D124,$E124)</f>
        <v>1425</v>
      </c>
      <c r="L124" s="6">
        <v>42872</v>
      </c>
      <c r="M124" s="6">
        <v>42871</v>
      </c>
    </row>
    <row r="125" spans="1:13" x14ac:dyDescent="0.25">
      <c r="A125" s="4" t="s">
        <v>966</v>
      </c>
      <c r="B125" s="7" t="str">
        <f>_xll.AtlasFormulas.AtlasFunctions.AtlasTable("PROD",DataAreaId,"T.SalesTable","%CustAccount","","","","","","","SalesId",$A125)</f>
        <v>364-000020</v>
      </c>
      <c r="C125" s="7" t="str">
        <f>_xll.AtlasFormulas.AtlasFunctions.AtlasTable("PROD",DataAreaId,"T.CustTable","%Name","","","","","","","AccountNum",$B125)</f>
        <v>Reef Infra B.V.</v>
      </c>
      <c r="D125" s="4" t="s">
        <v>867</v>
      </c>
      <c r="E125" s="4" t="s">
        <v>967</v>
      </c>
      <c r="F125" s="4" t="s">
        <v>869</v>
      </c>
      <c r="G125" s="7" t="str">
        <f>_xll.AtlasFormulas.AtlasFunctions.AtlasTable("PROD",DataAreaId,"T.SalesLine","%ShippingDateRequested","","","","","","","ItemId|InventTransId",$D125,$E125)</f>
        <v>5/13/2017</v>
      </c>
      <c r="H125" s="9">
        <v>-16</v>
      </c>
      <c r="I125" s="9">
        <f>_xll.AtlasFormulas.AtlasFunctions.AtlasBalance("PROD",DataAreaId,"T.SalesLine","Sum|SalesPrice|0","","","","","","","ItemId|InventTransId",$D125,$E125)</f>
        <v>35</v>
      </c>
      <c r="J125" s="7" t="str">
        <f>_xll.AtlasFormulas.AtlasFunctions.AtlasTable("PROD",DataAreaId,"T.SalesLine","%CurrencyCode","","","","","","","ItemId|InventTransId",$D125,$E125)</f>
        <v>EUR</v>
      </c>
      <c r="K125" s="9">
        <f>_xll.AtlasFormulas.AtlasFunctions.AtlasBalance("PROD",DataAreaId,"T.SalesLine","Sum|LineAmount|0","","","","","","","ItemId|InventTransId",$D125,$E125)</f>
        <v>560</v>
      </c>
      <c r="L125" s="6">
        <v>42874</v>
      </c>
      <c r="M125" s="6">
        <v>42873</v>
      </c>
    </row>
    <row r="126" spans="1:13" x14ac:dyDescent="0.25">
      <c r="A126" s="4" t="s">
        <v>966</v>
      </c>
      <c r="B126" s="7" t="str">
        <f>_xll.AtlasFormulas.AtlasFunctions.AtlasTable("PROD",DataAreaId,"T.SalesTable","%CustAccount","","","","","","","SalesId",$A126)</f>
        <v>364-000020</v>
      </c>
      <c r="C126" s="7" t="str">
        <f>_xll.AtlasFormulas.AtlasFunctions.AtlasTable("PROD",DataAreaId,"T.CustTable","%Name","","","","","","","AccountNum",$B126)</f>
        <v>Reef Infra B.V.</v>
      </c>
      <c r="D126" s="4" t="s">
        <v>867</v>
      </c>
      <c r="E126" s="4" t="s">
        <v>968</v>
      </c>
      <c r="F126" s="4" t="s">
        <v>869</v>
      </c>
      <c r="G126" s="7" t="str">
        <f>_xll.AtlasFormulas.AtlasFunctions.AtlasTable("PROD",DataAreaId,"T.SalesLine","%ShippingDateRequested","","","","","","","ItemId|InventTransId",$D126,$E126)</f>
        <v>5/13/2017</v>
      </c>
      <c r="H126" s="9">
        <v>-1</v>
      </c>
      <c r="I126" s="9">
        <f>_xll.AtlasFormulas.AtlasFunctions.AtlasBalance("PROD",DataAreaId,"T.SalesLine","Sum|SalesPrice|0","","","","","","","ItemId|InventTransId",$D126,$E126)</f>
        <v>1917.5</v>
      </c>
      <c r="J126" s="7" t="str">
        <f>_xll.AtlasFormulas.AtlasFunctions.AtlasTable("PROD",DataAreaId,"T.SalesLine","%CurrencyCode","","","","","","","ItemId|InventTransId",$D126,$E126)</f>
        <v>EUR</v>
      </c>
      <c r="K126" s="9">
        <f>_xll.AtlasFormulas.AtlasFunctions.AtlasBalance("PROD",DataAreaId,"T.SalesLine","Sum|LineAmount|0","","","","","","","ItemId|InventTransId",$D126,$E126)</f>
        <v>1917.5</v>
      </c>
      <c r="L126" s="6">
        <v>42874</v>
      </c>
      <c r="M126" s="6">
        <v>42873</v>
      </c>
    </row>
    <row r="127" spans="1:13" x14ac:dyDescent="0.25">
      <c r="A127" s="4" t="s">
        <v>969</v>
      </c>
      <c r="B127" s="7" t="str">
        <f>_xll.AtlasFormulas.AtlasFunctions.AtlasTable("PROD",DataAreaId,"T.SalesTable","%CustAccount","","","","","","","SalesId",$A127)</f>
        <v>364-000129</v>
      </c>
      <c r="C127" s="7" t="str">
        <f>_xll.AtlasFormulas.AtlasFunctions.AtlasTable("PROD",DataAreaId,"T.CustTable","%Name","","","","","","","AccountNum",$B127)</f>
        <v>SAAone GWW V.O.F.</v>
      </c>
      <c r="D127" s="4" t="s">
        <v>867</v>
      </c>
      <c r="E127" s="4" t="s">
        <v>970</v>
      </c>
      <c r="F127" s="4" t="s">
        <v>869</v>
      </c>
      <c r="G127" s="7" t="str">
        <f>_xll.AtlasFormulas.AtlasFunctions.AtlasTable("PROD",DataAreaId,"T.SalesLine","%ShippingDateRequested","","","","","","","ItemId|InventTransId",$D127,$E127)</f>
        <v>5/16/2017</v>
      </c>
      <c r="H127" s="9">
        <v>-9</v>
      </c>
      <c r="I127" s="9">
        <f>_xll.AtlasFormulas.AtlasFunctions.AtlasBalance("PROD",DataAreaId,"T.SalesLine","Sum|SalesPrice|0","","","","","","","ItemId|InventTransId",$D127,$E127)</f>
        <v>35</v>
      </c>
      <c r="J127" s="7" t="str">
        <f>_xll.AtlasFormulas.AtlasFunctions.AtlasTable("PROD",DataAreaId,"T.SalesLine","%CurrencyCode","","","","","","","ItemId|InventTransId",$D127,$E127)</f>
        <v>EUR</v>
      </c>
      <c r="K127" s="9">
        <f>_xll.AtlasFormulas.AtlasFunctions.AtlasBalance("PROD",DataAreaId,"T.SalesLine","Sum|LineAmount|0","","","","","","","ItemId|InventTransId",$D127,$E127)</f>
        <v>315</v>
      </c>
      <c r="L127" s="6">
        <v>42874</v>
      </c>
      <c r="M127" s="6">
        <v>42873</v>
      </c>
    </row>
    <row r="128" spans="1:13" x14ac:dyDescent="0.25">
      <c r="A128" s="4" t="s">
        <v>971</v>
      </c>
      <c r="B128" s="7" t="str">
        <f>_xll.AtlasFormulas.AtlasFunctions.AtlasTable("PROD",DataAreaId,"T.SalesTable","%CustAccount","","","","","","","SalesId",$A128)</f>
        <v>364-000058</v>
      </c>
      <c r="C128" s="7" t="str">
        <f>_xll.AtlasFormulas.AtlasFunctions.AtlasTable("PROD",DataAreaId,"T.CustTable","%Name","","","","","","","AccountNum",$B128)</f>
        <v>D. van der Steen B.V.</v>
      </c>
      <c r="D128" s="4" t="s">
        <v>867</v>
      </c>
      <c r="E128" s="4" t="s">
        <v>972</v>
      </c>
      <c r="F128" s="4" t="s">
        <v>869</v>
      </c>
      <c r="G128" s="7" t="str">
        <f>_xll.AtlasFormulas.AtlasFunctions.AtlasTable("PROD",DataAreaId,"T.SalesLine","%ShippingDateRequested","","","","","","","ItemId|InventTransId",$D128,$E128)</f>
        <v>5/29/2017</v>
      </c>
      <c r="H128" s="9">
        <v>-1</v>
      </c>
      <c r="I128" s="9">
        <f>_xll.AtlasFormulas.AtlasFunctions.AtlasBalance("PROD",DataAreaId,"T.SalesLine","Sum|SalesPrice|0","","","","","","","ItemId|InventTransId",$D128,$E128)</f>
        <v>2250</v>
      </c>
      <c r="J128" s="7" t="str">
        <f>_xll.AtlasFormulas.AtlasFunctions.AtlasTable("PROD",DataAreaId,"T.SalesLine","%CurrencyCode","","","","","","","ItemId|InventTransId",$D128,$E128)</f>
        <v>EUR</v>
      </c>
      <c r="K128" s="9">
        <f>_xll.AtlasFormulas.AtlasFunctions.AtlasBalance("PROD",DataAreaId,"T.SalesLine","Sum|LineAmount|0","","","","","","","ItemId|InventTransId",$D128,$E128)</f>
        <v>2250</v>
      </c>
      <c r="L128" s="6">
        <v>42886</v>
      </c>
      <c r="M128" s="6">
        <v>42879</v>
      </c>
    </row>
    <row r="129" spans="1:13" x14ac:dyDescent="0.25">
      <c r="A129" s="4" t="s">
        <v>973</v>
      </c>
      <c r="B129" s="7" t="str">
        <f>_xll.AtlasFormulas.AtlasFunctions.AtlasTable("PROD",DataAreaId,"T.SalesTable","%CustAccount","","","","","","","SalesId",$A129)</f>
        <v>364-000031</v>
      </c>
      <c r="C129" s="7" t="str">
        <f>_xll.AtlasFormulas.AtlasFunctions.AtlasTable("PROD",DataAreaId,"T.CustTable","%Name","","","","","","","AccountNum",$B129)</f>
        <v>Aannemingsbedrijf Vermeulen Benthuizen B.V.</v>
      </c>
      <c r="D129" s="4" t="s">
        <v>867</v>
      </c>
      <c r="E129" s="4" t="s">
        <v>974</v>
      </c>
      <c r="F129" s="4" t="s">
        <v>869</v>
      </c>
      <c r="G129" s="7" t="str">
        <f>_xll.AtlasFormulas.AtlasFunctions.AtlasTable("PROD",DataAreaId,"T.SalesLine","%ShippingDateRequested","","","","","","","ItemId|InventTransId",$D129,$E129)</f>
        <v>4/23/2017</v>
      </c>
      <c r="H129" s="9">
        <v>-1</v>
      </c>
      <c r="I129" s="9">
        <f>_xll.AtlasFormulas.AtlasFunctions.AtlasBalance("PROD",DataAreaId,"T.SalesLine","Sum|SalesPrice|0","","","","","","","ItemId|InventTransId",$D129,$E129)</f>
        <v>481.25</v>
      </c>
      <c r="J129" s="7" t="str">
        <f>_xll.AtlasFormulas.AtlasFunctions.AtlasTable("PROD",DataAreaId,"T.SalesLine","%CurrencyCode","","","","","","","ItemId|InventTransId",$D129,$E129)</f>
        <v>EUR</v>
      </c>
      <c r="K129" s="9">
        <f>_xll.AtlasFormulas.AtlasFunctions.AtlasBalance("PROD",DataAreaId,"T.SalesLine","Sum|LineAmount|0","","","","","","","ItemId|InventTransId",$D129,$E129)</f>
        <v>481.25</v>
      </c>
      <c r="L129" s="6">
        <v>42879</v>
      </c>
      <c r="M129" s="6">
        <v>42879</v>
      </c>
    </row>
    <row r="130" spans="1:13" x14ac:dyDescent="0.25">
      <c r="A130" s="4" t="s">
        <v>975</v>
      </c>
      <c r="B130" s="7" t="str">
        <f>_xll.AtlasFormulas.AtlasFunctions.AtlasTable("PROD",DataAreaId,"T.SalesTable","%CustAccount","","","","","","","SalesId",$A130)</f>
        <v>364-000058</v>
      </c>
      <c r="C130" s="7" t="str">
        <f>_xll.AtlasFormulas.AtlasFunctions.AtlasTable("PROD",DataAreaId,"T.CustTable","%Name","","","","","","","AccountNum",$B130)</f>
        <v>D. van der Steen B.V.</v>
      </c>
      <c r="D130" s="4" t="s">
        <v>867</v>
      </c>
      <c r="E130" s="4" t="s">
        <v>976</v>
      </c>
      <c r="F130" s="4" t="s">
        <v>869</v>
      </c>
      <c r="G130" s="7" t="str">
        <f>_xll.AtlasFormulas.AtlasFunctions.AtlasTable("PROD",DataAreaId,"T.SalesLine","%ShippingDateRequested","","","","","","","ItemId|InventTransId",$D130,$E130)</f>
        <v>5/19/2017</v>
      </c>
      <c r="H130" s="9">
        <v>-1</v>
      </c>
      <c r="I130" s="9">
        <f>_xll.AtlasFormulas.AtlasFunctions.AtlasBalance("PROD",DataAreaId,"T.SalesLine","Sum|SalesPrice|0","","","","","","","ItemId|InventTransId",$D130,$E130)</f>
        <v>2250</v>
      </c>
      <c r="J130" s="7" t="str">
        <f>_xll.AtlasFormulas.AtlasFunctions.AtlasTable("PROD",DataAreaId,"T.SalesLine","%CurrencyCode","","","","","","","ItemId|InventTransId",$D130,$E130)</f>
        <v>EUR</v>
      </c>
      <c r="K130" s="9">
        <f>_xll.AtlasFormulas.AtlasFunctions.AtlasBalance("PROD",DataAreaId,"T.SalesLine","Sum|LineAmount|0","","","","","","","ItemId|InventTransId",$D130,$E130)</f>
        <v>2250</v>
      </c>
      <c r="L130" s="6">
        <v>42886</v>
      </c>
      <c r="M130" s="6">
        <v>42886</v>
      </c>
    </row>
    <row r="131" spans="1:13" x14ac:dyDescent="0.25">
      <c r="A131" s="4" t="s">
        <v>977</v>
      </c>
      <c r="B131" s="7" t="str">
        <f>_xll.AtlasFormulas.AtlasFunctions.AtlasTable("PROD",DataAreaId,"T.SalesTable","%CustAccount","","","","","","","SalesId",$A131)</f>
        <v>364-000044</v>
      </c>
      <c r="C131" s="7" t="str">
        <f>_xll.AtlasFormulas.AtlasFunctions.AtlasTable("PROD",DataAreaId,"T.CustTable","%Name","","","","","","","AccountNum",$B131)</f>
        <v>Schagen Infra B.V.</v>
      </c>
      <c r="D131" s="4" t="s">
        <v>867</v>
      </c>
      <c r="E131" s="4" t="s">
        <v>978</v>
      </c>
      <c r="F131" s="4" t="s">
        <v>869</v>
      </c>
      <c r="G131" s="7" t="str">
        <f>_xll.AtlasFormulas.AtlasFunctions.AtlasTable("PROD",DataAreaId,"T.SalesLine","%ShippingDateRequested","","","","","","","ItemId|InventTransId",$D131,$E131)</f>
        <v>5/12/2017</v>
      </c>
      <c r="H131" s="9">
        <v>-6579.5</v>
      </c>
      <c r="I131" s="9">
        <f>_xll.AtlasFormulas.AtlasFunctions.AtlasBalance("PROD",DataAreaId,"T.SalesLine","Sum|SalesPrice|0","","","","","","","ItemId|InventTransId",$D131,$E131)</f>
        <v>0.35</v>
      </c>
      <c r="J131" s="7" t="str">
        <f>_xll.AtlasFormulas.AtlasFunctions.AtlasTable("PROD",DataAreaId,"T.SalesLine","%CurrencyCode","","","","","","","ItemId|InventTransId",$D131,$E131)</f>
        <v>EUR</v>
      </c>
      <c r="K131" s="9">
        <f>_xll.AtlasFormulas.AtlasFunctions.AtlasBalance("PROD",DataAreaId,"T.SalesLine","Sum|LineAmount|0","","","","","","","ItemId|InventTransId",$D131,$E131)</f>
        <v>2302.83</v>
      </c>
      <c r="L131" s="6">
        <v>42886</v>
      </c>
      <c r="M131" s="6">
        <v>42886</v>
      </c>
    </row>
    <row r="132" spans="1:13" x14ac:dyDescent="0.25">
      <c r="A132" s="4" t="s">
        <v>979</v>
      </c>
      <c r="B132" s="7" t="str">
        <f>_xll.AtlasFormulas.AtlasFunctions.AtlasTable("PROD",DataAreaId,"T.SalesTable","%CustAccount","","","","","","","SalesId",$A132)</f>
        <v>364-000044</v>
      </c>
      <c r="C132" s="7" t="str">
        <f>_xll.AtlasFormulas.AtlasFunctions.AtlasTable("PROD",DataAreaId,"T.CustTable","%Name","","","","","","","AccountNum",$B132)</f>
        <v>Schagen Infra B.V.</v>
      </c>
      <c r="D132" s="4" t="s">
        <v>867</v>
      </c>
      <c r="E132" s="4" t="s">
        <v>980</v>
      </c>
      <c r="F132" s="4" t="s">
        <v>869</v>
      </c>
      <c r="G132" s="7" t="str">
        <f>_xll.AtlasFormulas.AtlasFunctions.AtlasTable("PROD",DataAreaId,"T.SalesLine","%ShippingDateRequested","","","","","","","ItemId|InventTransId",$D132,$E132)</f>
        <v>5/15/2017</v>
      </c>
      <c r="H132" s="9">
        <v>-1406.5</v>
      </c>
      <c r="I132" s="9">
        <f>_xll.AtlasFormulas.AtlasFunctions.AtlasBalance("PROD",DataAreaId,"T.SalesLine","Sum|SalesPrice|0","","","","","","","ItemId|InventTransId",$D132,$E132)</f>
        <v>0.35</v>
      </c>
      <c r="J132" s="7" t="str">
        <f>_xll.AtlasFormulas.AtlasFunctions.AtlasTable("PROD",DataAreaId,"T.SalesLine","%CurrencyCode","","","","","","","ItemId|InventTransId",$D132,$E132)</f>
        <v>EUR</v>
      </c>
      <c r="K132" s="9">
        <f>_xll.AtlasFormulas.AtlasFunctions.AtlasBalance("PROD",DataAreaId,"T.SalesLine","Sum|LineAmount|0","","","","","","","ItemId|InventTransId",$D132,$E132)</f>
        <v>492.28</v>
      </c>
      <c r="L132" s="6">
        <v>42886</v>
      </c>
      <c r="M132" s="6">
        <v>42886</v>
      </c>
    </row>
    <row r="133" spans="1:13" x14ac:dyDescent="0.25">
      <c r="A133" s="4" t="s">
        <v>981</v>
      </c>
      <c r="B133" s="7" t="str">
        <f>_xll.AtlasFormulas.AtlasFunctions.AtlasTable("PROD",DataAreaId,"T.SalesTable","%CustAccount","","","","","","","SalesId",$A133)</f>
        <v>364-000025</v>
      </c>
      <c r="C133" s="7" t="str">
        <f>_xll.AtlasFormulas.AtlasFunctions.AtlasTable("PROD",DataAreaId,"T.CustTable","%Name","","","","","","","AccountNum",$B133)</f>
        <v>KWS Infra Leek</v>
      </c>
      <c r="D133" s="4" t="s">
        <v>867</v>
      </c>
      <c r="E133" s="4" t="s">
        <v>982</v>
      </c>
      <c r="F133" s="4" t="s">
        <v>869</v>
      </c>
      <c r="G133" s="7" t="str">
        <f>_xll.AtlasFormulas.AtlasFunctions.AtlasTable("PROD",DataAreaId,"T.SalesLine","%ShippingDateRequested","","","","","","","ItemId|InventTransId",$D133,$E133)</f>
        <v>6/7/2017</v>
      </c>
      <c r="H133" s="9">
        <v>-1</v>
      </c>
      <c r="I133" s="9">
        <f>_xll.AtlasFormulas.AtlasFunctions.AtlasBalance("PROD",DataAreaId,"T.SalesLine","Sum|SalesPrice|0","","","","","","","ItemId|InventTransId",$D133,$E133)</f>
        <v>1290</v>
      </c>
      <c r="J133" s="7" t="str">
        <f>_xll.AtlasFormulas.AtlasFunctions.AtlasTable("PROD",DataAreaId,"T.SalesLine","%CurrencyCode","","","","","","","ItemId|InventTransId",$D133,$E133)</f>
        <v>EUR</v>
      </c>
      <c r="K133" s="9">
        <f>_xll.AtlasFormulas.AtlasFunctions.AtlasBalance("PROD",DataAreaId,"T.SalesLine","Sum|LineAmount|0","","","","","","","ItemId|InventTransId",$D133,$E133)</f>
        <v>1290</v>
      </c>
      <c r="L133" s="6">
        <v>42894</v>
      </c>
      <c r="M133" s="6">
        <v>42892</v>
      </c>
    </row>
    <row r="134" spans="1:13" x14ac:dyDescent="0.25">
      <c r="A134" s="4" t="s">
        <v>983</v>
      </c>
      <c r="B134" s="7" t="str">
        <f>_xll.AtlasFormulas.AtlasFunctions.AtlasTable("PROD",DataAreaId,"T.SalesTable","%CustAccount","","","","","","","SalesId",$A134)</f>
        <v>364-000007</v>
      </c>
      <c r="C134" s="7" t="str">
        <f>_xll.AtlasFormulas.AtlasFunctions.AtlasTable("PROD",DataAreaId,"T.CustTable","%Name","","","","","","","AccountNum",$B134)</f>
        <v>Versluys &amp; Zoon B.V.</v>
      </c>
      <c r="D134" s="4" t="s">
        <v>867</v>
      </c>
      <c r="E134" s="4" t="s">
        <v>984</v>
      </c>
      <c r="F134" s="4" t="s">
        <v>869</v>
      </c>
      <c r="G134" s="7" t="str">
        <f>_xll.AtlasFormulas.AtlasFunctions.AtlasTable("PROD",DataAreaId,"T.SalesLine","%ShippingDateRequested","","","","","","","ItemId|InventTransId",$D134,$E134)</f>
        <v>6/1/2017</v>
      </c>
      <c r="H134" s="9">
        <v>-1</v>
      </c>
      <c r="I134" s="9">
        <f>_xll.AtlasFormulas.AtlasFunctions.AtlasBalance("PROD",DataAreaId,"T.SalesLine","Sum|SalesPrice|0","","","","","","","ItemId|InventTransId",$D134,$E134)</f>
        <v>1125</v>
      </c>
      <c r="J134" s="7" t="str">
        <f>_xll.AtlasFormulas.AtlasFunctions.AtlasTable("PROD",DataAreaId,"T.SalesLine","%CurrencyCode","","","","","","","ItemId|InventTransId",$D134,$E134)</f>
        <v>EUR</v>
      </c>
      <c r="K134" s="9">
        <f>_xll.AtlasFormulas.AtlasFunctions.AtlasBalance("PROD",DataAreaId,"T.SalesLine","Sum|LineAmount|0","","","","","","","ItemId|InventTransId",$D134,$E134)</f>
        <v>1125</v>
      </c>
      <c r="L134" s="6">
        <v>42900</v>
      </c>
      <c r="M134" s="6">
        <v>42893</v>
      </c>
    </row>
    <row r="135" spans="1:13" x14ac:dyDescent="0.25">
      <c r="A135" s="4" t="s">
        <v>985</v>
      </c>
      <c r="B135" s="7" t="str">
        <f>_xll.AtlasFormulas.AtlasFunctions.AtlasTable("PROD",DataAreaId,"T.SalesTable","%CustAccount","","","","","","","SalesId",$A135)</f>
        <v>364-000025</v>
      </c>
      <c r="C135" s="7" t="str">
        <f>_xll.AtlasFormulas.AtlasFunctions.AtlasTable("PROD",DataAreaId,"T.CustTable","%Name","","","","","","","AccountNum",$B135)</f>
        <v>KWS Infra Leek</v>
      </c>
      <c r="D135" s="4" t="s">
        <v>867</v>
      </c>
      <c r="E135" s="4" t="s">
        <v>986</v>
      </c>
      <c r="F135" s="4" t="s">
        <v>869</v>
      </c>
      <c r="G135" s="7" t="str">
        <f>_xll.AtlasFormulas.AtlasFunctions.AtlasTable("PROD",DataAreaId,"T.SalesLine","%ShippingDateRequested","","","","","","","ItemId|InventTransId",$D135,$E135)</f>
        <v>6/7/2017</v>
      </c>
      <c r="H135" s="9">
        <v>-1</v>
      </c>
      <c r="I135" s="9">
        <f>_xll.AtlasFormulas.AtlasFunctions.AtlasBalance("PROD",DataAreaId,"T.SalesLine","Sum|SalesPrice|0","","","","","","","ItemId|InventTransId",$D135,$E135)</f>
        <v>945</v>
      </c>
      <c r="J135" s="7" t="str">
        <f>_xll.AtlasFormulas.AtlasFunctions.AtlasTable("PROD",DataAreaId,"T.SalesLine","%CurrencyCode","","","","","","","ItemId|InventTransId",$D135,$E135)</f>
        <v>EUR</v>
      </c>
      <c r="K135" s="9">
        <f>_xll.AtlasFormulas.AtlasFunctions.AtlasBalance("PROD",DataAreaId,"T.SalesLine","Sum|LineAmount|0","","","","","","","ItemId|InventTransId",$D135,$E135)</f>
        <v>945</v>
      </c>
      <c r="L135" s="6">
        <v>42894</v>
      </c>
      <c r="M135" s="6">
        <v>42894</v>
      </c>
    </row>
    <row r="136" spans="1:13" x14ac:dyDescent="0.25">
      <c r="A136" s="4" t="s">
        <v>987</v>
      </c>
      <c r="B136" s="7" t="str">
        <f>_xll.AtlasFormulas.AtlasFunctions.AtlasTable("PROD",DataAreaId,"T.SalesTable","%CustAccount","","","","","","","SalesId",$A136)</f>
        <v>364-000058</v>
      </c>
      <c r="C136" s="7" t="str">
        <f>_xll.AtlasFormulas.AtlasFunctions.AtlasTable("PROD",DataAreaId,"T.CustTable","%Name","","","","","","","AccountNum",$B136)</f>
        <v>D. van der Steen B.V.</v>
      </c>
      <c r="D136" s="4" t="s">
        <v>867</v>
      </c>
      <c r="E136" s="4" t="s">
        <v>988</v>
      </c>
      <c r="F136" s="4" t="s">
        <v>869</v>
      </c>
      <c r="G136" s="7" t="str">
        <f>_xll.AtlasFormulas.AtlasFunctions.AtlasTable("PROD",DataAreaId,"T.SalesLine","%ShippingDateRequested","","","","","","","ItemId|InventTransId",$D136,$E136)</f>
        <v>6/9/2017</v>
      </c>
      <c r="H136" s="9">
        <v>1</v>
      </c>
      <c r="I136" s="9">
        <f>_xll.AtlasFormulas.AtlasFunctions.AtlasBalance("PROD",DataAreaId,"T.SalesLine","Sum|SalesPrice|0","","","","","","","ItemId|InventTransId",$D136,$E136)</f>
        <v>2250</v>
      </c>
      <c r="J136" s="7" t="str">
        <f>_xll.AtlasFormulas.AtlasFunctions.AtlasTable("PROD",DataAreaId,"T.SalesLine","%CurrencyCode","","","","","","","ItemId|InventTransId",$D136,$E136)</f>
        <v>EUR</v>
      </c>
      <c r="K136" s="9">
        <f>_xll.AtlasFormulas.AtlasFunctions.AtlasBalance("PROD",DataAreaId,"T.SalesLine","Sum|LineAmount|0","","","","","","","ItemId|InventTransId",$D136,$E136)</f>
        <v>-2250</v>
      </c>
      <c r="L136" s="6">
        <v>42894</v>
      </c>
      <c r="M136" s="6">
        <v>42894</v>
      </c>
    </row>
    <row r="137" spans="1:13" x14ac:dyDescent="0.25">
      <c r="A137" s="4" t="s">
        <v>987</v>
      </c>
      <c r="B137" s="7" t="str">
        <f>_xll.AtlasFormulas.AtlasFunctions.AtlasTable("PROD",DataAreaId,"T.SalesTable","%CustAccount","","","","","","","SalesId",$A137)</f>
        <v>364-000058</v>
      </c>
      <c r="C137" s="7" t="str">
        <f>_xll.AtlasFormulas.AtlasFunctions.AtlasTable("PROD",DataAreaId,"T.CustTable","%Name","","","","","","","AccountNum",$B137)</f>
        <v>D. van der Steen B.V.</v>
      </c>
      <c r="D137" s="4" t="s">
        <v>867</v>
      </c>
      <c r="E137" s="4" t="s">
        <v>989</v>
      </c>
      <c r="F137" s="4" t="s">
        <v>869</v>
      </c>
      <c r="G137" s="7" t="str">
        <f>_xll.AtlasFormulas.AtlasFunctions.AtlasTable("PROD",DataAreaId,"T.SalesLine","%ShippingDateRequested","","","","","","","ItemId|InventTransId",$D137,$E137)</f>
        <v>6/9/2017</v>
      </c>
      <c r="H137" s="9">
        <v>-1</v>
      </c>
      <c r="I137" s="9">
        <f>_xll.AtlasFormulas.AtlasFunctions.AtlasBalance("PROD",DataAreaId,"T.SalesLine","Sum|SalesPrice|0","","","","","","","ItemId|InventTransId",$D137,$E137)</f>
        <v>2050</v>
      </c>
      <c r="J137" s="7" t="str">
        <f>_xll.AtlasFormulas.AtlasFunctions.AtlasTable("PROD",DataAreaId,"T.SalesLine","%CurrencyCode","","","","","","","ItemId|InventTransId",$D137,$E137)</f>
        <v>EUR</v>
      </c>
      <c r="K137" s="9">
        <f>_xll.AtlasFormulas.AtlasFunctions.AtlasBalance("PROD",DataAreaId,"T.SalesLine","Sum|LineAmount|0","","","","","","","ItemId|InventTransId",$D137,$E137)</f>
        <v>2050</v>
      </c>
      <c r="L137" s="6">
        <v>42894</v>
      </c>
      <c r="M137" s="6">
        <v>42894</v>
      </c>
    </row>
    <row r="138" spans="1:13" x14ac:dyDescent="0.25">
      <c r="A138" s="4" t="s">
        <v>990</v>
      </c>
      <c r="B138" s="7" t="str">
        <f>_xll.AtlasFormulas.AtlasFunctions.AtlasTable("PROD",DataAreaId,"T.SalesTable","%CustAccount","","","","","","","SalesId",$A138)</f>
        <v>364-000058</v>
      </c>
      <c r="C138" s="7" t="str">
        <f>_xll.AtlasFormulas.AtlasFunctions.AtlasTable("PROD",DataAreaId,"T.CustTable","%Name","","","","","","","AccountNum",$B138)</f>
        <v>D. van der Steen B.V.</v>
      </c>
      <c r="D138" s="4" t="s">
        <v>867</v>
      </c>
      <c r="E138" s="4" t="s">
        <v>991</v>
      </c>
      <c r="F138" s="4" t="s">
        <v>869</v>
      </c>
      <c r="G138" s="7" t="str">
        <f>_xll.AtlasFormulas.AtlasFunctions.AtlasTable("PROD",DataAreaId,"T.SalesLine","%ShippingDateRequested","","","","","","","ItemId|InventTransId",$D138,$E138)</f>
        <v>6/9/2017</v>
      </c>
      <c r="H138" s="9">
        <v>1</v>
      </c>
      <c r="I138" s="9">
        <f>_xll.AtlasFormulas.AtlasFunctions.AtlasBalance("PROD",DataAreaId,"T.SalesLine","Sum|SalesPrice|0","","","","","","","ItemId|InventTransId",$D138,$E138)</f>
        <v>2250</v>
      </c>
      <c r="J138" s="7" t="str">
        <f>_xll.AtlasFormulas.AtlasFunctions.AtlasTable("PROD",DataAreaId,"T.SalesLine","%CurrencyCode","","","","","","","ItemId|InventTransId",$D138,$E138)</f>
        <v>EUR</v>
      </c>
      <c r="K138" s="9">
        <f>_xll.AtlasFormulas.AtlasFunctions.AtlasBalance("PROD",DataAreaId,"T.SalesLine","Sum|LineAmount|0","","","","","","","ItemId|InventTransId",$D138,$E138)</f>
        <v>-2250</v>
      </c>
      <c r="L138" s="6">
        <v>42894</v>
      </c>
      <c r="M138" s="6">
        <v>42894</v>
      </c>
    </row>
    <row r="139" spans="1:13" x14ac:dyDescent="0.25">
      <c r="A139" s="4" t="s">
        <v>990</v>
      </c>
      <c r="B139" s="7" t="str">
        <f>_xll.AtlasFormulas.AtlasFunctions.AtlasTable("PROD",DataAreaId,"T.SalesTable","%CustAccount","","","","","","","SalesId",$A139)</f>
        <v>364-000058</v>
      </c>
      <c r="C139" s="7" t="str">
        <f>_xll.AtlasFormulas.AtlasFunctions.AtlasTable("PROD",DataAreaId,"T.CustTable","%Name","","","","","","","AccountNum",$B139)</f>
        <v>D. van der Steen B.V.</v>
      </c>
      <c r="D139" s="4" t="s">
        <v>867</v>
      </c>
      <c r="E139" s="4" t="s">
        <v>992</v>
      </c>
      <c r="F139" s="4" t="s">
        <v>869</v>
      </c>
      <c r="G139" s="7" t="str">
        <f>_xll.AtlasFormulas.AtlasFunctions.AtlasTable("PROD",DataAreaId,"T.SalesLine","%ShippingDateRequested","","","","","","","ItemId|InventTransId",$D139,$E139)</f>
        <v>6/9/2017</v>
      </c>
      <c r="H139" s="9">
        <v>-1</v>
      </c>
      <c r="I139" s="9">
        <f>_xll.AtlasFormulas.AtlasFunctions.AtlasBalance("PROD",DataAreaId,"T.SalesLine","Sum|SalesPrice|0","","","","","","","ItemId|InventTransId",$D139,$E139)</f>
        <v>2050</v>
      </c>
      <c r="J139" s="7" t="str">
        <f>_xll.AtlasFormulas.AtlasFunctions.AtlasTable("PROD",DataAreaId,"T.SalesLine","%CurrencyCode","","","","","","","ItemId|InventTransId",$D139,$E139)</f>
        <v>EUR</v>
      </c>
      <c r="K139" s="9">
        <f>_xll.AtlasFormulas.AtlasFunctions.AtlasBalance("PROD",DataAreaId,"T.SalesLine","Sum|LineAmount|0","","","","","","","ItemId|InventTransId",$D139,$E139)</f>
        <v>2050</v>
      </c>
      <c r="L139" s="6">
        <v>42894</v>
      </c>
      <c r="M139" s="6">
        <v>42894</v>
      </c>
    </row>
    <row r="140" spans="1:13" x14ac:dyDescent="0.25">
      <c r="A140" s="4" t="s">
        <v>993</v>
      </c>
      <c r="B140" s="7" t="str">
        <f>_xll.AtlasFormulas.AtlasFunctions.AtlasTable("PROD",DataAreaId,"T.SalesTable","%CustAccount","","","","","","","SalesId",$A140)</f>
        <v>364-000102</v>
      </c>
      <c r="C140" s="7" t="str">
        <f>_xll.AtlasFormulas.AtlasFunctions.AtlasTable("PROD",DataAreaId,"T.CustTable","%Name","","","","","","","AccountNum",$B140)</f>
        <v>Reimert Bouw en Infrastructuur B.V.</v>
      </c>
      <c r="D140" s="4" t="s">
        <v>867</v>
      </c>
      <c r="E140" s="4" t="s">
        <v>994</v>
      </c>
      <c r="F140" s="4" t="s">
        <v>869</v>
      </c>
      <c r="G140" s="7" t="str">
        <f>_xll.AtlasFormulas.AtlasFunctions.AtlasTable("PROD",DataAreaId,"T.SalesLine","%ShippingDateRequested","","","","","","","ItemId|InventTransId",$D140,$E140)</f>
        <v>4/18/2017</v>
      </c>
      <c r="H140" s="9">
        <v>-0.5</v>
      </c>
      <c r="I140" s="9">
        <f>_xll.AtlasFormulas.AtlasFunctions.AtlasBalance("PROD",DataAreaId,"T.SalesLine","Sum|SalesPrice|0","","","","","","","ItemId|InventTransId",$D140,$E140)</f>
        <v>2250</v>
      </c>
      <c r="J140" s="7" t="str">
        <f>_xll.AtlasFormulas.AtlasFunctions.AtlasTable("PROD",DataAreaId,"T.SalesLine","%CurrencyCode","","","","","","","ItemId|InventTransId",$D140,$E140)</f>
        <v>EUR</v>
      </c>
      <c r="K140" s="9">
        <f>_xll.AtlasFormulas.AtlasFunctions.AtlasBalance("PROD",DataAreaId,"T.SalesLine","Sum|LineAmount|0","","","","","","","ItemId|InventTransId",$D140,$E140)</f>
        <v>1125</v>
      </c>
      <c r="L140" s="6">
        <v>42894</v>
      </c>
      <c r="M140" s="6">
        <v>42894</v>
      </c>
    </row>
    <row r="141" spans="1:13" x14ac:dyDescent="0.25">
      <c r="A141" s="4" t="s">
        <v>995</v>
      </c>
      <c r="B141" s="7" t="str">
        <f>_xll.AtlasFormulas.AtlasFunctions.AtlasTable("PROD",DataAreaId,"T.SalesTable","%CustAccount","","","","","","","SalesId",$A141)</f>
        <v>364-000076</v>
      </c>
      <c r="C141" s="7" t="str">
        <f>_xll.AtlasFormulas.AtlasFunctions.AtlasTable("PROD",DataAreaId,"T.CustTable","%Name","","","","","","","AccountNum",$B141)</f>
        <v>Heijmans Wegen B.V. Regio Zuid</v>
      </c>
      <c r="D141" s="4" t="s">
        <v>867</v>
      </c>
      <c r="E141" s="4" t="s">
        <v>996</v>
      </c>
      <c r="F141" s="4" t="s">
        <v>869</v>
      </c>
      <c r="G141" s="7" t="str">
        <f>_xll.AtlasFormulas.AtlasFunctions.AtlasTable("PROD",DataAreaId,"T.SalesLine","%ShippingDateRequested","","","","","","","ItemId|InventTransId",$D141,$E141)</f>
        <v>6/8/2017</v>
      </c>
      <c r="H141" s="9">
        <v>-1</v>
      </c>
      <c r="I141" s="9">
        <f>_xll.AtlasFormulas.AtlasFunctions.AtlasBalance("PROD",DataAreaId,"T.SalesLine","Sum|SalesPrice|0","","","","","","","ItemId|InventTransId",$D141,$E141)</f>
        <v>1475</v>
      </c>
      <c r="J141" s="7" t="str">
        <f>_xll.AtlasFormulas.AtlasFunctions.AtlasTable("PROD",DataAreaId,"T.SalesLine","%CurrencyCode","","","","","","","ItemId|InventTransId",$D141,$E141)</f>
        <v>EUR</v>
      </c>
      <c r="K141" s="9">
        <f>_xll.AtlasFormulas.AtlasFunctions.AtlasBalance("PROD",DataAreaId,"T.SalesLine","Sum|LineAmount|0","","","","","","","ItemId|InventTransId",$D141,$E141)</f>
        <v>1475</v>
      </c>
      <c r="L141" s="6">
        <v>42902</v>
      </c>
      <c r="M141" s="6">
        <v>42894</v>
      </c>
    </row>
    <row r="142" spans="1:13" x14ac:dyDescent="0.25">
      <c r="A142" s="4" t="s">
        <v>997</v>
      </c>
      <c r="B142" s="7" t="str">
        <f>_xll.AtlasFormulas.AtlasFunctions.AtlasTable("PROD",DataAreaId,"T.SalesTable","%CustAccount","","","","","","","SalesId",$A142)</f>
        <v>364-000058</v>
      </c>
      <c r="C142" s="7" t="str">
        <f>_xll.AtlasFormulas.AtlasFunctions.AtlasTable("PROD",DataAreaId,"T.CustTable","%Name","","","","","","","AccountNum",$B142)</f>
        <v>D. van der Steen B.V.</v>
      </c>
      <c r="D142" s="4" t="s">
        <v>867</v>
      </c>
      <c r="E142" s="4" t="s">
        <v>998</v>
      </c>
      <c r="F142" s="4" t="s">
        <v>869</v>
      </c>
      <c r="G142" s="7" t="str">
        <f>_xll.AtlasFormulas.AtlasFunctions.AtlasTable("PROD",DataAreaId,"T.SalesLine","%ShippingDateRequested","","","","","","","ItemId|InventTransId",$D142,$E142)</f>
        <v>6/13/2017</v>
      </c>
      <c r="H142" s="9">
        <v>-1</v>
      </c>
      <c r="I142" s="9">
        <f>_xll.AtlasFormulas.AtlasFunctions.AtlasBalance("PROD",DataAreaId,"T.SalesLine","Sum|SalesPrice|0","","","","","","","ItemId|InventTransId",$D142,$E142)</f>
        <v>2550</v>
      </c>
      <c r="J142" s="7" t="str">
        <f>_xll.AtlasFormulas.AtlasFunctions.AtlasTable("PROD",DataAreaId,"T.SalesLine","%CurrencyCode","","","","","","","ItemId|InventTransId",$D142,$E142)</f>
        <v>EUR</v>
      </c>
      <c r="K142" s="9">
        <f>_xll.AtlasFormulas.AtlasFunctions.AtlasBalance("PROD",DataAreaId,"T.SalesLine","Sum|LineAmount|0","","","","","","","ItemId|InventTransId",$D142,$E142)</f>
        <v>2550</v>
      </c>
      <c r="L142" s="6">
        <v>42901</v>
      </c>
      <c r="M142" s="6">
        <v>42900</v>
      </c>
    </row>
    <row r="143" spans="1:13" x14ac:dyDescent="0.25">
      <c r="A143" s="4" t="s">
        <v>999</v>
      </c>
      <c r="B143" s="7" t="str">
        <f>_xll.AtlasFormulas.AtlasFunctions.AtlasTable("PROD",DataAreaId,"T.SalesTable","%CustAccount","","","","","","","SalesId",$A143)</f>
        <v>364-000007</v>
      </c>
      <c r="C143" s="7" t="str">
        <f>_xll.AtlasFormulas.AtlasFunctions.AtlasTable("PROD",DataAreaId,"T.CustTable","%Name","","","","","","","AccountNum",$B143)</f>
        <v>Versluys &amp; Zoon B.V.</v>
      </c>
      <c r="D143" s="4" t="s">
        <v>867</v>
      </c>
      <c r="E143" s="4" t="s">
        <v>1000</v>
      </c>
      <c r="F143" s="4" t="s">
        <v>869</v>
      </c>
      <c r="G143" s="7" t="str">
        <f>_xll.AtlasFormulas.AtlasFunctions.AtlasTable("PROD",DataAreaId,"T.SalesLine","%ShippingDateRequested","","","","","","","ItemId|InventTransId",$D143,$E143)</f>
        <v>6/8/2017</v>
      </c>
      <c r="H143" s="9">
        <v>-1</v>
      </c>
      <c r="I143" s="9">
        <f>_xll.AtlasFormulas.AtlasFunctions.AtlasBalance("PROD",DataAreaId,"T.SalesLine","Sum|SalesPrice|0","","","","","","","ItemId|InventTransId",$D143,$E143)</f>
        <v>1125</v>
      </c>
      <c r="J143" s="7" t="str">
        <f>_xll.AtlasFormulas.AtlasFunctions.AtlasTable("PROD",DataAreaId,"T.SalesLine","%CurrencyCode","","","","","","","ItemId|InventTransId",$D143,$E143)</f>
        <v>EUR</v>
      </c>
      <c r="K143" s="9">
        <f>_xll.AtlasFormulas.AtlasFunctions.AtlasBalance("PROD",DataAreaId,"T.SalesLine","Sum|LineAmount|0","","","","","","","ItemId|InventTransId",$D143,$E143)</f>
        <v>1125</v>
      </c>
      <c r="L143" s="6">
        <v>42901</v>
      </c>
      <c r="M143" s="6">
        <v>42900</v>
      </c>
    </row>
    <row r="144" spans="1:13" x14ac:dyDescent="0.25">
      <c r="A144" s="4" t="s">
        <v>1001</v>
      </c>
      <c r="B144" s="7" t="str">
        <f>_xll.AtlasFormulas.AtlasFunctions.AtlasTable("PROD",DataAreaId,"T.SalesTable","%CustAccount","","","","","","","SalesId",$A144)</f>
        <v>364-000129</v>
      </c>
      <c r="C144" s="7" t="str">
        <f>_xll.AtlasFormulas.AtlasFunctions.AtlasTable("PROD",DataAreaId,"T.CustTable","%Name","","","","","","","AccountNum",$B144)</f>
        <v>SAAone GWW V.O.F.</v>
      </c>
      <c r="D144" s="4" t="s">
        <v>867</v>
      </c>
      <c r="E144" s="4" t="s">
        <v>1002</v>
      </c>
      <c r="F144" s="4" t="s">
        <v>869</v>
      </c>
      <c r="G144" s="7" t="str">
        <f>_xll.AtlasFormulas.AtlasFunctions.AtlasTable("PROD",DataAreaId,"T.SalesLine","%ShippingDateRequested","","","","","","","ItemId|InventTransId",$D144,$E144)</f>
        <v>6/10/2017</v>
      </c>
      <c r="H144" s="9">
        <v>-0.5</v>
      </c>
      <c r="I144" s="9">
        <f>_xll.AtlasFormulas.AtlasFunctions.AtlasBalance("PROD",DataAreaId,"T.SalesLine","Sum|SalesPrice|0","","","","","","","ItemId|InventTransId",$D144,$E144)</f>
        <v>2250</v>
      </c>
      <c r="J144" s="7" t="str">
        <f>_xll.AtlasFormulas.AtlasFunctions.AtlasTable("PROD",DataAreaId,"T.SalesLine","%CurrencyCode","","","","","","","ItemId|InventTransId",$D144,$E144)</f>
        <v>EUR</v>
      </c>
      <c r="K144" s="9">
        <f>_xll.AtlasFormulas.AtlasFunctions.AtlasBalance("PROD",DataAreaId,"T.SalesLine","Sum|LineAmount|0","","","","","","","ItemId|InventTransId",$D144,$E144)</f>
        <v>1125</v>
      </c>
      <c r="L144" s="6">
        <v>42902</v>
      </c>
      <c r="M144" s="6">
        <v>42902</v>
      </c>
    </row>
    <row r="145" spans="1:13" x14ac:dyDescent="0.25">
      <c r="A145" s="4" t="s">
        <v>1003</v>
      </c>
      <c r="B145" s="7" t="str">
        <f>_xll.AtlasFormulas.AtlasFunctions.AtlasTable("PROD",DataAreaId,"T.SalesTable","%CustAccount","","","","","","","SalesId",$A145)</f>
        <v>364-000053</v>
      </c>
      <c r="C145" s="7" t="str">
        <f>_xll.AtlasFormulas.AtlasFunctions.AtlasTable("PROD",DataAreaId,"T.CustTable","%Name","","","","","","","AccountNum",$B145)</f>
        <v>Heijmans Wegenbouw B.V. GPO</v>
      </c>
      <c r="D145" s="4" t="s">
        <v>319</v>
      </c>
      <c r="E145" s="4" t="s">
        <v>1004</v>
      </c>
      <c r="F145" s="4" t="s">
        <v>320</v>
      </c>
      <c r="G145" s="7" t="str">
        <f>_xll.AtlasFormulas.AtlasFunctions.AtlasTable("PROD",DataAreaId,"T.SalesLine","%ShippingDateRequested","","","","","","","ItemId|InventTransId",$D145,$E145)</f>
        <v>4/6/2017</v>
      </c>
      <c r="H145" s="9">
        <v>-75</v>
      </c>
      <c r="I145" s="9">
        <f>_xll.AtlasFormulas.AtlasFunctions.AtlasBalance("PROD",DataAreaId,"T.SalesLine","Sum|SalesPrice|0","","","","","","","ItemId|InventTransId",$D145,$E145)</f>
        <v>1.6</v>
      </c>
      <c r="J145" s="7" t="str">
        <f>_xll.AtlasFormulas.AtlasFunctions.AtlasTable("PROD",DataAreaId,"T.SalesLine","%CurrencyCode","","","","","","","ItemId|InventTransId",$D145,$E145)</f>
        <v>EUR</v>
      </c>
      <c r="K145" s="9">
        <f>_xll.AtlasFormulas.AtlasFunctions.AtlasBalance("PROD",DataAreaId,"T.SalesLine","Sum|LineAmount|0","","","","","","","ItemId|InventTransId",$D145,$E145)</f>
        <v>120</v>
      </c>
      <c r="L145" s="6">
        <v>42837</v>
      </c>
      <c r="M145" s="6">
        <v>42830</v>
      </c>
    </row>
    <row r="146" spans="1:13" x14ac:dyDescent="0.25">
      <c r="A146" s="4" t="s">
        <v>1005</v>
      </c>
      <c r="B146" s="7" t="str">
        <f>_xll.AtlasFormulas.AtlasFunctions.AtlasTable("PROD",DataAreaId,"T.SalesTable","%CustAccount","","","","","","","SalesId",$A146)</f>
        <v>364-000031</v>
      </c>
      <c r="C146" s="7" t="str">
        <f>_xll.AtlasFormulas.AtlasFunctions.AtlasTable("PROD",DataAreaId,"T.CustTable","%Name","","","","","","","AccountNum",$B146)</f>
        <v>Aannemingsbedrijf Vermeulen Benthuizen B.V.</v>
      </c>
      <c r="D146" s="4" t="s">
        <v>319</v>
      </c>
      <c r="E146" s="4" t="s">
        <v>1006</v>
      </c>
      <c r="F146" s="4" t="s">
        <v>320</v>
      </c>
      <c r="G146" s="7" t="str">
        <f>_xll.AtlasFormulas.AtlasFunctions.AtlasTable("PROD",DataAreaId,"T.SalesLine","%ShippingDateRequested","","","","","","","ItemId|InventTransId",$D146,$E146)</f>
        <v>4/6/2017</v>
      </c>
      <c r="H146" s="9">
        <v>-600</v>
      </c>
      <c r="I146" s="9">
        <f>_xll.AtlasFormulas.AtlasFunctions.AtlasBalance("PROD",DataAreaId,"T.SalesLine","Sum|SalesPrice|0","","","","","","","ItemId|InventTransId",$D146,$E146)</f>
        <v>1.55</v>
      </c>
      <c r="J146" s="7" t="str">
        <f>_xll.AtlasFormulas.AtlasFunctions.AtlasTable("PROD",DataAreaId,"T.SalesLine","%CurrencyCode","","","","","","","ItemId|InventTransId",$D146,$E146)</f>
        <v>EUR</v>
      </c>
      <c r="K146" s="9">
        <f>_xll.AtlasFormulas.AtlasFunctions.AtlasBalance("PROD",DataAreaId,"T.SalesLine","Sum|LineAmount|0","","","","","","","ItemId|InventTransId",$D146,$E146)</f>
        <v>930</v>
      </c>
      <c r="L146" s="6">
        <v>42853</v>
      </c>
      <c r="M146" s="6">
        <v>42837</v>
      </c>
    </row>
    <row r="147" spans="1:13" x14ac:dyDescent="0.25">
      <c r="A147" s="4" t="s">
        <v>880</v>
      </c>
      <c r="B147" s="7" t="str">
        <f>_xll.AtlasFormulas.AtlasFunctions.AtlasTable("PROD",DataAreaId,"T.SalesTable","%CustAccount","","","","","","","SalesId",$A147)</f>
        <v>364-000097</v>
      </c>
      <c r="C147" s="7" t="str">
        <f>_xll.AtlasFormulas.AtlasFunctions.AtlasTable("PROD",DataAreaId,"T.CustTable","%Name","","","","","","","AccountNum",$B147)</f>
        <v>Heijmans Wegen</v>
      </c>
      <c r="D147" s="4" t="s">
        <v>232</v>
      </c>
      <c r="E147" s="4" t="s">
        <v>1007</v>
      </c>
      <c r="F147" s="4" t="s">
        <v>231</v>
      </c>
      <c r="G147" s="7" t="str">
        <f>_xll.AtlasFormulas.AtlasFunctions.AtlasTable("PROD",DataAreaId,"T.SalesLine","%ShippingDateRequested","","","","","","","ItemId|InventTransId",$D147,$E147)</f>
        <v>6/26/2017</v>
      </c>
      <c r="H147" s="9">
        <v>-388</v>
      </c>
      <c r="I147" s="9">
        <f>_xll.AtlasFormulas.AtlasFunctions.AtlasBalance("PROD",DataAreaId,"T.SalesLine","Sum|SalesPrice|0","","","","","","","ItemId|InventTransId",$D147,$E147)</f>
        <v>6.56</v>
      </c>
      <c r="J147" s="7" t="str">
        <f>_xll.AtlasFormulas.AtlasFunctions.AtlasTable("PROD",DataAreaId,"T.SalesLine","%CurrencyCode","","","","","","","ItemId|InventTransId",$D147,$E147)</f>
        <v>EUR</v>
      </c>
      <c r="K147" s="9">
        <f>_xll.AtlasFormulas.AtlasFunctions.AtlasBalance("PROD",DataAreaId,"T.SalesLine","Sum|LineAmount|0","","","","","","","ItemId|InventTransId",$D147,$E147)</f>
        <v>2545.2800000000002</v>
      </c>
      <c r="L147" s="6"/>
      <c r="M147" s="6"/>
    </row>
    <row r="148" spans="1:13" x14ac:dyDescent="0.25">
      <c r="A148" s="4" t="s">
        <v>890</v>
      </c>
      <c r="B148" s="7" t="str">
        <f>_xll.AtlasFormulas.AtlasFunctions.AtlasTable("PROD",DataAreaId,"T.SalesTable","%CustAccount","","","","","","","SalesId",$A148)</f>
        <v>364-000043</v>
      </c>
      <c r="C148" s="7" t="str">
        <f>_xll.AtlasFormulas.AtlasFunctions.AtlasTable("PROD",DataAreaId,"T.CustTable","%Name","","","","","","","AccountNum",$B148)</f>
        <v>Gebr. Van Kessel Wegenbouw B.V. Regio West</v>
      </c>
      <c r="D148" s="4" t="s">
        <v>232</v>
      </c>
      <c r="E148" s="4" t="s">
        <v>1008</v>
      </c>
      <c r="F148" s="4" t="s">
        <v>231</v>
      </c>
      <c r="G148" s="7" t="str">
        <f>_xll.AtlasFormulas.AtlasFunctions.AtlasTable("PROD",DataAreaId,"T.SalesLine","%ShippingDateRequested","","","","","","","ItemId|InventTransId",$D148,$E148)</f>
        <v>8/16/2017</v>
      </c>
      <c r="H148" s="9">
        <v>-436.5</v>
      </c>
      <c r="I148" s="9">
        <f>_xll.AtlasFormulas.AtlasFunctions.AtlasBalance("PROD",DataAreaId,"T.SalesLine","Sum|SalesPrice|0","","","","","","","ItemId|InventTransId",$D148,$E148)</f>
        <v>6</v>
      </c>
      <c r="J148" s="7" t="str">
        <f>_xll.AtlasFormulas.AtlasFunctions.AtlasTable("PROD",DataAreaId,"T.SalesLine","%CurrencyCode","","","","","","","ItemId|InventTransId",$D148,$E148)</f>
        <v>EUR</v>
      </c>
      <c r="K148" s="9">
        <f>_xll.AtlasFormulas.AtlasFunctions.AtlasBalance("PROD",DataAreaId,"T.SalesLine","Sum|LineAmount|0","","","","","","","ItemId|InventTransId",$D148,$E148)</f>
        <v>2619</v>
      </c>
      <c r="L148" s="6"/>
      <c r="M148" s="6"/>
    </row>
    <row r="149" spans="1:13" x14ac:dyDescent="0.25">
      <c r="A149" s="4" t="s">
        <v>1009</v>
      </c>
      <c r="B149" s="7" t="str">
        <f>_xll.AtlasFormulas.AtlasFunctions.AtlasTable("PROD",DataAreaId,"T.SalesTable","%CustAccount","","","","","","","SalesId",$A149)</f>
        <v>364-000028</v>
      </c>
      <c r="C149" s="7" t="str">
        <f>_xll.AtlasFormulas.AtlasFunctions.AtlasTable("PROD",DataAreaId,"T.CustTable","%Name","","","","","","","AccountNum",$B149)</f>
        <v>BAM Wegen Regio Zuidwest</v>
      </c>
      <c r="D149" s="4" t="s">
        <v>232</v>
      </c>
      <c r="E149" s="4" t="s">
        <v>1010</v>
      </c>
      <c r="F149" s="4" t="s">
        <v>231</v>
      </c>
      <c r="G149" s="7" t="str">
        <f>_xll.AtlasFormulas.AtlasFunctions.AtlasTable("PROD",DataAreaId,"T.SalesLine","%ShippingDateRequested","","","","","","","ItemId|InventTransId",$D149,$E149)</f>
        <v>6/21/2017</v>
      </c>
      <c r="H149" s="9">
        <v>-291</v>
      </c>
      <c r="I149" s="9">
        <f>_xll.AtlasFormulas.AtlasFunctions.AtlasBalance("PROD",DataAreaId,"T.SalesLine","Sum|SalesPrice|0","","","","","","","ItemId|InventTransId",$D149,$E149)</f>
        <v>7.4</v>
      </c>
      <c r="J149" s="7" t="str">
        <f>_xll.AtlasFormulas.AtlasFunctions.AtlasTable("PROD",DataAreaId,"T.SalesLine","%CurrencyCode","","","","","","","ItemId|InventTransId",$D149,$E149)</f>
        <v>EUR</v>
      </c>
      <c r="K149" s="9">
        <f>_xll.AtlasFormulas.AtlasFunctions.AtlasBalance("PROD",DataAreaId,"T.SalesLine","Sum|LineAmount|0","","","","","","","ItemId|InventTransId",$D149,$E149)</f>
        <v>2153.4</v>
      </c>
      <c r="L149" s="6"/>
      <c r="M149" s="6"/>
    </row>
    <row r="150" spans="1:13" x14ac:dyDescent="0.25">
      <c r="A150" s="4" t="s">
        <v>886</v>
      </c>
      <c r="B150" s="7" t="str">
        <f>_xll.AtlasFormulas.AtlasFunctions.AtlasTable("PROD",DataAreaId,"T.SalesTable","%CustAccount","","","","","","","SalesId",$A150)</f>
        <v>364-000043</v>
      </c>
      <c r="C150" s="7" t="str">
        <f>_xll.AtlasFormulas.AtlasFunctions.AtlasTable("PROD",DataAreaId,"T.CustTable","%Name","","","","","","","AccountNum",$B150)</f>
        <v>Gebr. Van Kessel Wegenbouw B.V. Regio West</v>
      </c>
      <c r="D150" s="4" t="s">
        <v>232</v>
      </c>
      <c r="E150" s="4" t="s">
        <v>1011</v>
      </c>
      <c r="F150" s="4" t="s">
        <v>231</v>
      </c>
      <c r="G150" s="7" t="str">
        <f>_xll.AtlasFormulas.AtlasFunctions.AtlasTable("PROD",DataAreaId,"T.SalesLine","%ShippingDateRequested","","","","","","","ItemId|InventTransId",$D150,$E150)</f>
        <v>8/22/2017</v>
      </c>
      <c r="H150" s="9">
        <v>-485</v>
      </c>
      <c r="I150" s="9">
        <f>_xll.AtlasFormulas.AtlasFunctions.AtlasBalance("PROD",DataAreaId,"T.SalesLine","Sum|SalesPrice|0","","","","","","","ItemId|InventTransId",$D150,$E150)</f>
        <v>6</v>
      </c>
      <c r="J150" s="7" t="str">
        <f>_xll.AtlasFormulas.AtlasFunctions.AtlasTable("PROD",DataAreaId,"T.SalesLine","%CurrencyCode","","","","","","","ItemId|InventTransId",$D150,$E150)</f>
        <v>EUR</v>
      </c>
      <c r="K150" s="9">
        <f>_xll.AtlasFormulas.AtlasFunctions.AtlasBalance("PROD",DataAreaId,"T.SalesLine","Sum|LineAmount|0","","","","","","","ItemId|InventTransId",$D150,$E150)</f>
        <v>2910</v>
      </c>
      <c r="L150" s="6"/>
      <c r="M150" s="6"/>
    </row>
    <row r="151" spans="1:13" x14ac:dyDescent="0.25">
      <c r="A151" s="4" t="s">
        <v>894</v>
      </c>
      <c r="B151" s="7" t="str">
        <f>_xll.AtlasFormulas.AtlasFunctions.AtlasTable("PROD",DataAreaId,"T.SalesTable","%CustAccount","","","","","","","SalesId",$A151)</f>
        <v>364-000043</v>
      </c>
      <c r="C151" s="7" t="str">
        <f>_xll.AtlasFormulas.AtlasFunctions.AtlasTable("PROD",DataAreaId,"T.CustTable","%Name","","","","","","","AccountNum",$B151)</f>
        <v>Gebr. Van Kessel Wegenbouw B.V. Regio West</v>
      </c>
      <c r="D151" s="4" t="s">
        <v>232</v>
      </c>
      <c r="E151" s="4" t="s">
        <v>1012</v>
      </c>
      <c r="F151" s="4" t="s">
        <v>231</v>
      </c>
      <c r="G151" s="7" t="str">
        <f>_xll.AtlasFormulas.AtlasFunctions.AtlasTable("PROD",DataAreaId,"T.SalesLine","%ShippingDateRequested","","","","","","","ItemId|InventTransId",$D151,$E151)</f>
        <v>9/13/2017</v>
      </c>
      <c r="H151" s="9">
        <v>-436.5</v>
      </c>
      <c r="I151" s="9">
        <f>_xll.AtlasFormulas.AtlasFunctions.AtlasBalance("PROD",DataAreaId,"T.SalesLine","Sum|SalesPrice|0","","","","","","","ItemId|InventTransId",$D151,$E151)</f>
        <v>6</v>
      </c>
      <c r="J151" s="7" t="str">
        <f>_xll.AtlasFormulas.AtlasFunctions.AtlasTable("PROD",DataAreaId,"T.SalesLine","%CurrencyCode","","","","","","","ItemId|InventTransId",$D151,$E151)</f>
        <v>EUR</v>
      </c>
      <c r="K151" s="9">
        <f>_xll.AtlasFormulas.AtlasFunctions.AtlasBalance("PROD",DataAreaId,"T.SalesLine","Sum|LineAmount|0","","","","","","","ItemId|InventTransId",$D151,$E151)</f>
        <v>2619</v>
      </c>
      <c r="L151" s="6"/>
      <c r="M151" s="6"/>
    </row>
    <row r="152" spans="1:13" x14ac:dyDescent="0.25">
      <c r="A152" s="4" t="s">
        <v>888</v>
      </c>
      <c r="B152" s="7" t="str">
        <f>_xll.AtlasFormulas.AtlasFunctions.AtlasTable("PROD",DataAreaId,"T.SalesTable","%CustAccount","","","","","","","SalesId",$A152)</f>
        <v>364-000043</v>
      </c>
      <c r="C152" s="7" t="str">
        <f>_xll.AtlasFormulas.AtlasFunctions.AtlasTable("PROD",DataAreaId,"T.CustTable","%Name","","","","","","","AccountNum",$B152)</f>
        <v>Gebr. Van Kessel Wegenbouw B.V. Regio West</v>
      </c>
      <c r="D152" s="4" t="s">
        <v>232</v>
      </c>
      <c r="E152" s="4" t="s">
        <v>1013</v>
      </c>
      <c r="F152" s="4" t="s">
        <v>231</v>
      </c>
      <c r="G152" s="7" t="str">
        <f>_xll.AtlasFormulas.AtlasFunctions.AtlasTable("PROD",DataAreaId,"T.SalesLine","%ShippingDateRequested","","","","","","","ItemId|InventTransId",$D152,$E152)</f>
        <v>9/1/2017</v>
      </c>
      <c r="H152" s="9">
        <v>-242.5</v>
      </c>
      <c r="I152" s="9">
        <f>_xll.AtlasFormulas.AtlasFunctions.AtlasBalance("PROD",DataAreaId,"T.SalesLine","Sum|SalesPrice|0","","","","","","","ItemId|InventTransId",$D152,$E152)</f>
        <v>6</v>
      </c>
      <c r="J152" s="7" t="str">
        <f>_xll.AtlasFormulas.AtlasFunctions.AtlasTable("PROD",DataAreaId,"T.SalesLine","%CurrencyCode","","","","","","","ItemId|InventTransId",$D152,$E152)</f>
        <v>EUR</v>
      </c>
      <c r="K152" s="9">
        <f>_xll.AtlasFormulas.AtlasFunctions.AtlasBalance("PROD",DataAreaId,"T.SalesLine","Sum|LineAmount|0","","","","","","","ItemId|InventTransId",$D152,$E152)</f>
        <v>1455</v>
      </c>
      <c r="L152" s="6"/>
      <c r="M152" s="6"/>
    </row>
    <row r="153" spans="1:13" x14ac:dyDescent="0.25">
      <c r="A153" s="4" t="s">
        <v>866</v>
      </c>
      <c r="B153" s="7" t="str">
        <f>_xll.AtlasFormulas.AtlasFunctions.AtlasTable("PROD",DataAreaId,"T.SalesTable","%CustAccount","","","","","","","SalesId",$A153)</f>
        <v>364-000043</v>
      </c>
      <c r="C153" s="7" t="str">
        <f>_xll.AtlasFormulas.AtlasFunctions.AtlasTable("PROD",DataAreaId,"T.CustTable","%Name","","","","","","","AccountNum",$B153)</f>
        <v>Gebr. Van Kessel Wegenbouw B.V. Regio West</v>
      </c>
      <c r="D153" s="4" t="s">
        <v>232</v>
      </c>
      <c r="E153" s="4" t="s">
        <v>1014</v>
      </c>
      <c r="F153" s="4" t="s">
        <v>231</v>
      </c>
      <c r="G153" s="7" t="str">
        <f>_xll.AtlasFormulas.AtlasFunctions.AtlasTable("PROD",DataAreaId,"T.SalesLine","%ShippingDateRequested","","","","","","","ItemId|InventTransId",$D153,$E153)</f>
        <v>7/8/2017</v>
      </c>
      <c r="H153" s="9">
        <v>-242.5</v>
      </c>
      <c r="I153" s="9">
        <f>_xll.AtlasFormulas.AtlasFunctions.AtlasBalance("PROD",DataAreaId,"T.SalesLine","Sum|SalesPrice|0","","","","","","","ItemId|InventTransId",$D153,$E153)</f>
        <v>6</v>
      </c>
      <c r="J153" s="7" t="str">
        <f>_xll.AtlasFormulas.AtlasFunctions.AtlasTable("PROD",DataAreaId,"T.SalesLine","%CurrencyCode","","","","","","","ItemId|InventTransId",$D153,$E153)</f>
        <v>EUR</v>
      </c>
      <c r="K153" s="9">
        <f>_xll.AtlasFormulas.AtlasFunctions.AtlasBalance("PROD",DataAreaId,"T.SalesLine","Sum|LineAmount|0","","","","","","","ItemId|InventTransId",$D153,$E153)</f>
        <v>1455</v>
      </c>
      <c r="L153" s="6"/>
      <c r="M153" s="6"/>
    </row>
    <row r="154" spans="1:13" x14ac:dyDescent="0.25">
      <c r="A154" s="4" t="s">
        <v>1015</v>
      </c>
      <c r="B154" s="7" t="str">
        <f>_xll.AtlasFormulas.AtlasFunctions.AtlasTable("PROD",DataAreaId,"T.SalesTable","%CustAccount","","","","","","","SalesId",$A154)</f>
        <v>364-000080</v>
      </c>
      <c r="C154" s="7" t="str">
        <f>_xll.AtlasFormulas.AtlasFunctions.AtlasTable("PROD",DataAreaId,"T.CustTable","%Name","","","","","","","AccountNum",$B154)</f>
        <v>Aannemingsmaatschappij van Gelder B.V. Noord Braba</v>
      </c>
      <c r="D154" s="4" t="s">
        <v>232</v>
      </c>
      <c r="E154" s="4" t="s">
        <v>1016</v>
      </c>
      <c r="F154" s="4" t="s">
        <v>231</v>
      </c>
      <c r="G154" s="7" t="str">
        <f>_xll.AtlasFormulas.AtlasFunctions.AtlasTable("PROD",DataAreaId,"T.SalesLine","%ShippingDateRequested","","","","","","","ItemId|InventTransId",$D154,$E154)</f>
        <v>7/8/2017</v>
      </c>
      <c r="H154" s="9">
        <v>-3637.5</v>
      </c>
      <c r="I154" s="9">
        <f>_xll.AtlasFormulas.AtlasFunctions.AtlasBalance("PROD",DataAreaId,"T.SalesLine","Sum|SalesPrice|0","","","","","","","ItemId|InventTransId",$D154,$E154)</f>
        <v>7.2</v>
      </c>
      <c r="J154" s="7" t="str">
        <f>_xll.AtlasFormulas.AtlasFunctions.AtlasTable("PROD",DataAreaId,"T.SalesLine","%CurrencyCode","","","","","","","ItemId|InventTransId",$D154,$E154)</f>
        <v>EUR</v>
      </c>
      <c r="K154" s="9">
        <f>_xll.AtlasFormulas.AtlasFunctions.AtlasBalance("PROD",DataAreaId,"T.SalesLine","Sum|LineAmount|0","","","","","","","ItemId|InventTransId",$D154,$E154)</f>
        <v>26190</v>
      </c>
      <c r="L154" s="6"/>
      <c r="M154" s="6"/>
    </row>
    <row r="155" spans="1:13" x14ac:dyDescent="0.25">
      <c r="A155" s="4" t="s">
        <v>1017</v>
      </c>
      <c r="B155" s="7" t="str">
        <f>_xll.AtlasFormulas.AtlasFunctions.AtlasTable("PROD",DataAreaId,"T.SalesTable","%CustAccount","","","","","","","SalesId",$A155)</f>
        <v>364-000080</v>
      </c>
      <c r="C155" s="7" t="str">
        <f>_xll.AtlasFormulas.AtlasFunctions.AtlasTable("PROD",DataAreaId,"T.CustTable","%Name","","","","","","","AccountNum",$B155)</f>
        <v>Aannemingsmaatschappij van Gelder B.V. Noord Braba</v>
      </c>
      <c r="D155" s="4" t="s">
        <v>232</v>
      </c>
      <c r="E155" s="4" t="s">
        <v>1018</v>
      </c>
      <c r="F155" s="4" t="s">
        <v>231</v>
      </c>
      <c r="G155" s="7" t="str">
        <f>_xll.AtlasFormulas.AtlasFunctions.AtlasTable("PROD",DataAreaId,"T.SalesLine","%ShippingDateRequested","","","","","","","ItemId|InventTransId",$D155,$E155)</f>
        <v>8/28/2017</v>
      </c>
      <c r="H155" s="9">
        <v>-2473.5</v>
      </c>
      <c r="I155" s="9">
        <f>_xll.AtlasFormulas.AtlasFunctions.AtlasBalance("PROD",DataAreaId,"T.SalesLine","Sum|SalesPrice|0","","","","","","","ItemId|InventTransId",$D155,$E155)</f>
        <v>7.11</v>
      </c>
      <c r="J155" s="7" t="str">
        <f>_xll.AtlasFormulas.AtlasFunctions.AtlasTable("PROD",DataAreaId,"T.SalesLine","%CurrencyCode","","","","","","","ItemId|InventTransId",$D155,$E155)</f>
        <v>EUR</v>
      </c>
      <c r="K155" s="9">
        <f>_xll.AtlasFormulas.AtlasFunctions.AtlasBalance("PROD",DataAreaId,"T.SalesLine","Sum|LineAmount|0","","","","","","","ItemId|InventTransId",$D155,$E155)</f>
        <v>17586.59</v>
      </c>
      <c r="L155" s="6"/>
      <c r="M155" s="6"/>
    </row>
    <row r="156" spans="1:13" x14ac:dyDescent="0.25">
      <c r="A156" s="4" t="s">
        <v>1019</v>
      </c>
      <c r="B156" s="7" t="str">
        <f>_xll.AtlasFormulas.AtlasFunctions.AtlasTable("PROD",DataAreaId,"T.SalesTable","%CustAccount","","","","","","","SalesId",$A156)</f>
        <v>364-000022</v>
      </c>
      <c r="C156" s="7" t="str">
        <f>_xll.AtlasFormulas.AtlasFunctions.AtlasTable("PROD",DataAreaId,"T.CustTable","%Name","","","","","","","AccountNum",$B156)</f>
        <v>KWS Infra Rotterdam</v>
      </c>
      <c r="D156" s="4" t="s">
        <v>232</v>
      </c>
      <c r="E156" s="4" t="s">
        <v>1020</v>
      </c>
      <c r="F156" s="4" t="s">
        <v>231</v>
      </c>
      <c r="G156" s="7" t="str">
        <f>_xll.AtlasFormulas.AtlasFunctions.AtlasTable("PROD",DataAreaId,"T.SalesLine","%ShippingDateRequested","","","","","","","ItemId|InventTransId",$D156,$E156)</f>
        <v>3/8/2017</v>
      </c>
      <c r="H156" s="9">
        <v>-97</v>
      </c>
      <c r="I156" s="9">
        <f>_xll.AtlasFormulas.AtlasFunctions.AtlasBalance("PROD",DataAreaId,"T.SalesLine","Sum|SalesPrice|0","","","","","","","ItemId|InventTransId",$D156,$E156)</f>
        <v>6.6</v>
      </c>
      <c r="J156" s="7" t="str">
        <f>_xll.AtlasFormulas.AtlasFunctions.AtlasTable("PROD",DataAreaId,"T.SalesLine","%CurrencyCode","","","","","","","ItemId|InventTransId",$D156,$E156)</f>
        <v>EUR</v>
      </c>
      <c r="K156" s="9">
        <f>_xll.AtlasFormulas.AtlasFunctions.AtlasBalance("PROD",DataAreaId,"T.SalesLine","Sum|LineAmount|0","","","","","","","ItemId|InventTransId",$D156,$E156)</f>
        <v>640.20000000000005</v>
      </c>
      <c r="L156" s="6">
        <v>42822</v>
      </c>
      <c r="M156" s="6">
        <v>42800</v>
      </c>
    </row>
    <row r="157" spans="1:13" x14ac:dyDescent="0.25">
      <c r="A157" s="4" t="s">
        <v>1021</v>
      </c>
      <c r="B157" s="7" t="str">
        <f>_xll.AtlasFormulas.AtlasFunctions.AtlasTable("PROD",DataAreaId,"T.SalesTable","%CustAccount","","","","","","","SalesId",$A157)</f>
        <v>364-000007</v>
      </c>
      <c r="C157" s="7" t="str">
        <f>_xll.AtlasFormulas.AtlasFunctions.AtlasTable("PROD",DataAreaId,"T.CustTable","%Name","","","","","","","AccountNum",$B157)</f>
        <v>Versluys &amp; Zoon B.V.</v>
      </c>
      <c r="D157" s="4" t="s">
        <v>232</v>
      </c>
      <c r="E157" s="4" t="s">
        <v>1022</v>
      </c>
      <c r="F157" s="4" t="s">
        <v>231</v>
      </c>
      <c r="G157" s="7" t="str">
        <f>_xll.AtlasFormulas.AtlasFunctions.AtlasTable("PROD",DataAreaId,"T.SalesLine","%ShippingDateRequested","","","","","","","ItemId|InventTransId",$D157,$E157)</f>
        <v>3/17/2017</v>
      </c>
      <c r="H157" s="9">
        <v>-242.5</v>
      </c>
      <c r="I157" s="9">
        <f>_xll.AtlasFormulas.AtlasFunctions.AtlasBalance("PROD",DataAreaId,"T.SalesLine","Sum|SalesPrice|0","","","","","","","ItemId|InventTransId",$D157,$E157)</f>
        <v>6.85</v>
      </c>
      <c r="J157" s="7" t="str">
        <f>_xll.AtlasFormulas.AtlasFunctions.AtlasTable("PROD",DataAreaId,"T.SalesLine","%CurrencyCode","","","","","","","ItemId|InventTransId",$D157,$E157)</f>
        <v>EUR</v>
      </c>
      <c r="K157" s="9">
        <f>_xll.AtlasFormulas.AtlasFunctions.AtlasBalance("PROD",DataAreaId,"T.SalesLine","Sum|LineAmount|0","","","","","","","ItemId|InventTransId",$D157,$E157)</f>
        <v>1661.13</v>
      </c>
      <c r="L157" s="6">
        <v>42823</v>
      </c>
      <c r="M157" s="6">
        <v>42810</v>
      </c>
    </row>
    <row r="158" spans="1:13" x14ac:dyDescent="0.25">
      <c r="A158" s="4" t="s">
        <v>1023</v>
      </c>
      <c r="B158" s="7" t="str">
        <f>_xll.AtlasFormulas.AtlasFunctions.AtlasTable("PROD",DataAreaId,"T.SalesTable","%CustAccount","","","","","","","SalesId",$A158)</f>
        <v>364-000001</v>
      </c>
      <c r="C158" s="7" t="str">
        <f>_xll.AtlasFormulas.AtlasFunctions.AtlasTable("PROD",DataAreaId,"T.CustTable","%Name","","","","","","","AccountNum",$B158)</f>
        <v>Gemeente De Ronde Venen</v>
      </c>
      <c r="D158" s="4" t="s">
        <v>232</v>
      </c>
      <c r="E158" s="4" t="s">
        <v>1024</v>
      </c>
      <c r="F158" s="4" t="s">
        <v>231</v>
      </c>
      <c r="G158" s="7" t="str">
        <f>_xll.AtlasFormulas.AtlasFunctions.AtlasTable("PROD",DataAreaId,"T.SalesLine","%ShippingDateRequested","","","","","","","ItemId|InventTransId",$D158,$E158)</f>
        <v>5/4/2017</v>
      </c>
      <c r="H158" s="9">
        <v>-485</v>
      </c>
      <c r="I158" s="9">
        <f>_xll.AtlasFormulas.AtlasFunctions.AtlasBalance("PROD",DataAreaId,"T.SalesLine","Sum|SalesPrice|0","","","","","","","ItemId|InventTransId",$D158,$E158)</f>
        <v>6.85</v>
      </c>
      <c r="J158" s="7" t="str">
        <f>_xll.AtlasFormulas.AtlasFunctions.AtlasTable("PROD",DataAreaId,"T.SalesLine","%CurrencyCode","","","","","","","ItemId|InventTransId",$D158,$E158)</f>
        <v>EUR</v>
      </c>
      <c r="K158" s="9">
        <f>_xll.AtlasFormulas.AtlasFunctions.AtlasBalance("PROD",DataAreaId,"T.SalesLine","Sum|LineAmount|0","","","","","","","ItemId|InventTransId",$D158,$E158)</f>
        <v>3322.25</v>
      </c>
      <c r="L158" s="6">
        <v>42870</v>
      </c>
      <c r="M158" s="6">
        <v>42859</v>
      </c>
    </row>
    <row r="159" spans="1:13" x14ac:dyDescent="0.25">
      <c r="A159" s="4" t="s">
        <v>964</v>
      </c>
      <c r="B159" s="7" t="str">
        <f>_xll.AtlasFormulas.AtlasFunctions.AtlasTable("PROD",DataAreaId,"T.SalesTable","%CustAccount","","","","","","","SalesId",$A159)</f>
        <v>364-000123</v>
      </c>
      <c r="C159" s="7" t="str">
        <f>_xll.AtlasFormulas.AtlasFunctions.AtlasTable("PROD",DataAreaId,"T.CustTable","%Name","","","","","","","AccountNum",$B159)</f>
        <v>Roelofs Wegenbouw B.V., den Ham</v>
      </c>
      <c r="D159" s="4" t="s">
        <v>232</v>
      </c>
      <c r="E159" s="4" t="s">
        <v>1025</v>
      </c>
      <c r="F159" s="4" t="s">
        <v>231</v>
      </c>
      <c r="G159" s="7" t="str">
        <f>_xll.AtlasFormulas.AtlasFunctions.AtlasTable("PROD",DataAreaId,"T.SalesLine","%ShippingDateRequested","","","","","","","ItemId|InventTransId",$D159,$E159)</f>
        <v>5/8/2017</v>
      </c>
      <c r="H159" s="9">
        <v>-1076.7</v>
      </c>
      <c r="I159" s="9">
        <f>_xll.AtlasFormulas.AtlasFunctions.AtlasBalance("PROD",DataAreaId,"T.SalesLine","Sum|SalesPrice|0","","","","","","","ItemId|InventTransId",$D159,$E159)</f>
        <v>6.75</v>
      </c>
      <c r="J159" s="7" t="str">
        <f>_xll.AtlasFormulas.AtlasFunctions.AtlasTable("PROD",DataAreaId,"T.SalesLine","%CurrencyCode","","","","","","","ItemId|InventTransId",$D159,$E159)</f>
        <v>EUR</v>
      </c>
      <c r="K159" s="9">
        <f>_xll.AtlasFormulas.AtlasFunctions.AtlasBalance("PROD",DataAreaId,"T.SalesLine","Sum|LineAmount|0","","","","","","","ItemId|InventTransId",$D159,$E159)</f>
        <v>7267.73</v>
      </c>
      <c r="L159" s="6">
        <v>42872</v>
      </c>
      <c r="M159" s="6">
        <v>42863</v>
      </c>
    </row>
    <row r="160" spans="1:13" x14ac:dyDescent="0.25">
      <c r="A160" s="4" t="s">
        <v>964</v>
      </c>
      <c r="B160" s="7" t="str">
        <f>_xll.AtlasFormulas.AtlasFunctions.AtlasTable("PROD",DataAreaId,"T.SalesTable","%CustAccount","","","","","","","SalesId",$A160)</f>
        <v>364-000123</v>
      </c>
      <c r="C160" s="7" t="str">
        <f>_xll.AtlasFormulas.AtlasFunctions.AtlasTable("PROD",DataAreaId,"T.CustTable","%Name","","","","","","","AccountNum",$B160)</f>
        <v>Roelofs Wegenbouw B.V., den Ham</v>
      </c>
      <c r="D160" s="4" t="s">
        <v>232</v>
      </c>
      <c r="E160" s="4" t="s">
        <v>1025</v>
      </c>
      <c r="F160" s="4" t="s">
        <v>231</v>
      </c>
      <c r="G160" s="7" t="str">
        <f>_xll.AtlasFormulas.AtlasFunctions.AtlasTable("PROD",DataAreaId,"T.SalesLine","%ShippingDateRequested","","","","","","","ItemId|InventTransId",$D160,$E160)</f>
        <v>5/8/2017</v>
      </c>
      <c r="H160" s="9">
        <v>-135.80000000000001</v>
      </c>
      <c r="I160" s="9">
        <f>_xll.AtlasFormulas.AtlasFunctions.AtlasBalance("PROD",DataAreaId,"T.SalesLine","Sum|SalesPrice|0","","","","","","","ItemId|InventTransId",$D160,$E160)</f>
        <v>6.75</v>
      </c>
      <c r="J160" s="7" t="str">
        <f>_xll.AtlasFormulas.AtlasFunctions.AtlasTable("PROD",DataAreaId,"T.SalesLine","%CurrencyCode","","","","","","","ItemId|InventTransId",$D160,$E160)</f>
        <v>EUR</v>
      </c>
      <c r="K160" s="9">
        <f>_xll.AtlasFormulas.AtlasFunctions.AtlasBalance("PROD",DataAreaId,"T.SalesLine","Sum|LineAmount|0","","","","","","","ItemId|InventTransId",$D160,$E160)</f>
        <v>7267.73</v>
      </c>
      <c r="L160" s="6">
        <v>42871</v>
      </c>
      <c r="M160" s="6">
        <v>42863</v>
      </c>
    </row>
    <row r="161" spans="1:13" x14ac:dyDescent="0.25">
      <c r="A161" s="4" t="s">
        <v>977</v>
      </c>
      <c r="B161" s="7" t="str">
        <f>_xll.AtlasFormulas.AtlasFunctions.AtlasTable("PROD",DataAreaId,"T.SalesTable","%CustAccount","","","","","","","SalesId",$A161)</f>
        <v>364-000044</v>
      </c>
      <c r="C161" s="7" t="str">
        <f>_xll.AtlasFormulas.AtlasFunctions.AtlasTable("PROD",DataAreaId,"T.CustTable","%Name","","","","","","","AccountNum",$B161)</f>
        <v>Schagen Infra B.V.</v>
      </c>
      <c r="D161" s="4" t="s">
        <v>232</v>
      </c>
      <c r="E161" s="4" t="s">
        <v>1026</v>
      </c>
      <c r="F161" s="4" t="s">
        <v>231</v>
      </c>
      <c r="G161" s="7" t="str">
        <f>_xll.AtlasFormulas.AtlasFunctions.AtlasTable("PROD",DataAreaId,"T.SalesLine","%ShippingDateRequested","","","","","","","ItemId|InventTransId",$D161,$E161)</f>
        <v>5/12/2017</v>
      </c>
      <c r="H161" s="9">
        <v>-339.5</v>
      </c>
      <c r="I161" s="9">
        <f>_xll.AtlasFormulas.AtlasFunctions.AtlasBalance("PROD",DataAreaId,"T.SalesLine","Sum|SalesPrice|0","","","","","","","ItemId|InventTransId",$D161,$E161)</f>
        <v>6.73</v>
      </c>
      <c r="J161" s="7" t="str">
        <f>_xll.AtlasFormulas.AtlasFunctions.AtlasTable("PROD",DataAreaId,"T.SalesLine","%CurrencyCode","","","","","","","ItemId|InventTransId",$D161,$E161)</f>
        <v>EUR</v>
      </c>
      <c r="K161" s="9">
        <f>_xll.AtlasFormulas.AtlasFunctions.AtlasBalance("PROD",DataAreaId,"T.SalesLine","Sum|LineAmount|0","","","","","","","ItemId|InventTransId",$D161,$E161)</f>
        <v>2284.84</v>
      </c>
      <c r="L161" s="6">
        <v>42886</v>
      </c>
      <c r="M161" s="6">
        <v>42867</v>
      </c>
    </row>
    <row r="162" spans="1:13" x14ac:dyDescent="0.25">
      <c r="A162" s="4" t="s">
        <v>977</v>
      </c>
      <c r="B162" s="7" t="str">
        <f>_xll.AtlasFormulas.AtlasFunctions.AtlasTable("PROD",DataAreaId,"T.SalesTable","%CustAccount","","","","","","","SalesId",$A162)</f>
        <v>364-000044</v>
      </c>
      <c r="C162" s="7" t="str">
        <f>_xll.AtlasFormulas.AtlasFunctions.AtlasTable("PROD",DataAreaId,"T.CustTable","%Name","","","","","","","AccountNum",$B162)</f>
        <v>Schagen Infra B.V.</v>
      </c>
      <c r="D162" s="4" t="s">
        <v>232</v>
      </c>
      <c r="E162" s="4" t="s">
        <v>1026</v>
      </c>
      <c r="F162" s="4" t="s">
        <v>231</v>
      </c>
      <c r="G162" s="7" t="str">
        <f>_xll.AtlasFormulas.AtlasFunctions.AtlasTable("PROD",DataAreaId,"T.SalesLine","%ShippingDateRequested","","","","","","","ItemId|InventTransId",$D162,$E162)</f>
        <v>5/12/2017</v>
      </c>
      <c r="H162" s="9">
        <v>-388</v>
      </c>
      <c r="I162" s="9">
        <f>_xll.AtlasFormulas.AtlasFunctions.AtlasBalance("PROD",DataAreaId,"T.SalesLine","Sum|SalesPrice|0","","","","","","","ItemId|InventTransId",$D162,$E162)</f>
        <v>6.73</v>
      </c>
      <c r="J162" s="7" t="str">
        <f>_xll.AtlasFormulas.AtlasFunctions.AtlasTable("PROD",DataAreaId,"T.SalesLine","%CurrencyCode","","","","","","","ItemId|InventTransId",$D162,$E162)</f>
        <v>EUR</v>
      </c>
      <c r="K162" s="9">
        <f>_xll.AtlasFormulas.AtlasFunctions.AtlasBalance("PROD",DataAreaId,"T.SalesLine","Sum|LineAmount|0","","","","","","","ItemId|InventTransId",$D162,$E162)</f>
        <v>2284.84</v>
      </c>
      <c r="L162" s="6">
        <v>42887</v>
      </c>
      <c r="M162" s="6">
        <v>42867</v>
      </c>
    </row>
    <row r="163" spans="1:13" x14ac:dyDescent="0.25">
      <c r="A163" s="4" t="s">
        <v>952</v>
      </c>
      <c r="B163" s="7" t="str">
        <f>_xll.AtlasFormulas.AtlasFunctions.AtlasTable("PROD",DataAreaId,"T.SalesTable","%CustAccount","","","","","","","SalesId",$A163)</f>
        <v>364-000043</v>
      </c>
      <c r="C163" s="7" t="str">
        <f>_xll.AtlasFormulas.AtlasFunctions.AtlasTable("PROD",DataAreaId,"T.CustTable","%Name","","","","","","","AccountNum",$B163)</f>
        <v>Gebr. Van Kessel Wegenbouw B.V. Regio West</v>
      </c>
      <c r="D163" s="4" t="s">
        <v>232</v>
      </c>
      <c r="E163" s="4" t="s">
        <v>1027</v>
      </c>
      <c r="F163" s="4" t="s">
        <v>231</v>
      </c>
      <c r="G163" s="7" t="str">
        <f>_xll.AtlasFormulas.AtlasFunctions.AtlasTable("PROD",DataAreaId,"T.SalesLine","%ShippingDateRequested","","","","","","","ItemId|InventTransId",$D163,$E163)</f>
        <v>5/5/2017</v>
      </c>
      <c r="H163" s="9">
        <v>-48.5</v>
      </c>
      <c r="I163" s="9">
        <f>_xll.AtlasFormulas.AtlasFunctions.AtlasBalance("PROD",DataAreaId,"T.SalesLine","Sum|SalesPrice|0","","","","","","","ItemId|InventTransId",$D163,$E163)</f>
        <v>6</v>
      </c>
      <c r="J163" s="7" t="str">
        <f>_xll.AtlasFormulas.AtlasFunctions.AtlasTable("PROD",DataAreaId,"T.SalesLine","%CurrencyCode","","","","","","","ItemId|InventTransId",$D163,$E163)</f>
        <v>EUR</v>
      </c>
      <c r="K163" s="9">
        <f>_xll.AtlasFormulas.AtlasFunctions.AtlasBalance("PROD",DataAreaId,"T.SalesLine","Sum|LineAmount|0","","","","","","","ItemId|InventTransId",$D163,$E163)</f>
        <v>291</v>
      </c>
      <c r="L163" s="6">
        <v>42870</v>
      </c>
      <c r="M163" s="6">
        <v>42870</v>
      </c>
    </row>
    <row r="164" spans="1:13" x14ac:dyDescent="0.25">
      <c r="A164" s="4" t="s">
        <v>964</v>
      </c>
      <c r="B164" s="7" t="str">
        <f>_xll.AtlasFormulas.AtlasFunctions.AtlasTable("PROD",DataAreaId,"T.SalesTable","%CustAccount","","","","","","","SalesId",$A164)</f>
        <v>364-000123</v>
      </c>
      <c r="C164" s="7" t="str">
        <f>_xll.AtlasFormulas.AtlasFunctions.AtlasTable("PROD",DataAreaId,"T.CustTable","%Name","","","","","","","AccountNum",$B164)</f>
        <v>Roelofs Wegenbouw B.V., den Ham</v>
      </c>
      <c r="D164" s="4" t="s">
        <v>232</v>
      </c>
      <c r="E164" s="4" t="s">
        <v>1025</v>
      </c>
      <c r="F164" s="4" t="s">
        <v>231</v>
      </c>
      <c r="G164" s="7" t="str">
        <f>_xll.AtlasFormulas.AtlasFunctions.AtlasTable("PROD",DataAreaId,"T.SalesLine","%ShippingDateRequested","","","","","","","ItemId|InventTransId",$D164,$E164)</f>
        <v>5/8/2017</v>
      </c>
      <c r="H164" s="9">
        <v>135.80000000000001</v>
      </c>
      <c r="I164" s="9">
        <f>_xll.AtlasFormulas.AtlasFunctions.AtlasBalance("PROD",DataAreaId,"T.SalesLine","Sum|SalesPrice|0","","","","","","","ItemId|InventTransId",$D164,$E164)</f>
        <v>6.75</v>
      </c>
      <c r="J164" s="7" t="str">
        <f>_xll.AtlasFormulas.AtlasFunctions.AtlasTable("PROD",DataAreaId,"T.SalesLine","%CurrencyCode","","","","","","","ItemId|InventTransId",$D164,$E164)</f>
        <v>EUR</v>
      </c>
      <c r="K164" s="9">
        <f>_xll.AtlasFormulas.AtlasFunctions.AtlasBalance("PROD",DataAreaId,"T.SalesLine","Sum|LineAmount|0","","","","","","","ItemId|InventTransId",$D164,$E164)</f>
        <v>7267.73</v>
      </c>
      <c r="L164" s="6">
        <v>42871</v>
      </c>
      <c r="M164" s="6">
        <v>42871</v>
      </c>
    </row>
    <row r="165" spans="1:13" x14ac:dyDescent="0.25">
      <c r="A165" s="4" t="s">
        <v>971</v>
      </c>
      <c r="B165" s="7" t="str">
        <f>_xll.AtlasFormulas.AtlasFunctions.AtlasTable("PROD",DataAreaId,"T.SalesTable","%CustAccount","","","","","","","SalesId",$A165)</f>
        <v>364-000058</v>
      </c>
      <c r="C165" s="7" t="str">
        <f>_xll.AtlasFormulas.AtlasFunctions.AtlasTable("PROD",DataAreaId,"T.CustTable","%Name","","","","","","","AccountNum",$B165)</f>
        <v>D. van der Steen B.V.</v>
      </c>
      <c r="D165" s="4" t="s">
        <v>232</v>
      </c>
      <c r="E165" s="4" t="s">
        <v>1028</v>
      </c>
      <c r="F165" s="4" t="s">
        <v>231</v>
      </c>
      <c r="G165" s="7" t="str">
        <f>_xll.AtlasFormulas.AtlasFunctions.AtlasTable("PROD",DataAreaId,"T.SalesLine","%ShippingDateRequested","","","","","","","ItemId|InventTransId",$D165,$E165)</f>
        <v>5/29/2017</v>
      </c>
      <c r="H165" s="9">
        <v>-242.5</v>
      </c>
      <c r="I165" s="9">
        <f>_xll.AtlasFormulas.AtlasFunctions.AtlasBalance("PROD",DataAreaId,"T.SalesLine","Sum|SalesPrice|0","","","","","","","ItemId|InventTransId",$D165,$E165)</f>
        <v>5.5</v>
      </c>
      <c r="J165" s="7" t="str">
        <f>_xll.AtlasFormulas.AtlasFunctions.AtlasTable("PROD",DataAreaId,"T.SalesLine","%CurrencyCode","","","","","","","ItemId|InventTransId",$D165,$E165)</f>
        <v>EUR</v>
      </c>
      <c r="K165" s="9">
        <f>_xll.AtlasFormulas.AtlasFunctions.AtlasBalance("PROD",DataAreaId,"T.SalesLine","Sum|LineAmount|0","","","","","","","ItemId|InventTransId",$D165,$E165)</f>
        <v>1333.75</v>
      </c>
      <c r="L165" s="6">
        <v>42886</v>
      </c>
      <c r="M165" s="6">
        <v>42879</v>
      </c>
    </row>
    <row r="166" spans="1:13" x14ac:dyDescent="0.25">
      <c r="A166" s="4" t="s">
        <v>979</v>
      </c>
      <c r="B166" s="7" t="str">
        <f>_xll.AtlasFormulas.AtlasFunctions.AtlasTable("PROD",DataAreaId,"T.SalesTable","%CustAccount","","","","","","","SalesId",$A166)</f>
        <v>364-000044</v>
      </c>
      <c r="C166" s="7" t="str">
        <f>_xll.AtlasFormulas.AtlasFunctions.AtlasTable("PROD",DataAreaId,"T.CustTable","%Name","","","","","","","AccountNum",$B166)</f>
        <v>Schagen Infra B.V.</v>
      </c>
      <c r="D166" s="4" t="s">
        <v>232</v>
      </c>
      <c r="E166" s="4" t="s">
        <v>1029</v>
      </c>
      <c r="F166" s="4" t="s">
        <v>231</v>
      </c>
      <c r="G166" s="7" t="str">
        <f>_xll.AtlasFormulas.AtlasFunctions.AtlasTable("PROD",DataAreaId,"T.SalesLine","%ShippingDateRequested","","","","","","","ItemId|InventTransId",$D166,$E166)</f>
        <v>5/15/2017</v>
      </c>
      <c r="H166" s="9">
        <v>-1406.5</v>
      </c>
      <c r="I166" s="9">
        <f>_xll.AtlasFormulas.AtlasFunctions.AtlasBalance("PROD",DataAreaId,"T.SalesLine","Sum|SalesPrice|0","","","","","","","ItemId|InventTransId",$D166,$E166)</f>
        <v>6.73</v>
      </c>
      <c r="J166" s="7" t="str">
        <f>_xll.AtlasFormulas.AtlasFunctions.AtlasTable("PROD",DataAreaId,"T.SalesLine","%CurrencyCode","","","","","","","ItemId|InventTransId",$D166,$E166)</f>
        <v>EUR</v>
      </c>
      <c r="K166" s="9">
        <f>_xll.AtlasFormulas.AtlasFunctions.AtlasBalance("PROD",DataAreaId,"T.SalesLine","Sum|LineAmount|0","","","","","","","ItemId|InventTransId",$D166,$E166)</f>
        <v>9465.75</v>
      </c>
      <c r="L166" s="6">
        <v>42886</v>
      </c>
      <c r="M166" s="6">
        <v>42886</v>
      </c>
    </row>
    <row r="167" spans="1:13" x14ac:dyDescent="0.25">
      <c r="A167" s="4" t="s">
        <v>977</v>
      </c>
      <c r="B167" s="7" t="str">
        <f>_xll.AtlasFormulas.AtlasFunctions.AtlasTable("PROD",DataAreaId,"T.SalesTable","%CustAccount","","","","","","","SalesId",$A167)</f>
        <v>364-000044</v>
      </c>
      <c r="C167" s="7" t="str">
        <f>_xll.AtlasFormulas.AtlasFunctions.AtlasTable("PROD",DataAreaId,"T.CustTable","%Name","","","","","","","AccountNum",$B167)</f>
        <v>Schagen Infra B.V.</v>
      </c>
      <c r="D167" s="4" t="s">
        <v>232</v>
      </c>
      <c r="E167" s="4" t="s">
        <v>1026</v>
      </c>
      <c r="F167" s="4" t="s">
        <v>231</v>
      </c>
      <c r="G167" s="7" t="str">
        <f>_xll.AtlasFormulas.AtlasFunctions.AtlasTable("PROD",DataAreaId,"T.SalesLine","%ShippingDateRequested","","","","","","","ItemId|InventTransId",$D167,$E167)</f>
        <v>5/12/2017</v>
      </c>
      <c r="H167" s="9">
        <v>388</v>
      </c>
      <c r="I167" s="9">
        <f>_xll.AtlasFormulas.AtlasFunctions.AtlasBalance("PROD",DataAreaId,"T.SalesLine","Sum|SalesPrice|0","","","","","","","ItemId|InventTransId",$D167,$E167)</f>
        <v>6.73</v>
      </c>
      <c r="J167" s="7" t="str">
        <f>_xll.AtlasFormulas.AtlasFunctions.AtlasTable("PROD",DataAreaId,"T.SalesLine","%CurrencyCode","","","","","","","ItemId|InventTransId",$D167,$E167)</f>
        <v>EUR</v>
      </c>
      <c r="K167" s="9">
        <f>_xll.AtlasFormulas.AtlasFunctions.AtlasBalance("PROD",DataAreaId,"T.SalesLine","Sum|LineAmount|0","","","","","","","ItemId|InventTransId",$D167,$E167)</f>
        <v>2284.84</v>
      </c>
      <c r="L167" s="6">
        <v>42887</v>
      </c>
      <c r="M167" s="6">
        <v>42887</v>
      </c>
    </row>
    <row r="168" spans="1:13" x14ac:dyDescent="0.25">
      <c r="A168" s="4" t="s">
        <v>995</v>
      </c>
      <c r="B168" s="7" t="str">
        <f>_xll.AtlasFormulas.AtlasFunctions.AtlasTable("PROD",DataAreaId,"T.SalesTable","%CustAccount","","","","","","","SalesId",$A168)</f>
        <v>364-000076</v>
      </c>
      <c r="C168" s="7" t="str">
        <f>_xll.AtlasFormulas.AtlasFunctions.AtlasTable("PROD",DataAreaId,"T.CustTable","%Name","","","","","","","AccountNum",$B168)</f>
        <v>Heijmans Wegen B.V. Regio Zuid</v>
      </c>
      <c r="D168" s="4" t="s">
        <v>232</v>
      </c>
      <c r="E168" s="4" t="s">
        <v>1030</v>
      </c>
      <c r="F168" s="4" t="s">
        <v>231</v>
      </c>
      <c r="G168" s="7" t="str">
        <f>_xll.AtlasFormulas.AtlasFunctions.AtlasTable("PROD",DataAreaId,"T.SalesLine","%ShippingDateRequested","","","","","","","ItemId|InventTransId",$D168,$E168)</f>
        <v>6/8/2017</v>
      </c>
      <c r="H168" s="9">
        <v>-436.5</v>
      </c>
      <c r="I168" s="9">
        <f>_xll.AtlasFormulas.AtlasFunctions.AtlasBalance("PROD",DataAreaId,"T.SalesLine","Sum|SalesPrice|0","","","","","","","ItemId|InventTransId",$D168,$E168)</f>
        <v>7</v>
      </c>
      <c r="J168" s="7" t="str">
        <f>_xll.AtlasFormulas.AtlasFunctions.AtlasTable("PROD",DataAreaId,"T.SalesLine","%CurrencyCode","","","","","","","ItemId|InventTransId",$D168,$E168)</f>
        <v>EUR</v>
      </c>
      <c r="K168" s="9">
        <f>_xll.AtlasFormulas.AtlasFunctions.AtlasBalance("PROD",DataAreaId,"T.SalesLine","Sum|LineAmount|0","","","","","","","ItemId|InventTransId",$D168,$E168)</f>
        <v>3055.5</v>
      </c>
      <c r="L168" s="6">
        <v>42902</v>
      </c>
      <c r="M168" s="6">
        <v>42894</v>
      </c>
    </row>
    <row r="169" spans="1:13" x14ac:dyDescent="0.25">
      <c r="A169" s="4" t="s">
        <v>995</v>
      </c>
      <c r="B169" s="7" t="str">
        <f>_xll.AtlasFormulas.AtlasFunctions.AtlasTable("PROD",DataAreaId,"T.SalesTable","%CustAccount","","","","","","","SalesId",$A169)</f>
        <v>364-000076</v>
      </c>
      <c r="C169" s="7" t="str">
        <f>_xll.AtlasFormulas.AtlasFunctions.AtlasTable("PROD",DataAreaId,"T.CustTable","%Name","","","","","","","AccountNum",$B169)</f>
        <v>Heijmans Wegen B.V. Regio Zuid</v>
      </c>
      <c r="D169" s="4" t="s">
        <v>232</v>
      </c>
      <c r="E169" s="4" t="s">
        <v>1030</v>
      </c>
      <c r="F169" s="4" t="s">
        <v>231</v>
      </c>
      <c r="G169" s="7" t="str">
        <f>_xll.AtlasFormulas.AtlasFunctions.AtlasTable("PROD",DataAreaId,"T.SalesLine","%ShippingDateRequested","","","","","","","ItemId|InventTransId",$D169,$E169)</f>
        <v>6/8/2017</v>
      </c>
      <c r="H169" s="9">
        <v>-145.5</v>
      </c>
      <c r="I169" s="9">
        <f>_xll.AtlasFormulas.AtlasFunctions.AtlasBalance("PROD",DataAreaId,"T.SalesLine","Sum|SalesPrice|0","","","","","","","ItemId|InventTransId",$D169,$E169)</f>
        <v>7</v>
      </c>
      <c r="J169" s="7" t="str">
        <f>_xll.AtlasFormulas.AtlasFunctions.AtlasTable("PROD",DataAreaId,"T.SalesLine","%CurrencyCode","","","","","","","ItemId|InventTransId",$D169,$E169)</f>
        <v>EUR</v>
      </c>
      <c r="K169" s="9">
        <f>_xll.AtlasFormulas.AtlasFunctions.AtlasBalance("PROD",DataAreaId,"T.SalesLine","Sum|LineAmount|0","","","","","","","ItemId|InventTransId",$D169,$E169)</f>
        <v>3055.5</v>
      </c>
      <c r="L169" s="6">
        <v>42902</v>
      </c>
      <c r="M169" s="6">
        <v>42894</v>
      </c>
    </row>
    <row r="170" spans="1:13" x14ac:dyDescent="0.25">
      <c r="A170" s="4" t="s">
        <v>985</v>
      </c>
      <c r="B170" s="7" t="str">
        <f>_xll.AtlasFormulas.AtlasFunctions.AtlasTable("PROD",DataAreaId,"T.SalesTable","%CustAccount","","","","","","","SalesId",$A170)</f>
        <v>364-000025</v>
      </c>
      <c r="C170" s="7" t="str">
        <f>_xll.AtlasFormulas.AtlasFunctions.AtlasTable("PROD",DataAreaId,"T.CustTable","%Name","","","","","","","AccountNum",$B170)</f>
        <v>KWS Infra Leek</v>
      </c>
      <c r="D170" s="4" t="s">
        <v>232</v>
      </c>
      <c r="E170" s="4" t="s">
        <v>1031</v>
      </c>
      <c r="F170" s="4" t="s">
        <v>231</v>
      </c>
      <c r="G170" s="7" t="str">
        <f>_xll.AtlasFormulas.AtlasFunctions.AtlasTable("PROD",DataAreaId,"T.SalesLine","%ShippingDateRequested","","","","","","","ItemId|InventTransId",$D170,$E170)</f>
        <v>6/1/2017</v>
      </c>
      <c r="H170" s="9">
        <v>-48.5</v>
      </c>
      <c r="I170" s="9">
        <f>_xll.AtlasFormulas.AtlasFunctions.AtlasBalance("PROD",DataAreaId,"T.SalesLine","Sum|SalesPrice|0","","","","","","","ItemId|InventTransId",$D170,$E170)</f>
        <v>6.6</v>
      </c>
      <c r="J170" s="7" t="str">
        <f>_xll.AtlasFormulas.AtlasFunctions.AtlasTable("PROD",DataAreaId,"T.SalesLine","%CurrencyCode","","","","","","","ItemId|InventTransId",$D170,$E170)</f>
        <v>EUR</v>
      </c>
      <c r="K170" s="9">
        <f>_xll.AtlasFormulas.AtlasFunctions.AtlasBalance("PROD",DataAreaId,"T.SalesLine","Sum|LineAmount|0","","","","","","","ItemId|InventTransId",$D170,$E170)</f>
        <v>320.10000000000002</v>
      </c>
      <c r="L170" s="6">
        <v>42894</v>
      </c>
      <c r="M170" s="6">
        <v>42894</v>
      </c>
    </row>
    <row r="171" spans="1:13" x14ac:dyDescent="0.25">
      <c r="A171" s="4" t="s">
        <v>1032</v>
      </c>
      <c r="B171" s="7" t="str">
        <f>_xll.AtlasFormulas.AtlasFunctions.AtlasTable("PROD",DataAreaId,"T.SalesTable","%CustAccount","","","","","","","SalesId",$A171)</f>
        <v>364-000092</v>
      </c>
      <c r="C171" s="7" t="str">
        <f>_xll.AtlasFormulas.AtlasFunctions.AtlasTable("PROD",DataAreaId,"T.CustTable","%Name","","","","","","","AccountNum",$B171)</f>
        <v>Grizaco NV</v>
      </c>
      <c r="D171" s="4" t="s">
        <v>232</v>
      </c>
      <c r="E171" s="4" t="s">
        <v>1033</v>
      </c>
      <c r="F171" s="4" t="s">
        <v>231</v>
      </c>
      <c r="G171" s="7" t="str">
        <f>_xll.AtlasFormulas.AtlasFunctions.AtlasTable("PROD",DataAreaId,"T.SalesLine","%ShippingDateRequested","","","","","","","ItemId|InventTransId",$D171,$E171)</f>
        <v>6/10/2017</v>
      </c>
      <c r="H171" s="9">
        <v>-2522</v>
      </c>
      <c r="I171" s="9">
        <f>_xll.AtlasFormulas.AtlasFunctions.AtlasBalance("PROD",DataAreaId,"T.SalesLine","Sum|SalesPrice|0","","","","","","","ItemId|InventTransId",$D171,$E171)</f>
        <v>7.4</v>
      </c>
      <c r="J171" s="7" t="str">
        <f>_xll.AtlasFormulas.AtlasFunctions.AtlasTable("PROD",DataAreaId,"T.SalesLine","%CurrencyCode","","","","","","","ItemId|InventTransId",$D171,$E171)</f>
        <v>EUR</v>
      </c>
      <c r="K171" s="9">
        <f>_xll.AtlasFormulas.AtlasFunctions.AtlasBalance("PROD",DataAreaId,"T.SalesLine","Sum|LineAmount|0","","","","","","","ItemId|InventTransId",$D171,$E171)</f>
        <v>18662.8</v>
      </c>
      <c r="L171" s="6">
        <v>42902</v>
      </c>
      <c r="M171" s="6">
        <v>42894</v>
      </c>
    </row>
    <row r="172" spans="1:13" x14ac:dyDescent="0.25">
      <c r="A172" s="4" t="s">
        <v>997</v>
      </c>
      <c r="B172" s="7" t="str">
        <f>_xll.AtlasFormulas.AtlasFunctions.AtlasTable("PROD",DataAreaId,"T.SalesTable","%CustAccount","","","","","","","SalesId",$A172)</f>
        <v>364-000058</v>
      </c>
      <c r="C172" s="7" t="str">
        <f>_xll.AtlasFormulas.AtlasFunctions.AtlasTable("PROD",DataAreaId,"T.CustTable","%Name","","","","","","","AccountNum",$B172)</f>
        <v>D. van der Steen B.V.</v>
      </c>
      <c r="D172" s="4" t="s">
        <v>232</v>
      </c>
      <c r="E172" s="4" t="s">
        <v>1034</v>
      </c>
      <c r="F172" s="4" t="s">
        <v>231</v>
      </c>
      <c r="G172" s="7" t="str">
        <f>_xll.AtlasFormulas.AtlasFunctions.AtlasTable("PROD",DataAreaId,"T.SalesLine","%ShippingDateRequested","","","","","","","ItemId|InventTransId",$D172,$E172)</f>
        <v>6/13/2017</v>
      </c>
      <c r="H172" s="9">
        <v>-9.6999999999999993</v>
      </c>
      <c r="I172" s="9">
        <f>_xll.AtlasFormulas.AtlasFunctions.AtlasBalance("PROD",DataAreaId,"T.SalesLine","Sum|SalesPrice|0","","","","","","","ItemId|InventTransId",$D172,$E172)</f>
        <v>5.5</v>
      </c>
      <c r="J172" s="7" t="str">
        <f>_xll.AtlasFormulas.AtlasFunctions.AtlasTable("PROD",DataAreaId,"T.SalesLine","%CurrencyCode","","","","","","","ItemId|InventTransId",$D172,$E172)</f>
        <v>EUR</v>
      </c>
      <c r="K172" s="9">
        <f>_xll.AtlasFormulas.AtlasFunctions.AtlasBalance("PROD",DataAreaId,"T.SalesLine","Sum|LineAmount|0","","","","","","","ItemId|InventTransId",$D172,$E172)</f>
        <v>53.35</v>
      </c>
      <c r="L172" s="6">
        <v>42901</v>
      </c>
      <c r="M172" s="6">
        <v>42900</v>
      </c>
    </row>
    <row r="173" spans="1:13" x14ac:dyDescent="0.25">
      <c r="A173" s="4" t="s">
        <v>995</v>
      </c>
      <c r="B173" s="7" t="str">
        <f>_xll.AtlasFormulas.AtlasFunctions.AtlasTable("PROD",DataAreaId,"T.SalesTable","%CustAccount","","","","","","","SalesId",$A173)</f>
        <v>364-000076</v>
      </c>
      <c r="C173" s="7" t="str">
        <f>_xll.AtlasFormulas.AtlasFunctions.AtlasTable("PROD",DataAreaId,"T.CustTable","%Name","","","","","","","AccountNum",$B173)</f>
        <v>Heijmans Wegen B.V. Regio Zuid</v>
      </c>
      <c r="D173" s="4" t="s">
        <v>232</v>
      </c>
      <c r="E173" s="4" t="s">
        <v>1030</v>
      </c>
      <c r="F173" s="4" t="s">
        <v>231</v>
      </c>
      <c r="G173" s="7" t="str">
        <f>_xll.AtlasFormulas.AtlasFunctions.AtlasTable("PROD",DataAreaId,"T.SalesLine","%ShippingDateRequested","","","","","","","ItemId|InventTransId",$D173,$E173)</f>
        <v>6/8/2017</v>
      </c>
      <c r="H173" s="9">
        <v>145.5</v>
      </c>
      <c r="I173" s="9">
        <f>_xll.AtlasFormulas.AtlasFunctions.AtlasBalance("PROD",DataAreaId,"T.SalesLine","Sum|SalesPrice|0","","","","","","","ItemId|InventTransId",$D173,$E173)</f>
        <v>7</v>
      </c>
      <c r="J173" s="7" t="str">
        <f>_xll.AtlasFormulas.AtlasFunctions.AtlasTable("PROD",DataAreaId,"T.SalesLine","%CurrencyCode","","","","","","","ItemId|InventTransId",$D173,$E173)</f>
        <v>EUR</v>
      </c>
      <c r="K173" s="9">
        <f>_xll.AtlasFormulas.AtlasFunctions.AtlasBalance("PROD",DataAreaId,"T.SalesLine","Sum|LineAmount|0","","","","","","","ItemId|InventTransId",$D173,$E173)</f>
        <v>3055.5</v>
      </c>
      <c r="L173" s="6">
        <v>42902</v>
      </c>
      <c r="M173" s="6">
        <v>42902</v>
      </c>
    </row>
    <row r="174" spans="1:13" x14ac:dyDescent="0.25">
      <c r="A174" s="4" t="s">
        <v>1035</v>
      </c>
      <c r="B174" s="7" t="str">
        <f>_xll.AtlasFormulas.AtlasFunctions.AtlasTable("PROD",DataAreaId,"T.SalesTable","%CustAccount","","","","","","","SalesId",$A174)</f>
        <v>364-000047</v>
      </c>
      <c r="C174" s="7" t="str">
        <f>_xll.AtlasFormulas.AtlasFunctions.AtlasTable("PROD",DataAreaId,"T.CustTable","%Name","","","","","","","AccountNum",$B174)</f>
        <v>BAM Wegen Regio West</v>
      </c>
      <c r="D174" s="4" t="s">
        <v>232</v>
      </c>
      <c r="E174" s="4" t="s">
        <v>1036</v>
      </c>
      <c r="F174" s="4" t="s">
        <v>231</v>
      </c>
      <c r="G174" s="7" t="str">
        <f>_xll.AtlasFormulas.AtlasFunctions.AtlasTable("PROD",DataAreaId,"T.SalesLine","%ShippingDateRequested","","","","","","","ItemId|InventTransId",$D174,$E174)</f>
        <v>6/20/2017</v>
      </c>
      <c r="H174" s="9">
        <v>-388</v>
      </c>
      <c r="I174" s="9">
        <f>_xll.AtlasFormulas.AtlasFunctions.AtlasBalance("PROD",DataAreaId,"T.SalesLine","Sum|SalesPrice|0","","","","","","","ItemId|InventTransId",$D174,$E174)</f>
        <v>6.65</v>
      </c>
      <c r="J174" s="7" t="str">
        <f>_xll.AtlasFormulas.AtlasFunctions.AtlasTable("PROD",DataAreaId,"T.SalesLine","%CurrencyCode","","","","","","","ItemId|InventTransId",$D174,$E174)</f>
        <v>EUR</v>
      </c>
      <c r="K174" s="9">
        <f>_xll.AtlasFormulas.AtlasFunctions.AtlasBalance("PROD",DataAreaId,"T.SalesLine","Sum|LineAmount|0","","","","","","","ItemId|InventTransId",$D174,$E174)</f>
        <v>2580.1999999999998</v>
      </c>
      <c r="L174" s="6"/>
      <c r="M174" s="6">
        <v>42906</v>
      </c>
    </row>
    <row r="175" spans="1:13" x14ac:dyDescent="0.25">
      <c r="A175" s="4" t="s">
        <v>874</v>
      </c>
      <c r="B175" s="7" t="str">
        <f>_xll.AtlasFormulas.AtlasFunctions.AtlasTable("PROD",DataAreaId,"T.SalesTable","%CustAccount","","","","","","","SalesId",$A175)</f>
        <v>364-000007</v>
      </c>
      <c r="C175" s="7" t="str">
        <f>_xll.AtlasFormulas.AtlasFunctions.AtlasTable("PROD",DataAreaId,"T.CustTable","%Name","","","","","","","AccountNum",$B175)</f>
        <v>Versluys &amp; Zoon B.V.</v>
      </c>
      <c r="D175" s="4" t="s">
        <v>1037</v>
      </c>
      <c r="E175" s="4" t="s">
        <v>1038</v>
      </c>
      <c r="F175" s="4" t="s">
        <v>381</v>
      </c>
      <c r="G175" s="7" t="str">
        <f>_xll.AtlasFormulas.AtlasFunctions.AtlasTable("PROD",DataAreaId,"T.SalesLine","%ShippingDateRequested","","","","","","","ItemId|InventTransId",$D175,$E175)</f>
        <v>6/22/2017</v>
      </c>
      <c r="H175" s="9">
        <v>-291</v>
      </c>
      <c r="I175" s="9">
        <f>_xll.AtlasFormulas.AtlasFunctions.AtlasBalance("PROD",DataAreaId,"T.SalesLine","Sum|SalesPrice|0","","","","","","","ItemId|InventTransId",$D175,$E175)</f>
        <v>7.4</v>
      </c>
      <c r="J175" s="7" t="str">
        <f>_xll.AtlasFormulas.AtlasFunctions.AtlasTable("PROD",DataAreaId,"T.SalesLine","%CurrencyCode","","","","","","","ItemId|InventTransId",$D175,$E175)</f>
        <v>EUR</v>
      </c>
      <c r="K175" s="9">
        <f>_xll.AtlasFormulas.AtlasFunctions.AtlasBalance("PROD",DataAreaId,"T.SalesLine","Sum|LineAmount|0","","","","","","","ItemId|InventTransId",$D175,$E175)</f>
        <v>2153.4</v>
      </c>
      <c r="L175" s="6"/>
      <c r="M175" s="6"/>
    </row>
    <row r="176" spans="1:13" x14ac:dyDescent="0.25">
      <c r="A176" s="4" t="s">
        <v>872</v>
      </c>
      <c r="B176" s="7" t="str">
        <f>_xll.AtlasFormulas.AtlasFunctions.AtlasTable("PROD",DataAreaId,"T.SalesTable","%CustAccount","","","","","","","SalesId",$A176)</f>
        <v>364-000007</v>
      </c>
      <c r="C176" s="7" t="str">
        <f>_xll.AtlasFormulas.AtlasFunctions.AtlasTable("PROD",DataAreaId,"T.CustTable","%Name","","","","","","","AccountNum",$B176)</f>
        <v>Versluys &amp; Zoon B.V.</v>
      </c>
      <c r="D176" s="4" t="s">
        <v>1037</v>
      </c>
      <c r="E176" s="4" t="s">
        <v>1039</v>
      </c>
      <c r="F176" s="4" t="s">
        <v>381</v>
      </c>
      <c r="G176" s="7" t="str">
        <f>_xll.AtlasFormulas.AtlasFunctions.AtlasTable("PROD",DataAreaId,"T.SalesLine","%ShippingDateRequested","","","","","","","ItemId|InventTransId",$D176,$E176)</f>
        <v>6/15/2017</v>
      </c>
      <c r="H176" s="9">
        <v>-145.5</v>
      </c>
      <c r="I176" s="9">
        <f>_xll.AtlasFormulas.AtlasFunctions.AtlasBalance("PROD",DataAreaId,"T.SalesLine","Sum|SalesPrice|0","","","","","","","ItemId|InventTransId",$D176,$E176)</f>
        <v>7.4</v>
      </c>
      <c r="J176" s="7" t="str">
        <f>_xll.AtlasFormulas.AtlasFunctions.AtlasTable("PROD",DataAreaId,"T.SalesLine","%CurrencyCode","","","","","","","ItemId|InventTransId",$D176,$E176)</f>
        <v>EUR</v>
      </c>
      <c r="K176" s="9">
        <f>_xll.AtlasFormulas.AtlasFunctions.AtlasBalance("PROD",DataAreaId,"T.SalesLine","Sum|LineAmount|0","","","","","","","ItemId|InventTransId",$D176,$E176)</f>
        <v>1082.25</v>
      </c>
      <c r="L176" s="6"/>
      <c r="M176" s="6"/>
    </row>
    <row r="177" spans="1:13" x14ac:dyDescent="0.25">
      <c r="A177" s="4" t="s">
        <v>872</v>
      </c>
      <c r="B177" s="7" t="str">
        <f>_xll.AtlasFormulas.AtlasFunctions.AtlasTable("PROD",DataAreaId,"T.SalesTable","%CustAccount","","","","","","","SalesId",$A177)</f>
        <v>364-000007</v>
      </c>
      <c r="C177" s="7" t="str">
        <f>_xll.AtlasFormulas.AtlasFunctions.AtlasTable("PROD",DataAreaId,"T.CustTable","%Name","","","","","","","AccountNum",$B177)</f>
        <v>Versluys &amp; Zoon B.V.</v>
      </c>
      <c r="D177" s="4" t="s">
        <v>1037</v>
      </c>
      <c r="E177" s="4" t="s">
        <v>1039</v>
      </c>
      <c r="F177" s="4" t="s">
        <v>381</v>
      </c>
      <c r="G177" s="7" t="str">
        <f>_xll.AtlasFormulas.AtlasFunctions.AtlasTable("PROD",DataAreaId,"T.SalesLine","%ShippingDateRequested","","","","","","","ItemId|InventTransId",$D177,$E177)</f>
        <v>6/15/2017</v>
      </c>
      <c r="H177" s="9">
        <v>-0.75</v>
      </c>
      <c r="I177" s="9">
        <f>_xll.AtlasFormulas.AtlasFunctions.AtlasBalance("PROD",DataAreaId,"T.SalesLine","Sum|SalesPrice|0","","","","","","","ItemId|InventTransId",$D177,$E177)</f>
        <v>7.4</v>
      </c>
      <c r="J177" s="7" t="str">
        <f>_xll.AtlasFormulas.AtlasFunctions.AtlasTable("PROD",DataAreaId,"T.SalesLine","%CurrencyCode","","","","","","","ItemId|InventTransId",$D177,$E177)</f>
        <v>EUR</v>
      </c>
      <c r="K177" s="9">
        <f>_xll.AtlasFormulas.AtlasFunctions.AtlasBalance("PROD",DataAreaId,"T.SalesLine","Sum|LineAmount|0","","","","","","","ItemId|InventTransId",$D177,$E177)</f>
        <v>1082.25</v>
      </c>
      <c r="L177" s="6"/>
      <c r="M177" s="6"/>
    </row>
    <row r="178" spans="1:13" x14ac:dyDescent="0.25">
      <c r="A178" s="4" t="s">
        <v>912</v>
      </c>
      <c r="B178" s="7" t="str">
        <f>_xll.AtlasFormulas.AtlasFunctions.AtlasTable("PROD",DataAreaId,"T.SalesTable","%CustAccount","","","","","","","SalesId",$A178)</f>
        <v>364-000052</v>
      </c>
      <c r="C178" s="7" t="str">
        <f>_xll.AtlasFormulas.AtlasFunctions.AtlasTable("PROD",DataAreaId,"T.CustTable","%Name","","","","","","","AccountNum",$B178)</f>
        <v>KWS Infra Roosendaal</v>
      </c>
      <c r="D178" s="4" t="s">
        <v>1037</v>
      </c>
      <c r="E178" s="4" t="s">
        <v>1040</v>
      </c>
      <c r="F178" s="4" t="s">
        <v>381</v>
      </c>
      <c r="G178" s="7" t="str">
        <f>_xll.AtlasFormulas.AtlasFunctions.AtlasTable("PROD",DataAreaId,"T.SalesLine","%ShippingDateRequested","","","","","","","ItemId|InventTransId",$D178,$E178)</f>
        <v>8/23/2017</v>
      </c>
      <c r="H178" s="9">
        <v>-243.75</v>
      </c>
      <c r="I178" s="9">
        <f>_xll.AtlasFormulas.AtlasFunctions.AtlasBalance("PROD",DataAreaId,"T.SalesLine","Sum|SalesPrice|0","","","","","","","ItemId|InventTransId",$D178,$E178)</f>
        <v>8.8000000000000007</v>
      </c>
      <c r="J178" s="7" t="str">
        <f>_xll.AtlasFormulas.AtlasFunctions.AtlasTable("PROD",DataAreaId,"T.SalesLine","%CurrencyCode","","","","","","","ItemId|InventTransId",$D178,$E178)</f>
        <v>EUR</v>
      </c>
      <c r="K178" s="9">
        <f>_xll.AtlasFormulas.AtlasFunctions.AtlasBalance("PROD",DataAreaId,"T.SalesLine","Sum|LineAmount|0","","","","","","","ItemId|InventTransId",$D178,$E178)</f>
        <v>2145</v>
      </c>
      <c r="L178" s="6"/>
      <c r="M178" s="6"/>
    </row>
    <row r="179" spans="1:13" x14ac:dyDescent="0.25">
      <c r="A179" s="4" t="s">
        <v>898</v>
      </c>
      <c r="B179" s="7" t="str">
        <f>_xll.AtlasFormulas.AtlasFunctions.AtlasTable("PROD",DataAreaId,"T.SalesTable","%CustAccount","","","","","","","SalesId",$A179)</f>
        <v>364-000044</v>
      </c>
      <c r="C179" s="7" t="str">
        <f>_xll.AtlasFormulas.AtlasFunctions.AtlasTable("PROD",DataAreaId,"T.CustTable","%Name","","","","","","","AccountNum",$B179)</f>
        <v>Schagen Infra B.V.</v>
      </c>
      <c r="D179" s="4" t="s">
        <v>1037</v>
      </c>
      <c r="E179" s="4" t="s">
        <v>1041</v>
      </c>
      <c r="F179" s="4" t="s">
        <v>381</v>
      </c>
      <c r="G179" s="7" t="str">
        <f>_xll.AtlasFormulas.AtlasFunctions.AtlasTable("PROD",DataAreaId,"T.SalesLine","%ShippingDateRequested","","","","","","","ItemId|InventTransId",$D179,$E179)</f>
        <v>6/22/2017</v>
      </c>
      <c r="H179" s="9">
        <v>-1649</v>
      </c>
      <c r="I179" s="9">
        <f>_xll.AtlasFormulas.AtlasFunctions.AtlasBalance("PROD",DataAreaId,"T.SalesLine","Sum|SalesPrice|0","","","","","","","ItemId|InventTransId",$D179,$E179)</f>
        <v>8.9499999999999993</v>
      </c>
      <c r="J179" s="7" t="str">
        <f>_xll.AtlasFormulas.AtlasFunctions.AtlasTable("PROD",DataAreaId,"T.SalesLine","%CurrencyCode","","","","","","","ItemId|InventTransId",$D179,$E179)</f>
        <v>EUR</v>
      </c>
      <c r="K179" s="9">
        <f>_xll.AtlasFormulas.AtlasFunctions.AtlasBalance("PROD",DataAreaId,"T.SalesLine","Sum|LineAmount|0","","","","","","","ItemId|InventTransId",$D179,$E179)</f>
        <v>14758.55</v>
      </c>
      <c r="L179" s="6"/>
      <c r="M179" s="6"/>
    </row>
    <row r="180" spans="1:13" x14ac:dyDescent="0.25">
      <c r="A180" s="4" t="s">
        <v>930</v>
      </c>
      <c r="B180" s="7" t="str">
        <f>_xll.AtlasFormulas.AtlasFunctions.AtlasTable("PROD",DataAreaId,"T.SalesTable","%CustAccount","","","","","","","SalesId",$A180)</f>
        <v>364-000129</v>
      </c>
      <c r="C180" s="7" t="str">
        <f>_xll.AtlasFormulas.AtlasFunctions.AtlasTable("PROD",DataAreaId,"T.CustTable","%Name","","","","","","","AccountNum",$B180)</f>
        <v>SAAone GWW V.O.F.</v>
      </c>
      <c r="D180" s="4" t="s">
        <v>1037</v>
      </c>
      <c r="E180" s="4" t="s">
        <v>1042</v>
      </c>
      <c r="F180" s="4" t="s">
        <v>381</v>
      </c>
      <c r="G180" s="7" t="str">
        <f>_xll.AtlasFormulas.AtlasFunctions.AtlasTable("PROD",DataAreaId,"T.SalesLine","%ShippingDateRequested","","","","","","","ItemId|InventTransId",$D180,$E180)</f>
        <v>2/20/2017</v>
      </c>
      <c r="H180" s="9">
        <v>-146.25</v>
      </c>
      <c r="I180" s="9">
        <f>_xll.AtlasFormulas.AtlasFunctions.AtlasBalance("PROD",DataAreaId,"T.SalesLine","Sum|SalesPrice|0","","","","","","","ItemId|InventTransId",$D180,$E180)</f>
        <v>8.65</v>
      </c>
      <c r="J180" s="7" t="str">
        <f>_xll.AtlasFormulas.AtlasFunctions.AtlasTable("PROD",DataAreaId,"T.SalesLine","%CurrencyCode","","","","","","","ItemId|InventTransId",$D180,$E180)</f>
        <v>EUR</v>
      </c>
      <c r="K180" s="9">
        <f>_xll.AtlasFormulas.AtlasFunctions.AtlasBalance("PROD",DataAreaId,"T.SalesLine","Sum|LineAmount|0","","","","","","","ItemId|InventTransId",$D180,$E180)</f>
        <v>1265.06</v>
      </c>
      <c r="L180" s="6">
        <v>42807</v>
      </c>
      <c r="M180" s="6">
        <v>42807</v>
      </c>
    </row>
    <row r="181" spans="1:13" x14ac:dyDescent="0.25">
      <c r="A181" s="4" t="s">
        <v>983</v>
      </c>
      <c r="B181" s="7" t="str">
        <f>_xll.AtlasFormulas.AtlasFunctions.AtlasTable("PROD",DataAreaId,"T.SalesTable","%CustAccount","","","","","","","SalesId",$A181)</f>
        <v>364-000007</v>
      </c>
      <c r="C181" s="7" t="str">
        <f>_xll.AtlasFormulas.AtlasFunctions.AtlasTable("PROD",DataAreaId,"T.CustTable","%Name","","","","","","","AccountNum",$B181)</f>
        <v>Versluys &amp; Zoon B.V.</v>
      </c>
      <c r="D181" s="4" t="s">
        <v>1037</v>
      </c>
      <c r="E181" s="4" t="s">
        <v>1043</v>
      </c>
      <c r="F181" s="4" t="s">
        <v>381</v>
      </c>
      <c r="G181" s="7" t="str">
        <f>_xll.AtlasFormulas.AtlasFunctions.AtlasTable("PROD",DataAreaId,"T.SalesLine","%ShippingDateRequested","","","","","","","ItemId|InventTransId",$D181,$E181)</f>
        <v>6/1/2017</v>
      </c>
      <c r="H181" s="9">
        <v>-117</v>
      </c>
      <c r="I181" s="9">
        <f>_xll.AtlasFormulas.AtlasFunctions.AtlasBalance("PROD",DataAreaId,"T.SalesLine","Sum|SalesPrice|0","","","","","","","ItemId|InventTransId",$D181,$E181)</f>
        <v>7.4</v>
      </c>
      <c r="J181" s="7" t="str">
        <f>_xll.AtlasFormulas.AtlasFunctions.AtlasTable("PROD",DataAreaId,"T.SalesLine","%CurrencyCode","","","","","","","ItemId|InventTransId",$D181,$E181)</f>
        <v>EUR</v>
      </c>
      <c r="K181" s="9">
        <f>_xll.AtlasFormulas.AtlasFunctions.AtlasBalance("PROD",DataAreaId,"T.SalesLine","Sum|LineAmount|0","","","","","","","ItemId|InventTransId",$D181,$E181)</f>
        <v>865.8</v>
      </c>
      <c r="L181" s="6">
        <v>42900</v>
      </c>
      <c r="M181" s="6">
        <v>42893</v>
      </c>
    </row>
    <row r="182" spans="1:13" x14ac:dyDescent="0.25">
      <c r="A182" s="4" t="s">
        <v>999</v>
      </c>
      <c r="B182" s="7" t="str">
        <f>_xll.AtlasFormulas.AtlasFunctions.AtlasTable("PROD",DataAreaId,"T.SalesTable","%CustAccount","","","","","","","SalesId",$A182)</f>
        <v>364-000007</v>
      </c>
      <c r="C182" s="7" t="str">
        <f>_xll.AtlasFormulas.AtlasFunctions.AtlasTable("PROD",DataAreaId,"T.CustTable","%Name","","","","","","","AccountNum",$B182)</f>
        <v>Versluys &amp; Zoon B.V.</v>
      </c>
      <c r="D182" s="4" t="s">
        <v>1037</v>
      </c>
      <c r="E182" s="4" t="s">
        <v>1044</v>
      </c>
      <c r="F182" s="4" t="s">
        <v>381</v>
      </c>
      <c r="G182" s="7" t="str">
        <f>_xll.AtlasFormulas.AtlasFunctions.AtlasTable("PROD",DataAreaId,"T.SalesLine","%ShippingDateRequested","","","","","","","ItemId|InventTransId",$D182,$E182)</f>
        <v>6/8/2017</v>
      </c>
      <c r="H182" s="9">
        <v>-146.25</v>
      </c>
      <c r="I182" s="9">
        <f>_xll.AtlasFormulas.AtlasFunctions.AtlasBalance("PROD",DataAreaId,"T.SalesLine","Sum|SalesPrice|0","","","","","","","ItemId|InventTransId",$D182,$E182)</f>
        <v>7.4</v>
      </c>
      <c r="J182" s="7" t="str">
        <f>_xll.AtlasFormulas.AtlasFunctions.AtlasTable("PROD",DataAreaId,"T.SalesLine","%CurrencyCode","","","","","","","ItemId|InventTransId",$D182,$E182)</f>
        <v>EUR</v>
      </c>
      <c r="K182" s="9">
        <f>_xll.AtlasFormulas.AtlasFunctions.AtlasBalance("PROD",DataAreaId,"T.SalesLine","Sum|LineAmount|0","","","","","","","ItemId|InventTransId",$D182,$E182)</f>
        <v>1082.25</v>
      </c>
      <c r="L182" s="6">
        <v>42901</v>
      </c>
      <c r="M182" s="6">
        <v>42900</v>
      </c>
    </row>
    <row r="183" spans="1:13" x14ac:dyDescent="0.25">
      <c r="A183" s="4" t="s">
        <v>878</v>
      </c>
      <c r="B183" s="7" t="str">
        <f>_xll.AtlasFormulas.AtlasFunctions.AtlasTable("PROD",DataAreaId,"T.SalesTable","%CustAccount","","","","","","","SalesId",$A183)</f>
        <v>364-000007</v>
      </c>
      <c r="C183" s="7" t="str">
        <f>_xll.AtlasFormulas.AtlasFunctions.AtlasTable("PROD",DataAreaId,"T.CustTable","%Name","","","","","","","AccountNum",$B183)</f>
        <v>Versluys &amp; Zoon B.V.</v>
      </c>
      <c r="D183" s="4" t="s">
        <v>328</v>
      </c>
      <c r="E183" s="4" t="s">
        <v>1045</v>
      </c>
      <c r="F183" s="4" t="s">
        <v>329</v>
      </c>
      <c r="G183" s="7" t="str">
        <f>_xll.AtlasFormulas.AtlasFunctions.AtlasTable("PROD",DataAreaId,"T.SalesLine","%ShippingDateRequested","","","","","","","ItemId|InventTransId",$D183,$E183)</f>
        <v>7/6/2017</v>
      </c>
      <c r="H183" s="9">
        <v>-97</v>
      </c>
      <c r="I183" s="9">
        <f>_xll.AtlasFormulas.AtlasFunctions.AtlasBalance("PROD",DataAreaId,"T.SalesLine","Sum|SalesPrice|0","","","","","","","ItemId|InventTransId",$D183,$E183)</f>
        <v>7.1</v>
      </c>
      <c r="J183" s="7" t="str">
        <f>_xll.AtlasFormulas.AtlasFunctions.AtlasTable("PROD",DataAreaId,"T.SalesLine","%CurrencyCode","","","","","","","ItemId|InventTransId",$D183,$E183)</f>
        <v>EUR</v>
      </c>
      <c r="K183" s="9">
        <f>_xll.AtlasFormulas.AtlasFunctions.AtlasBalance("PROD",DataAreaId,"T.SalesLine","Sum|LineAmount|0","","","","","","","ItemId|InventTransId",$D183,$E183)</f>
        <v>688.7</v>
      </c>
      <c r="L183" s="6"/>
      <c r="M183" s="6"/>
    </row>
    <row r="184" spans="1:13" x14ac:dyDescent="0.25">
      <c r="A184" s="4" t="s">
        <v>876</v>
      </c>
      <c r="B184" s="7" t="str">
        <f>_xll.AtlasFormulas.AtlasFunctions.AtlasTable("PROD",DataAreaId,"T.SalesTable","%CustAccount","","","","","","","SalesId",$A184)</f>
        <v>364-000007</v>
      </c>
      <c r="C184" s="7" t="str">
        <f>_xll.AtlasFormulas.AtlasFunctions.AtlasTable("PROD",DataAreaId,"T.CustTable","%Name","","","","","","","AccountNum",$B184)</f>
        <v>Versluys &amp; Zoon B.V.</v>
      </c>
      <c r="D184" s="4" t="s">
        <v>328</v>
      </c>
      <c r="E184" s="4" t="s">
        <v>1046</v>
      </c>
      <c r="F184" s="4" t="s">
        <v>329</v>
      </c>
      <c r="G184" s="7" t="str">
        <f>_xll.AtlasFormulas.AtlasFunctions.AtlasTable("PROD",DataAreaId,"T.SalesLine","%ShippingDateRequested","","","","","","","ItemId|InventTransId",$D184,$E184)</f>
        <v>6/29/2017</v>
      </c>
      <c r="H184" s="9">
        <v>-97</v>
      </c>
      <c r="I184" s="9">
        <f>_xll.AtlasFormulas.AtlasFunctions.AtlasBalance("PROD",DataAreaId,"T.SalesLine","Sum|SalesPrice|0","","","","","","","ItemId|InventTransId",$D184,$E184)</f>
        <v>7.4</v>
      </c>
      <c r="J184" s="7" t="str">
        <f>_xll.AtlasFormulas.AtlasFunctions.AtlasTable("PROD",DataAreaId,"T.SalesLine","%CurrencyCode","","","","","","","ItemId|InventTransId",$D184,$E184)</f>
        <v>EUR</v>
      </c>
      <c r="K184" s="9">
        <f>_xll.AtlasFormulas.AtlasFunctions.AtlasBalance("PROD",DataAreaId,"T.SalesLine","Sum|LineAmount|0","","","","","","","ItemId|InventTransId",$D184,$E184)</f>
        <v>717.8</v>
      </c>
      <c r="L184" s="6"/>
      <c r="M184" s="6"/>
    </row>
    <row r="185" spans="1:13" x14ac:dyDescent="0.25">
      <c r="A185" s="4" t="s">
        <v>870</v>
      </c>
      <c r="B185" s="7" t="str">
        <f>_xll.AtlasFormulas.AtlasFunctions.AtlasTable("PROD",DataAreaId,"T.SalesTable","%CustAccount","","","","","","","SalesId",$A185)</f>
        <v>364-000058</v>
      </c>
      <c r="C185" s="7" t="str">
        <f>_xll.AtlasFormulas.AtlasFunctions.AtlasTable("PROD",DataAreaId,"T.CustTable","%Name","","","","","","","AccountNum",$B185)</f>
        <v>D. van der Steen B.V.</v>
      </c>
      <c r="D185" s="4" t="s">
        <v>328</v>
      </c>
      <c r="E185" s="4" t="s">
        <v>1047</v>
      </c>
      <c r="F185" s="4" t="s">
        <v>329</v>
      </c>
      <c r="G185" s="7" t="str">
        <f>_xll.AtlasFormulas.AtlasFunctions.AtlasTable("PROD",DataAreaId,"T.SalesLine","%ShippingDateRequested","","","","","","","ItemId|InventTransId",$D185,$E185)</f>
        <v>6/6/2017</v>
      </c>
      <c r="H185" s="9">
        <v>-1940</v>
      </c>
      <c r="I185" s="9">
        <f>_xll.AtlasFormulas.AtlasFunctions.AtlasBalance("PROD",DataAreaId,"T.SalesLine","Sum|SalesPrice|0","","","","","","","ItemId|InventTransId",$D185,$E185)</f>
        <v>5.5</v>
      </c>
      <c r="J185" s="7" t="str">
        <f>_xll.AtlasFormulas.AtlasFunctions.AtlasTable("PROD",DataAreaId,"T.SalesLine","%CurrencyCode","","","","","","","ItemId|InventTransId",$D185,$E185)</f>
        <v>EUR</v>
      </c>
      <c r="K185" s="9">
        <f>_xll.AtlasFormulas.AtlasFunctions.AtlasBalance("PROD",DataAreaId,"T.SalesLine","Sum|LineAmount|0","","","","","","","ItemId|InventTransId",$D185,$E185)</f>
        <v>10670</v>
      </c>
      <c r="L185" s="6"/>
      <c r="M185" s="6"/>
    </row>
    <row r="186" spans="1:13" x14ac:dyDescent="0.25">
      <c r="A186" s="4" t="s">
        <v>904</v>
      </c>
      <c r="B186" s="7" t="str">
        <f>_xll.AtlasFormulas.AtlasFunctions.AtlasTable("PROD",DataAreaId,"T.SalesTable","%CustAccount","","","","","","","SalesId",$A186)</f>
        <v>364-000058</v>
      </c>
      <c r="C186" s="7" t="str">
        <f>_xll.AtlasFormulas.AtlasFunctions.AtlasTable("PROD",DataAreaId,"T.CustTable","%Name","","","","","","","AccountNum",$B186)</f>
        <v>D. van der Steen B.V.</v>
      </c>
      <c r="D186" s="4" t="s">
        <v>328</v>
      </c>
      <c r="E186" s="4" t="s">
        <v>1048</v>
      </c>
      <c r="F186" s="4" t="s">
        <v>329</v>
      </c>
      <c r="G186" s="7" t="str">
        <f>_xll.AtlasFormulas.AtlasFunctions.AtlasTable("PROD",DataAreaId,"T.SalesLine","%ShippingDateRequested","","","","","","","ItemId|InventTransId",$D186,$E186)</f>
        <v>6/26/2017</v>
      </c>
      <c r="H186" s="9">
        <v>-485</v>
      </c>
      <c r="I186" s="9">
        <f>_xll.AtlasFormulas.AtlasFunctions.AtlasBalance("PROD",DataAreaId,"T.SalesLine","Sum|SalesPrice|0","","","","","","","ItemId|InventTransId",$D186,$E186)</f>
        <v>5.5</v>
      </c>
      <c r="J186" s="7" t="str">
        <f>_xll.AtlasFormulas.AtlasFunctions.AtlasTable("PROD",DataAreaId,"T.SalesLine","%CurrencyCode","","","","","","","ItemId|InventTransId",$D186,$E186)</f>
        <v>EUR</v>
      </c>
      <c r="K186" s="9">
        <f>_xll.AtlasFormulas.AtlasFunctions.AtlasBalance("PROD",DataAreaId,"T.SalesLine","Sum|LineAmount|0","","","","","","","ItemId|InventTransId",$D186,$E186)</f>
        <v>2667.5</v>
      </c>
      <c r="L186" s="6"/>
      <c r="M186" s="6"/>
    </row>
    <row r="187" spans="1:13" x14ac:dyDescent="0.25">
      <c r="A187" s="4" t="s">
        <v>1049</v>
      </c>
      <c r="B187" s="7" t="str">
        <f>_xll.AtlasFormulas.AtlasFunctions.AtlasTable("PROD",DataAreaId,"T.SalesTable","%CustAccount","","","","","","","SalesId",$A187)</f>
        <v>364-000058</v>
      </c>
      <c r="C187" s="7" t="str">
        <f>_xll.AtlasFormulas.AtlasFunctions.AtlasTable("PROD",DataAreaId,"T.CustTable","%Name","","","","","","","AccountNum",$B187)</f>
        <v>D. van der Steen B.V.</v>
      </c>
      <c r="D187" s="4" t="s">
        <v>328</v>
      </c>
      <c r="E187" s="4" t="s">
        <v>1050</v>
      </c>
      <c r="F187" s="4" t="s">
        <v>329</v>
      </c>
      <c r="G187" s="7" t="str">
        <f>_xll.AtlasFormulas.AtlasFunctions.AtlasTable("PROD",DataAreaId,"T.SalesLine","%ShippingDateRequested","","","","","","","ItemId|InventTransId",$D187,$E187)</f>
        <v>2/27/2017</v>
      </c>
      <c r="H187" s="9">
        <v>-48.5</v>
      </c>
      <c r="I187" s="9">
        <f>_xll.AtlasFormulas.AtlasFunctions.AtlasBalance("PROD",DataAreaId,"T.SalesLine","Sum|SalesPrice|0","","","","","","","ItemId|InventTransId",$D187,$E187)</f>
        <v>5.5</v>
      </c>
      <c r="J187" s="7" t="str">
        <f>_xll.AtlasFormulas.AtlasFunctions.AtlasTable("PROD",DataAreaId,"T.SalesLine","%CurrencyCode","","","","","","","ItemId|InventTransId",$D187,$E187)</f>
        <v>EUR</v>
      </c>
      <c r="K187" s="9">
        <f>_xll.AtlasFormulas.AtlasFunctions.AtlasBalance("PROD",DataAreaId,"T.SalesLine","Sum|LineAmount|0","","","","","","","ItemId|InventTransId",$D187,$E187)</f>
        <v>266.75</v>
      </c>
      <c r="L187" s="6">
        <v>42804</v>
      </c>
      <c r="M187" s="6">
        <v>42790</v>
      </c>
    </row>
    <row r="188" spans="1:13" x14ac:dyDescent="0.25">
      <c r="A188" s="4" t="s">
        <v>1051</v>
      </c>
      <c r="B188" s="7" t="str">
        <f>_xll.AtlasFormulas.AtlasFunctions.AtlasTable("PROD",DataAreaId,"T.SalesTable","%CustAccount","","","","","","","SalesId",$A188)</f>
        <v>364-000058</v>
      </c>
      <c r="C188" s="7" t="str">
        <f>_xll.AtlasFormulas.AtlasFunctions.AtlasTable("PROD",DataAreaId,"T.CustTable","%Name","","","","","","","AccountNum",$B188)</f>
        <v>D. van der Steen B.V.</v>
      </c>
      <c r="D188" s="4" t="s">
        <v>328</v>
      </c>
      <c r="E188" s="4" t="s">
        <v>1052</v>
      </c>
      <c r="F188" s="4" t="s">
        <v>329</v>
      </c>
      <c r="G188" s="7" t="str">
        <f>_xll.AtlasFormulas.AtlasFunctions.AtlasTable("PROD",DataAreaId,"T.SalesLine","%ShippingDateRequested","","","","","","","ItemId|InventTransId",$D188,$E188)</f>
        <v>3/6/2017</v>
      </c>
      <c r="H188" s="9">
        <v>-194</v>
      </c>
      <c r="I188" s="9">
        <f>_xll.AtlasFormulas.AtlasFunctions.AtlasBalance("PROD",DataAreaId,"T.SalesLine","Sum|SalesPrice|0","","","","","","","ItemId|InventTransId",$D188,$E188)</f>
        <v>5.5</v>
      </c>
      <c r="J188" s="7" t="str">
        <f>_xll.AtlasFormulas.AtlasFunctions.AtlasTable("PROD",DataAreaId,"T.SalesLine","%CurrencyCode","","","","","","","ItemId|InventTransId",$D188,$E188)</f>
        <v>EUR</v>
      </c>
      <c r="K188" s="9">
        <f>_xll.AtlasFormulas.AtlasFunctions.AtlasBalance("PROD",DataAreaId,"T.SalesLine","Sum|LineAmount|0","","","","","","","ItemId|InventTransId",$D188,$E188)</f>
        <v>1067</v>
      </c>
      <c r="L188" s="6">
        <v>42804</v>
      </c>
      <c r="M188" s="6">
        <v>42800</v>
      </c>
    </row>
    <row r="189" spans="1:13" x14ac:dyDescent="0.25">
      <c r="A189" s="4" t="s">
        <v>1053</v>
      </c>
      <c r="B189" s="7" t="str">
        <f>_xll.AtlasFormulas.AtlasFunctions.AtlasTable("PROD",DataAreaId,"T.SalesTable","%CustAccount","","","","","","","SalesId",$A189)</f>
        <v>364-000058</v>
      </c>
      <c r="C189" s="7" t="str">
        <f>_xll.AtlasFormulas.AtlasFunctions.AtlasTable("PROD",DataAreaId,"T.CustTable","%Name","","","","","","","AccountNum",$B189)</f>
        <v>D. van der Steen B.V.</v>
      </c>
      <c r="D189" s="4" t="s">
        <v>328</v>
      </c>
      <c r="E189" s="4" t="s">
        <v>1054</v>
      </c>
      <c r="F189" s="4" t="s">
        <v>329</v>
      </c>
      <c r="G189" s="7" t="str">
        <f>_xll.AtlasFormulas.AtlasFunctions.AtlasTable("PROD",DataAreaId,"T.SalesLine","%ShippingDateRequested","","","","","","","ItemId|InventTransId",$D189,$E189)</f>
        <v>3/7/2017</v>
      </c>
      <c r="H189" s="9">
        <v>-388</v>
      </c>
      <c r="I189" s="9">
        <f>_xll.AtlasFormulas.AtlasFunctions.AtlasBalance("PROD",DataAreaId,"T.SalesLine","Sum|SalesPrice|0","","","","","","","ItemId|InventTransId",$D189,$E189)</f>
        <v>5.5</v>
      </c>
      <c r="J189" s="7" t="str">
        <f>_xll.AtlasFormulas.AtlasFunctions.AtlasTable("PROD",DataAreaId,"T.SalesLine","%CurrencyCode","","","","","","","ItemId|InventTransId",$D189,$E189)</f>
        <v>EUR</v>
      </c>
      <c r="K189" s="9">
        <f>_xll.AtlasFormulas.AtlasFunctions.AtlasBalance("PROD",DataAreaId,"T.SalesLine","Sum|LineAmount|0","","","","","","","ItemId|InventTransId",$D189,$E189)</f>
        <v>2134</v>
      </c>
      <c r="L189" s="6">
        <v>42804</v>
      </c>
      <c r="M189" s="6">
        <v>42801</v>
      </c>
    </row>
    <row r="190" spans="1:13" x14ac:dyDescent="0.25">
      <c r="A190" s="4" t="s">
        <v>1055</v>
      </c>
      <c r="B190" s="7" t="str">
        <f>_xll.AtlasFormulas.AtlasFunctions.AtlasTable("PROD",DataAreaId,"T.SalesTable","%CustAccount","","","","","","","SalesId",$A190)</f>
        <v>364-000172</v>
      </c>
      <c r="C190" s="7" t="str">
        <f>_xll.AtlasFormulas.AtlasFunctions.AtlasTable("PROD",DataAreaId,"T.CustTable","%Name","","","","","","","AccountNum",$B190)</f>
        <v>VGB Asfalt</v>
      </c>
      <c r="D190" s="4" t="s">
        <v>328</v>
      </c>
      <c r="E190" s="4" t="s">
        <v>1056</v>
      </c>
      <c r="F190" s="4" t="s">
        <v>329</v>
      </c>
      <c r="G190" s="7" t="str">
        <f>_xll.AtlasFormulas.AtlasFunctions.AtlasTable("PROD",DataAreaId,"T.SalesLine","%ShippingDateRequested","","","","","","","ItemId|InventTransId",$D190,$E190)</f>
        <v>3/14/2017</v>
      </c>
      <c r="H190" s="9">
        <v>-97</v>
      </c>
      <c r="I190" s="9">
        <f>_xll.AtlasFormulas.AtlasFunctions.AtlasBalance("PROD",DataAreaId,"T.SalesLine","Sum|SalesPrice|0","","","","","","","ItemId|InventTransId",$D190,$E190)</f>
        <v>7.5</v>
      </c>
      <c r="J190" s="7" t="str">
        <f>_xll.AtlasFormulas.AtlasFunctions.AtlasTable("PROD",DataAreaId,"T.SalesLine","%CurrencyCode","","","","","","","ItemId|InventTransId",$D190,$E190)</f>
        <v>EUR</v>
      </c>
      <c r="K190" s="9">
        <f>_xll.AtlasFormulas.AtlasFunctions.AtlasBalance("PROD",DataAreaId,"T.SalesLine","Sum|LineAmount|0","","","","","","","ItemId|InventTransId",$D190,$E190)</f>
        <v>727.5</v>
      </c>
      <c r="L190" s="6">
        <v>42822</v>
      </c>
      <c r="M190" s="6">
        <v>42804</v>
      </c>
    </row>
    <row r="191" spans="1:13" x14ac:dyDescent="0.25">
      <c r="A191" s="4" t="s">
        <v>1057</v>
      </c>
      <c r="B191" s="7" t="str">
        <f>_xll.AtlasFormulas.AtlasFunctions.AtlasTable("PROD",DataAreaId,"T.SalesTable","%CustAccount","","","","","","","SalesId",$A191)</f>
        <v>364-000077</v>
      </c>
      <c r="C191" s="7" t="str">
        <f>_xll.AtlasFormulas.AtlasFunctions.AtlasTable("PROD",DataAreaId,"T.CustTable","%Name","","","","","","","AccountNum",$B191)</f>
        <v>Rasenberg Wegenbouw B.V. regio Zuid-Oost</v>
      </c>
      <c r="D191" s="4" t="s">
        <v>328</v>
      </c>
      <c r="E191" s="4" t="s">
        <v>1058</v>
      </c>
      <c r="F191" s="4" t="s">
        <v>329</v>
      </c>
      <c r="G191" s="7" t="str">
        <f>_xll.AtlasFormulas.AtlasFunctions.AtlasTable("PROD",DataAreaId,"T.SalesLine","%ShippingDateRequested","","","","","","","ItemId|InventTransId",$D191,$E191)</f>
        <v>4/5/2017</v>
      </c>
      <c r="H191" s="9">
        <v>-388</v>
      </c>
      <c r="I191" s="9">
        <f>_xll.AtlasFormulas.AtlasFunctions.AtlasBalance("PROD",DataAreaId,"T.SalesLine","Sum|SalesPrice|0","","","","","","","ItemId|InventTransId",$D191,$E191)</f>
        <v>7.1</v>
      </c>
      <c r="J191" s="7" t="str">
        <f>_xll.AtlasFormulas.AtlasFunctions.AtlasTable("PROD",DataAreaId,"T.SalesLine","%CurrencyCode","","","","","","","ItemId|InventTransId",$D191,$E191)</f>
        <v>EUR</v>
      </c>
      <c r="K191" s="9">
        <f>_xll.AtlasFormulas.AtlasFunctions.AtlasBalance("PROD",DataAreaId,"T.SalesLine","Sum|LineAmount|0","","","","","","","ItemId|InventTransId",$D191,$E191)</f>
        <v>2754.8</v>
      </c>
      <c r="L191" s="6">
        <v>42837</v>
      </c>
      <c r="M191" s="6">
        <v>42807</v>
      </c>
    </row>
    <row r="192" spans="1:13" x14ac:dyDescent="0.25">
      <c r="A192" s="4" t="s">
        <v>1059</v>
      </c>
      <c r="B192" s="7" t="str">
        <f>_xll.AtlasFormulas.AtlasFunctions.AtlasTable("PROD",DataAreaId,"T.SalesTable","%CustAccount","","","","","","","SalesId",$A192)</f>
        <v>364-000085</v>
      </c>
      <c r="C192" s="7" t="str">
        <f>_xll.AtlasFormulas.AtlasFunctions.AtlasTable("PROD",DataAreaId,"T.CustTable","%Name","","","","","","","AccountNum",$B192)</f>
        <v>Heijmans Wegen, Regio Noord-Oost</v>
      </c>
      <c r="D192" s="4" t="s">
        <v>328</v>
      </c>
      <c r="E192" s="4" t="s">
        <v>1060</v>
      </c>
      <c r="F192" s="4" t="s">
        <v>329</v>
      </c>
      <c r="G192" s="7" t="str">
        <f>_xll.AtlasFormulas.AtlasFunctions.AtlasTable("PROD",DataAreaId,"T.SalesLine","%ShippingDateRequested","","","","","","","ItemId|InventTransId",$D192,$E192)</f>
        <v>3/14/2017</v>
      </c>
      <c r="H192" s="9">
        <v>-727.5</v>
      </c>
      <c r="I192" s="9">
        <f>_xll.AtlasFormulas.AtlasFunctions.AtlasBalance("PROD",DataAreaId,"T.SalesLine","Sum|SalesPrice|0","","","","","","","ItemId|InventTransId",$D192,$E192)</f>
        <v>7.35</v>
      </c>
      <c r="J192" s="7" t="str">
        <f>_xll.AtlasFormulas.AtlasFunctions.AtlasTable("PROD",DataAreaId,"T.SalesLine","%CurrencyCode","","","","","","","ItemId|InventTransId",$D192,$E192)</f>
        <v>EUR</v>
      </c>
      <c r="K192" s="9">
        <f>_xll.AtlasFormulas.AtlasFunctions.AtlasBalance("PROD",DataAreaId,"T.SalesLine","Sum|LineAmount|0","","","","","","","ItemId|InventTransId",$D192,$E192)</f>
        <v>5347.13</v>
      </c>
      <c r="L192" s="6">
        <v>42823</v>
      </c>
      <c r="M192" s="6">
        <v>42807</v>
      </c>
    </row>
    <row r="193" spans="1:13" x14ac:dyDescent="0.25">
      <c r="A193" s="4" t="s">
        <v>1061</v>
      </c>
      <c r="B193" s="7" t="str">
        <f>_xll.AtlasFormulas.AtlasFunctions.AtlasTable("PROD",DataAreaId,"T.SalesTable","%CustAccount","","","","","","","SalesId",$A193)</f>
        <v>364-000058</v>
      </c>
      <c r="C193" s="7" t="str">
        <f>_xll.AtlasFormulas.AtlasFunctions.AtlasTable("PROD",DataAreaId,"T.CustTable","%Name","","","","","","","AccountNum",$B193)</f>
        <v>D. van der Steen B.V.</v>
      </c>
      <c r="D193" s="4" t="s">
        <v>328</v>
      </c>
      <c r="E193" s="4" t="s">
        <v>1062</v>
      </c>
      <c r="F193" s="4" t="s">
        <v>329</v>
      </c>
      <c r="G193" s="7" t="str">
        <f>_xll.AtlasFormulas.AtlasFunctions.AtlasTable("PROD",DataAreaId,"T.SalesLine","%ShippingDateRequested","","","","","","","ItemId|InventTransId",$D193,$E193)</f>
        <v>3/14/2017</v>
      </c>
      <c r="H193" s="9">
        <v>-727.5</v>
      </c>
      <c r="I193" s="9">
        <f>_xll.AtlasFormulas.AtlasFunctions.AtlasBalance("PROD",DataAreaId,"T.SalesLine","Sum|SalesPrice|0","","","","","","","ItemId|InventTransId",$D193,$E193)</f>
        <v>5.5</v>
      </c>
      <c r="J193" s="7" t="str">
        <f>_xll.AtlasFormulas.AtlasFunctions.AtlasTable("PROD",DataAreaId,"T.SalesLine","%CurrencyCode","","","","","","","ItemId|InventTransId",$D193,$E193)</f>
        <v>EUR</v>
      </c>
      <c r="K193" s="9">
        <f>_xll.AtlasFormulas.AtlasFunctions.AtlasBalance("PROD",DataAreaId,"T.SalesLine","Sum|LineAmount|0","","","","","","","ItemId|InventTransId",$D193,$E193)</f>
        <v>4001.25</v>
      </c>
      <c r="L193" s="6">
        <v>42822</v>
      </c>
      <c r="M193" s="6">
        <v>42807</v>
      </c>
    </row>
    <row r="194" spans="1:13" x14ac:dyDescent="0.25">
      <c r="A194" s="4" t="s">
        <v>943</v>
      </c>
      <c r="B194" s="7" t="str">
        <f>_xll.AtlasFormulas.AtlasFunctions.AtlasTable("PROD",DataAreaId,"T.SalesTable","%CustAccount","","","","","","","SalesId",$A194)</f>
        <v>364-000044</v>
      </c>
      <c r="C194" s="7" t="str">
        <f>_xll.AtlasFormulas.AtlasFunctions.AtlasTable("PROD",DataAreaId,"T.CustTable","%Name","","","","","","","AccountNum",$B194)</f>
        <v>Schagen Infra B.V.</v>
      </c>
      <c r="D194" s="4" t="s">
        <v>328</v>
      </c>
      <c r="E194" s="4" t="s">
        <v>1063</v>
      </c>
      <c r="F194" s="4" t="s">
        <v>329</v>
      </c>
      <c r="G194" s="7" t="str">
        <f>_xll.AtlasFormulas.AtlasFunctions.AtlasTable("PROD",DataAreaId,"T.SalesLine","%ShippingDateRequested","","","","","","","ItemId|InventTransId",$D194,$E194)</f>
        <v>3/27/2017</v>
      </c>
      <c r="H194" s="9">
        <v>-339.5</v>
      </c>
      <c r="I194" s="9">
        <f>_xll.AtlasFormulas.AtlasFunctions.AtlasBalance("PROD",DataAreaId,"T.SalesLine","Sum|SalesPrice|0","","","","","","","ItemId|InventTransId",$D194,$E194)</f>
        <v>6.72</v>
      </c>
      <c r="J194" s="7" t="str">
        <f>_xll.AtlasFormulas.AtlasFunctions.AtlasTable("PROD",DataAreaId,"T.SalesLine","%CurrencyCode","","","","","","","ItemId|InventTransId",$D194,$E194)</f>
        <v>EUR</v>
      </c>
      <c r="K194" s="9">
        <f>_xll.AtlasFormulas.AtlasFunctions.AtlasBalance("PROD",DataAreaId,"T.SalesLine","Sum|LineAmount|0","","","","","","","ItemId|InventTransId",$D194,$E194)</f>
        <v>2281.44</v>
      </c>
      <c r="L194" s="6">
        <v>42837</v>
      </c>
      <c r="M194" s="6">
        <v>42821</v>
      </c>
    </row>
    <row r="195" spans="1:13" x14ac:dyDescent="0.25">
      <c r="A195" s="4" t="s">
        <v>943</v>
      </c>
      <c r="B195" s="7" t="str">
        <f>_xll.AtlasFormulas.AtlasFunctions.AtlasTable("PROD",DataAreaId,"T.SalesTable","%CustAccount","","","","","","","SalesId",$A195)</f>
        <v>364-000044</v>
      </c>
      <c r="C195" s="7" t="str">
        <f>_xll.AtlasFormulas.AtlasFunctions.AtlasTable("PROD",DataAreaId,"T.CustTable","%Name","","","","","","","AccountNum",$B195)</f>
        <v>Schagen Infra B.V.</v>
      </c>
      <c r="D195" s="4" t="s">
        <v>328</v>
      </c>
      <c r="E195" s="4" t="s">
        <v>1063</v>
      </c>
      <c r="F195" s="4" t="s">
        <v>329</v>
      </c>
      <c r="G195" s="7" t="str">
        <f>_xll.AtlasFormulas.AtlasFunctions.AtlasTable("PROD",DataAreaId,"T.SalesLine","%ShippingDateRequested","","","","","","","ItemId|InventTransId",$D195,$E195)</f>
        <v>3/27/2017</v>
      </c>
      <c r="H195" s="9">
        <v>-242.5</v>
      </c>
      <c r="I195" s="9">
        <f>_xll.AtlasFormulas.AtlasFunctions.AtlasBalance("PROD",DataAreaId,"T.SalesLine","Sum|SalesPrice|0","","","","","","","ItemId|InventTransId",$D195,$E195)</f>
        <v>6.72</v>
      </c>
      <c r="J195" s="7" t="str">
        <f>_xll.AtlasFormulas.AtlasFunctions.AtlasTable("PROD",DataAreaId,"T.SalesLine","%CurrencyCode","","","","","","","ItemId|InventTransId",$D195,$E195)</f>
        <v>EUR</v>
      </c>
      <c r="K195" s="9">
        <f>_xll.AtlasFormulas.AtlasFunctions.AtlasBalance("PROD",DataAreaId,"T.SalesLine","Sum|LineAmount|0","","","","","","","ItemId|InventTransId",$D195,$E195)</f>
        <v>2281.44</v>
      </c>
      <c r="L195" s="6">
        <v>42835</v>
      </c>
      <c r="M195" s="6">
        <v>42821</v>
      </c>
    </row>
    <row r="196" spans="1:13" x14ac:dyDescent="0.25">
      <c r="A196" s="4" t="s">
        <v>1064</v>
      </c>
      <c r="B196" s="7" t="str">
        <f>_xll.AtlasFormulas.AtlasFunctions.AtlasTable("PROD",DataAreaId,"T.SalesTable","%CustAccount","","","","","","","SalesId",$A196)</f>
        <v>364-000086</v>
      </c>
      <c r="C196" s="7" t="str">
        <f>_xll.AtlasFormulas.AtlasFunctions.AtlasTable("PROD",DataAreaId,"T.CustTable","%Name","","","","","","","AccountNum",$B196)</f>
        <v>Oosterhof-Holman Infra B.V.</v>
      </c>
      <c r="D196" s="4" t="s">
        <v>328</v>
      </c>
      <c r="E196" s="4" t="s">
        <v>1065</v>
      </c>
      <c r="F196" s="4" t="s">
        <v>329</v>
      </c>
      <c r="G196" s="7" t="str">
        <f>_xll.AtlasFormulas.AtlasFunctions.AtlasTable("PROD",DataAreaId,"T.SalesLine","%ShippingDateRequested","","","","","","","ItemId|InventTransId",$D196,$E196)</f>
        <v>3/31/2017</v>
      </c>
      <c r="H196" s="9">
        <v>-970</v>
      </c>
      <c r="I196" s="9">
        <f>_xll.AtlasFormulas.AtlasFunctions.AtlasBalance("PROD",DataAreaId,"T.SalesLine","Sum|SalesPrice|0","","","","","","","ItemId|InventTransId",$D196,$E196)</f>
        <v>6.95</v>
      </c>
      <c r="J196" s="7" t="str">
        <f>_xll.AtlasFormulas.AtlasFunctions.AtlasTable("PROD",DataAreaId,"T.SalesLine","%CurrencyCode","","","","","","","ItemId|InventTransId",$D196,$E196)</f>
        <v>EUR</v>
      </c>
      <c r="K196" s="9">
        <f>_xll.AtlasFormulas.AtlasFunctions.AtlasBalance("PROD",DataAreaId,"T.SalesLine","Sum|LineAmount|0","","","","","","","ItemId|InventTransId",$D196,$E196)</f>
        <v>6741.5</v>
      </c>
      <c r="L196" s="6">
        <v>42832</v>
      </c>
      <c r="M196" s="6">
        <v>42823</v>
      </c>
    </row>
    <row r="197" spans="1:13" x14ac:dyDescent="0.25">
      <c r="A197" s="4" t="s">
        <v>943</v>
      </c>
      <c r="B197" s="7" t="str">
        <f>_xll.AtlasFormulas.AtlasFunctions.AtlasTable("PROD",DataAreaId,"T.SalesTable","%CustAccount","","","","","","","SalesId",$A197)</f>
        <v>364-000044</v>
      </c>
      <c r="C197" s="7" t="str">
        <f>_xll.AtlasFormulas.AtlasFunctions.AtlasTable("PROD",DataAreaId,"T.CustTable","%Name","","","","","","","AccountNum",$B197)</f>
        <v>Schagen Infra B.V.</v>
      </c>
      <c r="D197" s="4" t="s">
        <v>328</v>
      </c>
      <c r="E197" s="4" t="s">
        <v>1063</v>
      </c>
      <c r="F197" s="4" t="s">
        <v>329</v>
      </c>
      <c r="G197" s="7" t="str">
        <f>_xll.AtlasFormulas.AtlasFunctions.AtlasTable("PROD",DataAreaId,"T.SalesLine","%ShippingDateRequested","","","","","","","ItemId|InventTransId",$D197,$E197)</f>
        <v>3/27/2017</v>
      </c>
      <c r="H197" s="9">
        <v>242.5</v>
      </c>
      <c r="I197" s="9">
        <f>_xll.AtlasFormulas.AtlasFunctions.AtlasBalance("PROD",DataAreaId,"T.SalesLine","Sum|SalesPrice|0","","","","","","","ItemId|InventTransId",$D197,$E197)</f>
        <v>6.72</v>
      </c>
      <c r="J197" s="7" t="str">
        <f>_xll.AtlasFormulas.AtlasFunctions.AtlasTable("PROD",DataAreaId,"T.SalesLine","%CurrencyCode","","","","","","","ItemId|InventTransId",$D197,$E197)</f>
        <v>EUR</v>
      </c>
      <c r="K197" s="9">
        <f>_xll.AtlasFormulas.AtlasFunctions.AtlasBalance("PROD",DataAreaId,"T.SalesLine","Sum|LineAmount|0","","","","","","","ItemId|InventTransId",$D197,$E197)</f>
        <v>2281.44</v>
      </c>
      <c r="L197" s="6">
        <v>42835</v>
      </c>
      <c r="M197" s="6">
        <v>42835</v>
      </c>
    </row>
    <row r="198" spans="1:13" x14ac:dyDescent="0.25">
      <c r="A198" s="4" t="s">
        <v>1066</v>
      </c>
      <c r="B198" s="7" t="str">
        <f>_xll.AtlasFormulas.AtlasFunctions.AtlasTable("PROD",DataAreaId,"T.SalesTable","%CustAccount","","","","","","","SalesId",$A198)</f>
        <v>364-000028</v>
      </c>
      <c r="C198" s="7" t="str">
        <f>_xll.AtlasFormulas.AtlasFunctions.AtlasTable("PROD",DataAreaId,"T.CustTable","%Name","","","","","","","AccountNum",$B198)</f>
        <v>BAM Wegen Regio Zuidwest</v>
      </c>
      <c r="D198" s="4" t="s">
        <v>328</v>
      </c>
      <c r="E198" s="4" t="s">
        <v>1067</v>
      </c>
      <c r="F198" s="4" t="s">
        <v>329</v>
      </c>
      <c r="G198" s="7" t="str">
        <f>_xll.AtlasFormulas.AtlasFunctions.AtlasTable("PROD",DataAreaId,"T.SalesLine","%ShippingDateRequested","","","","","","","ItemId|InventTransId",$D198,$E198)</f>
        <v>4/19/2017</v>
      </c>
      <c r="H198" s="9">
        <v>-194</v>
      </c>
      <c r="I198" s="9">
        <f>_xll.AtlasFormulas.AtlasFunctions.AtlasBalance("PROD",DataAreaId,"T.SalesLine","Sum|SalesPrice|0","","","","","","","ItemId|InventTransId",$D198,$E198)</f>
        <v>6.65</v>
      </c>
      <c r="J198" s="7" t="str">
        <f>_xll.AtlasFormulas.AtlasFunctions.AtlasTable("PROD",DataAreaId,"T.SalesLine","%CurrencyCode","","","","","","","ItemId|InventTransId",$D198,$E198)</f>
        <v>EUR</v>
      </c>
      <c r="K198" s="9">
        <f>_xll.AtlasFormulas.AtlasFunctions.AtlasBalance("PROD",DataAreaId,"T.SalesLine","Sum|LineAmount|0","","","","","","","ItemId|InventTransId",$D198,$E198)</f>
        <v>1290.0999999999999</v>
      </c>
      <c r="L198" s="6">
        <v>42863</v>
      </c>
      <c r="M198" s="6">
        <v>42844</v>
      </c>
    </row>
    <row r="199" spans="1:13" x14ac:dyDescent="0.25">
      <c r="A199" s="4" t="s">
        <v>1068</v>
      </c>
      <c r="B199" s="7" t="str">
        <f>_xll.AtlasFormulas.AtlasFunctions.AtlasTable("PROD",DataAreaId,"T.SalesTable","%CustAccount","","","","","","","SalesId",$A199)</f>
        <v>364-000058</v>
      </c>
      <c r="C199" s="7" t="str">
        <f>_xll.AtlasFormulas.AtlasFunctions.AtlasTable("PROD",DataAreaId,"T.CustTable","%Name","","","","","","","AccountNum",$B199)</f>
        <v>D. van der Steen B.V.</v>
      </c>
      <c r="D199" s="4" t="s">
        <v>328</v>
      </c>
      <c r="E199" s="4" t="s">
        <v>1069</v>
      </c>
      <c r="F199" s="4" t="s">
        <v>329</v>
      </c>
      <c r="G199" s="7" t="str">
        <f>_xll.AtlasFormulas.AtlasFunctions.AtlasTable("PROD",DataAreaId,"T.SalesLine","%ShippingDateRequested","","","","","","","ItemId|InventTransId",$D199,$E199)</f>
        <v/>
      </c>
      <c r="H199" s="9">
        <v>-242.5</v>
      </c>
      <c r="I199" s="9">
        <f>_xll.AtlasFormulas.AtlasFunctions.AtlasBalance("PROD",DataAreaId,"T.SalesLine","Sum|SalesPrice|0","","","","","","","ItemId|InventTransId",$D199,$E199)</f>
        <v>0</v>
      </c>
      <c r="J199" s="7" t="str">
        <f>_xll.AtlasFormulas.AtlasFunctions.AtlasTable("PROD",DataAreaId,"T.SalesLine","%CurrencyCode","","","","","","","ItemId|InventTransId",$D199,$E199)</f>
        <v/>
      </c>
      <c r="K199" s="9">
        <f>_xll.AtlasFormulas.AtlasFunctions.AtlasBalance("PROD",DataAreaId,"T.SalesLine","Sum|LineAmount|0","","","","","","","ItemId|InventTransId",$D199,$E199)</f>
        <v>0</v>
      </c>
      <c r="L199" s="6">
        <v>42859</v>
      </c>
      <c r="M199" s="6">
        <v>42858</v>
      </c>
    </row>
    <row r="200" spans="1:13" x14ac:dyDescent="0.25">
      <c r="A200" s="4" t="s">
        <v>1068</v>
      </c>
      <c r="B200" s="7" t="str">
        <f>_xll.AtlasFormulas.AtlasFunctions.AtlasTable("PROD",DataAreaId,"T.SalesTable","%CustAccount","","","","","","","SalesId",$A200)</f>
        <v>364-000058</v>
      </c>
      <c r="C200" s="7" t="str">
        <f>_xll.AtlasFormulas.AtlasFunctions.AtlasTable("PROD",DataAreaId,"T.CustTable","%Name","","","","","","","AccountNum",$B200)</f>
        <v>D. van der Steen B.V.</v>
      </c>
      <c r="D200" s="4" t="s">
        <v>328</v>
      </c>
      <c r="E200" s="4" t="s">
        <v>1069</v>
      </c>
      <c r="F200" s="4" t="s">
        <v>329</v>
      </c>
      <c r="G200" s="7" t="str">
        <f>_xll.AtlasFormulas.AtlasFunctions.AtlasTable("PROD",DataAreaId,"T.SalesLine","%ShippingDateRequested","","","","","","","ItemId|InventTransId",$D200,$E200)</f>
        <v/>
      </c>
      <c r="H200" s="9">
        <v>242.5</v>
      </c>
      <c r="I200" s="9">
        <f>_xll.AtlasFormulas.AtlasFunctions.AtlasBalance("PROD",DataAreaId,"T.SalesLine","Sum|SalesPrice|0","","","","","","","ItemId|InventTransId",$D200,$E200)</f>
        <v>0</v>
      </c>
      <c r="J200" s="7" t="str">
        <f>_xll.AtlasFormulas.AtlasFunctions.AtlasTable("PROD",DataAreaId,"T.SalesLine","%CurrencyCode","","","","","","","ItemId|InventTransId",$D200,$E200)</f>
        <v/>
      </c>
      <c r="K200" s="9">
        <f>_xll.AtlasFormulas.AtlasFunctions.AtlasBalance("PROD",DataAreaId,"T.SalesLine","Sum|LineAmount|0","","","","","","","ItemId|InventTransId",$D200,$E200)</f>
        <v>0</v>
      </c>
      <c r="L200" s="6">
        <v>42859</v>
      </c>
      <c r="M200" s="6">
        <v>42859</v>
      </c>
    </row>
    <row r="201" spans="1:13" x14ac:dyDescent="0.25">
      <c r="A201" s="4" t="s">
        <v>1070</v>
      </c>
      <c r="B201" s="7" t="str">
        <f>_xll.AtlasFormulas.AtlasFunctions.AtlasTable("PROD",DataAreaId,"T.SalesTable","%CustAccount","","","","","","","SalesId",$A201)</f>
        <v>364-000007</v>
      </c>
      <c r="C201" s="7" t="str">
        <f>_xll.AtlasFormulas.AtlasFunctions.AtlasTable("PROD",DataAreaId,"T.CustTable","%Name","","","","","","","AccountNum",$B201)</f>
        <v>Versluys &amp; Zoon B.V.</v>
      </c>
      <c r="D201" s="4" t="s">
        <v>328</v>
      </c>
      <c r="E201" s="4" t="s">
        <v>1071</v>
      </c>
      <c r="F201" s="4" t="s">
        <v>329</v>
      </c>
      <c r="G201" s="7" t="str">
        <f>_xll.AtlasFormulas.AtlasFunctions.AtlasTable("PROD",DataAreaId,"T.SalesLine","%ShippingDateRequested","","","","","","","ItemId|InventTransId",$D201,$E201)</f>
        <v>5/4/2017</v>
      </c>
      <c r="H201" s="9">
        <v>-97</v>
      </c>
      <c r="I201" s="9">
        <f>_xll.AtlasFormulas.AtlasFunctions.AtlasBalance("PROD",DataAreaId,"T.SalesLine","Sum|SalesPrice|0","","","","","","","ItemId|InventTransId",$D201,$E201)</f>
        <v>6.5</v>
      </c>
      <c r="J201" s="7" t="str">
        <f>_xll.AtlasFormulas.AtlasFunctions.AtlasTable("PROD",DataAreaId,"T.SalesLine","%CurrencyCode","","","","","","","ItemId|InventTransId",$D201,$E201)</f>
        <v>EUR</v>
      </c>
      <c r="K201" s="9">
        <f>_xll.AtlasFormulas.AtlasFunctions.AtlasBalance("PROD",DataAreaId,"T.SalesLine","Sum|LineAmount|0","","","","","","","ItemId|InventTransId",$D201,$E201)</f>
        <v>630.5</v>
      </c>
      <c r="L201" s="6">
        <v>42867</v>
      </c>
      <c r="M201" s="6">
        <v>42859</v>
      </c>
    </row>
    <row r="202" spans="1:13" x14ac:dyDescent="0.25">
      <c r="A202" s="4" t="s">
        <v>1072</v>
      </c>
      <c r="B202" s="7" t="str">
        <f>_xll.AtlasFormulas.AtlasFunctions.AtlasTable("PROD",DataAreaId,"T.SalesTable","%CustAccount","","","","","","","SalesId",$A202)</f>
        <v>364-000065</v>
      </c>
      <c r="C202" s="7" t="str">
        <f>_xll.AtlasFormulas.AtlasFunctions.AtlasTable("PROD",DataAreaId,"T.CustTable","%Name","","","","","","","AccountNum",$B202)</f>
        <v>Gebr. van der Lee</v>
      </c>
      <c r="D202" s="4" t="s">
        <v>328</v>
      </c>
      <c r="E202" s="4" t="s">
        <v>1073</v>
      </c>
      <c r="F202" s="4" t="s">
        <v>329</v>
      </c>
      <c r="G202" s="7" t="str">
        <f>_xll.AtlasFormulas.AtlasFunctions.AtlasTable("PROD",DataAreaId,"T.SalesLine","%ShippingDateRequested","","","","","","","ItemId|InventTransId",$D202,$E202)</f>
        <v>4/24/2017</v>
      </c>
      <c r="H202" s="9">
        <v>-194</v>
      </c>
      <c r="I202" s="9">
        <f>_xll.AtlasFormulas.AtlasFunctions.AtlasBalance("PROD",DataAreaId,"T.SalesLine","Sum|SalesPrice|0","","","","","","","ItemId|InventTransId",$D202,$E202)</f>
        <v>6.25</v>
      </c>
      <c r="J202" s="7" t="str">
        <f>_xll.AtlasFormulas.AtlasFunctions.AtlasTable("PROD",DataAreaId,"T.SalesLine","%CurrencyCode","","","","","","","ItemId|InventTransId",$D202,$E202)</f>
        <v>EUR</v>
      </c>
      <c r="K202" s="9">
        <f>_xll.AtlasFormulas.AtlasFunctions.AtlasBalance("PROD",DataAreaId,"T.SalesLine","Sum|LineAmount|0","","","","","","","ItemId|InventTransId",$D202,$E202)</f>
        <v>1212.5</v>
      </c>
      <c r="L202" s="6">
        <v>42863</v>
      </c>
      <c r="M202" s="6">
        <v>42863</v>
      </c>
    </row>
    <row r="203" spans="1:13" x14ac:dyDescent="0.25">
      <c r="A203" s="4" t="s">
        <v>960</v>
      </c>
      <c r="B203" s="7" t="str">
        <f>_xll.AtlasFormulas.AtlasFunctions.AtlasTable("PROD",DataAreaId,"T.SalesTable","%CustAccount","","","","","","","SalesId",$A203)</f>
        <v>364-000052</v>
      </c>
      <c r="C203" s="7" t="str">
        <f>_xll.AtlasFormulas.AtlasFunctions.AtlasTable("PROD",DataAreaId,"T.CustTable","%Name","","","","","","","AccountNum",$B203)</f>
        <v>KWS Infra Roosendaal</v>
      </c>
      <c r="D203" s="4" t="s">
        <v>328</v>
      </c>
      <c r="E203" s="4" t="s">
        <v>1074</v>
      </c>
      <c r="F203" s="4" t="s">
        <v>329</v>
      </c>
      <c r="G203" s="7" t="str">
        <f>_xll.AtlasFormulas.AtlasFunctions.AtlasTable("PROD",DataAreaId,"T.SalesLine","%ShippingDateRequested","","","","","","","ItemId|InventTransId",$D203,$E203)</f>
        <v>4/21/2017</v>
      </c>
      <c r="H203" s="9">
        <v>-48.5</v>
      </c>
      <c r="I203" s="9">
        <f>_xll.AtlasFormulas.AtlasFunctions.AtlasBalance("PROD",DataAreaId,"T.SalesLine","Sum|SalesPrice|0","","","","","","","ItemId|InventTransId",$D203,$E203)</f>
        <v>6.6</v>
      </c>
      <c r="J203" s="7" t="str">
        <f>_xll.AtlasFormulas.AtlasFunctions.AtlasTable("PROD",DataAreaId,"T.SalesLine","%CurrencyCode","","","","","","","ItemId|InventTransId",$D203,$E203)</f>
        <v>EUR</v>
      </c>
      <c r="K203" s="9">
        <f>_xll.AtlasFormulas.AtlasFunctions.AtlasBalance("PROD",DataAreaId,"T.SalesLine","Sum|LineAmount|0","","","","","","","ItemId|InventTransId",$D203,$E203)</f>
        <v>320.10000000000002</v>
      </c>
      <c r="L203" s="6">
        <v>42867</v>
      </c>
      <c r="M203" s="6">
        <v>42867</v>
      </c>
    </row>
    <row r="204" spans="1:13" x14ac:dyDescent="0.25">
      <c r="A204" s="4" t="s">
        <v>975</v>
      </c>
      <c r="B204" s="7" t="str">
        <f>_xll.AtlasFormulas.AtlasFunctions.AtlasTable("PROD",DataAreaId,"T.SalesTable","%CustAccount","","","","","","","SalesId",$A204)</f>
        <v>364-000058</v>
      </c>
      <c r="C204" s="7" t="str">
        <f>_xll.AtlasFormulas.AtlasFunctions.AtlasTable("PROD",DataAreaId,"T.CustTable","%Name","","","","","","","AccountNum",$B204)</f>
        <v>D. van der Steen B.V.</v>
      </c>
      <c r="D204" s="4" t="s">
        <v>328</v>
      </c>
      <c r="E204" s="4" t="s">
        <v>1075</v>
      </c>
      <c r="F204" s="4" t="s">
        <v>329</v>
      </c>
      <c r="G204" s="7" t="str">
        <f>_xll.AtlasFormulas.AtlasFunctions.AtlasTable("PROD",DataAreaId,"T.SalesLine","%ShippingDateRequested","","","","","","","ItemId|InventTransId",$D204,$E204)</f>
        <v>5/19/2017</v>
      </c>
      <c r="H204" s="9">
        <v>-679</v>
      </c>
      <c r="I204" s="9">
        <f>_xll.AtlasFormulas.AtlasFunctions.AtlasBalance("PROD",DataAreaId,"T.SalesLine","Sum|SalesPrice|0","","","","","","","ItemId|InventTransId",$D204,$E204)</f>
        <v>5.5</v>
      </c>
      <c r="J204" s="7" t="str">
        <f>_xll.AtlasFormulas.AtlasFunctions.AtlasTable("PROD",DataAreaId,"T.SalesLine","%CurrencyCode","","","","","","","ItemId|InventTransId",$D204,$E204)</f>
        <v>EUR</v>
      </c>
      <c r="K204" s="9">
        <f>_xll.AtlasFormulas.AtlasFunctions.AtlasBalance("PROD",DataAreaId,"T.SalesLine","Sum|LineAmount|0","","","","","","","ItemId|InventTransId",$D204,$E204)</f>
        <v>3734.5</v>
      </c>
      <c r="L204" s="6">
        <v>42886</v>
      </c>
      <c r="M204" s="6">
        <v>42886</v>
      </c>
    </row>
    <row r="205" spans="1:13" x14ac:dyDescent="0.25">
      <c r="A205" s="4" t="s">
        <v>1076</v>
      </c>
      <c r="B205" s="7" t="str">
        <f>_xll.AtlasFormulas.AtlasFunctions.AtlasTable("PROD",DataAreaId,"T.SalesTable","%CustAccount","","","","","","","SalesId",$A205)</f>
        <v>364-000058</v>
      </c>
      <c r="C205" s="7" t="str">
        <f>_xll.AtlasFormulas.AtlasFunctions.AtlasTable("PROD",DataAreaId,"T.CustTable","%Name","","","","","","","AccountNum",$B205)</f>
        <v>D. van der Steen B.V.</v>
      </c>
      <c r="D205" s="4" t="s">
        <v>328</v>
      </c>
      <c r="E205" s="4" t="s">
        <v>1077</v>
      </c>
      <c r="F205" s="4" t="s">
        <v>329</v>
      </c>
      <c r="G205" s="7" t="str">
        <f>_xll.AtlasFormulas.AtlasFunctions.AtlasTable("PROD",DataAreaId,"T.SalesLine","%ShippingDateRequested","","","","","","","ItemId|InventTransId",$D205,$E205)</f>
        <v>6/15/2017</v>
      </c>
      <c r="H205" s="9">
        <v>-194</v>
      </c>
      <c r="I205" s="9">
        <f>_xll.AtlasFormulas.AtlasFunctions.AtlasBalance("PROD",DataAreaId,"T.SalesLine","Sum|SalesPrice|0","","","","","","","ItemId|InventTransId",$D205,$E205)</f>
        <v>5.5</v>
      </c>
      <c r="J205" s="7" t="str">
        <f>_xll.AtlasFormulas.AtlasFunctions.AtlasTable("PROD",DataAreaId,"T.SalesLine","%CurrencyCode","","","","","","","ItemId|InventTransId",$D205,$E205)</f>
        <v>EUR</v>
      </c>
      <c r="K205" s="9">
        <f>_xll.AtlasFormulas.AtlasFunctions.AtlasBalance("PROD",DataAreaId,"T.SalesLine","Sum|LineAmount|0","","","","","","","ItemId|InventTransId",$D205,$E205)</f>
        <v>1067</v>
      </c>
      <c r="L205" s="6"/>
      <c r="M205" s="6">
        <v>42900</v>
      </c>
    </row>
    <row r="206" spans="1:13" x14ac:dyDescent="0.25">
      <c r="A206" s="4" t="s">
        <v>1078</v>
      </c>
      <c r="B206" s="7" t="str">
        <f>_xll.AtlasFormulas.AtlasFunctions.AtlasTable("PROD",DataAreaId,"T.SalesTable","%CustAccount","","","","","","","SalesId",$A206)</f>
        <v>364-000058</v>
      </c>
      <c r="C206" s="7" t="str">
        <f>_xll.AtlasFormulas.AtlasFunctions.AtlasTable("PROD",DataAreaId,"T.CustTable","%Name","","","","","","","AccountNum",$B206)</f>
        <v>D. van der Steen B.V.</v>
      </c>
      <c r="D206" s="4" t="s">
        <v>328</v>
      </c>
      <c r="E206" s="4" t="s">
        <v>1079</v>
      </c>
      <c r="F206" s="4" t="s">
        <v>329</v>
      </c>
      <c r="G206" s="7" t="str">
        <f>_xll.AtlasFormulas.AtlasFunctions.AtlasTable("PROD",DataAreaId,"T.SalesLine","%ShippingDateRequested","","","","","","","ItemId|InventTransId",$D206,$E206)</f>
        <v>6/20/2017</v>
      </c>
      <c r="H206" s="9">
        <v>-388</v>
      </c>
      <c r="I206" s="9">
        <f>_xll.AtlasFormulas.AtlasFunctions.AtlasBalance("PROD",DataAreaId,"T.SalesLine","Sum|SalesPrice|0","","","","","","","ItemId|InventTransId",$D206,$E206)</f>
        <v>5.5</v>
      </c>
      <c r="J206" s="7" t="str">
        <f>_xll.AtlasFormulas.AtlasFunctions.AtlasTable("PROD",DataAreaId,"T.SalesLine","%CurrencyCode","","","","","","","ItemId|InventTransId",$D206,$E206)</f>
        <v>EUR</v>
      </c>
      <c r="K206" s="9">
        <f>_xll.AtlasFormulas.AtlasFunctions.AtlasBalance("PROD",DataAreaId,"T.SalesLine","Sum|LineAmount|0","","","","","","","ItemId|InventTransId",$D206,$E206)</f>
        <v>2134</v>
      </c>
      <c r="L206" s="6"/>
      <c r="M206" s="6">
        <v>42906</v>
      </c>
    </row>
    <row r="207" spans="1:13" x14ac:dyDescent="0.25">
      <c r="A207" s="4" t="s">
        <v>1078</v>
      </c>
      <c r="B207" s="7" t="str">
        <f>_xll.AtlasFormulas.AtlasFunctions.AtlasTable("PROD",DataAreaId,"T.SalesTable","%CustAccount","","","","","","","SalesId",$A207)</f>
        <v>364-000058</v>
      </c>
      <c r="C207" s="7" t="str">
        <f>_xll.AtlasFormulas.AtlasFunctions.AtlasTable("PROD",DataAreaId,"T.CustTable","%Name","","","","","","","AccountNum",$B207)</f>
        <v>D. van der Steen B.V.</v>
      </c>
      <c r="D207" s="4" t="s">
        <v>328</v>
      </c>
      <c r="E207" s="4" t="s">
        <v>1080</v>
      </c>
      <c r="F207" s="4" t="s">
        <v>329</v>
      </c>
      <c r="G207" s="7" t="str">
        <f>_xll.AtlasFormulas.AtlasFunctions.AtlasTable("PROD",DataAreaId,"T.SalesLine","%ShippingDateRequested","","","","","","","ItemId|InventTransId",$D207,$E207)</f>
        <v>6/19/2017</v>
      </c>
      <c r="H207" s="9">
        <v>-145.5</v>
      </c>
      <c r="I207" s="9">
        <f>_xll.AtlasFormulas.AtlasFunctions.AtlasBalance("PROD",DataAreaId,"T.SalesLine","Sum|SalesPrice|0","","","","","","","ItemId|InventTransId",$D207,$E207)</f>
        <v>5.5</v>
      </c>
      <c r="J207" s="7" t="str">
        <f>_xll.AtlasFormulas.AtlasFunctions.AtlasTable("PROD",DataAreaId,"T.SalesLine","%CurrencyCode","","","","","","","ItemId|InventTransId",$D207,$E207)</f>
        <v>EUR</v>
      </c>
      <c r="K207" s="9">
        <f>_xll.AtlasFormulas.AtlasFunctions.AtlasBalance("PROD",DataAreaId,"T.SalesLine","Sum|LineAmount|0","","","","","","","ItemId|InventTransId",$D207,$E207)</f>
        <v>800.25</v>
      </c>
      <c r="L207" s="6"/>
      <c r="M207" s="6">
        <v>42906</v>
      </c>
    </row>
    <row r="208" spans="1:13" x14ac:dyDescent="0.25">
      <c r="A208" s="4" t="s">
        <v>1015</v>
      </c>
      <c r="B208" s="7" t="str">
        <f>_xll.AtlasFormulas.AtlasFunctions.AtlasTable("PROD",DataAreaId,"T.SalesTable","%CustAccount","","","","","","","SalesId",$A208)</f>
        <v>364-000080</v>
      </c>
      <c r="C208" s="7" t="str">
        <f>_xll.AtlasFormulas.AtlasFunctions.AtlasTable("PROD",DataAreaId,"T.CustTable","%Name","","","","","","","AccountNum",$B208)</f>
        <v>Aannemingsmaatschappij van Gelder B.V. Noord Braba</v>
      </c>
      <c r="D208" s="4" t="s">
        <v>336</v>
      </c>
      <c r="E208" s="4" t="s">
        <v>1081</v>
      </c>
      <c r="F208" s="4" t="s">
        <v>231</v>
      </c>
      <c r="G208" s="7" t="str">
        <f>_xll.AtlasFormulas.AtlasFunctions.AtlasTable("PROD",DataAreaId,"T.SalesLine","%ShippingDateRequested","","","","","","","ItemId|InventTransId",$D208,$E208)</f>
        <v>7/8/2017</v>
      </c>
      <c r="H208" s="9">
        <v>-1500</v>
      </c>
      <c r="I208" s="9">
        <f>_xll.AtlasFormulas.AtlasFunctions.AtlasBalance("PROD",DataAreaId,"T.SalesLine","Sum|SalesPrice|0","","","","","","","ItemId|InventTransId",$D208,$E208)</f>
        <v>7.2</v>
      </c>
      <c r="J208" s="7" t="str">
        <f>_xll.AtlasFormulas.AtlasFunctions.AtlasTable("PROD",DataAreaId,"T.SalesLine","%CurrencyCode","","","","","","","ItemId|InventTransId",$D208,$E208)</f>
        <v>EUR</v>
      </c>
      <c r="K208" s="9">
        <f>_xll.AtlasFormulas.AtlasFunctions.AtlasBalance("PROD",DataAreaId,"T.SalesLine","Sum|LineAmount|0","","","","","","","ItemId|InventTransId",$D208,$E208)</f>
        <v>10800</v>
      </c>
      <c r="L208" s="6"/>
      <c r="M208" s="6"/>
    </row>
    <row r="209" spans="1:13" x14ac:dyDescent="0.25">
      <c r="A209" s="4" t="s">
        <v>866</v>
      </c>
      <c r="B209" s="7" t="str">
        <f>_xll.AtlasFormulas.AtlasFunctions.AtlasTable("PROD",DataAreaId,"T.SalesTable","%CustAccount","","","","","","","SalesId",$A209)</f>
        <v>364-000043</v>
      </c>
      <c r="C209" s="7" t="str">
        <f>_xll.AtlasFormulas.AtlasFunctions.AtlasTable("PROD",DataAreaId,"T.CustTable","%Name","","","","","","","AccountNum",$B209)</f>
        <v>Gebr. Van Kessel Wegenbouw B.V. Regio West</v>
      </c>
      <c r="D209" s="4" t="s">
        <v>336</v>
      </c>
      <c r="E209" s="4" t="s">
        <v>1082</v>
      </c>
      <c r="F209" s="4" t="s">
        <v>231</v>
      </c>
      <c r="G209" s="7" t="str">
        <f>_xll.AtlasFormulas.AtlasFunctions.AtlasTable("PROD",DataAreaId,"T.SalesLine","%ShippingDateRequested","","","","","","","ItemId|InventTransId",$D209,$E209)</f>
        <v>7/8/2017</v>
      </c>
      <c r="H209" s="9">
        <v>-375</v>
      </c>
      <c r="I209" s="9">
        <f>_xll.AtlasFormulas.AtlasFunctions.AtlasBalance("PROD",DataAreaId,"T.SalesLine","Sum|SalesPrice|0","","","","","","","ItemId|InventTransId",$D209,$E209)</f>
        <v>6</v>
      </c>
      <c r="J209" s="7" t="str">
        <f>_xll.AtlasFormulas.AtlasFunctions.AtlasTable("PROD",DataAreaId,"T.SalesLine","%CurrencyCode","","","","","","","ItemId|InventTransId",$D209,$E209)</f>
        <v>EUR</v>
      </c>
      <c r="K209" s="9">
        <f>_xll.AtlasFormulas.AtlasFunctions.AtlasBalance("PROD",DataAreaId,"T.SalesLine","Sum|LineAmount|0","","","","","","","ItemId|InventTransId",$D209,$E209)</f>
        <v>2250</v>
      </c>
      <c r="L209" s="6"/>
      <c r="M209" s="6"/>
    </row>
    <row r="210" spans="1:13" x14ac:dyDescent="0.25">
      <c r="A210" s="4" t="s">
        <v>1009</v>
      </c>
      <c r="B210" s="7" t="str">
        <f>_xll.AtlasFormulas.AtlasFunctions.AtlasTable("PROD",DataAreaId,"T.SalesTable","%CustAccount","","","","","","","SalesId",$A210)</f>
        <v>364-000028</v>
      </c>
      <c r="C210" s="7" t="str">
        <f>_xll.AtlasFormulas.AtlasFunctions.AtlasTable("PROD",DataAreaId,"T.CustTable","%Name","","","","","","","AccountNum",$B210)</f>
        <v>BAM Wegen Regio Zuidwest</v>
      </c>
      <c r="D210" s="4" t="s">
        <v>336</v>
      </c>
      <c r="E210" s="4" t="s">
        <v>1083</v>
      </c>
      <c r="F210" s="4" t="s">
        <v>231</v>
      </c>
      <c r="G210" s="7" t="str">
        <f>_xll.AtlasFormulas.AtlasFunctions.AtlasTable("PROD",DataAreaId,"T.SalesLine","%ShippingDateRequested","","","","","","","ItemId|InventTransId",$D210,$E210)</f>
        <v>6/21/2017</v>
      </c>
      <c r="H210" s="9">
        <v>-150</v>
      </c>
      <c r="I210" s="9">
        <f>_xll.AtlasFormulas.AtlasFunctions.AtlasBalance("PROD",DataAreaId,"T.SalesLine","Sum|SalesPrice|0","","","","","","","ItemId|InventTransId",$D210,$E210)</f>
        <v>7.4</v>
      </c>
      <c r="J210" s="7" t="str">
        <f>_xll.AtlasFormulas.AtlasFunctions.AtlasTable("PROD",DataAreaId,"T.SalesLine","%CurrencyCode","","","","","","","ItemId|InventTransId",$D210,$E210)</f>
        <v>EUR</v>
      </c>
      <c r="K210" s="9">
        <f>_xll.AtlasFormulas.AtlasFunctions.AtlasBalance("PROD",DataAreaId,"T.SalesLine","Sum|LineAmount|0","","","","","","","ItemId|InventTransId",$D210,$E210)</f>
        <v>1110</v>
      </c>
      <c r="L210" s="6"/>
      <c r="M210" s="6"/>
    </row>
    <row r="211" spans="1:13" x14ac:dyDescent="0.25">
      <c r="A211" s="4" t="s">
        <v>1084</v>
      </c>
      <c r="B211" s="7" t="str">
        <f>_xll.AtlasFormulas.AtlasFunctions.AtlasTable("PROD",DataAreaId,"T.SalesTable","%CustAccount","","","","","","","SalesId",$A211)</f>
        <v>364-000129</v>
      </c>
      <c r="C211" s="7" t="str">
        <f>_xll.AtlasFormulas.AtlasFunctions.AtlasTable("PROD",DataAreaId,"T.CustTable","%Name","","","","","","","AccountNum",$B211)</f>
        <v>SAAone GWW V.O.F.</v>
      </c>
      <c r="D211" s="4" t="s">
        <v>336</v>
      </c>
      <c r="E211" s="4" t="s">
        <v>1085</v>
      </c>
      <c r="F211" s="4" t="s">
        <v>231</v>
      </c>
      <c r="G211" s="7" t="str">
        <f>_xll.AtlasFormulas.AtlasFunctions.AtlasTable("PROD",DataAreaId,"T.SalesLine","%ShippingDateRequested","","","","","","","ItemId|InventTransId",$D211,$E211)</f>
        <v>6/27/2017</v>
      </c>
      <c r="H211" s="9">
        <v>-375</v>
      </c>
      <c r="I211" s="9">
        <f>_xll.AtlasFormulas.AtlasFunctions.AtlasBalance("PROD",DataAreaId,"T.SalesLine","Sum|SalesPrice|0","","","","","","","ItemId|InventTransId",$D211,$E211)</f>
        <v>6.75</v>
      </c>
      <c r="J211" s="7" t="str">
        <f>_xll.AtlasFormulas.AtlasFunctions.AtlasTable("PROD",DataAreaId,"T.SalesLine","%CurrencyCode","","","","","","","ItemId|InventTransId",$D211,$E211)</f>
        <v>EUR</v>
      </c>
      <c r="K211" s="9">
        <f>_xll.AtlasFormulas.AtlasFunctions.AtlasBalance("PROD",DataAreaId,"T.SalesLine","Sum|LineAmount|0","","","","","","","ItemId|InventTransId",$D211,$E211)</f>
        <v>2531.25</v>
      </c>
      <c r="L211" s="6"/>
      <c r="M211" s="6"/>
    </row>
    <row r="212" spans="1:13" x14ac:dyDescent="0.25">
      <c r="A212" s="4" t="s">
        <v>888</v>
      </c>
      <c r="B212" s="7" t="str">
        <f>_xll.AtlasFormulas.AtlasFunctions.AtlasTable("PROD",DataAreaId,"T.SalesTable","%CustAccount","","","","","","","SalesId",$A212)</f>
        <v>364-000043</v>
      </c>
      <c r="C212" s="7" t="str">
        <f>_xll.AtlasFormulas.AtlasFunctions.AtlasTable("PROD",DataAreaId,"T.CustTable","%Name","","","","","","","AccountNum",$B212)</f>
        <v>Gebr. Van Kessel Wegenbouw B.V. Regio West</v>
      </c>
      <c r="D212" s="4" t="s">
        <v>336</v>
      </c>
      <c r="E212" s="4" t="s">
        <v>1086</v>
      </c>
      <c r="F212" s="4" t="s">
        <v>231</v>
      </c>
      <c r="G212" s="7" t="str">
        <f>_xll.AtlasFormulas.AtlasFunctions.AtlasTable("PROD",DataAreaId,"T.SalesLine","%ShippingDateRequested","","","","","","","ItemId|InventTransId",$D212,$E212)</f>
        <v>9/1/2017</v>
      </c>
      <c r="H212" s="9">
        <v>-375</v>
      </c>
      <c r="I212" s="9">
        <f>_xll.AtlasFormulas.AtlasFunctions.AtlasBalance("PROD",DataAreaId,"T.SalesLine","Sum|SalesPrice|0","","","","","","","ItemId|InventTransId",$D212,$E212)</f>
        <v>6</v>
      </c>
      <c r="J212" s="7" t="str">
        <f>_xll.AtlasFormulas.AtlasFunctions.AtlasTable("PROD",DataAreaId,"T.SalesLine","%CurrencyCode","","","","","","","ItemId|InventTransId",$D212,$E212)</f>
        <v>EUR</v>
      </c>
      <c r="K212" s="9">
        <f>_xll.AtlasFormulas.AtlasFunctions.AtlasBalance("PROD",DataAreaId,"T.SalesLine","Sum|LineAmount|0","","","","","","","ItemId|InventTransId",$D212,$E212)</f>
        <v>2250</v>
      </c>
      <c r="L212" s="6"/>
      <c r="M212" s="6"/>
    </row>
    <row r="213" spans="1:13" x14ac:dyDescent="0.25">
      <c r="A213" s="4" t="s">
        <v>886</v>
      </c>
      <c r="B213" s="7" t="str">
        <f>_xll.AtlasFormulas.AtlasFunctions.AtlasTable("PROD",DataAreaId,"T.SalesTable","%CustAccount","","","","","","","SalesId",$A213)</f>
        <v>364-000043</v>
      </c>
      <c r="C213" s="7" t="str">
        <f>_xll.AtlasFormulas.AtlasFunctions.AtlasTable("PROD",DataAreaId,"T.CustTable","%Name","","","","","","","AccountNum",$B213)</f>
        <v>Gebr. Van Kessel Wegenbouw B.V. Regio West</v>
      </c>
      <c r="D213" s="4" t="s">
        <v>336</v>
      </c>
      <c r="E213" s="4" t="s">
        <v>1087</v>
      </c>
      <c r="F213" s="4" t="s">
        <v>231</v>
      </c>
      <c r="G213" s="7" t="str">
        <f>_xll.AtlasFormulas.AtlasFunctions.AtlasTable("PROD",DataAreaId,"T.SalesLine","%ShippingDateRequested","","","","","","","ItemId|InventTransId",$D213,$E213)</f>
        <v>8/22/2017</v>
      </c>
      <c r="H213" s="9">
        <v>-750</v>
      </c>
      <c r="I213" s="9">
        <f>_xll.AtlasFormulas.AtlasFunctions.AtlasBalance("PROD",DataAreaId,"T.SalesLine","Sum|SalesPrice|0","","","","","","","ItemId|InventTransId",$D213,$E213)</f>
        <v>6</v>
      </c>
      <c r="J213" s="7" t="str">
        <f>_xll.AtlasFormulas.AtlasFunctions.AtlasTable("PROD",DataAreaId,"T.SalesLine","%CurrencyCode","","","","","","","ItemId|InventTransId",$D213,$E213)</f>
        <v>EUR</v>
      </c>
      <c r="K213" s="9">
        <f>_xll.AtlasFormulas.AtlasFunctions.AtlasBalance("PROD",DataAreaId,"T.SalesLine","Sum|LineAmount|0","","","","","","","ItemId|InventTransId",$D213,$E213)</f>
        <v>4500</v>
      </c>
      <c r="L213" s="6"/>
      <c r="M213" s="6"/>
    </row>
    <row r="214" spans="1:13" x14ac:dyDescent="0.25">
      <c r="A214" s="4" t="s">
        <v>926</v>
      </c>
      <c r="B214" s="7" t="str">
        <f>_xll.AtlasFormulas.AtlasFunctions.AtlasTable("PROD",DataAreaId,"T.SalesTable","%CustAccount","","","","","","","SalesId",$A214)</f>
        <v>364-000055</v>
      </c>
      <c r="C214" s="7" t="str">
        <f>_xll.AtlasFormulas.AtlasFunctions.AtlasTable("PROD",DataAreaId,"T.CustTable","%Name","","","","","","","AccountNum",$B214)</f>
        <v>Aannemingsmaatschappij van Gelder B.V.</v>
      </c>
      <c r="D214" s="4" t="s">
        <v>336</v>
      </c>
      <c r="E214" s="4" t="s">
        <v>1088</v>
      </c>
      <c r="F214" s="4" t="s">
        <v>231</v>
      </c>
      <c r="G214" s="7" t="str">
        <f>_xll.AtlasFormulas.AtlasFunctions.AtlasTable("PROD",DataAreaId,"T.SalesLine","%ShippingDateRequested","","","","","","","ItemId|InventTransId",$D214,$E214)</f>
        <v>12/19/2016</v>
      </c>
      <c r="H214" s="9">
        <v>-625</v>
      </c>
      <c r="I214" s="9">
        <f>_xll.AtlasFormulas.AtlasFunctions.AtlasBalance("PROD",DataAreaId,"T.SalesLine","Sum|SalesPrice|0","","","","","","","ItemId|InventTransId",$D214,$E214)</f>
        <v>6.5</v>
      </c>
      <c r="J214" s="7" t="str">
        <f>_xll.AtlasFormulas.AtlasFunctions.AtlasTable("PROD",DataAreaId,"T.SalesLine","%CurrencyCode","","","","","","","ItemId|InventTransId",$D214,$E214)</f>
        <v>EUR</v>
      </c>
      <c r="K214" s="9">
        <f>_xll.AtlasFormulas.AtlasFunctions.AtlasBalance("PROD",DataAreaId,"T.SalesLine","Sum|LineAmount|0","","","","","","","ItemId|InventTransId",$D214,$E214)</f>
        <v>4062.5</v>
      </c>
      <c r="L214" s="6">
        <v>42760</v>
      </c>
      <c r="M214" s="6">
        <v>42759</v>
      </c>
    </row>
    <row r="215" spans="1:13" x14ac:dyDescent="0.25">
      <c r="A215" s="4" t="s">
        <v>926</v>
      </c>
      <c r="B215" s="7" t="str">
        <f>_xll.AtlasFormulas.AtlasFunctions.AtlasTable("PROD",DataAreaId,"T.SalesTable","%CustAccount","","","","","","","SalesId",$A215)</f>
        <v>364-000055</v>
      </c>
      <c r="C215" s="7" t="str">
        <f>_xll.AtlasFormulas.AtlasFunctions.AtlasTable("PROD",DataAreaId,"T.CustTable","%Name","","","","","","","AccountNum",$B215)</f>
        <v>Aannemingsmaatschappij van Gelder B.V.</v>
      </c>
      <c r="D215" s="4" t="s">
        <v>336</v>
      </c>
      <c r="E215" s="4" t="s">
        <v>1089</v>
      </c>
      <c r="F215" s="4" t="s">
        <v>231</v>
      </c>
      <c r="G215" s="7" t="str">
        <f>_xll.AtlasFormulas.AtlasFunctions.AtlasTable("PROD",DataAreaId,"T.SalesLine","%ShippingDateRequested","","","","","","","ItemId|InventTransId",$D215,$E215)</f>
        <v>12/19/2016</v>
      </c>
      <c r="H215" s="9">
        <v>-50</v>
      </c>
      <c r="I215" s="9">
        <f>_xll.AtlasFormulas.AtlasFunctions.AtlasBalance("PROD",DataAreaId,"T.SalesLine","Sum|SalesPrice|0","","","","","","","ItemId|InventTransId",$D215,$E215)</f>
        <v>0</v>
      </c>
      <c r="J215" s="7" t="str">
        <f>_xll.AtlasFormulas.AtlasFunctions.AtlasTable("PROD",DataAreaId,"T.SalesLine","%CurrencyCode","","","","","","","ItemId|InventTransId",$D215,$E215)</f>
        <v>EUR</v>
      </c>
      <c r="K215" s="9">
        <f>_xll.AtlasFormulas.AtlasFunctions.AtlasBalance("PROD",DataAreaId,"T.SalesLine","Sum|LineAmount|0","","","","","","","ItemId|InventTransId",$D215,$E215)</f>
        <v>0</v>
      </c>
      <c r="L215" s="6">
        <v>42760</v>
      </c>
      <c r="M215" s="6">
        <v>42760</v>
      </c>
    </row>
    <row r="216" spans="1:13" x14ac:dyDescent="0.25">
      <c r="A216" s="4" t="s">
        <v>928</v>
      </c>
      <c r="B216" s="7" t="str">
        <f>_xll.AtlasFormulas.AtlasFunctions.AtlasTable("PROD",DataAreaId,"T.SalesTable","%CustAccount","","","","","","","SalesId",$A216)</f>
        <v>364-000129</v>
      </c>
      <c r="C216" s="7" t="str">
        <f>_xll.AtlasFormulas.AtlasFunctions.AtlasTable("PROD",DataAreaId,"T.CustTable","%Name","","","","","","","AccountNum",$B216)</f>
        <v>SAAone GWW V.O.F.</v>
      </c>
      <c r="D216" s="4" t="s">
        <v>336</v>
      </c>
      <c r="E216" s="4" t="s">
        <v>1090</v>
      </c>
      <c r="F216" s="4" t="s">
        <v>231</v>
      </c>
      <c r="G216" s="7" t="str">
        <f>_xll.AtlasFormulas.AtlasFunctions.AtlasTable("PROD",DataAreaId,"T.SalesLine","%ShippingDateRequested","","","","","","","ItemId|InventTransId",$D216,$E216)</f>
        <v>3/4/2017</v>
      </c>
      <c r="H216" s="9">
        <v>-300</v>
      </c>
      <c r="I216" s="9">
        <f>_xll.AtlasFormulas.AtlasFunctions.AtlasBalance("PROD",DataAreaId,"T.SalesLine","Sum|SalesPrice|0","","","","","","","ItemId|InventTransId",$D216,$E216)</f>
        <v>6.75</v>
      </c>
      <c r="J216" s="7" t="str">
        <f>_xll.AtlasFormulas.AtlasFunctions.AtlasTable("PROD",DataAreaId,"T.SalesLine","%CurrencyCode","","","","","","","ItemId|InventTransId",$D216,$E216)</f>
        <v>EUR</v>
      </c>
      <c r="K216" s="9">
        <f>_xll.AtlasFormulas.AtlasFunctions.AtlasBalance("PROD",DataAreaId,"T.SalesLine","Sum|LineAmount|0","","","","","","","ItemId|InventTransId",$D216,$E216)</f>
        <v>2025</v>
      </c>
      <c r="L216" s="6">
        <v>42837</v>
      </c>
      <c r="M216" s="6">
        <v>42796</v>
      </c>
    </row>
    <row r="217" spans="1:13" x14ac:dyDescent="0.25">
      <c r="A217" s="4" t="s">
        <v>928</v>
      </c>
      <c r="B217" s="7" t="str">
        <f>_xll.AtlasFormulas.AtlasFunctions.AtlasTable("PROD",DataAreaId,"T.SalesTable","%CustAccount","","","","","","","SalesId",$A217)</f>
        <v>364-000129</v>
      </c>
      <c r="C217" s="7" t="str">
        <f>_xll.AtlasFormulas.AtlasFunctions.AtlasTable("PROD",DataAreaId,"T.CustTable","%Name","","","","","","","AccountNum",$B217)</f>
        <v>SAAone GWW V.O.F.</v>
      </c>
      <c r="D217" s="4" t="s">
        <v>336</v>
      </c>
      <c r="E217" s="4" t="s">
        <v>1090</v>
      </c>
      <c r="F217" s="4" t="s">
        <v>231</v>
      </c>
      <c r="G217" s="7" t="str">
        <f>_xll.AtlasFormulas.AtlasFunctions.AtlasTable("PROD",DataAreaId,"T.SalesLine","%ShippingDateRequested","","","","","","","ItemId|InventTransId",$D217,$E217)</f>
        <v>3/4/2017</v>
      </c>
      <c r="H217" s="9">
        <v>-375</v>
      </c>
      <c r="I217" s="9">
        <f>_xll.AtlasFormulas.AtlasFunctions.AtlasBalance("PROD",DataAreaId,"T.SalesLine","Sum|SalesPrice|0","","","","","","","ItemId|InventTransId",$D217,$E217)</f>
        <v>6.75</v>
      </c>
      <c r="J217" s="7" t="str">
        <f>_xll.AtlasFormulas.AtlasFunctions.AtlasTable("PROD",DataAreaId,"T.SalesLine","%CurrencyCode","","","","","","","ItemId|InventTransId",$D217,$E217)</f>
        <v>EUR</v>
      </c>
      <c r="K217" s="9">
        <f>_xll.AtlasFormulas.AtlasFunctions.AtlasBalance("PROD",DataAreaId,"T.SalesLine","Sum|LineAmount|0","","","","","","","ItemId|InventTransId",$D217,$E217)</f>
        <v>2025</v>
      </c>
      <c r="L217" s="6">
        <v>42829</v>
      </c>
      <c r="M217" s="6">
        <v>42796</v>
      </c>
    </row>
    <row r="218" spans="1:13" x14ac:dyDescent="0.25">
      <c r="A218" s="4" t="s">
        <v>1019</v>
      </c>
      <c r="B218" s="7" t="str">
        <f>_xll.AtlasFormulas.AtlasFunctions.AtlasTable("PROD",DataAreaId,"T.SalesTable","%CustAccount","","","","","","","SalesId",$A218)</f>
        <v>364-000022</v>
      </c>
      <c r="C218" s="7" t="str">
        <f>_xll.AtlasFormulas.AtlasFunctions.AtlasTable("PROD",DataAreaId,"T.CustTable","%Name","","","","","","","AccountNum",$B218)</f>
        <v>KWS Infra Rotterdam</v>
      </c>
      <c r="D218" s="4" t="s">
        <v>336</v>
      </c>
      <c r="E218" s="4" t="s">
        <v>1091</v>
      </c>
      <c r="F218" s="4" t="s">
        <v>231</v>
      </c>
      <c r="G218" s="7" t="str">
        <f>_xll.AtlasFormulas.AtlasFunctions.AtlasTable("PROD",DataAreaId,"T.SalesLine","%ShippingDateRequested","","","","","","","ItemId|InventTransId",$D218,$E218)</f>
        <v>3/8/2017</v>
      </c>
      <c r="H218" s="9">
        <v>-75</v>
      </c>
      <c r="I218" s="9">
        <f>_xll.AtlasFormulas.AtlasFunctions.AtlasBalance("PROD",DataAreaId,"T.SalesLine","Sum|SalesPrice|0","","","","","","","ItemId|InventTransId",$D218,$E218)</f>
        <v>6.6</v>
      </c>
      <c r="J218" s="7" t="str">
        <f>_xll.AtlasFormulas.AtlasFunctions.AtlasTable("PROD",DataAreaId,"T.SalesLine","%CurrencyCode","","","","","","","ItemId|InventTransId",$D218,$E218)</f>
        <v>EUR</v>
      </c>
      <c r="K218" s="9">
        <f>_xll.AtlasFormulas.AtlasFunctions.AtlasBalance("PROD",DataAreaId,"T.SalesLine","Sum|LineAmount|0","","","","","","","ItemId|InventTransId",$D218,$E218)</f>
        <v>495</v>
      </c>
      <c r="L218" s="6">
        <v>42822</v>
      </c>
      <c r="M218" s="6">
        <v>42800</v>
      </c>
    </row>
    <row r="219" spans="1:13" x14ac:dyDescent="0.25">
      <c r="A219" s="4" t="s">
        <v>932</v>
      </c>
      <c r="B219" s="7" t="str">
        <f>_xll.AtlasFormulas.AtlasFunctions.AtlasTable("PROD",DataAreaId,"T.SalesTable","%CustAccount","","","","","","","SalesId",$A219)</f>
        <v>364-000008</v>
      </c>
      <c r="C219" s="7" t="str">
        <f>_xll.AtlasFormulas.AtlasFunctions.AtlasTable("PROD",DataAreaId,"T.CustTable","%Name","","","","","","","AccountNum",$B219)</f>
        <v>Mourik Groot-Ammers BV</v>
      </c>
      <c r="D219" s="4" t="s">
        <v>336</v>
      </c>
      <c r="E219" s="4" t="s">
        <v>1092</v>
      </c>
      <c r="F219" s="4" t="s">
        <v>231</v>
      </c>
      <c r="G219" s="7" t="str">
        <f>_xll.AtlasFormulas.AtlasFunctions.AtlasTable("PROD",DataAreaId,"T.SalesLine","%ShippingDateRequested","","","","","","","ItemId|InventTransId",$D219,$E219)</f>
        <v>2/23/2017</v>
      </c>
      <c r="H219" s="9">
        <v>-915</v>
      </c>
      <c r="I219" s="9">
        <f>_xll.AtlasFormulas.AtlasFunctions.AtlasBalance("PROD",DataAreaId,"T.SalesLine","Sum|SalesPrice|0","","","","","","","ItemId|InventTransId",$D219,$E219)</f>
        <v>6.85</v>
      </c>
      <c r="J219" s="7" t="str">
        <f>_xll.AtlasFormulas.AtlasFunctions.AtlasTable("PROD",DataAreaId,"T.SalesLine","%CurrencyCode","","","","","","","ItemId|InventTransId",$D219,$E219)</f>
        <v>EUR</v>
      </c>
      <c r="K219" s="9">
        <f>_xll.AtlasFormulas.AtlasFunctions.AtlasBalance("PROD",DataAreaId,"T.SalesLine","Sum|LineAmount|0","","","","","","","ItemId|InventTransId",$D219,$E219)</f>
        <v>6267.75</v>
      </c>
      <c r="L219" s="6">
        <v>42807</v>
      </c>
      <c r="M219" s="6">
        <v>42807</v>
      </c>
    </row>
    <row r="220" spans="1:13" x14ac:dyDescent="0.25">
      <c r="A220" s="4" t="s">
        <v>928</v>
      </c>
      <c r="B220" s="7" t="str">
        <f>_xll.AtlasFormulas.AtlasFunctions.AtlasTable("PROD",DataAreaId,"T.SalesTable","%CustAccount","","","","","","","SalesId",$A220)</f>
        <v>364-000129</v>
      </c>
      <c r="C220" s="7" t="str">
        <f>_xll.AtlasFormulas.AtlasFunctions.AtlasTable("PROD",DataAreaId,"T.CustTable","%Name","","","","","","","AccountNum",$B220)</f>
        <v>SAAone GWW V.O.F.</v>
      </c>
      <c r="D220" s="4" t="s">
        <v>336</v>
      </c>
      <c r="E220" s="4" t="s">
        <v>1090</v>
      </c>
      <c r="F220" s="4" t="s">
        <v>231</v>
      </c>
      <c r="G220" s="7" t="str">
        <f>_xll.AtlasFormulas.AtlasFunctions.AtlasTable("PROD",DataAreaId,"T.SalesLine","%ShippingDateRequested","","","","","","","ItemId|InventTransId",$D220,$E220)</f>
        <v>3/4/2017</v>
      </c>
      <c r="H220" s="9">
        <v>375</v>
      </c>
      <c r="I220" s="9">
        <f>_xll.AtlasFormulas.AtlasFunctions.AtlasBalance("PROD",DataAreaId,"T.SalesLine","Sum|SalesPrice|0","","","","","","","ItemId|InventTransId",$D220,$E220)</f>
        <v>6.75</v>
      </c>
      <c r="J220" s="7" t="str">
        <f>_xll.AtlasFormulas.AtlasFunctions.AtlasTable("PROD",DataAreaId,"T.SalesLine","%CurrencyCode","","","","","","","ItemId|InventTransId",$D220,$E220)</f>
        <v>EUR</v>
      </c>
      <c r="K220" s="9">
        <f>_xll.AtlasFormulas.AtlasFunctions.AtlasBalance("PROD",DataAreaId,"T.SalesLine","Sum|LineAmount|0","","","","","","","ItemId|InventTransId",$D220,$E220)</f>
        <v>2025</v>
      </c>
      <c r="L220" s="6">
        <v>42829</v>
      </c>
      <c r="M220" s="6">
        <v>42829</v>
      </c>
    </row>
    <row r="221" spans="1:13" x14ac:dyDescent="0.25">
      <c r="A221" s="4" t="s">
        <v>948</v>
      </c>
      <c r="B221" s="7" t="str">
        <f>_xll.AtlasFormulas.AtlasFunctions.AtlasTable("PROD",DataAreaId,"T.SalesTable","%CustAccount","","","","","","","SalesId",$A221)</f>
        <v>364-000041</v>
      </c>
      <c r="C221" s="7" t="str">
        <f>_xll.AtlasFormulas.AtlasFunctions.AtlasTable("PROD",DataAreaId,"T.CustTable","%Name","","","","","","","AccountNum",$B221)</f>
        <v>Dura Vermeer Infrastructuur Noord West</v>
      </c>
      <c r="D221" s="4" t="s">
        <v>336</v>
      </c>
      <c r="E221" s="4" t="s">
        <v>1093</v>
      </c>
      <c r="F221" s="4" t="s">
        <v>231</v>
      </c>
      <c r="G221" s="7" t="str">
        <f>_xll.AtlasFormulas.AtlasFunctions.AtlasTable("PROD",DataAreaId,"T.SalesLine","%ShippingDateRequested","","","","","","","ItemId|InventTransId",$D221,$E221)</f>
        <v>4/13/2017</v>
      </c>
      <c r="H221" s="9">
        <v>-585</v>
      </c>
      <c r="I221" s="9">
        <f>_xll.AtlasFormulas.AtlasFunctions.AtlasBalance("PROD",DataAreaId,"T.SalesLine","Sum|SalesPrice|0","","","","","","","ItemId|InventTransId",$D221,$E221)</f>
        <v>6.32</v>
      </c>
      <c r="J221" s="7" t="str">
        <f>_xll.AtlasFormulas.AtlasFunctions.AtlasTable("PROD",DataAreaId,"T.SalesLine","%CurrencyCode","","","","","","","ItemId|InventTransId",$D221,$E221)</f>
        <v>EUR</v>
      </c>
      <c r="K221" s="9">
        <f>_xll.AtlasFormulas.AtlasFunctions.AtlasBalance("PROD",DataAreaId,"T.SalesLine","Sum|LineAmount|0","","","","","","","ItemId|InventTransId",$D221,$E221)</f>
        <v>3697.2</v>
      </c>
      <c r="L221" s="6">
        <v>42853</v>
      </c>
      <c r="M221" s="6">
        <v>42850</v>
      </c>
    </row>
    <row r="222" spans="1:13" x14ac:dyDescent="0.25">
      <c r="A222" s="4" t="s">
        <v>964</v>
      </c>
      <c r="B222" s="7" t="str">
        <f>_xll.AtlasFormulas.AtlasFunctions.AtlasTable("PROD",DataAreaId,"T.SalesTable","%CustAccount","","","","","","","SalesId",$A222)</f>
        <v>364-000123</v>
      </c>
      <c r="C222" s="7" t="str">
        <f>_xll.AtlasFormulas.AtlasFunctions.AtlasTable("PROD",DataAreaId,"T.CustTable","%Name","","","","","","","AccountNum",$B222)</f>
        <v>Roelofs Wegenbouw B.V., den Ham</v>
      </c>
      <c r="D222" s="4" t="s">
        <v>336</v>
      </c>
      <c r="E222" s="4" t="s">
        <v>1094</v>
      </c>
      <c r="F222" s="4" t="s">
        <v>231</v>
      </c>
      <c r="G222" s="7" t="str">
        <f>_xll.AtlasFormulas.AtlasFunctions.AtlasTable("PROD",DataAreaId,"T.SalesLine","%ShippingDateRequested","","","","","","","ItemId|InventTransId",$D222,$E222)</f>
        <v>5/8/2017</v>
      </c>
      <c r="H222" s="9">
        <v>-1665</v>
      </c>
      <c r="I222" s="9">
        <f>_xll.AtlasFormulas.AtlasFunctions.AtlasBalance("PROD",DataAreaId,"T.SalesLine","Sum|SalesPrice|0","","","","","","","ItemId|InventTransId",$D222,$E222)</f>
        <v>6.75</v>
      </c>
      <c r="J222" s="7" t="str">
        <f>_xll.AtlasFormulas.AtlasFunctions.AtlasTable("PROD",DataAreaId,"T.SalesLine","%CurrencyCode","","","","","","","ItemId|InventTransId",$D222,$E222)</f>
        <v>EUR</v>
      </c>
      <c r="K222" s="9">
        <f>_xll.AtlasFormulas.AtlasFunctions.AtlasBalance("PROD",DataAreaId,"T.SalesLine","Sum|LineAmount|0","","","","","","","ItemId|InventTransId",$D222,$E222)</f>
        <v>11238.75</v>
      </c>
      <c r="L222" s="6">
        <v>42872</v>
      </c>
      <c r="M222" s="6">
        <v>42863</v>
      </c>
    </row>
    <row r="223" spans="1:13" x14ac:dyDescent="0.25">
      <c r="A223" s="4" t="s">
        <v>964</v>
      </c>
      <c r="B223" s="7" t="str">
        <f>_xll.AtlasFormulas.AtlasFunctions.AtlasTable("PROD",DataAreaId,"T.SalesTable","%CustAccount","","","","","","","SalesId",$A223)</f>
        <v>364-000123</v>
      </c>
      <c r="C223" s="7" t="str">
        <f>_xll.AtlasFormulas.AtlasFunctions.AtlasTable("PROD",DataAreaId,"T.CustTable","%Name","","","","","","","AccountNum",$B223)</f>
        <v>Roelofs Wegenbouw B.V., den Ham</v>
      </c>
      <c r="D223" s="4" t="s">
        <v>336</v>
      </c>
      <c r="E223" s="4" t="s">
        <v>1094</v>
      </c>
      <c r="F223" s="4" t="s">
        <v>231</v>
      </c>
      <c r="G223" s="7" t="str">
        <f>_xll.AtlasFormulas.AtlasFunctions.AtlasTable("PROD",DataAreaId,"T.SalesLine","%ShippingDateRequested","","","","","","","ItemId|InventTransId",$D223,$E223)</f>
        <v>5/8/2017</v>
      </c>
      <c r="H223" s="9">
        <v>-210</v>
      </c>
      <c r="I223" s="9">
        <f>_xll.AtlasFormulas.AtlasFunctions.AtlasBalance("PROD",DataAreaId,"T.SalesLine","Sum|SalesPrice|0","","","","","","","ItemId|InventTransId",$D223,$E223)</f>
        <v>6.75</v>
      </c>
      <c r="J223" s="7" t="str">
        <f>_xll.AtlasFormulas.AtlasFunctions.AtlasTable("PROD",DataAreaId,"T.SalesLine","%CurrencyCode","","","","","","","ItemId|InventTransId",$D223,$E223)</f>
        <v>EUR</v>
      </c>
      <c r="K223" s="9">
        <f>_xll.AtlasFormulas.AtlasFunctions.AtlasBalance("PROD",DataAreaId,"T.SalesLine","Sum|LineAmount|0","","","","","","","ItemId|InventTransId",$D223,$E223)</f>
        <v>11238.75</v>
      </c>
      <c r="L223" s="6">
        <v>42871</v>
      </c>
      <c r="M223" s="6">
        <v>42863</v>
      </c>
    </row>
    <row r="224" spans="1:13" x14ac:dyDescent="0.25">
      <c r="A224" s="4" t="s">
        <v>977</v>
      </c>
      <c r="B224" s="7" t="str">
        <f>_xll.AtlasFormulas.AtlasFunctions.AtlasTable("PROD",DataAreaId,"T.SalesTable","%CustAccount","","","","","","","SalesId",$A224)</f>
        <v>364-000044</v>
      </c>
      <c r="C224" s="7" t="str">
        <f>_xll.AtlasFormulas.AtlasFunctions.AtlasTable("PROD",DataAreaId,"T.CustTable","%Name","","","","","","","AccountNum",$B224)</f>
        <v>Schagen Infra B.V.</v>
      </c>
      <c r="D224" s="4" t="s">
        <v>336</v>
      </c>
      <c r="E224" s="4" t="s">
        <v>1095</v>
      </c>
      <c r="F224" s="4" t="s">
        <v>231</v>
      </c>
      <c r="G224" s="7" t="str">
        <f>_xll.AtlasFormulas.AtlasFunctions.AtlasTable("PROD",DataAreaId,"T.SalesLine","%ShippingDateRequested","","","","","","","ItemId|InventTransId",$D224,$E224)</f>
        <v/>
      </c>
      <c r="H224" s="9">
        <v>-375</v>
      </c>
      <c r="I224" s="9">
        <f>_xll.AtlasFormulas.AtlasFunctions.AtlasBalance("PROD",DataAreaId,"T.SalesLine","Sum|SalesPrice|0","","","","","","","ItemId|InventTransId",$D224,$E224)</f>
        <v>0</v>
      </c>
      <c r="J224" s="7" t="str">
        <f>_xll.AtlasFormulas.AtlasFunctions.AtlasTable("PROD",DataAreaId,"T.SalesLine","%CurrencyCode","","","","","","","ItemId|InventTransId",$D224,$E224)</f>
        <v/>
      </c>
      <c r="K224" s="9">
        <f>_xll.AtlasFormulas.AtlasFunctions.AtlasBalance("PROD",DataAreaId,"T.SalesLine","Sum|LineAmount|0","","","","","","","ItemId|InventTransId",$D224,$E224)</f>
        <v>0</v>
      </c>
      <c r="L224" s="6">
        <v>42887</v>
      </c>
      <c r="M224" s="6">
        <v>42867</v>
      </c>
    </row>
    <row r="225" spans="1:13" x14ac:dyDescent="0.25">
      <c r="A225" s="4" t="s">
        <v>964</v>
      </c>
      <c r="B225" s="7" t="str">
        <f>_xll.AtlasFormulas.AtlasFunctions.AtlasTable("PROD",DataAreaId,"T.SalesTable","%CustAccount","","","","","","","SalesId",$A225)</f>
        <v>364-000123</v>
      </c>
      <c r="C225" s="7" t="str">
        <f>_xll.AtlasFormulas.AtlasFunctions.AtlasTable("PROD",DataAreaId,"T.CustTable","%Name","","","","","","","AccountNum",$B225)</f>
        <v>Roelofs Wegenbouw B.V., den Ham</v>
      </c>
      <c r="D225" s="4" t="s">
        <v>336</v>
      </c>
      <c r="E225" s="4" t="s">
        <v>1094</v>
      </c>
      <c r="F225" s="4" t="s">
        <v>231</v>
      </c>
      <c r="G225" s="7" t="str">
        <f>_xll.AtlasFormulas.AtlasFunctions.AtlasTable("PROD",DataAreaId,"T.SalesLine","%ShippingDateRequested","","","","","","","ItemId|InventTransId",$D225,$E225)</f>
        <v>5/8/2017</v>
      </c>
      <c r="H225" s="9">
        <v>210</v>
      </c>
      <c r="I225" s="9">
        <f>_xll.AtlasFormulas.AtlasFunctions.AtlasBalance("PROD",DataAreaId,"T.SalesLine","Sum|SalesPrice|0","","","","","","","ItemId|InventTransId",$D225,$E225)</f>
        <v>6.75</v>
      </c>
      <c r="J225" s="7" t="str">
        <f>_xll.AtlasFormulas.AtlasFunctions.AtlasTable("PROD",DataAreaId,"T.SalesLine","%CurrencyCode","","","","","","","ItemId|InventTransId",$D225,$E225)</f>
        <v>EUR</v>
      </c>
      <c r="K225" s="9">
        <f>_xll.AtlasFormulas.AtlasFunctions.AtlasBalance("PROD",DataAreaId,"T.SalesLine","Sum|LineAmount|0","","","","","","","ItemId|InventTransId",$D225,$E225)</f>
        <v>11238.75</v>
      </c>
      <c r="L225" s="6">
        <v>42871</v>
      </c>
      <c r="M225" s="6">
        <v>42871</v>
      </c>
    </row>
    <row r="226" spans="1:13" x14ac:dyDescent="0.25">
      <c r="A226" s="4" t="s">
        <v>971</v>
      </c>
      <c r="B226" s="7" t="str">
        <f>_xll.AtlasFormulas.AtlasFunctions.AtlasTable("PROD",DataAreaId,"T.SalesTable","%CustAccount","","","","","","","SalesId",$A226)</f>
        <v>364-000058</v>
      </c>
      <c r="C226" s="7" t="str">
        <f>_xll.AtlasFormulas.AtlasFunctions.AtlasTable("PROD",DataAreaId,"T.CustTable","%Name","","","","","","","AccountNum",$B226)</f>
        <v>D. van der Steen B.V.</v>
      </c>
      <c r="D226" s="4" t="s">
        <v>336</v>
      </c>
      <c r="E226" s="4" t="s">
        <v>1096</v>
      </c>
      <c r="F226" s="4" t="s">
        <v>231</v>
      </c>
      <c r="G226" s="7" t="str">
        <f>_xll.AtlasFormulas.AtlasFunctions.AtlasTable("PROD",DataAreaId,"T.SalesLine","%ShippingDateRequested","","","","","","","ItemId|InventTransId",$D226,$E226)</f>
        <v>5/29/2017</v>
      </c>
      <c r="H226" s="9">
        <v>-1605</v>
      </c>
      <c r="I226" s="9">
        <f>_xll.AtlasFormulas.AtlasFunctions.AtlasBalance("PROD",DataAreaId,"T.SalesLine","Sum|SalesPrice|0","","","","","","","ItemId|InventTransId",$D226,$E226)</f>
        <v>5.5</v>
      </c>
      <c r="J226" s="7" t="str">
        <f>_xll.AtlasFormulas.AtlasFunctions.AtlasTable("PROD",DataAreaId,"T.SalesLine","%CurrencyCode","","","","","","","ItemId|InventTransId",$D226,$E226)</f>
        <v>EUR</v>
      </c>
      <c r="K226" s="9">
        <f>_xll.AtlasFormulas.AtlasFunctions.AtlasBalance("PROD",DataAreaId,"T.SalesLine","Sum|LineAmount|0","","","","","","","ItemId|InventTransId",$D226,$E226)</f>
        <v>8827.5</v>
      </c>
      <c r="L226" s="6">
        <v>42886</v>
      </c>
      <c r="M226" s="6">
        <v>42879</v>
      </c>
    </row>
    <row r="227" spans="1:13" x14ac:dyDescent="0.25">
      <c r="A227" s="4" t="s">
        <v>971</v>
      </c>
      <c r="B227" s="7" t="str">
        <f>_xll.AtlasFormulas.AtlasFunctions.AtlasTable("PROD",DataAreaId,"T.SalesTable","%CustAccount","","","","","","","SalesId",$A227)</f>
        <v>364-000058</v>
      </c>
      <c r="C227" s="7" t="str">
        <f>_xll.AtlasFormulas.AtlasFunctions.AtlasTable("PROD",DataAreaId,"T.CustTable","%Name","","","","","","","AccountNum",$B227)</f>
        <v>D. van der Steen B.V.</v>
      </c>
      <c r="D227" s="4" t="s">
        <v>336</v>
      </c>
      <c r="E227" s="4" t="s">
        <v>1096</v>
      </c>
      <c r="F227" s="4" t="s">
        <v>231</v>
      </c>
      <c r="G227" s="7" t="str">
        <f>_xll.AtlasFormulas.AtlasFunctions.AtlasTable("PROD",DataAreaId,"T.SalesLine","%ShippingDateRequested","","","","","","","ItemId|InventTransId",$D227,$E227)</f>
        <v>5/29/2017</v>
      </c>
      <c r="H227" s="9">
        <v>-270</v>
      </c>
      <c r="I227" s="9">
        <f>_xll.AtlasFormulas.AtlasFunctions.AtlasBalance("PROD",DataAreaId,"T.SalesLine","Sum|SalesPrice|0","","","","","","","ItemId|InventTransId",$D227,$E227)</f>
        <v>5.5</v>
      </c>
      <c r="J227" s="7" t="str">
        <f>_xll.AtlasFormulas.AtlasFunctions.AtlasTable("PROD",DataAreaId,"T.SalesLine","%CurrencyCode","","","","","","","ItemId|InventTransId",$D227,$E227)</f>
        <v>EUR</v>
      </c>
      <c r="K227" s="9">
        <f>_xll.AtlasFormulas.AtlasFunctions.AtlasBalance("PROD",DataAreaId,"T.SalesLine","Sum|LineAmount|0","","","","","","","ItemId|InventTransId",$D227,$E227)</f>
        <v>8827.5</v>
      </c>
      <c r="L227" s="6">
        <v>42887</v>
      </c>
      <c r="M227" s="6">
        <v>42879</v>
      </c>
    </row>
    <row r="228" spans="1:13" x14ac:dyDescent="0.25">
      <c r="A228" s="4" t="s">
        <v>971</v>
      </c>
      <c r="B228" s="7" t="str">
        <f>_xll.AtlasFormulas.AtlasFunctions.AtlasTable("PROD",DataAreaId,"T.SalesTable","%CustAccount","","","","","","","SalesId",$A228)</f>
        <v>364-000058</v>
      </c>
      <c r="C228" s="7" t="str">
        <f>_xll.AtlasFormulas.AtlasFunctions.AtlasTable("PROD",DataAreaId,"T.CustTable","%Name","","","","","","","AccountNum",$B228)</f>
        <v>D. van der Steen B.V.</v>
      </c>
      <c r="D228" s="4" t="s">
        <v>336</v>
      </c>
      <c r="E228" s="4" t="s">
        <v>1096</v>
      </c>
      <c r="F228" s="4" t="s">
        <v>231</v>
      </c>
      <c r="G228" s="7" t="str">
        <f>_xll.AtlasFormulas.AtlasFunctions.AtlasTable("PROD",DataAreaId,"T.SalesLine","%ShippingDateRequested","","","","","","","ItemId|InventTransId",$D228,$E228)</f>
        <v>5/29/2017</v>
      </c>
      <c r="H228" s="9">
        <v>270</v>
      </c>
      <c r="I228" s="9">
        <f>_xll.AtlasFormulas.AtlasFunctions.AtlasBalance("PROD",DataAreaId,"T.SalesLine","Sum|SalesPrice|0","","","","","","","ItemId|InventTransId",$D228,$E228)</f>
        <v>5.5</v>
      </c>
      <c r="J228" s="7" t="str">
        <f>_xll.AtlasFormulas.AtlasFunctions.AtlasTable("PROD",DataAreaId,"T.SalesLine","%CurrencyCode","","","","","","","ItemId|InventTransId",$D228,$E228)</f>
        <v>EUR</v>
      </c>
      <c r="K228" s="9">
        <f>_xll.AtlasFormulas.AtlasFunctions.AtlasBalance("PROD",DataAreaId,"T.SalesLine","Sum|LineAmount|0","","","","","","","ItemId|InventTransId",$D228,$E228)</f>
        <v>8827.5</v>
      </c>
      <c r="L228" s="6">
        <v>42887</v>
      </c>
      <c r="M228" s="6">
        <v>42887</v>
      </c>
    </row>
    <row r="229" spans="1:13" x14ac:dyDescent="0.25">
      <c r="A229" s="4" t="s">
        <v>977</v>
      </c>
      <c r="B229" s="7" t="str">
        <f>_xll.AtlasFormulas.AtlasFunctions.AtlasTable("PROD",DataAreaId,"T.SalesTable","%CustAccount","","","","","","","SalesId",$A229)</f>
        <v>364-000044</v>
      </c>
      <c r="C229" s="7" t="str">
        <f>_xll.AtlasFormulas.AtlasFunctions.AtlasTable("PROD",DataAreaId,"T.CustTable","%Name","","","","","","","AccountNum",$B229)</f>
        <v>Schagen Infra B.V.</v>
      </c>
      <c r="D229" s="4" t="s">
        <v>336</v>
      </c>
      <c r="E229" s="4" t="s">
        <v>1095</v>
      </c>
      <c r="F229" s="4" t="s">
        <v>231</v>
      </c>
      <c r="G229" s="7" t="str">
        <f>_xll.AtlasFormulas.AtlasFunctions.AtlasTable("PROD",DataAreaId,"T.SalesLine","%ShippingDateRequested","","","","","","","ItemId|InventTransId",$D229,$E229)</f>
        <v/>
      </c>
      <c r="H229" s="9">
        <v>375</v>
      </c>
      <c r="I229" s="9">
        <f>_xll.AtlasFormulas.AtlasFunctions.AtlasBalance("PROD",DataAreaId,"T.SalesLine","Sum|SalesPrice|0","","","","","","","ItemId|InventTransId",$D229,$E229)</f>
        <v>0</v>
      </c>
      <c r="J229" s="7" t="str">
        <f>_xll.AtlasFormulas.AtlasFunctions.AtlasTable("PROD",DataAreaId,"T.SalesLine","%CurrencyCode","","","","","","","ItemId|InventTransId",$D229,$E229)</f>
        <v/>
      </c>
      <c r="K229" s="9">
        <f>_xll.AtlasFormulas.AtlasFunctions.AtlasBalance("PROD",DataAreaId,"T.SalesLine","Sum|LineAmount|0","","","","","","","ItemId|InventTransId",$D229,$E229)</f>
        <v>0</v>
      </c>
      <c r="L229" s="6">
        <v>42887</v>
      </c>
      <c r="M229" s="6">
        <v>42887</v>
      </c>
    </row>
    <row r="230" spans="1:13" x14ac:dyDescent="0.25">
      <c r="A230" s="4" t="s">
        <v>985</v>
      </c>
      <c r="B230" s="7" t="str">
        <f>_xll.AtlasFormulas.AtlasFunctions.AtlasTable("PROD",DataAreaId,"T.SalesTable","%CustAccount","","","","","","","SalesId",$A230)</f>
        <v>364-000025</v>
      </c>
      <c r="C230" s="7" t="str">
        <f>_xll.AtlasFormulas.AtlasFunctions.AtlasTable("PROD",DataAreaId,"T.CustTable","%Name","","","","","","","AccountNum",$B230)</f>
        <v>KWS Infra Leek</v>
      </c>
      <c r="D230" s="4" t="s">
        <v>336</v>
      </c>
      <c r="E230" s="4" t="s">
        <v>1097</v>
      </c>
      <c r="F230" s="4" t="s">
        <v>231</v>
      </c>
      <c r="G230" s="7" t="str">
        <f>_xll.AtlasFormulas.AtlasFunctions.AtlasTable("PROD",DataAreaId,"T.SalesLine","%ShippingDateRequested","","","","","","","ItemId|InventTransId",$D230,$E230)</f>
        <v>6/1/2017</v>
      </c>
      <c r="H230" s="9">
        <v>-375</v>
      </c>
      <c r="I230" s="9">
        <f>_xll.AtlasFormulas.AtlasFunctions.AtlasBalance("PROD",DataAreaId,"T.SalesLine","Sum|SalesPrice|0","","","","","","","ItemId|InventTransId",$D230,$E230)</f>
        <v>6.6</v>
      </c>
      <c r="J230" s="7" t="str">
        <f>_xll.AtlasFormulas.AtlasFunctions.AtlasTable("PROD",DataAreaId,"T.SalesLine","%CurrencyCode","","","","","","","ItemId|InventTransId",$D230,$E230)</f>
        <v>EUR</v>
      </c>
      <c r="K230" s="9">
        <f>_xll.AtlasFormulas.AtlasFunctions.AtlasBalance("PROD",DataAreaId,"T.SalesLine","Sum|LineAmount|0","","","","","","","ItemId|InventTransId",$D230,$E230)</f>
        <v>2475</v>
      </c>
      <c r="L230" s="6">
        <v>42894</v>
      </c>
      <c r="M230" s="6">
        <v>42894</v>
      </c>
    </row>
    <row r="231" spans="1:13" x14ac:dyDescent="0.25">
      <c r="A231" s="4" t="s">
        <v>1098</v>
      </c>
      <c r="B231" s="7" t="str">
        <f>_xll.AtlasFormulas.AtlasFunctions.AtlasTable("PROD",DataAreaId,"T.SalesTable","%CustAccount","","","","","","","SalesId",$A231)</f>
        <v>364-000041</v>
      </c>
      <c r="C231" s="7" t="str">
        <f>_xll.AtlasFormulas.AtlasFunctions.AtlasTable("PROD",DataAreaId,"T.CustTable","%Name","","","","","","","AccountNum",$B231)</f>
        <v>Dura Vermeer Infrastructuur Noord West</v>
      </c>
      <c r="D231" s="4" t="s">
        <v>336</v>
      </c>
      <c r="E231" s="4" t="s">
        <v>1099</v>
      </c>
      <c r="F231" s="4" t="s">
        <v>231</v>
      </c>
      <c r="G231" s="7" t="str">
        <f>_xll.AtlasFormulas.AtlasFunctions.AtlasTable("PROD",DataAreaId,"T.SalesLine","%ShippingDateRequested","","","","","","","ItemId|InventTransId",$D231,$E231)</f>
        <v>6/8/2017</v>
      </c>
      <c r="H231" s="9">
        <v>-600</v>
      </c>
      <c r="I231" s="9">
        <f>_xll.AtlasFormulas.AtlasFunctions.AtlasBalance("PROD",DataAreaId,"T.SalesLine","Sum|SalesPrice|0","","","","","","","ItemId|InventTransId",$D231,$E231)</f>
        <v>6.32</v>
      </c>
      <c r="J231" s="7" t="str">
        <f>_xll.AtlasFormulas.AtlasFunctions.AtlasTable("PROD",DataAreaId,"T.SalesLine","%CurrencyCode","","","","","","","ItemId|InventTransId",$D231,$E231)</f>
        <v>EUR</v>
      </c>
      <c r="K231" s="9">
        <f>_xll.AtlasFormulas.AtlasFunctions.AtlasBalance("PROD",DataAreaId,"T.SalesLine","Sum|LineAmount|0","","","","","","","ItemId|InventTransId",$D231,$E231)</f>
        <v>3792</v>
      </c>
      <c r="L231" s="6">
        <v>42900</v>
      </c>
      <c r="M231" s="6">
        <v>42894</v>
      </c>
    </row>
    <row r="232" spans="1:13" x14ac:dyDescent="0.25">
      <c r="A232" s="4" t="s">
        <v>997</v>
      </c>
      <c r="B232" s="7" t="str">
        <f>_xll.AtlasFormulas.AtlasFunctions.AtlasTable("PROD",DataAreaId,"T.SalesTable","%CustAccount","","","","","","","SalesId",$A232)</f>
        <v>364-000058</v>
      </c>
      <c r="C232" s="7" t="str">
        <f>_xll.AtlasFormulas.AtlasFunctions.AtlasTable("PROD",DataAreaId,"T.CustTable","%Name","","","","","","","AccountNum",$B232)</f>
        <v>D. van der Steen B.V.</v>
      </c>
      <c r="D232" s="4" t="s">
        <v>336</v>
      </c>
      <c r="E232" s="4" t="s">
        <v>1100</v>
      </c>
      <c r="F232" s="4" t="s">
        <v>231</v>
      </c>
      <c r="G232" s="7" t="str">
        <f>_xll.AtlasFormulas.AtlasFunctions.AtlasTable("PROD",DataAreaId,"T.SalesLine","%ShippingDateRequested","","","","","","","ItemId|InventTransId",$D232,$E232)</f>
        <v>6/13/2017</v>
      </c>
      <c r="H232" s="9">
        <v>-540</v>
      </c>
      <c r="I232" s="9">
        <f>_xll.AtlasFormulas.AtlasFunctions.AtlasBalance("PROD",DataAreaId,"T.SalesLine","Sum|SalesPrice|0","","","","","","","ItemId|InventTransId",$D232,$E232)</f>
        <v>5.5</v>
      </c>
      <c r="J232" s="7" t="str">
        <f>_xll.AtlasFormulas.AtlasFunctions.AtlasTable("PROD",DataAreaId,"T.SalesLine","%CurrencyCode","","","","","","","ItemId|InventTransId",$D232,$E232)</f>
        <v>EUR</v>
      </c>
      <c r="K232" s="9">
        <f>_xll.AtlasFormulas.AtlasFunctions.AtlasBalance("PROD",DataAreaId,"T.SalesLine","Sum|LineAmount|0","","","","","","","ItemId|InventTransId",$D232,$E232)</f>
        <v>2970</v>
      </c>
      <c r="L232" s="6">
        <v>42901</v>
      </c>
      <c r="M232" s="6">
        <v>42900</v>
      </c>
    </row>
    <row r="233" spans="1:13" x14ac:dyDescent="0.25">
      <c r="A233" s="4" t="s">
        <v>870</v>
      </c>
      <c r="B233" s="7" t="str">
        <f>_xll.AtlasFormulas.AtlasFunctions.AtlasTable("PROD",DataAreaId,"T.SalesTable","%CustAccount","","","","","","","SalesId",$A233)</f>
        <v>364-000058</v>
      </c>
      <c r="C233" s="7" t="str">
        <f>_xll.AtlasFormulas.AtlasFunctions.AtlasTable("PROD",DataAreaId,"T.CustTable","%Name","","","","","","","AccountNum",$B233)</f>
        <v>D. van der Steen B.V.</v>
      </c>
      <c r="D233" s="4" t="s">
        <v>340</v>
      </c>
      <c r="E233" s="4" t="s">
        <v>1101</v>
      </c>
      <c r="F233" s="4" t="s">
        <v>329</v>
      </c>
      <c r="G233" s="7" t="str">
        <f>_xll.AtlasFormulas.AtlasFunctions.AtlasTable("PROD",DataAreaId,"T.SalesLine","%ShippingDateRequested","","","","","","","ItemId|InventTransId",$D233,$E233)</f>
        <v>6/6/2017</v>
      </c>
      <c r="H233" s="9">
        <v>-300</v>
      </c>
      <c r="I233" s="9">
        <f>_xll.AtlasFormulas.AtlasFunctions.AtlasBalance("PROD",DataAreaId,"T.SalesLine","Sum|SalesPrice|0","","","","","","","ItemId|InventTransId",$D233,$E233)</f>
        <v>5.5</v>
      </c>
      <c r="J233" s="7" t="str">
        <f>_xll.AtlasFormulas.AtlasFunctions.AtlasTable("PROD",DataAreaId,"T.SalesLine","%CurrencyCode","","","","","","","ItemId|InventTransId",$D233,$E233)</f>
        <v>EUR</v>
      </c>
      <c r="K233" s="9">
        <f>_xll.AtlasFormulas.AtlasFunctions.AtlasBalance("PROD",DataAreaId,"T.SalesLine","Sum|LineAmount|0","","","","","","","ItemId|InventTransId",$D233,$E233)</f>
        <v>1650</v>
      </c>
      <c r="L233" s="6"/>
      <c r="M233" s="6"/>
    </row>
    <row r="234" spans="1:13" x14ac:dyDescent="0.25">
      <c r="A234" s="4" t="s">
        <v>908</v>
      </c>
      <c r="B234" s="7" t="str">
        <f>_xll.AtlasFormulas.AtlasFunctions.AtlasTable("PROD",DataAreaId,"T.SalesTable","%CustAccount","","","","","","","SalesId",$A234)</f>
        <v>364-000058</v>
      </c>
      <c r="C234" s="7" t="str">
        <f>_xll.AtlasFormulas.AtlasFunctions.AtlasTable("PROD",DataAreaId,"T.CustTable","%Name","","","","","","","AccountNum",$B234)</f>
        <v>D. van der Steen B.V.</v>
      </c>
      <c r="D234" s="4" t="s">
        <v>340</v>
      </c>
      <c r="E234" s="4" t="s">
        <v>1102</v>
      </c>
      <c r="F234" s="4" t="s">
        <v>329</v>
      </c>
      <c r="G234" s="7" t="str">
        <f>_xll.AtlasFormulas.AtlasFunctions.AtlasTable("PROD",DataAreaId,"T.SalesLine","%ShippingDateRequested","","","","","","","ItemId|InventTransId",$D234,$E234)</f>
        <v>6/24/2017</v>
      </c>
      <c r="H234" s="9">
        <v>-3750</v>
      </c>
      <c r="I234" s="9">
        <f>_xll.AtlasFormulas.AtlasFunctions.AtlasBalance("PROD",DataAreaId,"T.SalesLine","Sum|SalesPrice|0","","","","","","","ItemId|InventTransId",$D234,$E234)</f>
        <v>5.5</v>
      </c>
      <c r="J234" s="7" t="str">
        <f>_xll.AtlasFormulas.AtlasFunctions.AtlasTable("PROD",DataAreaId,"T.SalesLine","%CurrencyCode","","","","","","","ItemId|InventTransId",$D234,$E234)</f>
        <v>EUR</v>
      </c>
      <c r="K234" s="9">
        <f>_xll.AtlasFormulas.AtlasFunctions.AtlasBalance("PROD",DataAreaId,"T.SalesLine","Sum|LineAmount|0","","","","","","","ItemId|InventTransId",$D234,$E234)</f>
        <v>20625</v>
      </c>
      <c r="L234" s="6"/>
      <c r="M234" s="6"/>
    </row>
    <row r="235" spans="1:13" x14ac:dyDescent="0.25">
      <c r="A235" s="4" t="s">
        <v>906</v>
      </c>
      <c r="B235" s="7" t="str">
        <f>_xll.AtlasFormulas.AtlasFunctions.AtlasTable("PROD",DataAreaId,"T.SalesTable","%CustAccount","","","","","","","SalesId",$A235)</f>
        <v>364-000058</v>
      </c>
      <c r="C235" s="7" t="str">
        <f>_xll.AtlasFormulas.AtlasFunctions.AtlasTable("PROD",DataAreaId,"T.CustTable","%Name","","","","","","","AccountNum",$B235)</f>
        <v>D. van der Steen B.V.</v>
      </c>
      <c r="D235" s="4" t="s">
        <v>340</v>
      </c>
      <c r="E235" s="4" t="s">
        <v>1103</v>
      </c>
      <c r="F235" s="4" t="s">
        <v>329</v>
      </c>
      <c r="G235" s="7" t="str">
        <f>_xll.AtlasFormulas.AtlasFunctions.AtlasTable("PROD",DataAreaId,"T.SalesLine","%ShippingDateRequested","","","","","","","ItemId|InventTransId",$D235,$E235)</f>
        <v>6/17/2017</v>
      </c>
      <c r="H235" s="9">
        <v>-3750</v>
      </c>
      <c r="I235" s="9">
        <f>_xll.AtlasFormulas.AtlasFunctions.AtlasBalance("PROD",DataAreaId,"T.SalesLine","Sum|SalesPrice|0","","","","","","","ItemId|InventTransId",$D235,$E235)</f>
        <v>5.5</v>
      </c>
      <c r="J235" s="7" t="str">
        <f>_xll.AtlasFormulas.AtlasFunctions.AtlasTable("PROD",DataAreaId,"T.SalesLine","%CurrencyCode","","","","","","","ItemId|InventTransId",$D235,$E235)</f>
        <v>EUR</v>
      </c>
      <c r="K235" s="9">
        <f>_xll.AtlasFormulas.AtlasFunctions.AtlasBalance("PROD",DataAreaId,"T.SalesLine","Sum|LineAmount|0","","","","","","","ItemId|InventTransId",$D235,$E235)</f>
        <v>20625</v>
      </c>
      <c r="L235" s="6"/>
      <c r="M235" s="6"/>
    </row>
    <row r="236" spans="1:13" x14ac:dyDescent="0.25">
      <c r="A236" s="4" t="s">
        <v>904</v>
      </c>
      <c r="B236" s="7" t="str">
        <f>_xll.AtlasFormulas.AtlasFunctions.AtlasTable("PROD",DataAreaId,"T.SalesTable","%CustAccount","","","","","","","SalesId",$A236)</f>
        <v>364-000058</v>
      </c>
      <c r="C236" s="7" t="str">
        <f>_xll.AtlasFormulas.AtlasFunctions.AtlasTable("PROD",DataAreaId,"T.CustTable","%Name","","","","","","","AccountNum",$B236)</f>
        <v>D. van der Steen B.V.</v>
      </c>
      <c r="D236" s="4" t="s">
        <v>340</v>
      </c>
      <c r="E236" s="4" t="s">
        <v>1104</v>
      </c>
      <c r="F236" s="4" t="s">
        <v>329</v>
      </c>
      <c r="G236" s="7" t="str">
        <f>_xll.AtlasFormulas.AtlasFunctions.AtlasTable("PROD",DataAreaId,"T.SalesLine","%ShippingDateRequested","","","","","","","ItemId|InventTransId",$D236,$E236)</f>
        <v>6/26/2017</v>
      </c>
      <c r="H236" s="9">
        <v>-1125</v>
      </c>
      <c r="I236" s="9">
        <f>_xll.AtlasFormulas.AtlasFunctions.AtlasBalance("PROD",DataAreaId,"T.SalesLine","Sum|SalesPrice|0","","","","","","","ItemId|InventTransId",$D236,$E236)</f>
        <v>5.5</v>
      </c>
      <c r="J236" s="7" t="str">
        <f>_xll.AtlasFormulas.AtlasFunctions.AtlasTable("PROD",DataAreaId,"T.SalesLine","%CurrencyCode","","","","","","","ItemId|InventTransId",$D236,$E236)</f>
        <v>EUR</v>
      </c>
      <c r="K236" s="9">
        <f>_xll.AtlasFormulas.AtlasFunctions.AtlasBalance("PROD",DataAreaId,"T.SalesLine","Sum|LineAmount|0","","","","","","","ItemId|InventTransId",$D236,$E236)</f>
        <v>6187.5</v>
      </c>
      <c r="L236" s="6"/>
      <c r="M236" s="6"/>
    </row>
    <row r="237" spans="1:13" x14ac:dyDescent="0.25">
      <c r="A237" s="4" t="s">
        <v>943</v>
      </c>
      <c r="B237" s="7" t="str">
        <f>_xll.AtlasFormulas.AtlasFunctions.AtlasTable("PROD",DataAreaId,"T.SalesTable","%CustAccount","","","","","","","SalesId",$A237)</f>
        <v>364-000044</v>
      </c>
      <c r="C237" s="7" t="str">
        <f>_xll.AtlasFormulas.AtlasFunctions.AtlasTable("PROD",DataAreaId,"T.CustTable","%Name","","","","","","","AccountNum",$B237)</f>
        <v>Schagen Infra B.V.</v>
      </c>
      <c r="D237" s="4" t="s">
        <v>340</v>
      </c>
      <c r="E237" s="4" t="s">
        <v>1105</v>
      </c>
      <c r="F237" s="4" t="s">
        <v>329</v>
      </c>
      <c r="G237" s="7" t="str">
        <f>_xll.AtlasFormulas.AtlasFunctions.AtlasTable("PROD",DataAreaId,"T.SalesLine","%ShippingDateRequested","","","","","","","ItemId|InventTransId",$D237,$E237)</f>
        <v>3/27/2017</v>
      </c>
      <c r="H237" s="9">
        <v>-1650</v>
      </c>
      <c r="I237" s="9">
        <f>_xll.AtlasFormulas.AtlasFunctions.AtlasBalance("PROD",DataAreaId,"T.SalesLine","Sum|SalesPrice|0","","","","","","","ItemId|InventTransId",$D237,$E237)</f>
        <v>6.72</v>
      </c>
      <c r="J237" s="7" t="str">
        <f>_xll.AtlasFormulas.AtlasFunctions.AtlasTable("PROD",DataAreaId,"T.SalesLine","%CurrencyCode","","","","","","","ItemId|InventTransId",$D237,$E237)</f>
        <v>EUR</v>
      </c>
      <c r="K237" s="9">
        <f>_xll.AtlasFormulas.AtlasFunctions.AtlasBalance("PROD",DataAreaId,"T.SalesLine","Sum|LineAmount|0","","","","","","","ItemId|InventTransId",$D237,$E237)</f>
        <v>11088</v>
      </c>
      <c r="L237" s="6">
        <v>42837</v>
      </c>
      <c r="M237" s="6">
        <v>42821</v>
      </c>
    </row>
    <row r="238" spans="1:13" x14ac:dyDescent="0.25">
      <c r="A238" s="4" t="s">
        <v>1068</v>
      </c>
      <c r="B238" s="7" t="str">
        <f>_xll.AtlasFormulas.AtlasFunctions.AtlasTable("PROD",DataAreaId,"T.SalesTable","%CustAccount","","","","","","","SalesId",$A238)</f>
        <v>364-000058</v>
      </c>
      <c r="C238" s="7" t="str">
        <f>_xll.AtlasFormulas.AtlasFunctions.AtlasTable("PROD",DataAreaId,"T.CustTable","%Name","","","","","","","AccountNum",$B238)</f>
        <v>D. van der Steen B.V.</v>
      </c>
      <c r="D238" s="4" t="s">
        <v>340</v>
      </c>
      <c r="E238" s="4" t="s">
        <v>1106</v>
      </c>
      <c r="F238" s="4" t="s">
        <v>329</v>
      </c>
      <c r="G238" s="7" t="str">
        <f>_xll.AtlasFormulas.AtlasFunctions.AtlasTable("PROD",DataAreaId,"T.SalesLine","%ShippingDateRequested","","","","","","","ItemId|InventTransId",$D238,$E238)</f>
        <v>5/5/2017</v>
      </c>
      <c r="H238" s="9">
        <v>-450</v>
      </c>
      <c r="I238" s="9">
        <f>_xll.AtlasFormulas.AtlasFunctions.AtlasBalance("PROD",DataAreaId,"T.SalesLine","Sum|SalesPrice|0","","","","","","","ItemId|InventTransId",$D238,$E238)</f>
        <v>5.5</v>
      </c>
      <c r="J238" s="7" t="str">
        <f>_xll.AtlasFormulas.AtlasFunctions.AtlasTable("PROD",DataAreaId,"T.SalesLine","%CurrencyCode","","","","","","","ItemId|InventTransId",$D238,$E238)</f>
        <v>EUR</v>
      </c>
      <c r="K238" s="9">
        <f>_xll.AtlasFormulas.AtlasFunctions.AtlasBalance("PROD",DataAreaId,"T.SalesLine","Sum|LineAmount|0","","","","","","","ItemId|InventTransId",$D238,$E238)</f>
        <v>2475</v>
      </c>
      <c r="L238" s="6">
        <v>42867</v>
      </c>
      <c r="M238" s="6">
        <v>42859</v>
      </c>
    </row>
    <row r="239" spans="1:13" x14ac:dyDescent="0.25">
      <c r="A239" s="4" t="s">
        <v>1107</v>
      </c>
      <c r="B239" s="7" t="str">
        <f>_xll.AtlasFormulas.AtlasFunctions.AtlasTable("PROD",DataAreaId,"T.SalesTable","%CustAccount","","","","","","","SalesId",$A239)</f>
        <v>364-000058</v>
      </c>
      <c r="C239" s="7" t="str">
        <f>_xll.AtlasFormulas.AtlasFunctions.AtlasTable("PROD",DataAreaId,"T.CustTable","%Name","","","","","","","AccountNum",$B239)</f>
        <v>D. van der Steen B.V.</v>
      </c>
      <c r="D239" s="4" t="s">
        <v>340</v>
      </c>
      <c r="E239" s="4" t="s">
        <v>1108</v>
      </c>
      <c r="F239" s="4" t="s">
        <v>329</v>
      </c>
      <c r="G239" s="7" t="str">
        <f>_xll.AtlasFormulas.AtlasFunctions.AtlasTable("PROD",DataAreaId,"T.SalesLine","%ShippingDateRequested","","","","","","","ItemId|InventTransId",$D239,$E239)</f>
        <v>5/8/2017</v>
      </c>
      <c r="H239" s="9">
        <v>-300</v>
      </c>
      <c r="I239" s="9">
        <f>_xll.AtlasFormulas.AtlasFunctions.AtlasBalance("PROD",DataAreaId,"T.SalesLine","Sum|SalesPrice|0","","","","","","","ItemId|InventTransId",$D239,$E239)</f>
        <v>5.5</v>
      </c>
      <c r="J239" s="7" t="str">
        <f>_xll.AtlasFormulas.AtlasFunctions.AtlasTable("PROD",DataAreaId,"T.SalesLine","%CurrencyCode","","","","","","","ItemId|InventTransId",$D239,$E239)</f>
        <v>EUR</v>
      </c>
      <c r="K239" s="9">
        <f>_xll.AtlasFormulas.AtlasFunctions.AtlasBalance("PROD",DataAreaId,"T.SalesLine","Sum|LineAmount|0","","","","","","","ItemId|InventTransId",$D239,$E239)</f>
        <v>1650</v>
      </c>
      <c r="L239" s="6">
        <v>42870</v>
      </c>
      <c r="M239" s="6">
        <v>42870</v>
      </c>
    </row>
    <row r="240" spans="1:13" x14ac:dyDescent="0.25">
      <c r="A240" s="4" t="s">
        <v>975</v>
      </c>
      <c r="B240" s="7" t="str">
        <f>_xll.AtlasFormulas.AtlasFunctions.AtlasTable("PROD",DataAreaId,"T.SalesTable","%CustAccount","","","","","","","SalesId",$A240)</f>
        <v>364-000058</v>
      </c>
      <c r="C240" s="7" t="str">
        <f>_xll.AtlasFormulas.AtlasFunctions.AtlasTable("PROD",DataAreaId,"T.CustTable","%Name","","","","","","","AccountNum",$B240)</f>
        <v>D. van der Steen B.V.</v>
      </c>
      <c r="D240" s="4" t="s">
        <v>340</v>
      </c>
      <c r="E240" s="4" t="s">
        <v>1109</v>
      </c>
      <c r="F240" s="4" t="s">
        <v>329</v>
      </c>
      <c r="G240" s="7" t="str">
        <f>_xll.AtlasFormulas.AtlasFunctions.AtlasTable("PROD",DataAreaId,"T.SalesLine","%ShippingDateRequested","","","","","","","ItemId|InventTransId",$D240,$E240)</f>
        <v>5/19/2017</v>
      </c>
      <c r="H240" s="9">
        <v>-4140</v>
      </c>
      <c r="I240" s="9">
        <f>_xll.AtlasFormulas.AtlasFunctions.AtlasBalance("PROD",DataAreaId,"T.SalesLine","Sum|SalesPrice|0","","","","","","","ItemId|InventTransId",$D240,$E240)</f>
        <v>5.5</v>
      </c>
      <c r="J240" s="7" t="str">
        <f>_xll.AtlasFormulas.AtlasFunctions.AtlasTable("PROD",DataAreaId,"T.SalesLine","%CurrencyCode","","","","","","","ItemId|InventTransId",$D240,$E240)</f>
        <v>EUR</v>
      </c>
      <c r="K240" s="9">
        <f>_xll.AtlasFormulas.AtlasFunctions.AtlasBalance("PROD",DataAreaId,"T.SalesLine","Sum|LineAmount|0","","","","","","","ItemId|InventTransId",$D240,$E240)</f>
        <v>22770</v>
      </c>
      <c r="L240" s="6">
        <v>42886</v>
      </c>
      <c r="M240" s="6">
        <v>42886</v>
      </c>
    </row>
    <row r="241" spans="1:13" x14ac:dyDescent="0.25">
      <c r="A241" s="4" t="s">
        <v>1110</v>
      </c>
      <c r="B241" s="7" t="str">
        <f>_xll.AtlasFormulas.AtlasFunctions.AtlasTable("PROD",DataAreaId,"T.SalesTable","%CustAccount","","","","","","","SalesId",$A241)</f>
        <v>364-000025</v>
      </c>
      <c r="C241" s="7" t="str">
        <f>_xll.AtlasFormulas.AtlasFunctions.AtlasTable("PROD",DataAreaId,"T.CustTable","%Name","","","","","","","AccountNum",$B241)</f>
        <v>KWS Infra Leek</v>
      </c>
      <c r="D241" s="4" t="s">
        <v>340</v>
      </c>
      <c r="E241" s="4" t="s">
        <v>1111</v>
      </c>
      <c r="F241" s="4" t="s">
        <v>329</v>
      </c>
      <c r="G241" s="7" t="str">
        <f>_xll.AtlasFormulas.AtlasFunctions.AtlasTable("PROD",DataAreaId,"T.SalesLine","%ShippingDateRequested","","","","","","","ItemId|InventTransId",$D241,$E241)</f>
        <v>5/30/2017</v>
      </c>
      <c r="H241" s="9">
        <v>-315</v>
      </c>
      <c r="I241" s="9">
        <f>_xll.AtlasFormulas.AtlasFunctions.AtlasBalance("PROD",DataAreaId,"T.SalesLine","Sum|SalesPrice|0","","","","","","","ItemId|InventTransId",$D241,$E241)</f>
        <v>6.6</v>
      </c>
      <c r="J241" s="7" t="str">
        <f>_xll.AtlasFormulas.AtlasFunctions.AtlasTable("PROD",DataAreaId,"T.SalesLine","%CurrencyCode","","","","","","","ItemId|InventTransId",$D241,$E241)</f>
        <v>EUR</v>
      </c>
      <c r="K241" s="9">
        <f>_xll.AtlasFormulas.AtlasFunctions.AtlasBalance("PROD",DataAreaId,"T.SalesLine","Sum|LineAmount|0","","","","","","","ItemId|InventTransId",$D241,$E241)</f>
        <v>2079</v>
      </c>
      <c r="L241" s="6">
        <v>42894</v>
      </c>
      <c r="M241" s="6">
        <v>42894</v>
      </c>
    </row>
    <row r="242" spans="1:13" x14ac:dyDescent="0.25">
      <c r="A242" s="4" t="s">
        <v>1015</v>
      </c>
      <c r="B242" s="7" t="str">
        <f>_xll.AtlasFormulas.AtlasFunctions.AtlasTable("PROD",DataAreaId,"T.SalesTable","%CustAccount","","","","","","","SalesId",$A242)</f>
        <v>364-000080</v>
      </c>
      <c r="C242" s="7" t="str">
        <f>_xll.AtlasFormulas.AtlasFunctions.AtlasTable("PROD",DataAreaId,"T.CustTable","%Name","","","","","","","AccountNum",$B242)</f>
        <v>Aannemingsmaatschappij van Gelder B.V. Noord Braba</v>
      </c>
      <c r="D242" s="4" t="s">
        <v>233</v>
      </c>
      <c r="E242" s="4" t="s">
        <v>1112</v>
      </c>
      <c r="F242" s="4" t="s">
        <v>231</v>
      </c>
      <c r="G242" s="7" t="str">
        <f>_xll.AtlasFormulas.AtlasFunctions.AtlasTable("PROD",DataAreaId,"T.SalesLine","%ShippingDateRequested","","","","","","","ItemId|InventTransId",$D242,$E242)</f>
        <v>7/8/2017</v>
      </c>
      <c r="H242" s="9">
        <v>-3900</v>
      </c>
      <c r="I242" s="9">
        <f>_xll.AtlasFormulas.AtlasFunctions.AtlasBalance("PROD",DataAreaId,"T.SalesLine","Sum|SalesPrice|0","","","","","","","ItemId|InventTransId",$D242,$E242)</f>
        <v>7.2</v>
      </c>
      <c r="J242" s="7" t="str">
        <f>_xll.AtlasFormulas.AtlasFunctions.AtlasTable("PROD",DataAreaId,"T.SalesLine","%CurrencyCode","","","","","","","ItemId|InventTransId",$D242,$E242)</f>
        <v>EUR</v>
      </c>
      <c r="K242" s="9">
        <f>_xll.AtlasFormulas.AtlasFunctions.AtlasBalance("PROD",DataAreaId,"T.SalesLine","Sum|LineAmount|0","","","","","","","ItemId|InventTransId",$D242,$E242)</f>
        <v>28080</v>
      </c>
      <c r="L242" s="6"/>
      <c r="M242" s="6"/>
    </row>
    <row r="243" spans="1:13" x14ac:dyDescent="0.25">
      <c r="A243" s="4" t="s">
        <v>1017</v>
      </c>
      <c r="B243" s="7" t="str">
        <f>_xll.AtlasFormulas.AtlasFunctions.AtlasTable("PROD",DataAreaId,"T.SalesTable","%CustAccount","","","","","","","SalesId",$A243)</f>
        <v>364-000080</v>
      </c>
      <c r="C243" s="7" t="str">
        <f>_xll.AtlasFormulas.AtlasFunctions.AtlasTable("PROD",DataAreaId,"T.CustTable","%Name","","","","","","","AccountNum",$B243)</f>
        <v>Aannemingsmaatschappij van Gelder B.V. Noord Braba</v>
      </c>
      <c r="D243" s="4" t="s">
        <v>233</v>
      </c>
      <c r="E243" s="4" t="s">
        <v>1113</v>
      </c>
      <c r="F243" s="4" t="s">
        <v>231</v>
      </c>
      <c r="G243" s="7" t="str">
        <f>_xll.AtlasFormulas.AtlasFunctions.AtlasTable("PROD",DataAreaId,"T.SalesLine","%ShippingDateRequested","","","","","","","ItemId|InventTransId",$D243,$E243)</f>
        <v>8/28/2017</v>
      </c>
      <c r="H243" s="9">
        <v>-14917.5</v>
      </c>
      <c r="I243" s="9">
        <f>_xll.AtlasFormulas.AtlasFunctions.AtlasBalance("PROD",DataAreaId,"T.SalesLine","Sum|SalesPrice|0","","","","","","","ItemId|InventTransId",$D243,$E243)</f>
        <v>7.11</v>
      </c>
      <c r="J243" s="7" t="str">
        <f>_xll.AtlasFormulas.AtlasFunctions.AtlasTable("PROD",DataAreaId,"T.SalesLine","%CurrencyCode","","","","","","","ItemId|InventTransId",$D243,$E243)</f>
        <v>EUR</v>
      </c>
      <c r="K243" s="9">
        <f>_xll.AtlasFormulas.AtlasFunctions.AtlasBalance("PROD",DataAreaId,"T.SalesLine","Sum|LineAmount|0","","","","","","","ItemId|InventTransId",$D243,$E243)</f>
        <v>106063.43</v>
      </c>
      <c r="L243" s="6"/>
      <c r="M243" s="6"/>
    </row>
    <row r="244" spans="1:13" x14ac:dyDescent="0.25">
      <c r="A244" s="4" t="s">
        <v>1114</v>
      </c>
      <c r="B244" s="7" t="str">
        <f>_xll.AtlasFormulas.AtlasFunctions.AtlasTable("PROD",DataAreaId,"T.SalesTable","%CustAccount","","","","","","","SalesId",$A244)</f>
        <v>364-000092</v>
      </c>
      <c r="C244" s="7" t="str">
        <f>_xll.AtlasFormulas.AtlasFunctions.AtlasTable("PROD",DataAreaId,"T.CustTable","%Name","","","","","","","AccountNum",$B244)</f>
        <v>Grizaco NV</v>
      </c>
      <c r="D244" s="4" t="s">
        <v>233</v>
      </c>
      <c r="E244" s="4" t="s">
        <v>1115</v>
      </c>
      <c r="F244" s="4" t="s">
        <v>231</v>
      </c>
      <c r="G244" s="7" t="str">
        <f>_xll.AtlasFormulas.AtlasFunctions.AtlasTable("PROD",DataAreaId,"T.SalesLine","%ShippingDateRequested","","","","","","","ItemId|InventTransId",$D244,$E244)</f>
        <v>6/22/2017</v>
      </c>
      <c r="H244" s="9">
        <v>-14040</v>
      </c>
      <c r="I244" s="9">
        <f>_xll.AtlasFormulas.AtlasFunctions.AtlasBalance("PROD",DataAreaId,"T.SalesLine","Sum|SalesPrice|0","","","","","","","ItemId|InventTransId",$D244,$E244)</f>
        <v>7.4</v>
      </c>
      <c r="J244" s="7" t="str">
        <f>_xll.AtlasFormulas.AtlasFunctions.AtlasTable("PROD",DataAreaId,"T.SalesLine","%CurrencyCode","","","","","","","ItemId|InventTransId",$D244,$E244)</f>
        <v>EUR</v>
      </c>
      <c r="K244" s="9">
        <f>_xll.AtlasFormulas.AtlasFunctions.AtlasBalance("PROD",DataAreaId,"T.SalesLine","Sum|LineAmount|0","","","","","","","ItemId|InventTransId",$D244,$E244)</f>
        <v>103896</v>
      </c>
      <c r="L244" s="6"/>
      <c r="M244" s="6"/>
    </row>
    <row r="245" spans="1:13" x14ac:dyDescent="0.25">
      <c r="A245" s="4" t="s">
        <v>866</v>
      </c>
      <c r="B245" s="7" t="str">
        <f>_xll.AtlasFormulas.AtlasFunctions.AtlasTable("PROD",DataAreaId,"T.SalesTable","%CustAccount","","","","","","","SalesId",$A245)</f>
        <v>364-000043</v>
      </c>
      <c r="C245" s="7" t="str">
        <f>_xll.AtlasFormulas.AtlasFunctions.AtlasTable("PROD",DataAreaId,"T.CustTable","%Name","","","","","","","AccountNum",$B245)</f>
        <v>Gebr. Van Kessel Wegenbouw B.V. Regio West</v>
      </c>
      <c r="D245" s="4" t="s">
        <v>233</v>
      </c>
      <c r="E245" s="4" t="s">
        <v>1116</v>
      </c>
      <c r="F245" s="4" t="s">
        <v>231</v>
      </c>
      <c r="G245" s="7" t="str">
        <f>_xll.AtlasFormulas.AtlasFunctions.AtlasTable("PROD",DataAreaId,"T.SalesLine","%ShippingDateRequested","","","","","","","ItemId|InventTransId",$D245,$E245)</f>
        <v>7/8/2017</v>
      </c>
      <c r="H245" s="9">
        <v>-2925</v>
      </c>
      <c r="I245" s="9">
        <f>_xll.AtlasFormulas.AtlasFunctions.AtlasBalance("PROD",DataAreaId,"T.SalesLine","Sum|SalesPrice|0","","","","","","","ItemId|InventTransId",$D245,$E245)</f>
        <v>6</v>
      </c>
      <c r="J245" s="7" t="str">
        <f>_xll.AtlasFormulas.AtlasFunctions.AtlasTable("PROD",DataAreaId,"T.SalesLine","%CurrencyCode","","","","","","","ItemId|InventTransId",$D245,$E245)</f>
        <v>EUR</v>
      </c>
      <c r="K245" s="9">
        <f>_xll.AtlasFormulas.AtlasFunctions.AtlasBalance("PROD",DataAreaId,"T.SalesLine","Sum|LineAmount|0","","","","","","","ItemId|InventTransId",$D245,$E245)</f>
        <v>17550</v>
      </c>
      <c r="L245" s="6"/>
      <c r="M245" s="6"/>
    </row>
    <row r="246" spans="1:13" x14ac:dyDescent="0.25">
      <c r="A246" s="4" t="s">
        <v>880</v>
      </c>
      <c r="B246" s="7" t="str">
        <f>_xll.AtlasFormulas.AtlasFunctions.AtlasTable("PROD",DataAreaId,"T.SalesTable","%CustAccount","","","","","","","SalesId",$A246)</f>
        <v>364-000097</v>
      </c>
      <c r="C246" s="7" t="str">
        <f>_xll.AtlasFormulas.AtlasFunctions.AtlasTable("PROD",DataAreaId,"T.CustTable","%Name","","","","","","","AccountNum",$B246)</f>
        <v>Heijmans Wegen</v>
      </c>
      <c r="D246" s="4" t="s">
        <v>233</v>
      </c>
      <c r="E246" s="4" t="s">
        <v>1117</v>
      </c>
      <c r="F246" s="4" t="s">
        <v>231</v>
      </c>
      <c r="G246" s="7" t="str">
        <f>_xll.AtlasFormulas.AtlasFunctions.AtlasTable("PROD",DataAreaId,"T.SalesLine","%ShippingDateRequested","","","","","","","ItemId|InventTransId",$D246,$E246)</f>
        <v>6/30/2017</v>
      </c>
      <c r="H246" s="9">
        <v>-1462.5</v>
      </c>
      <c r="I246" s="9">
        <f>_xll.AtlasFormulas.AtlasFunctions.AtlasBalance("PROD",DataAreaId,"T.SalesLine","Sum|SalesPrice|0","","","","","","","ItemId|InventTransId",$D246,$E246)</f>
        <v>6.56</v>
      </c>
      <c r="J246" s="7" t="str">
        <f>_xll.AtlasFormulas.AtlasFunctions.AtlasTable("PROD",DataAreaId,"T.SalesLine","%CurrencyCode","","","","","","","ItemId|InventTransId",$D246,$E246)</f>
        <v>EUR</v>
      </c>
      <c r="K246" s="9">
        <f>_xll.AtlasFormulas.AtlasFunctions.AtlasBalance("PROD",DataAreaId,"T.SalesLine","Sum|LineAmount|0","","","","","","","ItemId|InventTransId",$D246,$E246)</f>
        <v>9594</v>
      </c>
      <c r="L246" s="6"/>
      <c r="M246" s="6"/>
    </row>
    <row r="247" spans="1:13" x14ac:dyDescent="0.25">
      <c r="A247" s="4" t="s">
        <v>886</v>
      </c>
      <c r="B247" s="7" t="str">
        <f>_xll.AtlasFormulas.AtlasFunctions.AtlasTable("PROD",DataAreaId,"T.SalesTable","%CustAccount","","","","","","","SalesId",$A247)</f>
        <v>364-000043</v>
      </c>
      <c r="C247" s="7" t="str">
        <f>_xll.AtlasFormulas.AtlasFunctions.AtlasTable("PROD",DataAreaId,"T.CustTable","%Name","","","","","","","AccountNum",$B247)</f>
        <v>Gebr. Van Kessel Wegenbouw B.V. Regio West</v>
      </c>
      <c r="D247" s="4" t="s">
        <v>233</v>
      </c>
      <c r="E247" s="4" t="s">
        <v>1118</v>
      </c>
      <c r="F247" s="4" t="s">
        <v>231</v>
      </c>
      <c r="G247" s="7" t="str">
        <f>_xll.AtlasFormulas.AtlasFunctions.AtlasTable("PROD",DataAreaId,"T.SalesLine","%ShippingDateRequested","","","","","","","ItemId|InventTransId",$D247,$E247)</f>
        <v>8/22/2017</v>
      </c>
      <c r="H247" s="9">
        <v>-9750</v>
      </c>
      <c r="I247" s="9">
        <f>_xll.AtlasFormulas.AtlasFunctions.AtlasBalance("PROD",DataAreaId,"T.SalesLine","Sum|SalesPrice|0","","","","","","","ItemId|InventTransId",$D247,$E247)</f>
        <v>6</v>
      </c>
      <c r="J247" s="7" t="str">
        <f>_xll.AtlasFormulas.AtlasFunctions.AtlasTable("PROD",DataAreaId,"T.SalesLine","%CurrencyCode","","","","","","","ItemId|InventTransId",$D247,$E247)</f>
        <v>EUR</v>
      </c>
      <c r="K247" s="9">
        <f>_xll.AtlasFormulas.AtlasFunctions.AtlasBalance("PROD",DataAreaId,"T.SalesLine","Sum|LineAmount|0","","","","","","","ItemId|InventTransId",$D247,$E247)</f>
        <v>58500</v>
      </c>
      <c r="L247" s="6"/>
      <c r="M247" s="6"/>
    </row>
    <row r="248" spans="1:13" x14ac:dyDescent="0.25">
      <c r="A248" s="4" t="s">
        <v>894</v>
      </c>
      <c r="B248" s="7" t="str">
        <f>_xll.AtlasFormulas.AtlasFunctions.AtlasTable("PROD",DataAreaId,"T.SalesTable","%CustAccount","","","","","","","SalesId",$A248)</f>
        <v>364-000043</v>
      </c>
      <c r="C248" s="7" t="str">
        <f>_xll.AtlasFormulas.AtlasFunctions.AtlasTable("PROD",DataAreaId,"T.CustTable","%Name","","","","","","","AccountNum",$B248)</f>
        <v>Gebr. Van Kessel Wegenbouw B.V. Regio West</v>
      </c>
      <c r="D248" s="4" t="s">
        <v>233</v>
      </c>
      <c r="E248" s="4" t="s">
        <v>1119</v>
      </c>
      <c r="F248" s="4" t="s">
        <v>231</v>
      </c>
      <c r="G248" s="7" t="str">
        <f>_xll.AtlasFormulas.AtlasFunctions.AtlasTable("PROD",DataAreaId,"T.SalesLine","%ShippingDateRequested","","","","","","","ItemId|InventTransId",$D248,$E248)</f>
        <v>9/13/2017</v>
      </c>
      <c r="H248" s="9">
        <v>-2632.5</v>
      </c>
      <c r="I248" s="9">
        <f>_xll.AtlasFormulas.AtlasFunctions.AtlasBalance("PROD",DataAreaId,"T.SalesLine","Sum|SalesPrice|0","","","","","","","ItemId|InventTransId",$D248,$E248)</f>
        <v>6</v>
      </c>
      <c r="J248" s="7" t="str">
        <f>_xll.AtlasFormulas.AtlasFunctions.AtlasTable("PROD",DataAreaId,"T.SalesLine","%CurrencyCode","","","","","","","ItemId|InventTransId",$D248,$E248)</f>
        <v>EUR</v>
      </c>
      <c r="K248" s="9">
        <f>_xll.AtlasFormulas.AtlasFunctions.AtlasBalance("PROD",DataAreaId,"T.SalesLine","Sum|LineAmount|0","","","","","","","ItemId|InventTransId",$D248,$E248)</f>
        <v>15795</v>
      </c>
      <c r="L248" s="6"/>
      <c r="M248" s="6"/>
    </row>
    <row r="249" spans="1:13" x14ac:dyDescent="0.25">
      <c r="A249" s="4" t="s">
        <v>888</v>
      </c>
      <c r="B249" s="7" t="str">
        <f>_xll.AtlasFormulas.AtlasFunctions.AtlasTable("PROD",DataAreaId,"T.SalesTable","%CustAccount","","","","","","","SalesId",$A249)</f>
        <v>364-000043</v>
      </c>
      <c r="C249" s="7" t="str">
        <f>_xll.AtlasFormulas.AtlasFunctions.AtlasTable("PROD",DataAreaId,"T.CustTable","%Name","","","","","","","AccountNum",$B249)</f>
        <v>Gebr. Van Kessel Wegenbouw B.V. Regio West</v>
      </c>
      <c r="D249" s="4" t="s">
        <v>233</v>
      </c>
      <c r="E249" s="4" t="s">
        <v>1120</v>
      </c>
      <c r="F249" s="4" t="s">
        <v>231</v>
      </c>
      <c r="G249" s="7" t="str">
        <f>_xll.AtlasFormulas.AtlasFunctions.AtlasTable("PROD",DataAreaId,"T.SalesLine","%ShippingDateRequested","","","","","","","ItemId|InventTransId",$D249,$E249)</f>
        <v>9/1/2017</v>
      </c>
      <c r="H249" s="9">
        <v>-2925</v>
      </c>
      <c r="I249" s="9">
        <f>_xll.AtlasFormulas.AtlasFunctions.AtlasBalance("PROD",DataAreaId,"T.SalesLine","Sum|SalesPrice|0","","","","","","","ItemId|InventTransId",$D249,$E249)</f>
        <v>6</v>
      </c>
      <c r="J249" s="7" t="str">
        <f>_xll.AtlasFormulas.AtlasFunctions.AtlasTable("PROD",DataAreaId,"T.SalesLine","%CurrencyCode","","","","","","","ItemId|InventTransId",$D249,$E249)</f>
        <v>EUR</v>
      </c>
      <c r="K249" s="9">
        <f>_xll.AtlasFormulas.AtlasFunctions.AtlasBalance("PROD",DataAreaId,"T.SalesLine","Sum|LineAmount|0","","","","","","","ItemId|InventTransId",$D249,$E249)</f>
        <v>17550</v>
      </c>
      <c r="L249" s="6"/>
      <c r="M249" s="6"/>
    </row>
    <row r="250" spans="1:13" x14ac:dyDescent="0.25">
      <c r="A250" s="4" t="s">
        <v>1084</v>
      </c>
      <c r="B250" s="7" t="str">
        <f>_xll.AtlasFormulas.AtlasFunctions.AtlasTable("PROD",DataAreaId,"T.SalesTable","%CustAccount","","","","","","","SalesId",$A250)</f>
        <v>364-000129</v>
      </c>
      <c r="C250" s="7" t="str">
        <f>_xll.AtlasFormulas.AtlasFunctions.AtlasTable("PROD",DataAreaId,"T.CustTable","%Name","","","","","","","AccountNum",$B250)</f>
        <v>SAAone GWW V.O.F.</v>
      </c>
      <c r="D250" s="4" t="s">
        <v>233</v>
      </c>
      <c r="E250" s="4" t="s">
        <v>1121</v>
      </c>
      <c r="F250" s="4" t="s">
        <v>231</v>
      </c>
      <c r="G250" s="7" t="str">
        <f>_xll.AtlasFormulas.AtlasFunctions.AtlasTable("PROD",DataAreaId,"T.SalesLine","%ShippingDateRequested","","","","","","","ItemId|InventTransId",$D250,$E250)</f>
        <v>6/27/2017</v>
      </c>
      <c r="H250" s="9">
        <v>-1657.5</v>
      </c>
      <c r="I250" s="9">
        <f>_xll.AtlasFormulas.AtlasFunctions.AtlasBalance("PROD",DataAreaId,"T.SalesLine","Sum|SalesPrice|0","","","","","","","ItemId|InventTransId",$D250,$E250)</f>
        <v>6.75</v>
      </c>
      <c r="J250" s="7" t="str">
        <f>_xll.AtlasFormulas.AtlasFunctions.AtlasTable("PROD",DataAreaId,"T.SalesLine","%CurrencyCode","","","","","","","ItemId|InventTransId",$D250,$E250)</f>
        <v>EUR</v>
      </c>
      <c r="K250" s="9">
        <f>_xll.AtlasFormulas.AtlasFunctions.AtlasBalance("PROD",DataAreaId,"T.SalesLine","Sum|LineAmount|0","","","","","","","ItemId|InventTransId",$D250,$E250)</f>
        <v>11188.13</v>
      </c>
      <c r="L250" s="6"/>
      <c r="M250" s="6"/>
    </row>
    <row r="251" spans="1:13" x14ac:dyDescent="0.25">
      <c r="A251" s="4" t="s">
        <v>1009</v>
      </c>
      <c r="B251" s="7" t="str">
        <f>_xll.AtlasFormulas.AtlasFunctions.AtlasTable("PROD",DataAreaId,"T.SalesTable","%CustAccount","","","","","","","SalesId",$A251)</f>
        <v>364-000028</v>
      </c>
      <c r="C251" s="7" t="str">
        <f>_xll.AtlasFormulas.AtlasFunctions.AtlasTable("PROD",DataAreaId,"T.CustTable","%Name","","","","","","","AccountNum",$B251)</f>
        <v>BAM Wegen Regio Zuidwest</v>
      </c>
      <c r="D251" s="4" t="s">
        <v>233</v>
      </c>
      <c r="E251" s="4" t="s">
        <v>1122</v>
      </c>
      <c r="F251" s="4" t="s">
        <v>231</v>
      </c>
      <c r="G251" s="7" t="str">
        <f>_xll.AtlasFormulas.AtlasFunctions.AtlasTable("PROD",DataAreaId,"T.SalesLine","%ShippingDateRequested","","","","","","","ItemId|InventTransId",$D251,$E251)</f>
        <v>6/21/2017</v>
      </c>
      <c r="H251" s="9">
        <v>-1950</v>
      </c>
      <c r="I251" s="9">
        <f>_xll.AtlasFormulas.AtlasFunctions.AtlasBalance("PROD",DataAreaId,"T.SalesLine","Sum|SalesPrice|0","","","","","","","ItemId|InventTransId",$D251,$E251)</f>
        <v>7.4</v>
      </c>
      <c r="J251" s="7" t="str">
        <f>_xll.AtlasFormulas.AtlasFunctions.AtlasTable("PROD",DataAreaId,"T.SalesLine","%CurrencyCode","","","","","","","ItemId|InventTransId",$D251,$E251)</f>
        <v>EUR</v>
      </c>
      <c r="K251" s="9">
        <f>_xll.AtlasFormulas.AtlasFunctions.AtlasBalance("PROD",DataAreaId,"T.SalesLine","Sum|LineAmount|0","","","","","","","ItemId|InventTransId",$D251,$E251)</f>
        <v>14430</v>
      </c>
      <c r="L251" s="6"/>
      <c r="M251" s="6"/>
    </row>
    <row r="252" spans="1:13" x14ac:dyDescent="0.25">
      <c r="A252" s="4" t="s">
        <v>890</v>
      </c>
      <c r="B252" s="7" t="str">
        <f>_xll.AtlasFormulas.AtlasFunctions.AtlasTable("PROD",DataAreaId,"T.SalesTable","%CustAccount","","","","","","","SalesId",$A252)</f>
        <v>364-000043</v>
      </c>
      <c r="C252" s="7" t="str">
        <f>_xll.AtlasFormulas.AtlasFunctions.AtlasTable("PROD",DataAreaId,"T.CustTable","%Name","","","","","","","AccountNum",$B252)</f>
        <v>Gebr. Van Kessel Wegenbouw B.V. Regio West</v>
      </c>
      <c r="D252" s="4" t="s">
        <v>233</v>
      </c>
      <c r="E252" s="4" t="s">
        <v>1123</v>
      </c>
      <c r="F252" s="4" t="s">
        <v>231</v>
      </c>
      <c r="G252" s="7" t="str">
        <f>_xll.AtlasFormulas.AtlasFunctions.AtlasTable("PROD",DataAreaId,"T.SalesLine","%ShippingDateRequested","","","","","","","ItemId|InventTransId",$D252,$E252)</f>
        <v>8/16/2017</v>
      </c>
      <c r="H252" s="9">
        <v>-2632.5</v>
      </c>
      <c r="I252" s="9">
        <f>_xll.AtlasFormulas.AtlasFunctions.AtlasBalance("PROD",DataAreaId,"T.SalesLine","Sum|SalesPrice|0","","","","","","","ItemId|InventTransId",$D252,$E252)</f>
        <v>6</v>
      </c>
      <c r="J252" s="7" t="str">
        <f>_xll.AtlasFormulas.AtlasFunctions.AtlasTable("PROD",DataAreaId,"T.SalesLine","%CurrencyCode","","","","","","","ItemId|InventTransId",$D252,$E252)</f>
        <v>EUR</v>
      </c>
      <c r="K252" s="9">
        <f>_xll.AtlasFormulas.AtlasFunctions.AtlasBalance("PROD",DataAreaId,"T.SalesLine","Sum|LineAmount|0","","","","","","","ItemId|InventTransId",$D252,$E252)</f>
        <v>15795</v>
      </c>
      <c r="L252" s="6"/>
      <c r="M252" s="6"/>
    </row>
    <row r="253" spans="1:13" x14ac:dyDescent="0.25">
      <c r="A253" s="4" t="s">
        <v>1114</v>
      </c>
      <c r="B253" s="7" t="str">
        <f>_xll.AtlasFormulas.AtlasFunctions.AtlasTable("PROD",DataAreaId,"T.SalesTable","%CustAccount","","","","","","","SalesId",$A253)</f>
        <v>364-000092</v>
      </c>
      <c r="C253" s="7" t="str">
        <f>_xll.AtlasFormulas.AtlasFunctions.AtlasTable("PROD",DataAreaId,"T.CustTable","%Name","","","","","","","AccountNum",$B253)</f>
        <v>Grizaco NV</v>
      </c>
      <c r="D253" s="4" t="s">
        <v>233</v>
      </c>
      <c r="E253" s="4" t="s">
        <v>1124</v>
      </c>
      <c r="F253" s="4" t="s">
        <v>231</v>
      </c>
      <c r="G253" s="7" t="str">
        <f>_xll.AtlasFormulas.AtlasFunctions.AtlasTable("PROD",DataAreaId,"T.SalesLine","%ShippingDateRequested","","","","","","","ItemId|InventTransId",$D253,$E253)</f>
        <v>6/22/2017</v>
      </c>
      <c r="H253" s="9">
        <v>-1755</v>
      </c>
      <c r="I253" s="9">
        <f>_xll.AtlasFormulas.AtlasFunctions.AtlasBalance("PROD",DataAreaId,"T.SalesLine","Sum|SalesPrice|0","","","","","","","ItemId|InventTransId",$D253,$E253)</f>
        <v>7.4</v>
      </c>
      <c r="J253" s="7" t="str">
        <f>_xll.AtlasFormulas.AtlasFunctions.AtlasTable("PROD",DataAreaId,"T.SalesLine","%CurrencyCode","","","","","","","ItemId|InventTransId",$D253,$E253)</f>
        <v>EUR</v>
      </c>
      <c r="K253" s="9">
        <f>_xll.AtlasFormulas.AtlasFunctions.AtlasBalance("PROD",DataAreaId,"T.SalesLine","Sum|LineAmount|0","","","","","","","ItemId|InventTransId",$D253,$E253)</f>
        <v>12987</v>
      </c>
      <c r="L253" s="6"/>
      <c r="M253" s="6"/>
    </row>
    <row r="254" spans="1:13" x14ac:dyDescent="0.25">
      <c r="A254" s="4" t="s">
        <v>926</v>
      </c>
      <c r="B254" s="7" t="str">
        <f>_xll.AtlasFormulas.AtlasFunctions.AtlasTable("PROD",DataAreaId,"T.SalesTable","%CustAccount","","","","","","","SalesId",$A254)</f>
        <v>364-000055</v>
      </c>
      <c r="C254" s="7" t="str">
        <f>_xll.AtlasFormulas.AtlasFunctions.AtlasTable("PROD",DataAreaId,"T.CustTable","%Name","","","","","","","AccountNum",$B254)</f>
        <v>Aannemingsmaatschappij van Gelder B.V.</v>
      </c>
      <c r="D254" s="4" t="s">
        <v>233</v>
      </c>
      <c r="E254" s="4" t="s">
        <v>1125</v>
      </c>
      <c r="F254" s="4" t="s">
        <v>231</v>
      </c>
      <c r="G254" s="7" t="str">
        <f>_xll.AtlasFormulas.AtlasFunctions.AtlasTable("PROD",DataAreaId,"T.SalesLine","%ShippingDateRequested","","","","","","","ItemId|InventTransId",$D254,$E254)</f>
        <v>12/19/2016</v>
      </c>
      <c r="H254" s="9">
        <v>-975</v>
      </c>
      <c r="I254" s="9">
        <f>_xll.AtlasFormulas.AtlasFunctions.AtlasBalance("PROD",DataAreaId,"T.SalesLine","Sum|SalesPrice|0","","","","","","","ItemId|InventTransId",$D254,$E254)</f>
        <v>6.5</v>
      </c>
      <c r="J254" s="7" t="str">
        <f>_xll.AtlasFormulas.AtlasFunctions.AtlasTable("PROD",DataAreaId,"T.SalesLine","%CurrencyCode","","","","","","","ItemId|InventTransId",$D254,$E254)</f>
        <v>EUR</v>
      </c>
      <c r="K254" s="9">
        <f>_xll.AtlasFormulas.AtlasFunctions.AtlasBalance("PROD",DataAreaId,"T.SalesLine","Sum|LineAmount|0","","","","","","","ItemId|InventTransId",$D254,$E254)</f>
        <v>6337.5</v>
      </c>
      <c r="L254" s="6">
        <v>42760</v>
      </c>
      <c r="M254" s="6">
        <v>42759</v>
      </c>
    </row>
    <row r="255" spans="1:13" x14ac:dyDescent="0.25">
      <c r="A255" s="4" t="s">
        <v>928</v>
      </c>
      <c r="B255" s="7" t="str">
        <f>_xll.AtlasFormulas.AtlasFunctions.AtlasTable("PROD",DataAreaId,"T.SalesTable","%CustAccount","","","","","","","SalesId",$A255)</f>
        <v>364-000129</v>
      </c>
      <c r="C255" s="7" t="str">
        <f>_xll.AtlasFormulas.AtlasFunctions.AtlasTable("PROD",DataAreaId,"T.CustTable","%Name","","","","","","","AccountNum",$B255)</f>
        <v>SAAone GWW V.O.F.</v>
      </c>
      <c r="D255" s="4" t="s">
        <v>233</v>
      </c>
      <c r="E255" s="4" t="s">
        <v>1126</v>
      </c>
      <c r="F255" s="4" t="s">
        <v>231</v>
      </c>
      <c r="G255" s="7" t="str">
        <f>_xll.AtlasFormulas.AtlasFunctions.AtlasTable("PROD",DataAreaId,"T.SalesLine","%ShippingDateRequested","","","","","","","ItemId|InventTransId",$D255,$E255)</f>
        <v>3/4/2017</v>
      </c>
      <c r="H255" s="9">
        <v>-4310</v>
      </c>
      <c r="I255" s="9">
        <f>_xll.AtlasFormulas.AtlasFunctions.AtlasBalance("PROD",DataAreaId,"T.SalesLine","Sum|SalesPrice|0","","","","","","","ItemId|InventTransId",$D255,$E255)</f>
        <v>6.75</v>
      </c>
      <c r="J255" s="7" t="str">
        <f>_xll.AtlasFormulas.AtlasFunctions.AtlasTable("PROD",DataAreaId,"T.SalesLine","%CurrencyCode","","","","","","","ItemId|InventTransId",$D255,$E255)</f>
        <v>EUR</v>
      </c>
      <c r="K255" s="9">
        <f>_xll.AtlasFormulas.AtlasFunctions.AtlasBalance("PROD",DataAreaId,"T.SalesLine","Sum|LineAmount|0","","","","","","","ItemId|InventTransId",$D255,$E255)</f>
        <v>31725</v>
      </c>
      <c r="L255" s="6">
        <v>42837</v>
      </c>
      <c r="M255" s="6">
        <v>42796</v>
      </c>
    </row>
    <row r="256" spans="1:13" x14ac:dyDescent="0.25">
      <c r="A256" s="4" t="s">
        <v>928</v>
      </c>
      <c r="B256" s="7" t="str">
        <f>_xll.AtlasFormulas.AtlasFunctions.AtlasTable("PROD",DataAreaId,"T.SalesTable","%CustAccount","","","","","","","SalesId",$A256)</f>
        <v>364-000129</v>
      </c>
      <c r="C256" s="7" t="str">
        <f>_xll.AtlasFormulas.AtlasFunctions.AtlasTable("PROD",DataAreaId,"T.CustTable","%Name","","","","","","","AccountNum",$B256)</f>
        <v>SAAone GWW V.O.F.</v>
      </c>
      <c r="D256" s="4" t="s">
        <v>233</v>
      </c>
      <c r="E256" s="4" t="s">
        <v>1126</v>
      </c>
      <c r="F256" s="4" t="s">
        <v>231</v>
      </c>
      <c r="G256" s="7" t="str">
        <f>_xll.AtlasFormulas.AtlasFunctions.AtlasTable("PROD",DataAreaId,"T.SalesLine","%ShippingDateRequested","","","","","","","ItemId|InventTransId",$D256,$E256)</f>
        <v>3/4/2017</v>
      </c>
      <c r="H256" s="9">
        <v>-175</v>
      </c>
      <c r="I256" s="9">
        <f>_xll.AtlasFormulas.AtlasFunctions.AtlasBalance("PROD",DataAreaId,"T.SalesLine","Sum|SalesPrice|0","","","","","","","ItemId|InventTransId",$D256,$E256)</f>
        <v>6.75</v>
      </c>
      <c r="J256" s="7" t="str">
        <f>_xll.AtlasFormulas.AtlasFunctions.AtlasTable("PROD",DataAreaId,"T.SalesLine","%CurrencyCode","","","","","","","ItemId|InventTransId",$D256,$E256)</f>
        <v>EUR</v>
      </c>
      <c r="K256" s="9">
        <f>_xll.AtlasFormulas.AtlasFunctions.AtlasBalance("PROD",DataAreaId,"T.SalesLine","Sum|LineAmount|0","","","","","","","ItemId|InventTransId",$D256,$E256)</f>
        <v>31725</v>
      </c>
      <c r="L256" s="6">
        <v>42832</v>
      </c>
      <c r="M256" s="6">
        <v>42796</v>
      </c>
    </row>
    <row r="257" spans="1:13" x14ac:dyDescent="0.25">
      <c r="A257" s="4" t="s">
        <v>928</v>
      </c>
      <c r="B257" s="7" t="str">
        <f>_xll.AtlasFormulas.AtlasFunctions.AtlasTable("PROD",DataAreaId,"T.SalesTable","%CustAccount","","","","","","","SalesId",$A257)</f>
        <v>364-000129</v>
      </c>
      <c r="C257" s="7" t="str">
        <f>_xll.AtlasFormulas.AtlasFunctions.AtlasTable("PROD",DataAreaId,"T.CustTable","%Name","","","","","","","AccountNum",$B257)</f>
        <v>SAAone GWW V.O.F.</v>
      </c>
      <c r="D257" s="4" t="s">
        <v>233</v>
      </c>
      <c r="E257" s="4" t="s">
        <v>1126</v>
      </c>
      <c r="F257" s="4" t="s">
        <v>231</v>
      </c>
      <c r="G257" s="7" t="str">
        <f>_xll.AtlasFormulas.AtlasFunctions.AtlasTable("PROD",DataAreaId,"T.SalesLine","%ShippingDateRequested","","","","","","","ItemId|InventTransId",$D257,$E257)</f>
        <v>3/4/2017</v>
      </c>
      <c r="H257" s="9">
        <v>-390</v>
      </c>
      <c r="I257" s="9">
        <f>_xll.AtlasFormulas.AtlasFunctions.AtlasBalance("PROD",DataAreaId,"T.SalesLine","Sum|SalesPrice|0","","","","","","","ItemId|InventTransId",$D257,$E257)</f>
        <v>6.75</v>
      </c>
      <c r="J257" s="7" t="str">
        <f>_xll.AtlasFormulas.AtlasFunctions.AtlasTable("PROD",DataAreaId,"T.SalesLine","%CurrencyCode","","","","","","","ItemId|InventTransId",$D257,$E257)</f>
        <v>EUR</v>
      </c>
      <c r="K257" s="9">
        <f>_xll.AtlasFormulas.AtlasFunctions.AtlasBalance("PROD",DataAreaId,"T.SalesLine","Sum|LineAmount|0","","","","","","","ItemId|InventTransId",$D257,$E257)</f>
        <v>31725</v>
      </c>
      <c r="L257" s="6">
        <v>42837</v>
      </c>
      <c r="M257" s="6">
        <v>42829</v>
      </c>
    </row>
    <row r="258" spans="1:13" x14ac:dyDescent="0.25">
      <c r="A258" s="4" t="s">
        <v>928</v>
      </c>
      <c r="B258" s="7" t="str">
        <f>_xll.AtlasFormulas.AtlasFunctions.AtlasTable("PROD",DataAreaId,"T.SalesTable","%CustAccount","","","","","","","SalesId",$A258)</f>
        <v>364-000129</v>
      </c>
      <c r="C258" s="7" t="str">
        <f>_xll.AtlasFormulas.AtlasFunctions.AtlasTable("PROD",DataAreaId,"T.CustTable","%Name","","","","","","","AccountNum",$B258)</f>
        <v>SAAone GWW V.O.F.</v>
      </c>
      <c r="D258" s="4" t="s">
        <v>233</v>
      </c>
      <c r="E258" s="4" t="s">
        <v>1126</v>
      </c>
      <c r="F258" s="4" t="s">
        <v>231</v>
      </c>
      <c r="G258" s="7" t="str">
        <f>_xll.AtlasFormulas.AtlasFunctions.AtlasTable("PROD",DataAreaId,"T.SalesLine","%ShippingDateRequested","","","","","","","ItemId|InventTransId",$D258,$E258)</f>
        <v>3/4/2017</v>
      </c>
      <c r="H258" s="9">
        <v>175</v>
      </c>
      <c r="I258" s="9">
        <f>_xll.AtlasFormulas.AtlasFunctions.AtlasBalance("PROD",DataAreaId,"T.SalesLine","Sum|SalesPrice|0","","","","","","","ItemId|InventTransId",$D258,$E258)</f>
        <v>6.75</v>
      </c>
      <c r="J258" s="7" t="str">
        <f>_xll.AtlasFormulas.AtlasFunctions.AtlasTable("PROD",DataAreaId,"T.SalesLine","%CurrencyCode","","","","","","","ItemId|InventTransId",$D258,$E258)</f>
        <v>EUR</v>
      </c>
      <c r="K258" s="9">
        <f>_xll.AtlasFormulas.AtlasFunctions.AtlasBalance("PROD",DataAreaId,"T.SalesLine","Sum|LineAmount|0","","","","","","","ItemId|InventTransId",$D258,$E258)</f>
        <v>31725</v>
      </c>
      <c r="L258" s="6">
        <v>42832</v>
      </c>
      <c r="M258" s="6">
        <v>42832</v>
      </c>
    </row>
    <row r="259" spans="1:13" x14ac:dyDescent="0.25">
      <c r="A259" s="4" t="s">
        <v>928</v>
      </c>
      <c r="B259" s="7" t="str">
        <f>_xll.AtlasFormulas.AtlasFunctions.AtlasTable("PROD",DataAreaId,"T.SalesTable","%CustAccount","","","","","","","SalesId",$A259)</f>
        <v>364-000129</v>
      </c>
      <c r="C259" s="7" t="str">
        <f>_xll.AtlasFormulas.AtlasFunctions.AtlasTable("PROD",DataAreaId,"T.CustTable","%Name","","","","","","","AccountNum",$B259)</f>
        <v>SAAone GWW V.O.F.</v>
      </c>
      <c r="D259" s="4" t="s">
        <v>233</v>
      </c>
      <c r="E259" s="4" t="s">
        <v>1127</v>
      </c>
      <c r="F259" s="4" t="s">
        <v>231</v>
      </c>
      <c r="G259" s="7" t="str">
        <f>_xll.AtlasFormulas.AtlasFunctions.AtlasTable("PROD",DataAreaId,"T.SalesLine","%ShippingDateRequested","","","","","","","ItemId|InventTransId",$D259,$E259)</f>
        <v>3/4/2017</v>
      </c>
      <c r="H259" s="9">
        <v>-175</v>
      </c>
      <c r="I259" s="9">
        <f>_xll.AtlasFormulas.AtlasFunctions.AtlasBalance("PROD",DataAreaId,"T.SalesLine","Sum|SalesPrice|0","","","","","","","ItemId|InventTransId",$D259,$E259)</f>
        <v>0</v>
      </c>
      <c r="J259" s="7" t="str">
        <f>_xll.AtlasFormulas.AtlasFunctions.AtlasTable("PROD",DataAreaId,"T.SalesLine","%CurrencyCode","","","","","","","ItemId|InventTransId",$D259,$E259)</f>
        <v>EUR</v>
      </c>
      <c r="K259" s="9">
        <f>_xll.AtlasFormulas.AtlasFunctions.AtlasBalance("PROD",DataAreaId,"T.SalesLine","Sum|LineAmount|0","","","","","","","ItemId|InventTransId",$D259,$E259)</f>
        <v>0</v>
      </c>
      <c r="L259" s="6">
        <v>42837</v>
      </c>
      <c r="M259" s="6">
        <v>42832</v>
      </c>
    </row>
    <row r="260" spans="1:13" x14ac:dyDescent="0.25">
      <c r="A260" s="4" t="s">
        <v>941</v>
      </c>
      <c r="B260" s="7" t="str">
        <f>_xll.AtlasFormulas.AtlasFunctions.AtlasTable("PROD",DataAreaId,"T.SalesTable","%CustAccount","","","","","","","SalesId",$A260)</f>
        <v>364-000022</v>
      </c>
      <c r="C260" s="7" t="str">
        <f>_xll.AtlasFormulas.AtlasFunctions.AtlasTable("PROD",DataAreaId,"T.CustTable","%Name","","","","","","","AccountNum",$B260)</f>
        <v>KWS Infra Rotterdam</v>
      </c>
      <c r="D260" s="4" t="s">
        <v>233</v>
      </c>
      <c r="E260" s="4" t="s">
        <v>1128</v>
      </c>
      <c r="F260" s="4" t="s">
        <v>231</v>
      </c>
      <c r="G260" s="7" t="str">
        <f>_xll.AtlasFormulas.AtlasFunctions.AtlasTable("PROD",DataAreaId,"T.SalesLine","%ShippingDateRequested","","","","","","","ItemId|InventTransId",$D260,$E260)</f>
        <v>3/15/2017</v>
      </c>
      <c r="H260" s="9">
        <v>-253.5</v>
      </c>
      <c r="I260" s="9">
        <f>_xll.AtlasFormulas.AtlasFunctions.AtlasBalance("PROD",DataAreaId,"T.SalesLine","Sum|SalesPrice|0","","","","","","","ItemId|InventTransId",$D260,$E260)</f>
        <v>6.95</v>
      </c>
      <c r="J260" s="7" t="str">
        <f>_xll.AtlasFormulas.AtlasFunctions.AtlasTable("PROD",DataAreaId,"T.SalesLine","%CurrencyCode","","","","","","","ItemId|InventTransId",$D260,$E260)</f>
        <v>EUR</v>
      </c>
      <c r="K260" s="9">
        <f>_xll.AtlasFormulas.AtlasFunctions.AtlasBalance("PROD",DataAreaId,"T.SalesLine","Sum|LineAmount|0","","","","","","","ItemId|InventTransId",$D260,$E260)</f>
        <v>4065.75</v>
      </c>
      <c r="L260" s="6">
        <v>42832</v>
      </c>
      <c r="M260" s="6">
        <v>42832</v>
      </c>
    </row>
    <row r="261" spans="1:13" x14ac:dyDescent="0.25">
      <c r="A261" s="4" t="s">
        <v>941</v>
      </c>
      <c r="B261" s="7" t="str">
        <f>_xll.AtlasFormulas.AtlasFunctions.AtlasTable("PROD",DataAreaId,"T.SalesTable","%CustAccount","","","","","","","SalesId",$A261)</f>
        <v>364-000022</v>
      </c>
      <c r="C261" s="7" t="str">
        <f>_xll.AtlasFormulas.AtlasFunctions.AtlasTable("PROD",DataAreaId,"T.CustTable","%Name","","","","","","","AccountNum",$B261)</f>
        <v>KWS Infra Rotterdam</v>
      </c>
      <c r="D261" s="4" t="s">
        <v>233</v>
      </c>
      <c r="E261" s="4" t="s">
        <v>1128</v>
      </c>
      <c r="F261" s="4" t="s">
        <v>231</v>
      </c>
      <c r="G261" s="7" t="str">
        <f>_xll.AtlasFormulas.AtlasFunctions.AtlasTable("PROD",DataAreaId,"T.SalesLine","%ShippingDateRequested","","","","","","","ItemId|InventTransId",$D261,$E261)</f>
        <v>3/15/2017</v>
      </c>
      <c r="H261" s="9">
        <v>-331.5</v>
      </c>
      <c r="I261" s="9">
        <f>_xll.AtlasFormulas.AtlasFunctions.AtlasBalance("PROD",DataAreaId,"T.SalesLine","Sum|SalesPrice|0","","","","","","","ItemId|InventTransId",$D261,$E261)</f>
        <v>6.95</v>
      </c>
      <c r="J261" s="7" t="str">
        <f>_xll.AtlasFormulas.AtlasFunctions.AtlasTable("PROD",DataAreaId,"T.SalesLine","%CurrencyCode","","","","","","","ItemId|InventTransId",$D261,$E261)</f>
        <v>EUR</v>
      </c>
      <c r="K261" s="9">
        <f>_xll.AtlasFormulas.AtlasFunctions.AtlasBalance("PROD",DataAreaId,"T.SalesLine","Sum|LineAmount|0","","","","","","","ItemId|InventTransId",$D261,$E261)</f>
        <v>4065.75</v>
      </c>
      <c r="L261" s="6">
        <v>42832</v>
      </c>
      <c r="M261" s="6">
        <v>42832</v>
      </c>
    </row>
    <row r="262" spans="1:13" x14ac:dyDescent="0.25">
      <c r="A262" s="4" t="s">
        <v>1129</v>
      </c>
      <c r="B262" s="7" t="str">
        <f>_xll.AtlasFormulas.AtlasFunctions.AtlasTable("PROD",DataAreaId,"T.SalesTable","%CustAccount","","","","","","","SalesId",$A262)</f>
        <v>364-000007</v>
      </c>
      <c r="C262" s="7" t="str">
        <f>_xll.AtlasFormulas.AtlasFunctions.AtlasTable("PROD",DataAreaId,"T.CustTable","%Name","","","","","","","AccountNum",$B262)</f>
        <v>Versluys &amp; Zoon B.V.</v>
      </c>
      <c r="D262" s="4" t="s">
        <v>233</v>
      </c>
      <c r="E262" s="4" t="s">
        <v>1130</v>
      </c>
      <c r="F262" s="4" t="s">
        <v>231</v>
      </c>
      <c r="G262" s="7" t="str">
        <f>_xll.AtlasFormulas.AtlasFunctions.AtlasTable("PROD",DataAreaId,"T.SalesLine","%ShippingDateRequested","","","","","","","ItemId|InventTransId",$D262,$E262)</f>
        <v>4/26/2017</v>
      </c>
      <c r="H262" s="9">
        <v>-97.5</v>
      </c>
      <c r="I262" s="9">
        <f>_xll.AtlasFormulas.AtlasFunctions.AtlasBalance("PROD",DataAreaId,"T.SalesLine","Sum|SalesPrice|0","","","","","","","ItemId|InventTransId",$D262,$E262)</f>
        <v>6.85</v>
      </c>
      <c r="J262" s="7" t="str">
        <f>_xll.AtlasFormulas.AtlasFunctions.AtlasTable("PROD",DataAreaId,"T.SalesLine","%CurrencyCode","","","","","","","ItemId|InventTransId",$D262,$E262)</f>
        <v>EUR</v>
      </c>
      <c r="K262" s="9">
        <f>_xll.AtlasFormulas.AtlasFunctions.AtlasBalance("PROD",DataAreaId,"T.SalesLine","Sum|LineAmount|0","","","","","","","ItemId|InventTransId",$D262,$E262)</f>
        <v>667.88</v>
      </c>
      <c r="L262" s="6">
        <v>42863</v>
      </c>
      <c r="M262" s="6">
        <v>42851</v>
      </c>
    </row>
    <row r="263" spans="1:13" x14ac:dyDescent="0.25">
      <c r="A263" s="4" t="s">
        <v>952</v>
      </c>
      <c r="B263" s="7" t="str">
        <f>_xll.AtlasFormulas.AtlasFunctions.AtlasTable("PROD",DataAreaId,"T.SalesTable","%CustAccount","","","","","","","SalesId",$A263)</f>
        <v>364-000043</v>
      </c>
      <c r="C263" s="7" t="str">
        <f>_xll.AtlasFormulas.AtlasFunctions.AtlasTable("PROD",DataAreaId,"T.CustTable","%Name","","","","","","","AccountNum",$B263)</f>
        <v>Gebr. Van Kessel Wegenbouw B.V. Regio West</v>
      </c>
      <c r="D263" s="4" t="s">
        <v>233</v>
      </c>
      <c r="E263" s="4" t="s">
        <v>1131</v>
      </c>
      <c r="F263" s="4" t="s">
        <v>231</v>
      </c>
      <c r="G263" s="7" t="str">
        <f>_xll.AtlasFormulas.AtlasFunctions.AtlasTable("PROD",DataAreaId,"T.SalesLine","%ShippingDateRequested","","","","","","","ItemId|InventTransId",$D263,$E263)</f>
        <v>5/5/2017</v>
      </c>
      <c r="H263" s="9">
        <v>-7800</v>
      </c>
      <c r="I263" s="9">
        <f>_xll.AtlasFormulas.AtlasFunctions.AtlasBalance("PROD",DataAreaId,"T.SalesLine","Sum|SalesPrice|0","","","","","","","ItemId|InventTransId",$D263,$E263)</f>
        <v>6</v>
      </c>
      <c r="J263" s="7" t="str">
        <f>_xll.AtlasFormulas.AtlasFunctions.AtlasTable("PROD",DataAreaId,"T.SalesLine","%CurrencyCode","","","","","","","ItemId|InventTransId",$D263,$E263)</f>
        <v>EUR</v>
      </c>
      <c r="K263" s="9">
        <f>_xll.AtlasFormulas.AtlasFunctions.AtlasBalance("PROD",DataAreaId,"T.SalesLine","Sum|LineAmount|0","","","","","","","ItemId|InventTransId",$D263,$E263)</f>
        <v>53820</v>
      </c>
      <c r="L263" s="6">
        <v>42870</v>
      </c>
      <c r="M263" s="6">
        <v>42860</v>
      </c>
    </row>
    <row r="264" spans="1:13" x14ac:dyDescent="0.25">
      <c r="A264" s="4" t="s">
        <v>954</v>
      </c>
      <c r="B264" s="7" t="str">
        <f>_xll.AtlasFormulas.AtlasFunctions.AtlasTable("PROD",DataAreaId,"T.SalesTable","%CustAccount","","","","","","","SalesId",$A264)</f>
        <v>364-000097</v>
      </c>
      <c r="C264" s="7" t="str">
        <f>_xll.AtlasFormulas.AtlasFunctions.AtlasTable("PROD",DataAreaId,"T.CustTable","%Name","","","","","","","AccountNum",$B264)</f>
        <v>Heijmans Wegen</v>
      </c>
      <c r="D264" s="4" t="s">
        <v>233</v>
      </c>
      <c r="E264" s="4" t="s">
        <v>1132</v>
      </c>
      <c r="F264" s="4" t="s">
        <v>231</v>
      </c>
      <c r="G264" s="7" t="str">
        <f>_xll.AtlasFormulas.AtlasFunctions.AtlasTable("PROD",DataAreaId,"T.SalesLine","%ShippingDateRequested","","","","","","","ItemId|InventTransId",$D264,$E264)</f>
        <v>5/8/2017</v>
      </c>
      <c r="H264" s="9">
        <v>-325</v>
      </c>
      <c r="I264" s="9">
        <f>_xll.AtlasFormulas.AtlasFunctions.AtlasBalance("PROD",DataAreaId,"T.SalesLine","Sum|SalesPrice|0","","","","","","","ItemId|InventTransId",$D264,$E264)</f>
        <v>7.35</v>
      </c>
      <c r="J264" s="7" t="str">
        <f>_xll.AtlasFormulas.AtlasFunctions.AtlasTable("PROD",DataAreaId,"T.SalesLine","%CurrencyCode","","","","","","","ItemId|InventTransId",$D264,$E264)</f>
        <v>EUR</v>
      </c>
      <c r="K264" s="9">
        <f>_xll.AtlasFormulas.AtlasFunctions.AtlasBalance("PROD",DataAreaId,"T.SalesLine","Sum|LineAmount|0","","","","","","","ItemId|InventTransId",$D264,$E264)</f>
        <v>2388.75</v>
      </c>
      <c r="L264" s="6">
        <v>42877</v>
      </c>
      <c r="M264" s="6">
        <v>42860</v>
      </c>
    </row>
    <row r="265" spans="1:13" x14ac:dyDescent="0.25">
      <c r="A265" s="4" t="s">
        <v>954</v>
      </c>
      <c r="B265" s="7" t="str">
        <f>_xll.AtlasFormulas.AtlasFunctions.AtlasTable("PROD",DataAreaId,"T.SalesTable","%CustAccount","","","","","","","SalesId",$A265)</f>
        <v>364-000097</v>
      </c>
      <c r="C265" s="7" t="str">
        <f>_xll.AtlasFormulas.AtlasFunctions.AtlasTable("PROD",DataAreaId,"T.CustTable","%Name","","","","","","","AccountNum",$B265)</f>
        <v>Heijmans Wegen</v>
      </c>
      <c r="D265" s="4" t="s">
        <v>233</v>
      </c>
      <c r="E265" s="4" t="s">
        <v>1132</v>
      </c>
      <c r="F265" s="4" t="s">
        <v>231</v>
      </c>
      <c r="G265" s="7" t="str">
        <f>_xll.AtlasFormulas.AtlasFunctions.AtlasTable("PROD",DataAreaId,"T.SalesLine","%ShippingDateRequested","","","","","","","ItemId|InventTransId",$D265,$E265)</f>
        <v>5/8/2017</v>
      </c>
      <c r="H265" s="9">
        <v>-48.75</v>
      </c>
      <c r="I265" s="9">
        <f>_xll.AtlasFormulas.AtlasFunctions.AtlasBalance("PROD",DataAreaId,"T.SalesLine","Sum|SalesPrice|0","","","","","","","ItemId|InventTransId",$D265,$E265)</f>
        <v>7.35</v>
      </c>
      <c r="J265" s="7" t="str">
        <f>_xll.AtlasFormulas.AtlasFunctions.AtlasTable("PROD",DataAreaId,"T.SalesLine","%CurrencyCode","","","","","","","ItemId|InventTransId",$D265,$E265)</f>
        <v>EUR</v>
      </c>
      <c r="K265" s="9">
        <f>_xll.AtlasFormulas.AtlasFunctions.AtlasBalance("PROD",DataAreaId,"T.SalesLine","Sum|LineAmount|0","","","","","","","ItemId|InventTransId",$D265,$E265)</f>
        <v>2388.75</v>
      </c>
      <c r="L265" s="6">
        <v>42874</v>
      </c>
      <c r="M265" s="6">
        <v>42860</v>
      </c>
    </row>
    <row r="266" spans="1:13" x14ac:dyDescent="0.25">
      <c r="A266" s="4" t="s">
        <v>954</v>
      </c>
      <c r="B266" s="7" t="str">
        <f>_xll.AtlasFormulas.AtlasFunctions.AtlasTable("PROD",DataAreaId,"T.SalesTable","%CustAccount","","","","","","","SalesId",$A266)</f>
        <v>364-000097</v>
      </c>
      <c r="C266" s="7" t="str">
        <f>_xll.AtlasFormulas.AtlasFunctions.AtlasTable("PROD",DataAreaId,"T.CustTable","%Name","","","","","","","AccountNum",$B266)</f>
        <v>Heijmans Wegen</v>
      </c>
      <c r="D266" s="4" t="s">
        <v>233</v>
      </c>
      <c r="E266" s="4" t="s">
        <v>1132</v>
      </c>
      <c r="F266" s="4" t="s">
        <v>231</v>
      </c>
      <c r="G266" s="7" t="str">
        <f>_xll.AtlasFormulas.AtlasFunctions.AtlasTable("PROD",DataAreaId,"T.SalesLine","%ShippingDateRequested","","","","","","","ItemId|InventTransId",$D266,$E266)</f>
        <v>5/8/2017</v>
      </c>
      <c r="H266" s="9">
        <v>-16.25</v>
      </c>
      <c r="I266" s="9">
        <f>_xll.AtlasFormulas.AtlasFunctions.AtlasBalance("PROD",DataAreaId,"T.SalesLine","Sum|SalesPrice|0","","","","","","","ItemId|InventTransId",$D266,$E266)</f>
        <v>7.35</v>
      </c>
      <c r="J266" s="7" t="str">
        <f>_xll.AtlasFormulas.AtlasFunctions.AtlasTable("PROD",DataAreaId,"T.SalesLine","%CurrencyCode","","","","","","","ItemId|InventTransId",$D266,$E266)</f>
        <v>EUR</v>
      </c>
      <c r="K266" s="9">
        <f>_xll.AtlasFormulas.AtlasFunctions.AtlasBalance("PROD",DataAreaId,"T.SalesLine","Sum|LineAmount|0","","","","","","","ItemId|InventTransId",$D266,$E266)</f>
        <v>2388.75</v>
      </c>
      <c r="L266" s="6">
        <v>42874</v>
      </c>
      <c r="M266" s="6">
        <v>42860</v>
      </c>
    </row>
    <row r="267" spans="1:13" x14ac:dyDescent="0.25">
      <c r="A267" s="4" t="s">
        <v>964</v>
      </c>
      <c r="B267" s="7" t="str">
        <f>_xll.AtlasFormulas.AtlasFunctions.AtlasTable("PROD",DataAreaId,"T.SalesTable","%CustAccount","","","","","","","SalesId",$A267)</f>
        <v>364-000123</v>
      </c>
      <c r="C267" s="7" t="str">
        <f>_xll.AtlasFormulas.AtlasFunctions.AtlasTable("PROD",DataAreaId,"T.CustTable","%Name","","","","","","","AccountNum",$B267)</f>
        <v>Roelofs Wegenbouw B.V., den Ham</v>
      </c>
      <c r="D267" s="4" t="s">
        <v>233</v>
      </c>
      <c r="E267" s="4" t="s">
        <v>1133</v>
      </c>
      <c r="F267" s="4" t="s">
        <v>231</v>
      </c>
      <c r="G267" s="7" t="str">
        <f>_xll.AtlasFormulas.AtlasFunctions.AtlasTable("PROD",DataAreaId,"T.SalesLine","%ShippingDateRequested","","","","","","","ItemId|InventTransId",$D267,$E267)</f>
        <v>5/8/2017</v>
      </c>
      <c r="H267" s="9">
        <v>-2007.3</v>
      </c>
      <c r="I267" s="9">
        <f>_xll.AtlasFormulas.AtlasFunctions.AtlasBalance("PROD",DataAreaId,"T.SalesLine","Sum|SalesPrice|0","","","","","","","ItemId|InventTransId",$D267,$E267)</f>
        <v>6.75</v>
      </c>
      <c r="J267" s="7" t="str">
        <f>_xll.AtlasFormulas.AtlasFunctions.AtlasTable("PROD",DataAreaId,"T.SalesLine","%CurrencyCode","","","","","","","ItemId|InventTransId",$D267,$E267)</f>
        <v>EUR</v>
      </c>
      <c r="K267" s="9">
        <f>_xll.AtlasFormulas.AtlasFunctions.AtlasBalance("PROD",DataAreaId,"T.SalesLine","Sum|LineAmount|0","","","","","","","ItemId|InventTransId",$D267,$E267)</f>
        <v>13549.28</v>
      </c>
      <c r="L267" s="6">
        <v>42872</v>
      </c>
      <c r="M267" s="6">
        <v>42863</v>
      </c>
    </row>
    <row r="268" spans="1:13" x14ac:dyDescent="0.25">
      <c r="A268" s="4" t="s">
        <v>964</v>
      </c>
      <c r="B268" s="7" t="str">
        <f>_xll.AtlasFormulas.AtlasFunctions.AtlasTable("PROD",DataAreaId,"T.SalesTable","%CustAccount","","","","","","","SalesId",$A268)</f>
        <v>364-000123</v>
      </c>
      <c r="C268" s="7" t="str">
        <f>_xll.AtlasFormulas.AtlasFunctions.AtlasTable("PROD",DataAreaId,"T.CustTable","%Name","","","","","","","AccountNum",$B268)</f>
        <v>Roelofs Wegenbouw B.V., den Ham</v>
      </c>
      <c r="D268" s="4" t="s">
        <v>233</v>
      </c>
      <c r="E268" s="4" t="s">
        <v>1133</v>
      </c>
      <c r="F268" s="4" t="s">
        <v>231</v>
      </c>
      <c r="G268" s="7" t="str">
        <f>_xll.AtlasFormulas.AtlasFunctions.AtlasTable("PROD",DataAreaId,"T.SalesLine","%ShippingDateRequested","","","","","","","ItemId|InventTransId",$D268,$E268)</f>
        <v>5/8/2017</v>
      </c>
      <c r="H268" s="9">
        <v>-195</v>
      </c>
      <c r="I268" s="9">
        <f>_xll.AtlasFormulas.AtlasFunctions.AtlasBalance("PROD",DataAreaId,"T.SalesLine","Sum|SalesPrice|0","","","","","","","ItemId|InventTransId",$D268,$E268)</f>
        <v>6.75</v>
      </c>
      <c r="J268" s="7" t="str">
        <f>_xll.AtlasFormulas.AtlasFunctions.AtlasTable("PROD",DataAreaId,"T.SalesLine","%CurrencyCode","","","","","","","ItemId|InventTransId",$D268,$E268)</f>
        <v>EUR</v>
      </c>
      <c r="K268" s="9">
        <f>_xll.AtlasFormulas.AtlasFunctions.AtlasBalance("PROD",DataAreaId,"T.SalesLine","Sum|LineAmount|0","","","","","","","ItemId|InventTransId",$D268,$E268)</f>
        <v>13549.28</v>
      </c>
      <c r="L268" s="6">
        <v>42871</v>
      </c>
      <c r="M268" s="6">
        <v>42863</v>
      </c>
    </row>
    <row r="269" spans="1:13" x14ac:dyDescent="0.25">
      <c r="A269" s="4" t="s">
        <v>964</v>
      </c>
      <c r="B269" s="7" t="str">
        <f>_xll.AtlasFormulas.AtlasFunctions.AtlasTable("PROD",DataAreaId,"T.SalesTable","%CustAccount","","","","","","","SalesId",$A269)</f>
        <v>364-000123</v>
      </c>
      <c r="C269" s="7" t="str">
        <f>_xll.AtlasFormulas.AtlasFunctions.AtlasTable("PROD",DataAreaId,"T.CustTable","%Name","","","","","","","AccountNum",$B269)</f>
        <v>Roelofs Wegenbouw B.V., den Ham</v>
      </c>
      <c r="D269" s="4" t="s">
        <v>233</v>
      </c>
      <c r="E269" s="4" t="s">
        <v>1133</v>
      </c>
      <c r="F269" s="4" t="s">
        <v>231</v>
      </c>
      <c r="G269" s="7" t="str">
        <f>_xll.AtlasFormulas.AtlasFunctions.AtlasTable("PROD",DataAreaId,"T.SalesLine","%ShippingDateRequested","","","","","","","ItemId|InventTransId",$D269,$E269)</f>
        <v>5/8/2017</v>
      </c>
      <c r="H269" s="9">
        <v>-235.2</v>
      </c>
      <c r="I269" s="9">
        <f>_xll.AtlasFormulas.AtlasFunctions.AtlasBalance("PROD",DataAreaId,"T.SalesLine","Sum|SalesPrice|0","","","","","","","ItemId|InventTransId",$D269,$E269)</f>
        <v>6.75</v>
      </c>
      <c r="J269" s="7" t="str">
        <f>_xll.AtlasFormulas.AtlasFunctions.AtlasTable("PROD",DataAreaId,"T.SalesLine","%CurrencyCode","","","","","","","ItemId|InventTransId",$D269,$E269)</f>
        <v>EUR</v>
      </c>
      <c r="K269" s="9">
        <f>_xll.AtlasFormulas.AtlasFunctions.AtlasBalance("PROD",DataAreaId,"T.SalesLine","Sum|LineAmount|0","","","","","","","ItemId|InventTransId",$D269,$E269)</f>
        <v>13549.28</v>
      </c>
      <c r="L269" s="6">
        <v>42871</v>
      </c>
      <c r="M269" s="6">
        <v>42863</v>
      </c>
    </row>
    <row r="270" spans="1:13" x14ac:dyDescent="0.25">
      <c r="A270" s="4" t="s">
        <v>977</v>
      </c>
      <c r="B270" s="7" t="str">
        <f>_xll.AtlasFormulas.AtlasFunctions.AtlasTable("PROD",DataAreaId,"T.SalesTable","%CustAccount","","","","","","","SalesId",$A270)</f>
        <v>364-000044</v>
      </c>
      <c r="C270" s="7" t="str">
        <f>_xll.AtlasFormulas.AtlasFunctions.AtlasTable("PROD",DataAreaId,"T.CustTable","%Name","","","","","","","AccountNum",$B270)</f>
        <v>Schagen Infra B.V.</v>
      </c>
      <c r="D270" s="4" t="s">
        <v>233</v>
      </c>
      <c r="E270" s="4" t="s">
        <v>1134</v>
      </c>
      <c r="F270" s="4" t="s">
        <v>231</v>
      </c>
      <c r="G270" s="7" t="str">
        <f>_xll.AtlasFormulas.AtlasFunctions.AtlasTable("PROD",DataAreaId,"T.SalesLine","%ShippingDateRequested","","","","","","","ItemId|InventTransId",$D270,$E270)</f>
        <v>5/12/2017</v>
      </c>
      <c r="H270" s="9">
        <v>-5655</v>
      </c>
      <c r="I270" s="9">
        <f>_xll.AtlasFormulas.AtlasFunctions.AtlasBalance("PROD",DataAreaId,"T.SalesLine","Sum|SalesPrice|0","","","","","","","ItemId|InventTransId",$D270,$E270)</f>
        <v>6.73</v>
      </c>
      <c r="J270" s="7" t="str">
        <f>_xll.AtlasFormulas.AtlasFunctions.AtlasTable("PROD",DataAreaId,"T.SalesLine","%CurrencyCode","","","","","","","ItemId|InventTransId",$D270,$E270)</f>
        <v>EUR</v>
      </c>
      <c r="K270" s="9">
        <f>_xll.AtlasFormulas.AtlasFunctions.AtlasBalance("PROD",DataAreaId,"T.SalesLine","Sum|LineAmount|0","","","","","","","ItemId|InventTransId",$D270,$E270)</f>
        <v>41995.199999999997</v>
      </c>
      <c r="L270" s="6">
        <v>42886</v>
      </c>
      <c r="M270" s="6">
        <v>42867</v>
      </c>
    </row>
    <row r="271" spans="1:13" x14ac:dyDescent="0.25">
      <c r="A271" s="4" t="s">
        <v>977</v>
      </c>
      <c r="B271" s="7" t="str">
        <f>_xll.AtlasFormulas.AtlasFunctions.AtlasTable("PROD",DataAreaId,"T.SalesTable","%CustAccount","","","","","","","SalesId",$A271)</f>
        <v>364-000044</v>
      </c>
      <c r="C271" s="7" t="str">
        <f>_xll.AtlasFormulas.AtlasFunctions.AtlasTable("PROD",DataAreaId,"T.CustTable","%Name","","","","","","","AccountNum",$B271)</f>
        <v>Schagen Infra B.V.</v>
      </c>
      <c r="D271" s="4" t="s">
        <v>233</v>
      </c>
      <c r="E271" s="4" t="s">
        <v>1134</v>
      </c>
      <c r="F271" s="4" t="s">
        <v>231</v>
      </c>
      <c r="G271" s="7" t="str">
        <f>_xll.AtlasFormulas.AtlasFunctions.AtlasTable("PROD",DataAreaId,"T.SalesLine","%ShippingDateRequested","","","","","","","ItemId|InventTransId",$D271,$E271)</f>
        <v>5/12/2017</v>
      </c>
      <c r="H271" s="9">
        <v>-682.5</v>
      </c>
      <c r="I271" s="9">
        <f>_xll.AtlasFormulas.AtlasFunctions.AtlasBalance("PROD",DataAreaId,"T.SalesLine","Sum|SalesPrice|0","","","","","","","ItemId|InventTransId",$D271,$E271)</f>
        <v>6.73</v>
      </c>
      <c r="J271" s="7" t="str">
        <f>_xll.AtlasFormulas.AtlasFunctions.AtlasTable("PROD",DataAreaId,"T.SalesLine","%CurrencyCode","","","","","","","ItemId|InventTransId",$D271,$E271)</f>
        <v>EUR</v>
      </c>
      <c r="K271" s="9">
        <f>_xll.AtlasFormulas.AtlasFunctions.AtlasBalance("PROD",DataAreaId,"T.SalesLine","Sum|LineAmount|0","","","","","","","ItemId|InventTransId",$D271,$E271)</f>
        <v>41995.199999999997</v>
      </c>
      <c r="L271" s="6">
        <v>42887</v>
      </c>
      <c r="M271" s="6">
        <v>42867</v>
      </c>
    </row>
    <row r="272" spans="1:13" x14ac:dyDescent="0.25">
      <c r="A272" s="4" t="s">
        <v>1135</v>
      </c>
      <c r="B272" s="7" t="str">
        <f>_xll.AtlasFormulas.AtlasFunctions.AtlasTable("PROD",DataAreaId,"T.SalesTable","%CustAccount","","","","","","","SalesId",$A272)</f>
        <v>364-000022</v>
      </c>
      <c r="C272" s="7" t="str">
        <f>_xll.AtlasFormulas.AtlasFunctions.AtlasTable("PROD",DataAreaId,"T.CustTable","%Name","","","","","","","AccountNum",$B272)</f>
        <v>KWS Infra Rotterdam</v>
      </c>
      <c r="D272" s="4" t="s">
        <v>233</v>
      </c>
      <c r="E272" s="4" t="s">
        <v>1136</v>
      </c>
      <c r="F272" s="4" t="s">
        <v>231</v>
      </c>
      <c r="G272" s="7" t="str">
        <f>_xll.AtlasFormulas.AtlasFunctions.AtlasTable("PROD",DataAreaId,"T.SalesLine","%ShippingDateRequested","","","","","","","ItemId|InventTransId",$D272,$E272)</f>
        <v>5/15/2017</v>
      </c>
      <c r="H272" s="9">
        <v>253.5</v>
      </c>
      <c r="I272" s="9">
        <f>_xll.AtlasFormulas.AtlasFunctions.AtlasBalance("PROD",DataAreaId,"T.SalesLine","Sum|SalesPrice|0","","","","","","","ItemId|InventTransId",$D272,$E272)</f>
        <v>6.95</v>
      </c>
      <c r="J272" s="7" t="str">
        <f>_xll.AtlasFormulas.AtlasFunctions.AtlasTable("PROD",DataAreaId,"T.SalesLine","%CurrencyCode","","","","","","","ItemId|InventTransId",$D272,$E272)</f>
        <v>EUR</v>
      </c>
      <c r="K272" s="9">
        <f>_xll.AtlasFormulas.AtlasFunctions.AtlasBalance("PROD",DataAreaId,"T.SalesLine","Sum|LineAmount|0","","","","","","","ItemId|InventTransId",$D272,$E272)</f>
        <v>-1761.83</v>
      </c>
      <c r="L272" s="6">
        <v>42870</v>
      </c>
      <c r="M272" s="6">
        <v>42870</v>
      </c>
    </row>
    <row r="273" spans="1:13" x14ac:dyDescent="0.25">
      <c r="A273" s="4" t="s">
        <v>952</v>
      </c>
      <c r="B273" s="7" t="str">
        <f>_xll.AtlasFormulas.AtlasFunctions.AtlasTable("PROD",DataAreaId,"T.SalesTable","%CustAccount","","","","","","","SalesId",$A273)</f>
        <v>364-000043</v>
      </c>
      <c r="C273" s="7" t="str">
        <f>_xll.AtlasFormulas.AtlasFunctions.AtlasTable("PROD",DataAreaId,"T.CustTable","%Name","","","","","","","AccountNum",$B273)</f>
        <v>Gebr. Van Kessel Wegenbouw B.V. Regio West</v>
      </c>
      <c r="D273" s="4" t="s">
        <v>233</v>
      </c>
      <c r="E273" s="4" t="s">
        <v>1131</v>
      </c>
      <c r="F273" s="4" t="s">
        <v>231</v>
      </c>
      <c r="G273" s="7" t="str">
        <f>_xll.AtlasFormulas.AtlasFunctions.AtlasTable("PROD",DataAreaId,"T.SalesLine","%ShippingDateRequested","","","","","","","ItemId|InventTransId",$D273,$E273)</f>
        <v>5/5/2017</v>
      </c>
      <c r="H273" s="9">
        <v>-1170</v>
      </c>
      <c r="I273" s="9">
        <f>_xll.AtlasFormulas.AtlasFunctions.AtlasBalance("PROD",DataAreaId,"T.SalesLine","Sum|SalesPrice|0","","","","","","","ItemId|InventTransId",$D273,$E273)</f>
        <v>6</v>
      </c>
      <c r="J273" s="7" t="str">
        <f>_xll.AtlasFormulas.AtlasFunctions.AtlasTable("PROD",DataAreaId,"T.SalesLine","%CurrencyCode","","","","","","","ItemId|InventTransId",$D273,$E273)</f>
        <v>EUR</v>
      </c>
      <c r="K273" s="9">
        <f>_xll.AtlasFormulas.AtlasFunctions.AtlasBalance("PROD",DataAreaId,"T.SalesLine","Sum|LineAmount|0","","","","","","","ItemId|InventTransId",$D273,$E273)</f>
        <v>53820</v>
      </c>
      <c r="L273" s="6">
        <v>42870</v>
      </c>
      <c r="M273" s="6">
        <v>42870</v>
      </c>
    </row>
    <row r="274" spans="1:13" x14ac:dyDescent="0.25">
      <c r="A274" s="4" t="s">
        <v>964</v>
      </c>
      <c r="B274" s="7" t="str">
        <f>_xll.AtlasFormulas.AtlasFunctions.AtlasTable("PROD",DataAreaId,"T.SalesTable","%CustAccount","","","","","","","SalesId",$A274)</f>
        <v>364-000123</v>
      </c>
      <c r="C274" s="7" t="str">
        <f>_xll.AtlasFormulas.AtlasFunctions.AtlasTable("PROD",DataAreaId,"T.CustTable","%Name","","","","","","","AccountNum",$B274)</f>
        <v>Roelofs Wegenbouw B.V., den Ham</v>
      </c>
      <c r="D274" s="4" t="s">
        <v>233</v>
      </c>
      <c r="E274" s="4" t="s">
        <v>1133</v>
      </c>
      <c r="F274" s="4" t="s">
        <v>231</v>
      </c>
      <c r="G274" s="7" t="str">
        <f>_xll.AtlasFormulas.AtlasFunctions.AtlasTable("PROD",DataAreaId,"T.SalesLine","%ShippingDateRequested","","","","","","","ItemId|InventTransId",$D274,$E274)</f>
        <v>5/8/2017</v>
      </c>
      <c r="H274" s="9">
        <v>235.2</v>
      </c>
      <c r="I274" s="9">
        <f>_xll.AtlasFormulas.AtlasFunctions.AtlasBalance("PROD",DataAreaId,"T.SalesLine","Sum|SalesPrice|0","","","","","","","ItemId|InventTransId",$D274,$E274)</f>
        <v>6.75</v>
      </c>
      <c r="J274" s="7" t="str">
        <f>_xll.AtlasFormulas.AtlasFunctions.AtlasTable("PROD",DataAreaId,"T.SalesLine","%CurrencyCode","","","","","","","ItemId|InventTransId",$D274,$E274)</f>
        <v>EUR</v>
      </c>
      <c r="K274" s="9">
        <f>_xll.AtlasFormulas.AtlasFunctions.AtlasBalance("PROD",DataAreaId,"T.SalesLine","Sum|LineAmount|0","","","","","","","ItemId|InventTransId",$D274,$E274)</f>
        <v>13549.28</v>
      </c>
      <c r="L274" s="6">
        <v>42871</v>
      </c>
      <c r="M274" s="6">
        <v>42871</v>
      </c>
    </row>
    <row r="275" spans="1:13" x14ac:dyDescent="0.25">
      <c r="A275" s="4" t="s">
        <v>964</v>
      </c>
      <c r="B275" s="7" t="str">
        <f>_xll.AtlasFormulas.AtlasFunctions.AtlasTable("PROD",DataAreaId,"T.SalesTable","%CustAccount","","","","","","","SalesId",$A275)</f>
        <v>364-000123</v>
      </c>
      <c r="C275" s="7" t="str">
        <f>_xll.AtlasFormulas.AtlasFunctions.AtlasTable("PROD",DataAreaId,"T.CustTable","%Name","","","","","","","AccountNum",$B275)</f>
        <v>Roelofs Wegenbouw B.V., den Ham</v>
      </c>
      <c r="D275" s="4" t="s">
        <v>233</v>
      </c>
      <c r="E275" s="4" t="s">
        <v>1133</v>
      </c>
      <c r="F275" s="4" t="s">
        <v>231</v>
      </c>
      <c r="G275" s="7" t="str">
        <f>_xll.AtlasFormulas.AtlasFunctions.AtlasTable("PROD",DataAreaId,"T.SalesLine","%ShippingDateRequested","","","","","","","ItemId|InventTransId",$D275,$E275)</f>
        <v>5/8/2017</v>
      </c>
      <c r="H275" s="9">
        <v>195</v>
      </c>
      <c r="I275" s="9">
        <f>_xll.AtlasFormulas.AtlasFunctions.AtlasBalance("PROD",DataAreaId,"T.SalesLine","Sum|SalesPrice|0","","","","","","","ItemId|InventTransId",$D275,$E275)</f>
        <v>6.75</v>
      </c>
      <c r="J275" s="7" t="str">
        <f>_xll.AtlasFormulas.AtlasFunctions.AtlasTable("PROD",DataAreaId,"T.SalesLine","%CurrencyCode","","","","","","","ItemId|InventTransId",$D275,$E275)</f>
        <v>EUR</v>
      </c>
      <c r="K275" s="9">
        <f>_xll.AtlasFormulas.AtlasFunctions.AtlasBalance("PROD",DataAreaId,"T.SalesLine","Sum|LineAmount|0","","","","","","","ItemId|InventTransId",$D275,$E275)</f>
        <v>13549.28</v>
      </c>
      <c r="L275" s="6">
        <v>42871</v>
      </c>
      <c r="M275" s="6">
        <v>42871</v>
      </c>
    </row>
    <row r="276" spans="1:13" x14ac:dyDescent="0.25">
      <c r="A276" s="4" t="s">
        <v>964</v>
      </c>
      <c r="B276" s="7" t="str">
        <f>_xll.AtlasFormulas.AtlasFunctions.AtlasTable("PROD",DataAreaId,"T.SalesTable","%CustAccount","","","","","","","SalesId",$A276)</f>
        <v>364-000123</v>
      </c>
      <c r="C276" s="7" t="str">
        <f>_xll.AtlasFormulas.AtlasFunctions.AtlasTable("PROD",DataAreaId,"T.CustTable","%Name","","","","","","","AccountNum",$B276)</f>
        <v>Roelofs Wegenbouw B.V., den Ham</v>
      </c>
      <c r="D276" s="4" t="s">
        <v>233</v>
      </c>
      <c r="E276" s="4" t="s">
        <v>1137</v>
      </c>
      <c r="F276" s="4" t="s">
        <v>231</v>
      </c>
      <c r="G276" s="7" t="str">
        <f>_xll.AtlasFormulas.AtlasFunctions.AtlasTable("PROD",DataAreaId,"T.SalesLine","%ShippingDateRequested","","","","","","","ItemId|InventTransId",$D276,$E276)</f>
        <v>5/17/2017</v>
      </c>
      <c r="H276" s="9">
        <v>-300</v>
      </c>
      <c r="I276" s="9">
        <f>_xll.AtlasFormulas.AtlasFunctions.AtlasBalance("PROD",DataAreaId,"T.SalesLine","Sum|SalesPrice|0","","","","","","","ItemId|InventTransId",$D276,$E276)</f>
        <v>0</v>
      </c>
      <c r="J276" s="7" t="str">
        <f>_xll.AtlasFormulas.AtlasFunctions.AtlasTable("PROD",DataAreaId,"T.SalesLine","%CurrencyCode","","","","","","","ItemId|InventTransId",$D276,$E276)</f>
        <v>EUR</v>
      </c>
      <c r="K276" s="9">
        <f>_xll.AtlasFormulas.AtlasFunctions.AtlasBalance("PROD",DataAreaId,"T.SalesLine","Sum|LineAmount|0","","","","","","","ItemId|InventTransId",$D276,$E276)</f>
        <v>0</v>
      </c>
      <c r="L276" s="6">
        <v>42871</v>
      </c>
      <c r="M276" s="6">
        <v>42871</v>
      </c>
    </row>
    <row r="277" spans="1:13" x14ac:dyDescent="0.25">
      <c r="A277" s="4" t="s">
        <v>969</v>
      </c>
      <c r="B277" s="7" t="str">
        <f>_xll.AtlasFormulas.AtlasFunctions.AtlasTable("PROD",DataAreaId,"T.SalesTable","%CustAccount","","","","","","","SalesId",$A277)</f>
        <v>364-000129</v>
      </c>
      <c r="C277" s="7" t="str">
        <f>_xll.AtlasFormulas.AtlasFunctions.AtlasTable("PROD",DataAreaId,"T.CustTable","%Name","","","","","","","AccountNum",$B277)</f>
        <v>SAAone GWW V.O.F.</v>
      </c>
      <c r="D277" s="4" t="s">
        <v>233</v>
      </c>
      <c r="E277" s="4" t="s">
        <v>1138</v>
      </c>
      <c r="F277" s="4" t="s">
        <v>231</v>
      </c>
      <c r="G277" s="7" t="str">
        <f>_xll.AtlasFormulas.AtlasFunctions.AtlasTable("PROD",DataAreaId,"T.SalesLine","%ShippingDateRequested","","","","","","","ItemId|InventTransId",$D277,$E277)</f>
        <v>5/16/2017</v>
      </c>
      <c r="H277" s="9">
        <v>-214.5</v>
      </c>
      <c r="I277" s="9">
        <f>_xll.AtlasFormulas.AtlasFunctions.AtlasBalance("PROD",DataAreaId,"T.SalesLine","Sum|SalesPrice|0","","","","","","","ItemId|InventTransId",$D277,$E277)</f>
        <v>6.75</v>
      </c>
      <c r="J277" s="7" t="str">
        <f>_xll.AtlasFormulas.AtlasFunctions.AtlasTable("PROD",DataAreaId,"T.SalesLine","%CurrencyCode","","","","","","","ItemId|InventTransId",$D277,$E277)</f>
        <v>EUR</v>
      </c>
      <c r="K277" s="9">
        <f>_xll.AtlasFormulas.AtlasFunctions.AtlasBalance("PROD",DataAreaId,"T.SalesLine","Sum|LineAmount|0","","","","","","","ItemId|InventTransId",$D277,$E277)</f>
        <v>1447.88</v>
      </c>
      <c r="L277" s="6">
        <v>42874</v>
      </c>
      <c r="M277" s="6">
        <v>42873</v>
      </c>
    </row>
    <row r="278" spans="1:13" x14ac:dyDescent="0.25">
      <c r="A278" s="4" t="s">
        <v>954</v>
      </c>
      <c r="B278" s="7" t="str">
        <f>_xll.AtlasFormulas.AtlasFunctions.AtlasTable("PROD",DataAreaId,"T.SalesTable","%CustAccount","","","","","","","SalesId",$A278)</f>
        <v>364-000097</v>
      </c>
      <c r="C278" s="7" t="str">
        <f>_xll.AtlasFormulas.AtlasFunctions.AtlasTable("PROD",DataAreaId,"T.CustTable","%Name","","","","","","","AccountNum",$B278)</f>
        <v>Heijmans Wegen</v>
      </c>
      <c r="D278" s="4" t="s">
        <v>233</v>
      </c>
      <c r="E278" s="4" t="s">
        <v>1132</v>
      </c>
      <c r="F278" s="4" t="s">
        <v>231</v>
      </c>
      <c r="G278" s="7" t="str">
        <f>_xll.AtlasFormulas.AtlasFunctions.AtlasTable("PROD",DataAreaId,"T.SalesLine","%ShippingDateRequested","","","","","","","ItemId|InventTransId",$D278,$E278)</f>
        <v>5/8/2017</v>
      </c>
      <c r="H278" s="9">
        <v>48.75</v>
      </c>
      <c r="I278" s="9">
        <f>_xll.AtlasFormulas.AtlasFunctions.AtlasBalance("PROD",DataAreaId,"T.SalesLine","Sum|SalesPrice|0","","","","","","","ItemId|InventTransId",$D278,$E278)</f>
        <v>7.35</v>
      </c>
      <c r="J278" s="7" t="str">
        <f>_xll.AtlasFormulas.AtlasFunctions.AtlasTable("PROD",DataAreaId,"T.SalesLine","%CurrencyCode","","","","","","","ItemId|InventTransId",$D278,$E278)</f>
        <v>EUR</v>
      </c>
      <c r="K278" s="9">
        <f>_xll.AtlasFormulas.AtlasFunctions.AtlasBalance("PROD",DataAreaId,"T.SalesLine","Sum|LineAmount|0","","","","","","","ItemId|InventTransId",$D278,$E278)</f>
        <v>2388.75</v>
      </c>
      <c r="L278" s="6">
        <v>42874</v>
      </c>
      <c r="M278" s="6">
        <v>42874</v>
      </c>
    </row>
    <row r="279" spans="1:13" x14ac:dyDescent="0.25">
      <c r="A279" s="4" t="s">
        <v>954</v>
      </c>
      <c r="B279" s="7" t="str">
        <f>_xll.AtlasFormulas.AtlasFunctions.AtlasTable("PROD",DataAreaId,"T.SalesTable","%CustAccount","","","","","","","SalesId",$A279)</f>
        <v>364-000097</v>
      </c>
      <c r="C279" s="7" t="str">
        <f>_xll.AtlasFormulas.AtlasFunctions.AtlasTable("PROD",DataAreaId,"T.CustTable","%Name","","","","","","","AccountNum",$B279)</f>
        <v>Heijmans Wegen</v>
      </c>
      <c r="D279" s="4" t="s">
        <v>233</v>
      </c>
      <c r="E279" s="4" t="s">
        <v>1132</v>
      </c>
      <c r="F279" s="4" t="s">
        <v>231</v>
      </c>
      <c r="G279" s="7" t="str">
        <f>_xll.AtlasFormulas.AtlasFunctions.AtlasTable("PROD",DataAreaId,"T.SalesLine","%ShippingDateRequested","","","","","","","ItemId|InventTransId",$D279,$E279)</f>
        <v>5/8/2017</v>
      </c>
      <c r="H279" s="9">
        <v>16.25</v>
      </c>
      <c r="I279" s="9">
        <f>_xll.AtlasFormulas.AtlasFunctions.AtlasBalance("PROD",DataAreaId,"T.SalesLine","Sum|SalesPrice|0","","","","","","","ItemId|InventTransId",$D279,$E279)</f>
        <v>7.35</v>
      </c>
      <c r="J279" s="7" t="str">
        <f>_xll.AtlasFormulas.AtlasFunctions.AtlasTable("PROD",DataAreaId,"T.SalesLine","%CurrencyCode","","","","","","","ItemId|InventTransId",$D279,$E279)</f>
        <v>EUR</v>
      </c>
      <c r="K279" s="9">
        <f>_xll.AtlasFormulas.AtlasFunctions.AtlasBalance("PROD",DataAreaId,"T.SalesLine","Sum|LineAmount|0","","","","","","","ItemId|InventTransId",$D279,$E279)</f>
        <v>2388.75</v>
      </c>
      <c r="L279" s="6">
        <v>42874</v>
      </c>
      <c r="M279" s="6">
        <v>42874</v>
      </c>
    </row>
    <row r="280" spans="1:13" x14ac:dyDescent="0.25">
      <c r="A280" s="4" t="s">
        <v>954</v>
      </c>
      <c r="B280" s="7" t="str">
        <f>_xll.AtlasFormulas.AtlasFunctions.AtlasTable("PROD",DataAreaId,"T.SalesTable","%CustAccount","","","","","","","SalesId",$A280)</f>
        <v>364-000097</v>
      </c>
      <c r="C280" s="7" t="str">
        <f>_xll.AtlasFormulas.AtlasFunctions.AtlasTable("PROD",DataAreaId,"T.CustTable","%Name","","","","","","","AccountNum",$B280)</f>
        <v>Heijmans Wegen</v>
      </c>
      <c r="D280" s="4" t="s">
        <v>233</v>
      </c>
      <c r="E280" s="4" t="s">
        <v>1139</v>
      </c>
      <c r="F280" s="4" t="s">
        <v>231</v>
      </c>
      <c r="G280" s="7" t="str">
        <f>_xll.AtlasFormulas.AtlasFunctions.AtlasTable("PROD",DataAreaId,"T.SalesLine","%ShippingDateRequested","","","","","","","ItemId|InventTransId",$D280,$E280)</f>
        <v>5/8/2017</v>
      </c>
      <c r="H280" s="9">
        <v>-16.25</v>
      </c>
      <c r="I280" s="9">
        <f>_xll.AtlasFormulas.AtlasFunctions.AtlasBalance("PROD",DataAreaId,"T.SalesLine","Sum|SalesPrice|0","","","","","","","ItemId|InventTransId",$D280,$E280)</f>
        <v>0</v>
      </c>
      <c r="J280" s="7" t="str">
        <f>_xll.AtlasFormulas.AtlasFunctions.AtlasTable("PROD",DataAreaId,"T.SalesLine","%CurrencyCode","","","","","","","ItemId|InventTransId",$D280,$E280)</f>
        <v>EUR</v>
      </c>
      <c r="K280" s="9">
        <f>_xll.AtlasFormulas.AtlasFunctions.AtlasBalance("PROD",DataAreaId,"T.SalesLine","Sum|LineAmount|0","","","","","","","ItemId|InventTransId",$D280,$E280)</f>
        <v>0</v>
      </c>
      <c r="L280" s="6">
        <v>42874</v>
      </c>
      <c r="M280" s="6">
        <v>42874</v>
      </c>
    </row>
    <row r="281" spans="1:13" x14ac:dyDescent="0.25">
      <c r="A281" s="4" t="s">
        <v>971</v>
      </c>
      <c r="B281" s="7" t="str">
        <f>_xll.AtlasFormulas.AtlasFunctions.AtlasTable("PROD",DataAreaId,"T.SalesTable","%CustAccount","","","","","","","SalesId",$A281)</f>
        <v>364-000058</v>
      </c>
      <c r="C281" s="7" t="str">
        <f>_xll.AtlasFormulas.AtlasFunctions.AtlasTable("PROD",DataAreaId,"T.CustTable","%Name","","","","","","","AccountNum",$B281)</f>
        <v>D. van der Steen B.V.</v>
      </c>
      <c r="D281" s="4" t="s">
        <v>233</v>
      </c>
      <c r="E281" s="4" t="s">
        <v>1140</v>
      </c>
      <c r="F281" s="4" t="s">
        <v>231</v>
      </c>
      <c r="G281" s="7" t="str">
        <f>_xll.AtlasFormulas.AtlasFunctions.AtlasTable("PROD",DataAreaId,"T.SalesLine","%ShippingDateRequested","","","","","","","ItemId|InventTransId",$D281,$E281)</f>
        <v>5/29/2017</v>
      </c>
      <c r="H281" s="9">
        <v>-975</v>
      </c>
      <c r="I281" s="9">
        <f>_xll.AtlasFormulas.AtlasFunctions.AtlasBalance("PROD",DataAreaId,"T.SalesLine","Sum|SalesPrice|0","","","","","","","ItemId|InventTransId",$D281,$E281)</f>
        <v>5.5</v>
      </c>
      <c r="J281" s="7" t="str">
        <f>_xll.AtlasFormulas.AtlasFunctions.AtlasTable("PROD",DataAreaId,"T.SalesLine","%CurrencyCode","","","","","","","ItemId|InventTransId",$D281,$E281)</f>
        <v>EUR</v>
      </c>
      <c r="K281" s="9">
        <f>_xll.AtlasFormulas.AtlasFunctions.AtlasBalance("PROD",DataAreaId,"T.SalesLine","Sum|LineAmount|0","","","","","","","ItemId|InventTransId",$D281,$E281)</f>
        <v>5362.5</v>
      </c>
      <c r="L281" s="6">
        <v>42886</v>
      </c>
      <c r="M281" s="6">
        <v>42879</v>
      </c>
    </row>
    <row r="282" spans="1:13" x14ac:dyDescent="0.25">
      <c r="A282" s="4" t="s">
        <v>971</v>
      </c>
      <c r="B282" s="7" t="str">
        <f>_xll.AtlasFormulas.AtlasFunctions.AtlasTable("PROD",DataAreaId,"T.SalesTable","%CustAccount","","","","","","","SalesId",$A282)</f>
        <v>364-000058</v>
      </c>
      <c r="C282" s="7" t="str">
        <f>_xll.AtlasFormulas.AtlasFunctions.AtlasTable("PROD",DataAreaId,"T.CustTable","%Name","","","","","","","AccountNum",$B282)</f>
        <v>D. van der Steen B.V.</v>
      </c>
      <c r="D282" s="4" t="s">
        <v>233</v>
      </c>
      <c r="E282" s="4" t="s">
        <v>1140</v>
      </c>
      <c r="F282" s="4" t="s">
        <v>231</v>
      </c>
      <c r="G282" s="7" t="str">
        <f>_xll.AtlasFormulas.AtlasFunctions.AtlasTable("PROD",DataAreaId,"T.SalesLine","%ShippingDateRequested","","","","","","","ItemId|InventTransId",$D282,$E282)</f>
        <v>5/29/2017</v>
      </c>
      <c r="H282" s="9">
        <v>-97.5</v>
      </c>
      <c r="I282" s="9">
        <f>_xll.AtlasFormulas.AtlasFunctions.AtlasBalance("PROD",DataAreaId,"T.SalesLine","Sum|SalesPrice|0","","","","","","","ItemId|InventTransId",$D282,$E282)</f>
        <v>5.5</v>
      </c>
      <c r="J282" s="7" t="str">
        <f>_xll.AtlasFormulas.AtlasFunctions.AtlasTable("PROD",DataAreaId,"T.SalesLine","%CurrencyCode","","","","","","","ItemId|InventTransId",$D282,$E282)</f>
        <v>EUR</v>
      </c>
      <c r="K282" s="9">
        <f>_xll.AtlasFormulas.AtlasFunctions.AtlasBalance("PROD",DataAreaId,"T.SalesLine","Sum|LineAmount|0","","","","","","","ItemId|InventTransId",$D282,$E282)</f>
        <v>5362.5</v>
      </c>
      <c r="L282" s="6">
        <v>42887</v>
      </c>
      <c r="M282" s="6">
        <v>42879</v>
      </c>
    </row>
    <row r="283" spans="1:13" x14ac:dyDescent="0.25">
      <c r="A283" s="4" t="s">
        <v>977</v>
      </c>
      <c r="B283" s="7" t="str">
        <f>_xll.AtlasFormulas.AtlasFunctions.AtlasTable("PROD",DataAreaId,"T.SalesTable","%CustAccount","","","","","","","SalesId",$A283)</f>
        <v>364-000044</v>
      </c>
      <c r="C283" s="7" t="str">
        <f>_xll.AtlasFormulas.AtlasFunctions.AtlasTable("PROD",DataAreaId,"T.CustTable","%Name","","","","","","","AccountNum",$B283)</f>
        <v>Schagen Infra B.V.</v>
      </c>
      <c r="D283" s="4" t="s">
        <v>233</v>
      </c>
      <c r="E283" s="4" t="s">
        <v>1134</v>
      </c>
      <c r="F283" s="4" t="s">
        <v>231</v>
      </c>
      <c r="G283" s="7" t="str">
        <f>_xll.AtlasFormulas.AtlasFunctions.AtlasTable("PROD",DataAreaId,"T.SalesLine","%ShippingDateRequested","","","","","","","ItemId|InventTransId",$D283,$E283)</f>
        <v>5/12/2017</v>
      </c>
      <c r="H283" s="9">
        <v>-585</v>
      </c>
      <c r="I283" s="9">
        <f>_xll.AtlasFormulas.AtlasFunctions.AtlasBalance("PROD",DataAreaId,"T.SalesLine","Sum|SalesPrice|0","","","","","","","ItemId|InventTransId",$D283,$E283)</f>
        <v>6.73</v>
      </c>
      <c r="J283" s="7" t="str">
        <f>_xll.AtlasFormulas.AtlasFunctions.AtlasTable("PROD",DataAreaId,"T.SalesLine","%CurrencyCode","","","","","","","ItemId|InventTransId",$D283,$E283)</f>
        <v>EUR</v>
      </c>
      <c r="K283" s="9">
        <f>_xll.AtlasFormulas.AtlasFunctions.AtlasBalance("PROD",DataAreaId,"T.SalesLine","Sum|LineAmount|0","","","","","","","ItemId|InventTransId",$D283,$E283)</f>
        <v>41995.199999999997</v>
      </c>
      <c r="L283" s="6">
        <v>42886</v>
      </c>
      <c r="M283" s="6">
        <v>42886</v>
      </c>
    </row>
    <row r="284" spans="1:13" x14ac:dyDescent="0.25">
      <c r="A284" s="4" t="s">
        <v>977</v>
      </c>
      <c r="B284" s="7" t="str">
        <f>_xll.AtlasFormulas.AtlasFunctions.AtlasTable("PROD",DataAreaId,"T.SalesTable","%CustAccount","","","","","","","SalesId",$A284)</f>
        <v>364-000044</v>
      </c>
      <c r="C284" s="7" t="str">
        <f>_xll.AtlasFormulas.AtlasFunctions.AtlasTable("PROD",DataAreaId,"T.CustTable","%Name","","","","","","","AccountNum",$B284)</f>
        <v>Schagen Infra B.V.</v>
      </c>
      <c r="D284" s="4" t="s">
        <v>233</v>
      </c>
      <c r="E284" s="4" t="s">
        <v>1134</v>
      </c>
      <c r="F284" s="4" t="s">
        <v>231</v>
      </c>
      <c r="G284" s="7" t="str">
        <f>_xll.AtlasFormulas.AtlasFunctions.AtlasTable("PROD",DataAreaId,"T.SalesLine","%ShippingDateRequested","","","","","","","ItemId|InventTransId",$D284,$E284)</f>
        <v>5/12/2017</v>
      </c>
      <c r="H284" s="9">
        <v>682.5</v>
      </c>
      <c r="I284" s="9">
        <f>_xll.AtlasFormulas.AtlasFunctions.AtlasBalance("PROD",DataAreaId,"T.SalesLine","Sum|SalesPrice|0","","","","","","","ItemId|InventTransId",$D284,$E284)</f>
        <v>6.73</v>
      </c>
      <c r="J284" s="7" t="str">
        <f>_xll.AtlasFormulas.AtlasFunctions.AtlasTable("PROD",DataAreaId,"T.SalesLine","%CurrencyCode","","","","","","","ItemId|InventTransId",$D284,$E284)</f>
        <v>EUR</v>
      </c>
      <c r="K284" s="9">
        <f>_xll.AtlasFormulas.AtlasFunctions.AtlasBalance("PROD",DataAreaId,"T.SalesLine","Sum|LineAmount|0","","","","","","","ItemId|InventTransId",$D284,$E284)</f>
        <v>41995.199999999997</v>
      </c>
      <c r="L284" s="6">
        <v>42887</v>
      </c>
      <c r="M284" s="6">
        <v>42887</v>
      </c>
    </row>
    <row r="285" spans="1:13" x14ac:dyDescent="0.25">
      <c r="A285" s="4" t="s">
        <v>971</v>
      </c>
      <c r="B285" s="7" t="str">
        <f>_xll.AtlasFormulas.AtlasFunctions.AtlasTable("PROD",DataAreaId,"T.SalesTable","%CustAccount","","","","","","","SalesId",$A285)</f>
        <v>364-000058</v>
      </c>
      <c r="C285" s="7" t="str">
        <f>_xll.AtlasFormulas.AtlasFunctions.AtlasTable("PROD",DataAreaId,"T.CustTable","%Name","","","","","","","AccountNum",$B285)</f>
        <v>D. van der Steen B.V.</v>
      </c>
      <c r="D285" s="4" t="s">
        <v>233</v>
      </c>
      <c r="E285" s="4" t="s">
        <v>1140</v>
      </c>
      <c r="F285" s="4" t="s">
        <v>231</v>
      </c>
      <c r="G285" s="7" t="str">
        <f>_xll.AtlasFormulas.AtlasFunctions.AtlasTable("PROD",DataAreaId,"T.SalesLine","%ShippingDateRequested","","","","","","","ItemId|InventTransId",$D285,$E285)</f>
        <v>5/29/2017</v>
      </c>
      <c r="H285" s="9">
        <v>97.5</v>
      </c>
      <c r="I285" s="9">
        <f>_xll.AtlasFormulas.AtlasFunctions.AtlasBalance("PROD",DataAreaId,"T.SalesLine","Sum|SalesPrice|0","","","","","","","ItemId|InventTransId",$D285,$E285)</f>
        <v>5.5</v>
      </c>
      <c r="J285" s="7" t="str">
        <f>_xll.AtlasFormulas.AtlasFunctions.AtlasTable("PROD",DataAreaId,"T.SalesLine","%CurrencyCode","","","","","","","ItemId|InventTransId",$D285,$E285)</f>
        <v>EUR</v>
      </c>
      <c r="K285" s="9">
        <f>_xll.AtlasFormulas.AtlasFunctions.AtlasBalance("PROD",DataAreaId,"T.SalesLine","Sum|LineAmount|0","","","","","","","ItemId|InventTransId",$D285,$E285)</f>
        <v>5362.5</v>
      </c>
      <c r="L285" s="6">
        <v>42887</v>
      </c>
      <c r="M285" s="6">
        <v>42887</v>
      </c>
    </row>
    <row r="286" spans="1:13" x14ac:dyDescent="0.25">
      <c r="A286" s="4" t="s">
        <v>981</v>
      </c>
      <c r="B286" s="7" t="str">
        <f>_xll.AtlasFormulas.AtlasFunctions.AtlasTable("PROD",DataAreaId,"T.SalesTable","%CustAccount","","","","","","","SalesId",$A286)</f>
        <v>364-000025</v>
      </c>
      <c r="C286" s="7" t="str">
        <f>_xll.AtlasFormulas.AtlasFunctions.AtlasTable("PROD",DataAreaId,"T.CustTable","%Name","","","","","","","AccountNum",$B286)</f>
        <v>KWS Infra Leek</v>
      </c>
      <c r="D286" s="4" t="s">
        <v>233</v>
      </c>
      <c r="E286" s="4" t="s">
        <v>1141</v>
      </c>
      <c r="F286" s="4" t="s">
        <v>231</v>
      </c>
      <c r="G286" s="7" t="str">
        <f>_xll.AtlasFormulas.AtlasFunctions.AtlasTable("PROD",DataAreaId,"T.SalesLine","%ShippingDateRequested","","","","","","","ItemId|InventTransId",$D286,$E286)</f>
        <v>6/7/2017</v>
      </c>
      <c r="H286" s="9">
        <v>-1.25</v>
      </c>
      <c r="I286" s="9">
        <f>_xll.AtlasFormulas.AtlasFunctions.AtlasBalance("PROD",DataAreaId,"T.SalesLine","Sum|SalesPrice|0","","","","","","","ItemId|InventTransId",$D286,$E286)</f>
        <v>0</v>
      </c>
      <c r="J286" s="7" t="str">
        <f>_xll.AtlasFormulas.AtlasFunctions.AtlasTable("PROD",DataAreaId,"T.SalesLine","%CurrencyCode","","","","","","","ItemId|InventTransId",$D286,$E286)</f>
        <v>EUR</v>
      </c>
      <c r="K286" s="9">
        <f>_xll.AtlasFormulas.AtlasFunctions.AtlasBalance("PROD",DataAreaId,"T.SalesLine","Sum|LineAmount|0","","","","","","","ItemId|InventTransId",$D286,$E286)</f>
        <v>0</v>
      </c>
      <c r="L286" s="6">
        <v>42892</v>
      </c>
      <c r="M286" s="6">
        <v>42892</v>
      </c>
    </row>
    <row r="287" spans="1:13" x14ac:dyDescent="0.25">
      <c r="A287" s="4" t="s">
        <v>981</v>
      </c>
      <c r="B287" s="7" t="str">
        <f>_xll.AtlasFormulas.AtlasFunctions.AtlasTable("PROD",DataAreaId,"T.SalesTable","%CustAccount","","","","","","","SalesId",$A287)</f>
        <v>364-000025</v>
      </c>
      <c r="C287" s="7" t="str">
        <f>_xll.AtlasFormulas.AtlasFunctions.AtlasTable("PROD",DataAreaId,"T.CustTable","%Name","","","","","","","AccountNum",$B287)</f>
        <v>KWS Infra Leek</v>
      </c>
      <c r="D287" s="4" t="s">
        <v>233</v>
      </c>
      <c r="E287" s="4" t="s">
        <v>1142</v>
      </c>
      <c r="F287" s="4" t="s">
        <v>231</v>
      </c>
      <c r="G287" s="7" t="str">
        <f>_xll.AtlasFormulas.AtlasFunctions.AtlasTable("PROD",DataAreaId,"T.SalesLine","%ShippingDateRequested","","","","","","","ItemId|InventTransId",$D287,$E287)</f>
        <v>6/1/2017</v>
      </c>
      <c r="H287" s="9">
        <v>-1139.5</v>
      </c>
      <c r="I287" s="9">
        <f>_xll.AtlasFormulas.AtlasFunctions.AtlasBalance("PROD",DataAreaId,"T.SalesLine","Sum|SalesPrice|0","","","","","","","ItemId|InventTransId",$D287,$E287)</f>
        <v>6.6</v>
      </c>
      <c r="J287" s="7" t="str">
        <f>_xll.AtlasFormulas.AtlasFunctions.AtlasTable("PROD",DataAreaId,"T.SalesLine","%CurrencyCode","","","","","","","ItemId|InventTransId",$D287,$E287)</f>
        <v>EUR</v>
      </c>
      <c r="K287" s="9">
        <f>_xll.AtlasFormulas.AtlasFunctions.AtlasBalance("PROD",DataAreaId,"T.SalesLine","Sum|LineAmount|0","","","","","","","ItemId|InventTransId",$D287,$E287)</f>
        <v>7520.7</v>
      </c>
      <c r="L287" s="6">
        <v>42894</v>
      </c>
      <c r="M287" s="6">
        <v>42892</v>
      </c>
    </row>
    <row r="288" spans="1:13" x14ac:dyDescent="0.25">
      <c r="A288" s="4" t="s">
        <v>981</v>
      </c>
      <c r="B288" s="7" t="str">
        <f>_xll.AtlasFormulas.AtlasFunctions.AtlasTable("PROD",DataAreaId,"T.SalesTable","%CustAccount","","","","","","","SalesId",$A288)</f>
        <v>364-000025</v>
      </c>
      <c r="C288" s="7" t="str">
        <f>_xll.AtlasFormulas.AtlasFunctions.AtlasTable("PROD",DataAreaId,"T.CustTable","%Name","","","","","","","AccountNum",$B288)</f>
        <v>KWS Infra Leek</v>
      </c>
      <c r="D288" s="4" t="s">
        <v>233</v>
      </c>
      <c r="E288" s="4" t="s">
        <v>1142</v>
      </c>
      <c r="F288" s="4" t="s">
        <v>231</v>
      </c>
      <c r="G288" s="7" t="str">
        <f>_xll.AtlasFormulas.AtlasFunctions.AtlasTable("PROD",DataAreaId,"T.SalesLine","%ShippingDateRequested","","","","","","","ItemId|InventTransId",$D288,$E288)</f>
        <v>6/1/2017</v>
      </c>
      <c r="H288" s="9">
        <v>-1.25</v>
      </c>
      <c r="I288" s="9">
        <f>_xll.AtlasFormulas.AtlasFunctions.AtlasBalance("PROD",DataAreaId,"T.SalesLine","Sum|SalesPrice|0","","","","","","","ItemId|InventTransId",$D288,$E288)</f>
        <v>6.6</v>
      </c>
      <c r="J288" s="7" t="str">
        <f>_xll.AtlasFormulas.AtlasFunctions.AtlasTable("PROD",DataAreaId,"T.SalesLine","%CurrencyCode","","","","","","","ItemId|InventTransId",$D288,$E288)</f>
        <v>EUR</v>
      </c>
      <c r="K288" s="9">
        <f>_xll.AtlasFormulas.AtlasFunctions.AtlasBalance("PROD",DataAreaId,"T.SalesLine","Sum|LineAmount|0","","","","","","","ItemId|InventTransId",$D288,$E288)</f>
        <v>7520.7</v>
      </c>
      <c r="L288" s="6">
        <v>42892</v>
      </c>
      <c r="M288" s="6">
        <v>42892</v>
      </c>
    </row>
    <row r="289" spans="1:13" x14ac:dyDescent="0.25">
      <c r="A289" s="4" t="s">
        <v>981</v>
      </c>
      <c r="B289" s="7" t="str">
        <f>_xll.AtlasFormulas.AtlasFunctions.AtlasTable("PROD",DataAreaId,"T.SalesTable","%CustAccount","","","","","","","SalesId",$A289)</f>
        <v>364-000025</v>
      </c>
      <c r="C289" s="7" t="str">
        <f>_xll.AtlasFormulas.AtlasFunctions.AtlasTable("PROD",DataAreaId,"T.CustTable","%Name","","","","","","","AccountNum",$B289)</f>
        <v>KWS Infra Leek</v>
      </c>
      <c r="D289" s="4" t="s">
        <v>233</v>
      </c>
      <c r="E289" s="4" t="s">
        <v>1142</v>
      </c>
      <c r="F289" s="4" t="s">
        <v>231</v>
      </c>
      <c r="G289" s="7" t="str">
        <f>_xll.AtlasFormulas.AtlasFunctions.AtlasTable("PROD",DataAreaId,"T.SalesLine","%ShippingDateRequested","","","","","","","ItemId|InventTransId",$D289,$E289)</f>
        <v>6/1/2017</v>
      </c>
      <c r="H289" s="9">
        <v>1.25</v>
      </c>
      <c r="I289" s="9">
        <f>_xll.AtlasFormulas.AtlasFunctions.AtlasBalance("PROD",DataAreaId,"T.SalesLine","Sum|SalesPrice|0","","","","","","","ItemId|InventTransId",$D289,$E289)</f>
        <v>6.6</v>
      </c>
      <c r="J289" s="7" t="str">
        <f>_xll.AtlasFormulas.AtlasFunctions.AtlasTable("PROD",DataAreaId,"T.SalesLine","%CurrencyCode","","","","","","","ItemId|InventTransId",$D289,$E289)</f>
        <v>EUR</v>
      </c>
      <c r="K289" s="9">
        <f>_xll.AtlasFormulas.AtlasFunctions.AtlasBalance("PROD",DataAreaId,"T.SalesLine","Sum|LineAmount|0","","","","","","","ItemId|InventTransId",$D289,$E289)</f>
        <v>7520.7</v>
      </c>
      <c r="L289" s="6">
        <v>42892</v>
      </c>
      <c r="M289" s="6">
        <v>42892</v>
      </c>
    </row>
    <row r="290" spans="1:13" x14ac:dyDescent="0.25">
      <c r="A290" s="4" t="s">
        <v>985</v>
      </c>
      <c r="B290" s="7" t="str">
        <f>_xll.AtlasFormulas.AtlasFunctions.AtlasTable("PROD",DataAreaId,"T.SalesTable","%CustAccount","","","","","","","SalesId",$A290)</f>
        <v>364-000025</v>
      </c>
      <c r="C290" s="7" t="str">
        <f>_xll.AtlasFormulas.AtlasFunctions.AtlasTable("PROD",DataAreaId,"T.CustTable","%Name","","","","","","","AccountNum",$B290)</f>
        <v>KWS Infra Leek</v>
      </c>
      <c r="D290" s="4" t="s">
        <v>233</v>
      </c>
      <c r="E290" s="4" t="s">
        <v>1143</v>
      </c>
      <c r="F290" s="4" t="s">
        <v>231</v>
      </c>
      <c r="G290" s="7" t="str">
        <f>_xll.AtlasFormulas.AtlasFunctions.AtlasTable("PROD",DataAreaId,"T.SalesLine","%ShippingDateRequested","","","","","","","ItemId|InventTransId",$D290,$E290)</f>
        <v>6/1/2017</v>
      </c>
      <c r="H290" s="9">
        <v>-510</v>
      </c>
      <c r="I290" s="9">
        <f>_xll.AtlasFormulas.AtlasFunctions.AtlasBalance("PROD",DataAreaId,"T.SalesLine","Sum|SalesPrice|0","","","","","","","ItemId|InventTransId",$D290,$E290)</f>
        <v>6.6</v>
      </c>
      <c r="J290" s="7" t="str">
        <f>_xll.AtlasFormulas.AtlasFunctions.AtlasTable("PROD",DataAreaId,"T.SalesLine","%CurrencyCode","","","","","","","ItemId|InventTransId",$D290,$E290)</f>
        <v>EUR</v>
      </c>
      <c r="K290" s="9">
        <f>_xll.AtlasFormulas.AtlasFunctions.AtlasBalance("PROD",DataAreaId,"T.SalesLine","Sum|LineAmount|0","","","","","","","ItemId|InventTransId",$D290,$E290)</f>
        <v>3366</v>
      </c>
      <c r="L290" s="6">
        <v>42894</v>
      </c>
      <c r="M290" s="6">
        <v>42894</v>
      </c>
    </row>
    <row r="291" spans="1:13" x14ac:dyDescent="0.25">
      <c r="A291" s="4" t="s">
        <v>985</v>
      </c>
      <c r="B291" s="7" t="str">
        <f>_xll.AtlasFormulas.AtlasFunctions.AtlasTable("PROD",DataAreaId,"T.SalesTable","%CustAccount","","","","","","","SalesId",$A291)</f>
        <v>364-000025</v>
      </c>
      <c r="C291" s="7" t="str">
        <f>_xll.AtlasFormulas.AtlasFunctions.AtlasTable("PROD",DataAreaId,"T.CustTable","%Name","","","","","","","AccountNum",$B291)</f>
        <v>KWS Infra Leek</v>
      </c>
      <c r="D291" s="4" t="s">
        <v>233</v>
      </c>
      <c r="E291" s="4" t="s">
        <v>1144</v>
      </c>
      <c r="F291" s="4" t="s">
        <v>231</v>
      </c>
      <c r="G291" s="7" t="str">
        <f>_xll.AtlasFormulas.AtlasFunctions.AtlasTable("PROD",DataAreaId,"T.SalesLine","%ShippingDateRequested","","","","","","","ItemId|InventTransId",$D291,$E291)</f>
        <v>6/1/2017</v>
      </c>
      <c r="H291" s="9">
        <v>-122.16</v>
      </c>
      <c r="I291" s="9">
        <f>_xll.AtlasFormulas.AtlasFunctions.AtlasBalance("PROD",DataAreaId,"T.SalesLine","Sum|SalesPrice|0","","","","","","","ItemId|InventTransId",$D291,$E291)</f>
        <v>6.6</v>
      </c>
      <c r="J291" s="7" t="str">
        <f>_xll.AtlasFormulas.AtlasFunctions.AtlasTable("PROD",DataAreaId,"T.SalesLine","%CurrencyCode","","","","","","","ItemId|InventTransId",$D291,$E291)</f>
        <v>EUR</v>
      </c>
      <c r="K291" s="9">
        <f>_xll.AtlasFormulas.AtlasFunctions.AtlasBalance("PROD",DataAreaId,"T.SalesLine","Sum|LineAmount|0","","","","","","","ItemId|InventTransId",$D291,$E291)</f>
        <v>806.26</v>
      </c>
      <c r="L291" s="6">
        <v>42894</v>
      </c>
      <c r="M291" s="6">
        <v>42894</v>
      </c>
    </row>
    <row r="292" spans="1:13" x14ac:dyDescent="0.25">
      <c r="A292" s="4" t="s">
        <v>1032</v>
      </c>
      <c r="B292" s="7" t="str">
        <f>_xll.AtlasFormulas.AtlasFunctions.AtlasTable("PROD",DataAreaId,"T.SalesTable","%CustAccount","","","","","","","SalesId",$A292)</f>
        <v>364-000092</v>
      </c>
      <c r="C292" s="7" t="str">
        <f>_xll.AtlasFormulas.AtlasFunctions.AtlasTable("PROD",DataAreaId,"T.CustTable","%Name","","","","","","","AccountNum",$B292)</f>
        <v>Grizaco NV</v>
      </c>
      <c r="D292" s="4" t="s">
        <v>233</v>
      </c>
      <c r="E292" s="4" t="s">
        <v>1145</v>
      </c>
      <c r="F292" s="4" t="s">
        <v>231</v>
      </c>
      <c r="G292" s="7" t="str">
        <f>_xll.AtlasFormulas.AtlasFunctions.AtlasTable("PROD",DataAreaId,"T.SalesLine","%ShippingDateRequested","","","","","","","ItemId|InventTransId",$D292,$E292)</f>
        <v>6/10/2017</v>
      </c>
      <c r="H292" s="9">
        <v>-1468.3</v>
      </c>
      <c r="I292" s="9">
        <f>_xll.AtlasFormulas.AtlasFunctions.AtlasBalance("PROD",DataAreaId,"T.SalesLine","Sum|SalesPrice|0","","","","","","","ItemId|InventTransId",$D292,$E292)</f>
        <v>7.4</v>
      </c>
      <c r="J292" s="7" t="str">
        <f>_xll.AtlasFormulas.AtlasFunctions.AtlasTable("PROD",DataAreaId,"T.SalesLine","%CurrencyCode","","","","","","","ItemId|InventTransId",$D292,$E292)</f>
        <v>EUR</v>
      </c>
      <c r="K292" s="9">
        <f>_xll.AtlasFormulas.AtlasFunctions.AtlasBalance("PROD",DataAreaId,"T.SalesLine","Sum|LineAmount|0","","","","","","","ItemId|InventTransId",$D292,$E292)</f>
        <v>137042.07999999999</v>
      </c>
      <c r="L292" s="6">
        <v>42902</v>
      </c>
      <c r="M292" s="6">
        <v>42894</v>
      </c>
    </row>
    <row r="293" spans="1:13" x14ac:dyDescent="0.25">
      <c r="A293" s="4" t="s">
        <v>1032</v>
      </c>
      <c r="B293" s="7" t="str">
        <f>_xll.AtlasFormulas.AtlasFunctions.AtlasTable("PROD",DataAreaId,"T.SalesTable","%CustAccount","","","","","","","SalesId",$A293)</f>
        <v>364-000092</v>
      </c>
      <c r="C293" s="7" t="str">
        <f>_xll.AtlasFormulas.AtlasFunctions.AtlasTable("PROD",DataAreaId,"T.CustTable","%Name","","","","","","","AccountNum",$B293)</f>
        <v>Grizaco NV</v>
      </c>
      <c r="D293" s="4" t="s">
        <v>233</v>
      </c>
      <c r="E293" s="4" t="s">
        <v>1145</v>
      </c>
      <c r="F293" s="4" t="s">
        <v>231</v>
      </c>
      <c r="G293" s="7" t="str">
        <f>_xll.AtlasFormulas.AtlasFunctions.AtlasTable("PROD",DataAreaId,"T.SalesLine","%ShippingDateRequested","","","","","","","ItemId|InventTransId",$D293,$E293)</f>
        <v>6/10/2017</v>
      </c>
      <c r="H293" s="9">
        <v>-18519.2</v>
      </c>
      <c r="I293" s="9">
        <f>_xll.AtlasFormulas.AtlasFunctions.AtlasBalance("PROD",DataAreaId,"T.SalesLine","Sum|SalesPrice|0","","","","","","","ItemId|InventTransId",$D293,$E293)</f>
        <v>7.4</v>
      </c>
      <c r="J293" s="7" t="str">
        <f>_xll.AtlasFormulas.AtlasFunctions.AtlasTable("PROD",DataAreaId,"T.SalesLine","%CurrencyCode","","","","","","","ItemId|InventTransId",$D293,$E293)</f>
        <v>EUR</v>
      </c>
      <c r="K293" s="9">
        <f>_xll.AtlasFormulas.AtlasFunctions.AtlasBalance("PROD",DataAreaId,"T.SalesLine","Sum|LineAmount|0","","","","","","","ItemId|InventTransId",$D293,$E293)</f>
        <v>137042.07999999999</v>
      </c>
      <c r="L293" s="6">
        <v>42902</v>
      </c>
      <c r="M293" s="6">
        <v>42894</v>
      </c>
    </row>
    <row r="294" spans="1:13" x14ac:dyDescent="0.25">
      <c r="A294" s="4" t="s">
        <v>1032</v>
      </c>
      <c r="B294" s="7" t="str">
        <f>_xll.AtlasFormulas.AtlasFunctions.AtlasTable("PROD",DataAreaId,"T.SalesTable","%CustAccount","","","","","","","SalesId",$A294)</f>
        <v>364-000092</v>
      </c>
      <c r="C294" s="7" t="str">
        <f>_xll.AtlasFormulas.AtlasFunctions.AtlasTable("PROD",DataAreaId,"T.CustTable","%Name","","","","","","","AccountNum",$B294)</f>
        <v>Grizaco NV</v>
      </c>
      <c r="D294" s="4" t="s">
        <v>233</v>
      </c>
      <c r="E294" s="4" t="s">
        <v>1145</v>
      </c>
      <c r="F294" s="4" t="s">
        <v>231</v>
      </c>
      <c r="G294" s="7" t="str">
        <f>_xll.AtlasFormulas.AtlasFunctions.AtlasTable("PROD",DataAreaId,"T.SalesLine","%ShippingDateRequested","","","","","","","ItemId|InventTransId",$D294,$E294)</f>
        <v>6/10/2017</v>
      </c>
      <c r="H294" s="9">
        <v>-292.5</v>
      </c>
      <c r="I294" s="9">
        <f>_xll.AtlasFormulas.AtlasFunctions.AtlasBalance("PROD",DataAreaId,"T.SalesLine","Sum|SalesPrice|0","","","","","","","ItemId|InventTransId",$D294,$E294)</f>
        <v>7.4</v>
      </c>
      <c r="J294" s="7" t="str">
        <f>_xll.AtlasFormulas.AtlasFunctions.AtlasTable("PROD",DataAreaId,"T.SalesLine","%CurrencyCode","","","","","","","ItemId|InventTransId",$D294,$E294)</f>
        <v>EUR</v>
      </c>
      <c r="K294" s="9">
        <f>_xll.AtlasFormulas.AtlasFunctions.AtlasBalance("PROD",DataAreaId,"T.SalesLine","Sum|LineAmount|0","","","","","","","ItemId|InventTransId",$D294,$E294)</f>
        <v>137042.07999999999</v>
      </c>
      <c r="L294" s="6">
        <v>42902</v>
      </c>
      <c r="M294" s="6">
        <v>42894</v>
      </c>
    </row>
    <row r="295" spans="1:13" x14ac:dyDescent="0.25">
      <c r="A295" s="4" t="s">
        <v>995</v>
      </c>
      <c r="B295" s="7" t="str">
        <f>_xll.AtlasFormulas.AtlasFunctions.AtlasTable("PROD",DataAreaId,"T.SalesTable","%CustAccount","","","","","","","SalesId",$A295)</f>
        <v>364-000076</v>
      </c>
      <c r="C295" s="7" t="str">
        <f>_xll.AtlasFormulas.AtlasFunctions.AtlasTable("PROD",DataAreaId,"T.CustTable","%Name","","","","","","","AccountNum",$B295)</f>
        <v>Heijmans Wegen B.V. Regio Zuid</v>
      </c>
      <c r="D295" s="4" t="s">
        <v>233</v>
      </c>
      <c r="E295" s="4" t="s">
        <v>1146</v>
      </c>
      <c r="F295" s="4" t="s">
        <v>231</v>
      </c>
      <c r="G295" s="7" t="str">
        <f>_xll.AtlasFormulas.AtlasFunctions.AtlasTable("PROD",DataAreaId,"T.SalesLine","%ShippingDateRequested","","","","","","","ItemId|InventTransId",$D295,$E295)</f>
        <v>6/8/2017</v>
      </c>
      <c r="H295" s="9">
        <v>-3188.5</v>
      </c>
      <c r="I295" s="9">
        <f>_xll.AtlasFormulas.AtlasFunctions.AtlasBalance("PROD",DataAreaId,"T.SalesLine","Sum|SalesPrice|0","","","","","","","ItemId|InventTransId",$D295,$E295)</f>
        <v>7</v>
      </c>
      <c r="J295" s="7" t="str">
        <f>_xll.AtlasFormulas.AtlasFunctions.AtlasTable("PROD",DataAreaId,"T.SalesLine","%CurrencyCode","","","","","","","ItemId|InventTransId",$D295,$E295)</f>
        <v>EUR</v>
      </c>
      <c r="K295" s="9">
        <f>_xll.AtlasFormulas.AtlasFunctions.AtlasBalance("PROD",DataAreaId,"T.SalesLine","Sum|LineAmount|0","","","","","","","ItemId|InventTransId",$D295,$E295)</f>
        <v>22319.5</v>
      </c>
      <c r="L295" s="6">
        <v>42902</v>
      </c>
      <c r="M295" s="6">
        <v>42894</v>
      </c>
    </row>
    <row r="296" spans="1:13" x14ac:dyDescent="0.25">
      <c r="A296" s="4" t="s">
        <v>995</v>
      </c>
      <c r="B296" s="7" t="str">
        <f>_xll.AtlasFormulas.AtlasFunctions.AtlasTable("PROD",DataAreaId,"T.SalesTable","%CustAccount","","","","","","","SalesId",$A296)</f>
        <v>364-000076</v>
      </c>
      <c r="C296" s="7" t="str">
        <f>_xll.AtlasFormulas.AtlasFunctions.AtlasTable("PROD",DataAreaId,"T.CustTable","%Name","","","","","","","AccountNum",$B296)</f>
        <v>Heijmans Wegen B.V. Regio Zuid</v>
      </c>
      <c r="D296" s="4" t="s">
        <v>233</v>
      </c>
      <c r="E296" s="4" t="s">
        <v>1146</v>
      </c>
      <c r="F296" s="4" t="s">
        <v>231</v>
      </c>
      <c r="G296" s="7" t="str">
        <f>_xll.AtlasFormulas.AtlasFunctions.AtlasTable("PROD",DataAreaId,"T.SalesLine","%ShippingDateRequested","","","","","","","ItemId|InventTransId",$D296,$E296)</f>
        <v>6/8/2017</v>
      </c>
      <c r="H296" s="9">
        <v>-195</v>
      </c>
      <c r="I296" s="9">
        <f>_xll.AtlasFormulas.AtlasFunctions.AtlasBalance("PROD",DataAreaId,"T.SalesLine","Sum|SalesPrice|0","","","","","","","ItemId|InventTransId",$D296,$E296)</f>
        <v>7</v>
      </c>
      <c r="J296" s="7" t="str">
        <f>_xll.AtlasFormulas.AtlasFunctions.AtlasTable("PROD",DataAreaId,"T.SalesLine","%CurrencyCode","","","","","","","ItemId|InventTransId",$D296,$E296)</f>
        <v>EUR</v>
      </c>
      <c r="K296" s="9">
        <f>_xll.AtlasFormulas.AtlasFunctions.AtlasBalance("PROD",DataAreaId,"T.SalesLine","Sum|LineAmount|0","","","","","","","ItemId|InventTransId",$D296,$E296)</f>
        <v>22319.5</v>
      </c>
      <c r="L296" s="6">
        <v>42902</v>
      </c>
      <c r="M296" s="6">
        <v>42894</v>
      </c>
    </row>
    <row r="297" spans="1:13" x14ac:dyDescent="0.25">
      <c r="A297" s="4" t="s">
        <v>995</v>
      </c>
      <c r="B297" s="7" t="str">
        <f>_xll.AtlasFormulas.AtlasFunctions.AtlasTable("PROD",DataAreaId,"T.SalesTable","%CustAccount","","","","","","","SalesId",$A297)</f>
        <v>364-000076</v>
      </c>
      <c r="C297" s="7" t="str">
        <f>_xll.AtlasFormulas.AtlasFunctions.AtlasTable("PROD",DataAreaId,"T.CustTable","%Name","","","","","","","AccountNum",$B297)</f>
        <v>Heijmans Wegen B.V. Regio Zuid</v>
      </c>
      <c r="D297" s="4" t="s">
        <v>233</v>
      </c>
      <c r="E297" s="4" t="s">
        <v>1146</v>
      </c>
      <c r="F297" s="4" t="s">
        <v>231</v>
      </c>
      <c r="G297" s="7" t="str">
        <f>_xll.AtlasFormulas.AtlasFunctions.AtlasTable("PROD",DataAreaId,"T.SalesLine","%ShippingDateRequested","","","","","","","ItemId|InventTransId",$D297,$E297)</f>
        <v>6/8/2017</v>
      </c>
      <c r="H297" s="9">
        <v>-126.5</v>
      </c>
      <c r="I297" s="9">
        <f>_xll.AtlasFormulas.AtlasFunctions.AtlasBalance("PROD",DataAreaId,"T.SalesLine","Sum|SalesPrice|0","","","","","","","ItemId|InventTransId",$D297,$E297)</f>
        <v>7</v>
      </c>
      <c r="J297" s="7" t="str">
        <f>_xll.AtlasFormulas.AtlasFunctions.AtlasTable("PROD",DataAreaId,"T.SalesLine","%CurrencyCode","","","","","","","ItemId|InventTransId",$D297,$E297)</f>
        <v>EUR</v>
      </c>
      <c r="K297" s="9">
        <f>_xll.AtlasFormulas.AtlasFunctions.AtlasBalance("PROD",DataAreaId,"T.SalesLine","Sum|LineAmount|0","","","","","","","ItemId|InventTransId",$D297,$E297)</f>
        <v>22319.5</v>
      </c>
      <c r="L297" s="6">
        <v>42902</v>
      </c>
      <c r="M297" s="6">
        <v>42894</v>
      </c>
    </row>
    <row r="298" spans="1:13" x14ac:dyDescent="0.25">
      <c r="A298" s="4" t="s">
        <v>997</v>
      </c>
      <c r="B298" s="7" t="str">
        <f>_xll.AtlasFormulas.AtlasFunctions.AtlasTable("PROD",DataAreaId,"T.SalesTable","%CustAccount","","","","","","","SalesId",$A298)</f>
        <v>364-000058</v>
      </c>
      <c r="C298" s="7" t="str">
        <f>_xll.AtlasFormulas.AtlasFunctions.AtlasTable("PROD",DataAreaId,"T.CustTable","%Name","","","","","","","AccountNum",$B298)</f>
        <v>D. van der Steen B.V.</v>
      </c>
      <c r="D298" s="4" t="s">
        <v>233</v>
      </c>
      <c r="E298" s="4" t="s">
        <v>1147</v>
      </c>
      <c r="F298" s="4" t="s">
        <v>231</v>
      </c>
      <c r="G298" s="7" t="str">
        <f>_xll.AtlasFormulas.AtlasFunctions.AtlasTable("PROD",DataAreaId,"T.SalesLine","%ShippingDateRequested","","","","","","","ItemId|InventTransId",$D298,$E298)</f>
        <v>6/13/2017</v>
      </c>
      <c r="H298" s="9">
        <v>-234</v>
      </c>
      <c r="I298" s="9">
        <f>_xll.AtlasFormulas.AtlasFunctions.AtlasBalance("PROD",DataAreaId,"T.SalesLine","Sum|SalesPrice|0","","","","","","","ItemId|InventTransId",$D298,$E298)</f>
        <v>5.5</v>
      </c>
      <c r="J298" s="7" t="str">
        <f>_xll.AtlasFormulas.AtlasFunctions.AtlasTable("PROD",DataAreaId,"T.SalesLine","%CurrencyCode","","","","","","","ItemId|InventTransId",$D298,$E298)</f>
        <v>EUR</v>
      </c>
      <c r="K298" s="9">
        <f>_xll.AtlasFormulas.AtlasFunctions.AtlasBalance("PROD",DataAreaId,"T.SalesLine","Sum|LineAmount|0","","","","","","","ItemId|InventTransId",$D298,$E298)</f>
        <v>1287</v>
      </c>
      <c r="L298" s="6">
        <v>42901</v>
      </c>
      <c r="M298" s="6">
        <v>42900</v>
      </c>
    </row>
    <row r="299" spans="1:13" x14ac:dyDescent="0.25">
      <c r="A299" s="4" t="s">
        <v>1001</v>
      </c>
      <c r="B299" s="7" t="str">
        <f>_xll.AtlasFormulas.AtlasFunctions.AtlasTable("PROD",DataAreaId,"T.SalesTable","%CustAccount","","","","","","","SalesId",$A299)</f>
        <v>364-000129</v>
      </c>
      <c r="C299" s="7" t="str">
        <f>_xll.AtlasFormulas.AtlasFunctions.AtlasTable("PROD",DataAreaId,"T.CustTable","%Name","","","","","","","AccountNum",$B299)</f>
        <v>SAAone GWW V.O.F.</v>
      </c>
      <c r="D299" s="4" t="s">
        <v>233</v>
      </c>
      <c r="E299" s="4" t="s">
        <v>1148</v>
      </c>
      <c r="F299" s="4" t="s">
        <v>231</v>
      </c>
      <c r="G299" s="7" t="str">
        <f>_xll.AtlasFormulas.AtlasFunctions.AtlasTable("PROD",DataAreaId,"T.SalesLine","%ShippingDateRequested","","","","","","","ItemId|InventTransId",$D299,$E299)</f>
        <v>6/10/2017</v>
      </c>
      <c r="H299" s="9">
        <v>-3315</v>
      </c>
      <c r="I299" s="9">
        <f>_xll.AtlasFormulas.AtlasFunctions.AtlasBalance("PROD",DataAreaId,"T.SalesLine","Sum|SalesPrice|0","","","","","","","ItemId|InventTransId",$D299,$E299)</f>
        <v>6.75</v>
      </c>
      <c r="J299" s="7" t="str">
        <f>_xll.AtlasFormulas.AtlasFunctions.AtlasTable("PROD",DataAreaId,"T.SalesLine","%CurrencyCode","","","","","","","ItemId|InventTransId",$D299,$E299)</f>
        <v>EUR</v>
      </c>
      <c r="K299" s="9">
        <f>_xll.AtlasFormulas.AtlasFunctions.AtlasBalance("PROD",DataAreaId,"T.SalesLine","Sum|LineAmount|0","","","","","","","ItemId|InventTransId",$D299,$E299)</f>
        <v>22933.13</v>
      </c>
      <c r="L299" s="6">
        <v>42902</v>
      </c>
      <c r="M299" s="6">
        <v>42902</v>
      </c>
    </row>
    <row r="300" spans="1:13" x14ac:dyDescent="0.25">
      <c r="A300" s="4" t="s">
        <v>1001</v>
      </c>
      <c r="B300" s="7" t="str">
        <f>_xll.AtlasFormulas.AtlasFunctions.AtlasTable("PROD",DataAreaId,"T.SalesTable","%CustAccount","","","","","","","SalesId",$A300)</f>
        <v>364-000129</v>
      </c>
      <c r="C300" s="7" t="str">
        <f>_xll.AtlasFormulas.AtlasFunctions.AtlasTable("PROD",DataAreaId,"T.CustTable","%Name","","","","","","","AccountNum",$B300)</f>
        <v>SAAone GWW V.O.F.</v>
      </c>
      <c r="D300" s="4" t="s">
        <v>233</v>
      </c>
      <c r="E300" s="4" t="s">
        <v>1148</v>
      </c>
      <c r="F300" s="4" t="s">
        <v>231</v>
      </c>
      <c r="G300" s="7" t="str">
        <f>_xll.AtlasFormulas.AtlasFunctions.AtlasTable("PROD",DataAreaId,"T.SalesLine","%ShippingDateRequested","","","","","","","ItemId|InventTransId",$D300,$E300)</f>
        <v>6/10/2017</v>
      </c>
      <c r="H300" s="9">
        <v>-146.25</v>
      </c>
      <c r="I300" s="9">
        <f>_xll.AtlasFormulas.AtlasFunctions.AtlasBalance("PROD",DataAreaId,"T.SalesLine","Sum|SalesPrice|0","","","","","","","ItemId|InventTransId",$D300,$E300)</f>
        <v>6.75</v>
      </c>
      <c r="J300" s="7" t="str">
        <f>_xll.AtlasFormulas.AtlasFunctions.AtlasTable("PROD",DataAreaId,"T.SalesLine","%CurrencyCode","","","","","","","ItemId|InventTransId",$D300,$E300)</f>
        <v>EUR</v>
      </c>
      <c r="K300" s="9">
        <f>_xll.AtlasFormulas.AtlasFunctions.AtlasBalance("PROD",DataAreaId,"T.SalesLine","Sum|LineAmount|0","","","","","","","ItemId|InventTransId",$D300,$E300)</f>
        <v>22933.13</v>
      </c>
      <c r="L300" s="6">
        <v>42902</v>
      </c>
      <c r="M300" s="6">
        <v>42902</v>
      </c>
    </row>
    <row r="301" spans="1:13" x14ac:dyDescent="0.25">
      <c r="A301" s="4" t="s">
        <v>1001</v>
      </c>
      <c r="B301" s="7" t="str">
        <f>_xll.AtlasFormulas.AtlasFunctions.AtlasTable("PROD",DataAreaId,"T.SalesTable","%CustAccount","","","","","","","SalesId",$A301)</f>
        <v>364-000129</v>
      </c>
      <c r="C301" s="7" t="str">
        <f>_xll.AtlasFormulas.AtlasFunctions.AtlasTable("PROD",DataAreaId,"T.CustTable","%Name","","","","","","","AccountNum",$B301)</f>
        <v>SAAone GWW V.O.F.</v>
      </c>
      <c r="D301" s="4" t="s">
        <v>233</v>
      </c>
      <c r="E301" s="4" t="s">
        <v>1148</v>
      </c>
      <c r="F301" s="4" t="s">
        <v>231</v>
      </c>
      <c r="G301" s="7" t="str">
        <f>_xll.AtlasFormulas.AtlasFunctions.AtlasTable("PROD",DataAreaId,"T.SalesLine","%ShippingDateRequested","","","","","","","ItemId|InventTransId",$D301,$E301)</f>
        <v>6/10/2017</v>
      </c>
      <c r="H301" s="9">
        <v>146.25</v>
      </c>
      <c r="I301" s="9">
        <f>_xll.AtlasFormulas.AtlasFunctions.AtlasBalance("PROD",DataAreaId,"T.SalesLine","Sum|SalesPrice|0","","","","","","","ItemId|InventTransId",$D301,$E301)</f>
        <v>6.75</v>
      </c>
      <c r="J301" s="7" t="str">
        <f>_xll.AtlasFormulas.AtlasFunctions.AtlasTable("PROD",DataAreaId,"T.SalesLine","%CurrencyCode","","","","","","","ItemId|InventTransId",$D301,$E301)</f>
        <v>EUR</v>
      </c>
      <c r="K301" s="9">
        <f>_xll.AtlasFormulas.AtlasFunctions.AtlasBalance("PROD",DataAreaId,"T.SalesLine","Sum|LineAmount|0","","","","","","","ItemId|InventTransId",$D301,$E301)</f>
        <v>22933.13</v>
      </c>
      <c r="L301" s="6">
        <v>42902</v>
      </c>
      <c r="M301" s="6">
        <v>42902</v>
      </c>
    </row>
    <row r="302" spans="1:13" x14ac:dyDescent="0.25">
      <c r="A302" s="4" t="s">
        <v>1001</v>
      </c>
      <c r="B302" s="7" t="str">
        <f>_xll.AtlasFormulas.AtlasFunctions.AtlasTable("PROD",DataAreaId,"T.SalesTable","%CustAccount","","","","","","","SalesId",$A302)</f>
        <v>364-000129</v>
      </c>
      <c r="C302" s="7" t="str">
        <f>_xll.AtlasFormulas.AtlasFunctions.AtlasTable("PROD",DataAreaId,"T.CustTable","%Name","","","","","","","AccountNum",$B302)</f>
        <v>SAAone GWW V.O.F.</v>
      </c>
      <c r="D302" s="4" t="s">
        <v>233</v>
      </c>
      <c r="E302" s="4" t="s">
        <v>1148</v>
      </c>
      <c r="F302" s="4" t="s">
        <v>231</v>
      </c>
      <c r="G302" s="7" t="str">
        <f>_xll.AtlasFormulas.AtlasFunctions.AtlasTable("PROD",DataAreaId,"T.SalesLine","%ShippingDateRequested","","","","","","","ItemId|InventTransId",$D302,$E302)</f>
        <v>6/10/2017</v>
      </c>
      <c r="H302" s="9">
        <v>-82.5</v>
      </c>
      <c r="I302" s="9">
        <f>_xll.AtlasFormulas.AtlasFunctions.AtlasBalance("PROD",DataAreaId,"T.SalesLine","Sum|SalesPrice|0","","","","","","","ItemId|InventTransId",$D302,$E302)</f>
        <v>6.75</v>
      </c>
      <c r="J302" s="7" t="str">
        <f>_xll.AtlasFormulas.AtlasFunctions.AtlasTable("PROD",DataAreaId,"T.SalesLine","%CurrencyCode","","","","","","","ItemId|InventTransId",$D302,$E302)</f>
        <v>EUR</v>
      </c>
      <c r="K302" s="9">
        <f>_xll.AtlasFormulas.AtlasFunctions.AtlasBalance("PROD",DataAreaId,"T.SalesLine","Sum|LineAmount|0","","","","","","","ItemId|InventTransId",$D302,$E302)</f>
        <v>22933.13</v>
      </c>
      <c r="L302" s="6">
        <v>42902</v>
      </c>
      <c r="M302" s="6">
        <v>42902</v>
      </c>
    </row>
    <row r="303" spans="1:13" x14ac:dyDescent="0.25">
      <c r="A303" s="4" t="s">
        <v>995</v>
      </c>
      <c r="B303" s="7" t="str">
        <f>_xll.AtlasFormulas.AtlasFunctions.AtlasTable("PROD",DataAreaId,"T.SalesTable","%CustAccount","","","","","","","SalesId",$A303)</f>
        <v>364-000076</v>
      </c>
      <c r="C303" s="7" t="str">
        <f>_xll.AtlasFormulas.AtlasFunctions.AtlasTable("PROD",DataAreaId,"T.CustTable","%Name","","","","","","","AccountNum",$B303)</f>
        <v>Heijmans Wegen B.V. Regio Zuid</v>
      </c>
      <c r="D303" s="4" t="s">
        <v>233</v>
      </c>
      <c r="E303" s="4" t="s">
        <v>1146</v>
      </c>
      <c r="F303" s="4" t="s">
        <v>231</v>
      </c>
      <c r="G303" s="7" t="str">
        <f>_xll.AtlasFormulas.AtlasFunctions.AtlasTable("PROD",DataAreaId,"T.SalesLine","%ShippingDateRequested","","","","","","","ItemId|InventTransId",$D303,$E303)</f>
        <v>6/8/2017</v>
      </c>
      <c r="H303" s="9">
        <v>126.5</v>
      </c>
      <c r="I303" s="9">
        <f>_xll.AtlasFormulas.AtlasFunctions.AtlasBalance("PROD",DataAreaId,"T.SalesLine","Sum|SalesPrice|0","","","","","","","ItemId|InventTransId",$D303,$E303)</f>
        <v>7</v>
      </c>
      <c r="J303" s="7" t="str">
        <f>_xll.AtlasFormulas.AtlasFunctions.AtlasTable("PROD",DataAreaId,"T.SalesLine","%CurrencyCode","","","","","","","ItemId|InventTransId",$D303,$E303)</f>
        <v>EUR</v>
      </c>
      <c r="K303" s="9">
        <f>_xll.AtlasFormulas.AtlasFunctions.AtlasBalance("PROD",DataAreaId,"T.SalesLine","Sum|LineAmount|0","","","","","","","ItemId|InventTransId",$D303,$E303)</f>
        <v>22319.5</v>
      </c>
      <c r="L303" s="6">
        <v>42902</v>
      </c>
      <c r="M303" s="6">
        <v>42902</v>
      </c>
    </row>
    <row r="304" spans="1:13" x14ac:dyDescent="0.25">
      <c r="A304" s="4" t="s">
        <v>995</v>
      </c>
      <c r="B304" s="7" t="str">
        <f>_xll.AtlasFormulas.AtlasFunctions.AtlasTable("PROD",DataAreaId,"T.SalesTable","%CustAccount","","","","","","","SalesId",$A304)</f>
        <v>364-000076</v>
      </c>
      <c r="C304" s="7" t="str">
        <f>_xll.AtlasFormulas.AtlasFunctions.AtlasTable("PROD",DataAreaId,"T.CustTable","%Name","","","","","","","AccountNum",$B304)</f>
        <v>Heijmans Wegen B.V. Regio Zuid</v>
      </c>
      <c r="D304" s="4" t="s">
        <v>233</v>
      </c>
      <c r="E304" s="4" t="s">
        <v>1146</v>
      </c>
      <c r="F304" s="4" t="s">
        <v>231</v>
      </c>
      <c r="G304" s="7" t="str">
        <f>_xll.AtlasFormulas.AtlasFunctions.AtlasTable("PROD",DataAreaId,"T.SalesLine","%ShippingDateRequested","","","","","","","ItemId|InventTransId",$D304,$E304)</f>
        <v>6/8/2017</v>
      </c>
      <c r="H304" s="9">
        <v>195</v>
      </c>
      <c r="I304" s="9">
        <f>_xll.AtlasFormulas.AtlasFunctions.AtlasBalance("PROD",DataAreaId,"T.SalesLine","Sum|SalesPrice|0","","","","","","","ItemId|InventTransId",$D304,$E304)</f>
        <v>7</v>
      </c>
      <c r="J304" s="7" t="str">
        <f>_xll.AtlasFormulas.AtlasFunctions.AtlasTable("PROD",DataAreaId,"T.SalesLine","%CurrencyCode","","","","","","","ItemId|InventTransId",$D304,$E304)</f>
        <v>EUR</v>
      </c>
      <c r="K304" s="9">
        <f>_xll.AtlasFormulas.AtlasFunctions.AtlasBalance("PROD",DataAreaId,"T.SalesLine","Sum|LineAmount|0","","","","","","","ItemId|InventTransId",$D304,$E304)</f>
        <v>22319.5</v>
      </c>
      <c r="L304" s="6">
        <v>42902</v>
      </c>
      <c r="M304" s="6">
        <v>42902</v>
      </c>
    </row>
    <row r="305" spans="1:13" x14ac:dyDescent="0.25">
      <c r="A305" s="4" t="s">
        <v>1032</v>
      </c>
      <c r="B305" s="7" t="str">
        <f>_xll.AtlasFormulas.AtlasFunctions.AtlasTable("PROD",DataAreaId,"T.SalesTable","%CustAccount","","","","","","","SalesId",$A305)</f>
        <v>364-000092</v>
      </c>
      <c r="C305" s="7" t="str">
        <f>_xll.AtlasFormulas.AtlasFunctions.AtlasTable("PROD",DataAreaId,"T.CustTable","%Name","","","","","","","AccountNum",$B305)</f>
        <v>Grizaco NV</v>
      </c>
      <c r="D305" s="4" t="s">
        <v>233</v>
      </c>
      <c r="E305" s="4" t="s">
        <v>1145</v>
      </c>
      <c r="F305" s="4" t="s">
        <v>231</v>
      </c>
      <c r="G305" s="7" t="str">
        <f>_xll.AtlasFormulas.AtlasFunctions.AtlasTable("PROD",DataAreaId,"T.SalesLine","%ShippingDateRequested","","","","","","","ItemId|InventTransId",$D305,$E305)</f>
        <v>6/10/2017</v>
      </c>
      <c r="H305" s="9">
        <v>292.5</v>
      </c>
      <c r="I305" s="9">
        <f>_xll.AtlasFormulas.AtlasFunctions.AtlasBalance("PROD",DataAreaId,"T.SalesLine","Sum|SalesPrice|0","","","","","","","ItemId|InventTransId",$D305,$E305)</f>
        <v>7.4</v>
      </c>
      <c r="J305" s="7" t="str">
        <f>_xll.AtlasFormulas.AtlasFunctions.AtlasTable("PROD",DataAreaId,"T.SalesLine","%CurrencyCode","","","","","","","ItemId|InventTransId",$D305,$E305)</f>
        <v>EUR</v>
      </c>
      <c r="K305" s="9">
        <f>_xll.AtlasFormulas.AtlasFunctions.AtlasBalance("PROD",DataAreaId,"T.SalesLine","Sum|LineAmount|0","","","","","","","ItemId|InventTransId",$D305,$E305)</f>
        <v>137042.07999999999</v>
      </c>
      <c r="L305" s="6">
        <v>42902</v>
      </c>
      <c r="M305" s="6">
        <v>42902</v>
      </c>
    </row>
    <row r="306" spans="1:13" x14ac:dyDescent="0.25">
      <c r="A306" s="4" t="s">
        <v>1032</v>
      </c>
      <c r="B306" s="7" t="str">
        <f>_xll.AtlasFormulas.AtlasFunctions.AtlasTable("PROD",DataAreaId,"T.SalesTable","%CustAccount","","","","","","","SalesId",$A306)</f>
        <v>364-000092</v>
      </c>
      <c r="C306" s="7" t="str">
        <f>_xll.AtlasFormulas.AtlasFunctions.AtlasTable("PROD",DataAreaId,"T.CustTable","%Name","","","","","","","AccountNum",$B306)</f>
        <v>Grizaco NV</v>
      </c>
      <c r="D306" s="4" t="s">
        <v>233</v>
      </c>
      <c r="E306" s="4" t="s">
        <v>1145</v>
      </c>
      <c r="F306" s="4" t="s">
        <v>231</v>
      </c>
      <c r="G306" s="7" t="str">
        <f>_xll.AtlasFormulas.AtlasFunctions.AtlasTable("PROD",DataAreaId,"T.SalesLine","%ShippingDateRequested","","","","","","","ItemId|InventTransId",$D306,$E306)</f>
        <v>6/10/2017</v>
      </c>
      <c r="H306" s="9">
        <v>1468.3</v>
      </c>
      <c r="I306" s="9">
        <f>_xll.AtlasFormulas.AtlasFunctions.AtlasBalance("PROD",DataAreaId,"T.SalesLine","Sum|SalesPrice|0","","","","","","","ItemId|InventTransId",$D306,$E306)</f>
        <v>7.4</v>
      </c>
      <c r="J306" s="7" t="str">
        <f>_xll.AtlasFormulas.AtlasFunctions.AtlasTable("PROD",DataAreaId,"T.SalesLine","%CurrencyCode","","","","","","","ItemId|InventTransId",$D306,$E306)</f>
        <v>EUR</v>
      </c>
      <c r="K306" s="9">
        <f>_xll.AtlasFormulas.AtlasFunctions.AtlasBalance("PROD",DataAreaId,"T.SalesLine","Sum|LineAmount|0","","","","","","","ItemId|InventTransId",$D306,$E306)</f>
        <v>137042.07999999999</v>
      </c>
      <c r="L306" s="6">
        <v>42902</v>
      </c>
      <c r="M306" s="6">
        <v>42902</v>
      </c>
    </row>
    <row r="307" spans="1:13" x14ac:dyDescent="0.25">
      <c r="A307" s="4" t="s">
        <v>1032</v>
      </c>
      <c r="B307" s="7" t="str">
        <f>_xll.AtlasFormulas.AtlasFunctions.AtlasTable("PROD",DataAreaId,"T.SalesTable","%CustAccount","","","","","","","SalesId",$A307)</f>
        <v>364-000092</v>
      </c>
      <c r="C307" s="7" t="str">
        <f>_xll.AtlasFormulas.AtlasFunctions.AtlasTable("PROD",DataAreaId,"T.CustTable","%Name","","","","","","","AccountNum",$B307)</f>
        <v>Grizaco NV</v>
      </c>
      <c r="D307" s="4" t="s">
        <v>233</v>
      </c>
      <c r="E307" s="4" t="s">
        <v>1149</v>
      </c>
      <c r="F307" s="4" t="s">
        <v>231</v>
      </c>
      <c r="G307" s="7" t="str">
        <f>_xll.AtlasFormulas.AtlasFunctions.AtlasTable("PROD",DataAreaId,"T.SalesLine","%ShippingDateRequested","","","","","","","ItemId|InventTransId",$D307,$E307)</f>
        <v>6/16/2017</v>
      </c>
      <c r="H307" s="9">
        <v>-1468.3</v>
      </c>
      <c r="I307" s="9">
        <f>_xll.AtlasFormulas.AtlasFunctions.AtlasBalance("PROD",DataAreaId,"T.SalesLine","Sum|SalesPrice|0","","","","","","","ItemId|InventTransId",$D307,$E307)</f>
        <v>0</v>
      </c>
      <c r="J307" s="7" t="str">
        <f>_xll.AtlasFormulas.AtlasFunctions.AtlasTable("PROD",DataAreaId,"T.SalesLine","%CurrencyCode","","","","","","","ItemId|InventTransId",$D307,$E307)</f>
        <v>EUR</v>
      </c>
      <c r="K307" s="9">
        <f>_xll.AtlasFormulas.AtlasFunctions.AtlasBalance("PROD",DataAreaId,"T.SalesLine","Sum|LineAmount|0","","","","","","","ItemId|InventTransId",$D307,$E307)</f>
        <v>0</v>
      </c>
      <c r="L307" s="6">
        <v>42902</v>
      </c>
      <c r="M307" s="6">
        <v>42902</v>
      </c>
    </row>
    <row r="308" spans="1:13" x14ac:dyDescent="0.25">
      <c r="A308" s="4" t="s">
        <v>995</v>
      </c>
      <c r="B308" s="7" t="str">
        <f>_xll.AtlasFormulas.AtlasFunctions.AtlasTable("PROD",DataAreaId,"T.SalesTable","%CustAccount","","","","","","","SalesId",$A308)</f>
        <v>364-000076</v>
      </c>
      <c r="C308" s="7" t="str">
        <f>_xll.AtlasFormulas.AtlasFunctions.AtlasTable("PROD",DataAreaId,"T.CustTable","%Name","","","","","","","AccountNum",$B308)</f>
        <v>Heijmans Wegen B.V. Regio Zuid</v>
      </c>
      <c r="D308" s="4" t="s">
        <v>233</v>
      </c>
      <c r="E308" s="4" t="s">
        <v>1150</v>
      </c>
      <c r="F308" s="4" t="s">
        <v>231</v>
      </c>
      <c r="G308" s="7" t="str">
        <f>_xll.AtlasFormulas.AtlasFunctions.AtlasTable("PROD",DataAreaId,"T.SalesLine","%ShippingDateRequested","","","","","","","ItemId|InventTransId",$D308,$E308)</f>
        <v>6/16/2017</v>
      </c>
      <c r="H308" s="9">
        <v>-126.5</v>
      </c>
      <c r="I308" s="9">
        <f>_xll.AtlasFormulas.AtlasFunctions.AtlasBalance("PROD",DataAreaId,"T.SalesLine","Sum|SalesPrice|0","","","","","","","ItemId|InventTransId",$D308,$E308)</f>
        <v>0</v>
      </c>
      <c r="J308" s="7" t="str">
        <f>_xll.AtlasFormulas.AtlasFunctions.AtlasTable("PROD",DataAreaId,"T.SalesLine","%CurrencyCode","","","","","","","ItemId|InventTransId",$D308,$E308)</f>
        <v>EUR</v>
      </c>
      <c r="K308" s="9">
        <f>_xll.AtlasFormulas.AtlasFunctions.AtlasBalance("PROD",DataAreaId,"T.SalesLine","Sum|LineAmount|0","","","","","","","ItemId|InventTransId",$D308,$E308)</f>
        <v>0</v>
      </c>
      <c r="L308" s="6">
        <v>42902</v>
      </c>
      <c r="M308" s="6">
        <v>42902</v>
      </c>
    </row>
    <row r="309" spans="1:13" x14ac:dyDescent="0.25">
      <c r="A309" s="4" t="s">
        <v>1001</v>
      </c>
      <c r="B309" s="7" t="str">
        <f>_xll.AtlasFormulas.AtlasFunctions.AtlasTable("PROD",DataAreaId,"T.SalesTable","%CustAccount","","","","","","","SalesId",$A309)</f>
        <v>364-000129</v>
      </c>
      <c r="C309" s="7" t="str">
        <f>_xll.AtlasFormulas.AtlasFunctions.AtlasTable("PROD",DataAreaId,"T.CustTable","%Name","","","","","","","AccountNum",$B309)</f>
        <v>SAAone GWW V.O.F.</v>
      </c>
      <c r="D309" s="4" t="s">
        <v>233</v>
      </c>
      <c r="E309" s="4" t="s">
        <v>1151</v>
      </c>
      <c r="F309" s="4" t="s">
        <v>231</v>
      </c>
      <c r="G309" s="7" t="str">
        <f>_xll.AtlasFormulas.AtlasFunctions.AtlasTable("PROD",DataAreaId,"T.SalesLine","%ShippingDateRequested","","","","","","","ItemId|InventTransId",$D309,$E309)</f>
        <v>6/10/2017</v>
      </c>
      <c r="H309" s="9">
        <v>-63.75</v>
      </c>
      <c r="I309" s="9">
        <f>_xll.AtlasFormulas.AtlasFunctions.AtlasBalance("PROD",DataAreaId,"T.SalesLine","Sum|SalesPrice|0","","","","","","","ItemId|InventTransId",$D309,$E309)</f>
        <v>0</v>
      </c>
      <c r="J309" s="7" t="str">
        <f>_xll.AtlasFormulas.AtlasFunctions.AtlasTable("PROD",DataAreaId,"T.SalesLine","%CurrencyCode","","","","","","","ItemId|InventTransId",$D309,$E309)</f>
        <v>EUR</v>
      </c>
      <c r="K309" s="9">
        <f>_xll.AtlasFormulas.AtlasFunctions.AtlasBalance("PROD",DataAreaId,"T.SalesLine","Sum|LineAmount|0","","","","","","","ItemId|InventTransId",$D309,$E309)</f>
        <v>0</v>
      </c>
      <c r="L309" s="6">
        <v>42902</v>
      </c>
      <c r="M309" s="6">
        <v>42902</v>
      </c>
    </row>
    <row r="310" spans="1:13" x14ac:dyDescent="0.25">
      <c r="A310" s="4" t="s">
        <v>870</v>
      </c>
      <c r="B310" s="7" t="str">
        <f>_xll.AtlasFormulas.AtlasFunctions.AtlasTable("PROD",DataAreaId,"T.SalesTable","%CustAccount","","","","","","","SalesId",$A310)</f>
        <v>364-000058</v>
      </c>
      <c r="C310" s="7" t="str">
        <f>_xll.AtlasFormulas.AtlasFunctions.AtlasTable("PROD",DataAreaId,"T.CustTable","%Name","","","","","","","AccountNum",$B310)</f>
        <v>D. van der Steen B.V.</v>
      </c>
      <c r="D310" s="4" t="s">
        <v>356</v>
      </c>
      <c r="E310" s="4" t="s">
        <v>1152</v>
      </c>
      <c r="F310" s="4" t="s">
        <v>329</v>
      </c>
      <c r="G310" s="7" t="str">
        <f>_xll.AtlasFormulas.AtlasFunctions.AtlasTable("PROD",DataAreaId,"T.SalesLine","%ShippingDateRequested","","","","","","","ItemId|InventTransId",$D310,$E310)</f>
        <v>6/6/2017</v>
      </c>
      <c r="H310" s="9">
        <v>-1072.5</v>
      </c>
      <c r="I310" s="9">
        <f>_xll.AtlasFormulas.AtlasFunctions.AtlasBalance("PROD",DataAreaId,"T.SalesLine","Sum|SalesPrice|0","","","","","","","ItemId|InventTransId",$D310,$E310)</f>
        <v>5.5</v>
      </c>
      <c r="J310" s="7" t="str">
        <f>_xll.AtlasFormulas.AtlasFunctions.AtlasTable("PROD",DataAreaId,"T.SalesLine","%CurrencyCode","","","","","","","ItemId|InventTransId",$D310,$E310)</f>
        <v>EUR</v>
      </c>
      <c r="K310" s="9">
        <f>_xll.AtlasFormulas.AtlasFunctions.AtlasBalance("PROD",DataAreaId,"T.SalesLine","Sum|LineAmount|0","","","","","","","ItemId|InventTransId",$D310,$E310)</f>
        <v>5898.75</v>
      </c>
      <c r="L310" s="6"/>
      <c r="M310" s="6"/>
    </row>
    <row r="311" spans="1:13" x14ac:dyDescent="0.25">
      <c r="A311" s="4" t="s">
        <v>876</v>
      </c>
      <c r="B311" s="7" t="str">
        <f>_xll.AtlasFormulas.AtlasFunctions.AtlasTable("PROD",DataAreaId,"T.SalesTable","%CustAccount","","","","","","","SalesId",$A311)</f>
        <v>364-000007</v>
      </c>
      <c r="C311" s="7" t="str">
        <f>_xll.AtlasFormulas.AtlasFunctions.AtlasTable("PROD",DataAreaId,"T.CustTable","%Name","","","","","","","AccountNum",$B311)</f>
        <v>Versluys &amp; Zoon B.V.</v>
      </c>
      <c r="D311" s="4" t="s">
        <v>356</v>
      </c>
      <c r="E311" s="4" t="s">
        <v>1153</v>
      </c>
      <c r="F311" s="4" t="s">
        <v>329</v>
      </c>
      <c r="G311" s="7" t="str">
        <f>_xll.AtlasFormulas.AtlasFunctions.AtlasTable("PROD",DataAreaId,"T.SalesLine","%ShippingDateRequested","","","","","","","ItemId|InventTransId",$D311,$E311)</f>
        <v>6/29/2017</v>
      </c>
      <c r="H311" s="9">
        <v>-292.5</v>
      </c>
      <c r="I311" s="9">
        <f>_xll.AtlasFormulas.AtlasFunctions.AtlasBalance("PROD",DataAreaId,"T.SalesLine","Sum|SalesPrice|0","","","","","","","ItemId|InventTransId",$D311,$E311)</f>
        <v>7.4</v>
      </c>
      <c r="J311" s="7" t="str">
        <f>_xll.AtlasFormulas.AtlasFunctions.AtlasTable("PROD",DataAreaId,"T.SalesLine","%CurrencyCode","","","","","","","ItemId|InventTransId",$D311,$E311)</f>
        <v>EUR</v>
      </c>
      <c r="K311" s="9">
        <f>_xll.AtlasFormulas.AtlasFunctions.AtlasBalance("PROD",DataAreaId,"T.SalesLine","Sum|LineAmount|0","","","","","","","ItemId|InventTransId",$D311,$E311)</f>
        <v>2164.5</v>
      </c>
      <c r="L311" s="6"/>
      <c r="M311" s="6"/>
    </row>
    <row r="312" spans="1:13" x14ac:dyDescent="0.25">
      <c r="A312" s="4" t="s">
        <v>878</v>
      </c>
      <c r="B312" s="7" t="str">
        <f>_xll.AtlasFormulas.AtlasFunctions.AtlasTable("PROD",DataAreaId,"T.SalesTable","%CustAccount","","","","","","","SalesId",$A312)</f>
        <v>364-000007</v>
      </c>
      <c r="C312" s="7" t="str">
        <f>_xll.AtlasFormulas.AtlasFunctions.AtlasTable("PROD",DataAreaId,"T.CustTable","%Name","","","","","","","AccountNum",$B312)</f>
        <v>Versluys &amp; Zoon B.V.</v>
      </c>
      <c r="D312" s="4" t="s">
        <v>356</v>
      </c>
      <c r="E312" s="4" t="s">
        <v>1154</v>
      </c>
      <c r="F312" s="4" t="s">
        <v>329</v>
      </c>
      <c r="G312" s="7" t="str">
        <f>_xll.AtlasFormulas.AtlasFunctions.AtlasTable("PROD",DataAreaId,"T.SalesLine","%ShippingDateRequested","","","","","","","ItemId|InventTransId",$D312,$E312)</f>
        <v>7/6/2017</v>
      </c>
      <c r="H312" s="9">
        <v>-390</v>
      </c>
      <c r="I312" s="9">
        <f>_xll.AtlasFormulas.AtlasFunctions.AtlasBalance("PROD",DataAreaId,"T.SalesLine","Sum|SalesPrice|0","","","","","","","ItemId|InventTransId",$D312,$E312)</f>
        <v>7.1</v>
      </c>
      <c r="J312" s="7" t="str">
        <f>_xll.AtlasFormulas.AtlasFunctions.AtlasTable("PROD",DataAreaId,"T.SalesLine","%CurrencyCode","","","","","","","ItemId|InventTransId",$D312,$E312)</f>
        <v>EUR</v>
      </c>
      <c r="K312" s="9">
        <f>_xll.AtlasFormulas.AtlasFunctions.AtlasBalance("PROD",DataAreaId,"T.SalesLine","Sum|LineAmount|0","","","","","","","ItemId|InventTransId",$D312,$E312)</f>
        <v>2769</v>
      </c>
      <c r="L312" s="6"/>
      <c r="M312" s="6"/>
    </row>
    <row r="313" spans="1:13" x14ac:dyDescent="0.25">
      <c r="A313" s="4" t="s">
        <v>904</v>
      </c>
      <c r="B313" s="7" t="str">
        <f>_xll.AtlasFormulas.AtlasFunctions.AtlasTable("PROD",DataAreaId,"T.SalesTable","%CustAccount","","","","","","","SalesId",$A313)</f>
        <v>364-000058</v>
      </c>
      <c r="C313" s="7" t="str">
        <f>_xll.AtlasFormulas.AtlasFunctions.AtlasTable("PROD",DataAreaId,"T.CustTable","%Name","","","","","","","AccountNum",$B313)</f>
        <v>D. van der Steen B.V.</v>
      </c>
      <c r="D313" s="4" t="s">
        <v>356</v>
      </c>
      <c r="E313" s="4" t="s">
        <v>1155</v>
      </c>
      <c r="F313" s="4" t="s">
        <v>329</v>
      </c>
      <c r="G313" s="7" t="str">
        <f>_xll.AtlasFormulas.AtlasFunctions.AtlasTable("PROD",DataAreaId,"T.SalesLine","%ShippingDateRequested","","","","","","","ItemId|InventTransId",$D313,$E313)</f>
        <v>6/26/2017</v>
      </c>
      <c r="H313" s="9">
        <v>-3900</v>
      </c>
      <c r="I313" s="9">
        <f>_xll.AtlasFormulas.AtlasFunctions.AtlasBalance("PROD",DataAreaId,"T.SalesLine","Sum|SalesPrice|0","","","","","","","ItemId|InventTransId",$D313,$E313)</f>
        <v>5.5</v>
      </c>
      <c r="J313" s="7" t="str">
        <f>_xll.AtlasFormulas.AtlasFunctions.AtlasTable("PROD",DataAreaId,"T.SalesLine","%CurrencyCode","","","","","","","ItemId|InventTransId",$D313,$E313)</f>
        <v>EUR</v>
      </c>
      <c r="K313" s="9">
        <f>_xll.AtlasFormulas.AtlasFunctions.AtlasBalance("PROD",DataAreaId,"T.SalesLine","Sum|LineAmount|0","","","","","","","ItemId|InventTransId",$D313,$E313)</f>
        <v>21450</v>
      </c>
      <c r="L313" s="6"/>
      <c r="M313" s="6"/>
    </row>
    <row r="314" spans="1:13" x14ac:dyDescent="0.25">
      <c r="A314" s="4" t="s">
        <v>1059</v>
      </c>
      <c r="B314" s="7" t="str">
        <f>_xll.AtlasFormulas.AtlasFunctions.AtlasTable("PROD",DataAreaId,"T.SalesTable","%CustAccount","","","","","","","SalesId",$A314)</f>
        <v>364-000085</v>
      </c>
      <c r="C314" s="7" t="str">
        <f>_xll.AtlasFormulas.AtlasFunctions.AtlasTable("PROD",DataAreaId,"T.CustTable","%Name","","","","","","","AccountNum",$B314)</f>
        <v>Heijmans Wegen, Regio Noord-Oost</v>
      </c>
      <c r="D314" s="4" t="s">
        <v>356</v>
      </c>
      <c r="E314" s="4" t="s">
        <v>1156</v>
      </c>
      <c r="F314" s="4" t="s">
        <v>329</v>
      </c>
      <c r="G314" s="7" t="str">
        <f>_xll.AtlasFormulas.AtlasFunctions.AtlasTable("PROD",DataAreaId,"T.SalesLine","%ShippingDateRequested","","","","","","","ItemId|InventTransId",$D314,$E314)</f>
        <v>3/14/2017</v>
      </c>
      <c r="H314" s="9">
        <v>-780</v>
      </c>
      <c r="I314" s="9">
        <f>_xll.AtlasFormulas.AtlasFunctions.AtlasBalance("PROD",DataAreaId,"T.SalesLine","Sum|SalesPrice|0","","","","","","","ItemId|InventTransId",$D314,$E314)</f>
        <v>7.35</v>
      </c>
      <c r="J314" s="7" t="str">
        <f>_xll.AtlasFormulas.AtlasFunctions.AtlasTable("PROD",DataAreaId,"T.SalesLine","%CurrencyCode","","","","","","","ItemId|InventTransId",$D314,$E314)</f>
        <v>EUR</v>
      </c>
      <c r="K314" s="9">
        <f>_xll.AtlasFormulas.AtlasFunctions.AtlasBalance("PROD",DataAreaId,"T.SalesLine","Sum|LineAmount|0","","","","","","","ItemId|InventTransId",$D314,$E314)</f>
        <v>5733</v>
      </c>
      <c r="L314" s="6">
        <v>42823</v>
      </c>
      <c r="M314" s="6">
        <v>42807</v>
      </c>
    </row>
    <row r="315" spans="1:13" x14ac:dyDescent="0.25">
      <c r="A315" s="4" t="s">
        <v>1157</v>
      </c>
      <c r="B315" s="7" t="str">
        <f>_xll.AtlasFormulas.AtlasFunctions.AtlasTable("PROD",DataAreaId,"T.SalesTable","%CustAccount","","","","","","","SalesId",$A315)</f>
        <v>364-000007</v>
      </c>
      <c r="C315" s="7" t="str">
        <f>_xll.AtlasFormulas.AtlasFunctions.AtlasTable("PROD",DataAreaId,"T.CustTable","%Name","","","","","","","AccountNum",$B315)</f>
        <v>Versluys &amp; Zoon B.V.</v>
      </c>
      <c r="D315" s="4" t="s">
        <v>356</v>
      </c>
      <c r="E315" s="4" t="s">
        <v>1158</v>
      </c>
      <c r="F315" s="4" t="s">
        <v>329</v>
      </c>
      <c r="G315" s="7" t="str">
        <f>_xll.AtlasFormulas.AtlasFunctions.AtlasTable("PROD",DataAreaId,"T.SalesLine","%ShippingDateRequested","","","","","","","ItemId|InventTransId",$D315,$E315)</f>
        <v>3/14/2017</v>
      </c>
      <c r="H315" s="9">
        <v>-487.5</v>
      </c>
      <c r="I315" s="9">
        <f>_xll.AtlasFormulas.AtlasFunctions.AtlasBalance("PROD",DataAreaId,"T.SalesLine","Sum|SalesPrice|0","","","","","","","ItemId|InventTransId",$D315,$E315)</f>
        <v>6.85</v>
      </c>
      <c r="J315" s="7" t="str">
        <f>_xll.AtlasFormulas.AtlasFunctions.AtlasTable("PROD",DataAreaId,"T.SalesLine","%CurrencyCode","","","","","","","ItemId|InventTransId",$D315,$E315)</f>
        <v>EUR</v>
      </c>
      <c r="K315" s="9">
        <f>_xll.AtlasFormulas.AtlasFunctions.AtlasBalance("PROD",DataAreaId,"T.SalesLine","Sum|LineAmount|0","","","","","","","ItemId|InventTransId",$D315,$E315)</f>
        <v>3339.38</v>
      </c>
      <c r="L315" s="6">
        <v>42811</v>
      </c>
      <c r="M315" s="6">
        <v>42808</v>
      </c>
    </row>
    <row r="316" spans="1:13" x14ac:dyDescent="0.25">
      <c r="A316" s="4" t="s">
        <v>943</v>
      </c>
      <c r="B316" s="7" t="str">
        <f>_xll.AtlasFormulas.AtlasFunctions.AtlasTable("PROD",DataAreaId,"T.SalesTable","%CustAccount","","","","","","","SalesId",$A316)</f>
        <v>364-000044</v>
      </c>
      <c r="C316" s="7" t="str">
        <f>_xll.AtlasFormulas.AtlasFunctions.AtlasTable("PROD",DataAreaId,"T.CustTable","%Name","","","","","","","AccountNum",$B316)</f>
        <v>Schagen Infra B.V.</v>
      </c>
      <c r="D316" s="4" t="s">
        <v>356</v>
      </c>
      <c r="E316" s="4" t="s">
        <v>1159</v>
      </c>
      <c r="F316" s="4" t="s">
        <v>329</v>
      </c>
      <c r="G316" s="7" t="str">
        <f>_xll.AtlasFormulas.AtlasFunctions.AtlasTable("PROD",DataAreaId,"T.SalesLine","%ShippingDateRequested","","","","","","","ItemId|InventTransId",$D316,$E316)</f>
        <v>3/27/2017</v>
      </c>
      <c r="H316" s="9">
        <v>-5755.5</v>
      </c>
      <c r="I316" s="9">
        <f>_xll.AtlasFormulas.AtlasFunctions.AtlasBalance("PROD",DataAreaId,"T.SalesLine","Sum|SalesPrice|0","","","","","","","ItemId|InventTransId",$D316,$E316)</f>
        <v>6.72</v>
      </c>
      <c r="J316" s="7" t="str">
        <f>_xll.AtlasFormulas.AtlasFunctions.AtlasTable("PROD",DataAreaId,"T.SalesLine","%CurrencyCode","","","","","","","ItemId|InventTransId",$D316,$E316)</f>
        <v>EUR</v>
      </c>
      <c r="K316" s="9">
        <f>_xll.AtlasFormulas.AtlasFunctions.AtlasBalance("PROD",DataAreaId,"T.SalesLine","Sum|LineAmount|0","","","","","","","ItemId|InventTransId",$D316,$E316)</f>
        <v>38676.959999999999</v>
      </c>
      <c r="L316" s="6">
        <v>42837</v>
      </c>
      <c r="M316" s="6">
        <v>42821</v>
      </c>
    </row>
    <row r="317" spans="1:13" x14ac:dyDescent="0.25">
      <c r="A317" s="4" t="s">
        <v>943</v>
      </c>
      <c r="B317" s="7" t="str">
        <f>_xll.AtlasFormulas.AtlasFunctions.AtlasTable("PROD",DataAreaId,"T.SalesTable","%CustAccount","","","","","","","SalesId",$A317)</f>
        <v>364-000044</v>
      </c>
      <c r="C317" s="7" t="str">
        <f>_xll.AtlasFormulas.AtlasFunctions.AtlasTable("PROD",DataAreaId,"T.CustTable","%Name","","","","","","","AccountNum",$B317)</f>
        <v>Schagen Infra B.V.</v>
      </c>
      <c r="D317" s="4" t="s">
        <v>356</v>
      </c>
      <c r="E317" s="4" t="s">
        <v>1159</v>
      </c>
      <c r="F317" s="4" t="s">
        <v>329</v>
      </c>
      <c r="G317" s="7" t="str">
        <f>_xll.AtlasFormulas.AtlasFunctions.AtlasTable("PROD",DataAreaId,"T.SalesLine","%ShippingDateRequested","","","","","","","ItemId|InventTransId",$D317,$E317)</f>
        <v>3/27/2017</v>
      </c>
      <c r="H317" s="9">
        <v>-780</v>
      </c>
      <c r="I317" s="9">
        <f>_xll.AtlasFormulas.AtlasFunctions.AtlasBalance("PROD",DataAreaId,"T.SalesLine","Sum|SalesPrice|0","","","","","","","ItemId|InventTransId",$D317,$E317)</f>
        <v>6.72</v>
      </c>
      <c r="J317" s="7" t="str">
        <f>_xll.AtlasFormulas.AtlasFunctions.AtlasTable("PROD",DataAreaId,"T.SalesLine","%CurrencyCode","","","","","","","ItemId|InventTransId",$D317,$E317)</f>
        <v>EUR</v>
      </c>
      <c r="K317" s="9">
        <f>_xll.AtlasFormulas.AtlasFunctions.AtlasBalance("PROD",DataAreaId,"T.SalesLine","Sum|LineAmount|0","","","","","","","ItemId|InventTransId",$D317,$E317)</f>
        <v>38676.959999999999</v>
      </c>
      <c r="L317" s="6">
        <v>42835</v>
      </c>
      <c r="M317" s="6">
        <v>42821</v>
      </c>
    </row>
    <row r="318" spans="1:13" x14ac:dyDescent="0.25">
      <c r="A318" s="4" t="s">
        <v>943</v>
      </c>
      <c r="B318" s="7" t="str">
        <f>_xll.AtlasFormulas.AtlasFunctions.AtlasTable("PROD",DataAreaId,"T.SalesTable","%CustAccount","","","","","","","SalesId",$A318)</f>
        <v>364-000044</v>
      </c>
      <c r="C318" s="7" t="str">
        <f>_xll.AtlasFormulas.AtlasFunctions.AtlasTable("PROD",DataAreaId,"T.CustTable","%Name","","","","","","","AccountNum",$B318)</f>
        <v>Schagen Infra B.V.</v>
      </c>
      <c r="D318" s="4" t="s">
        <v>356</v>
      </c>
      <c r="E318" s="4" t="s">
        <v>1159</v>
      </c>
      <c r="F318" s="4" t="s">
        <v>329</v>
      </c>
      <c r="G318" s="7" t="str">
        <f>_xll.AtlasFormulas.AtlasFunctions.AtlasTable("PROD",DataAreaId,"T.SalesLine","%ShippingDateRequested","","","","","","","ItemId|InventTransId",$D318,$E318)</f>
        <v>3/27/2017</v>
      </c>
      <c r="H318" s="9">
        <v>-387</v>
      </c>
      <c r="I318" s="9">
        <f>_xll.AtlasFormulas.AtlasFunctions.AtlasBalance("PROD",DataAreaId,"T.SalesLine","Sum|SalesPrice|0","","","","","","","ItemId|InventTransId",$D318,$E318)</f>
        <v>6.72</v>
      </c>
      <c r="J318" s="7" t="str">
        <f>_xll.AtlasFormulas.AtlasFunctions.AtlasTable("PROD",DataAreaId,"T.SalesLine","%CurrencyCode","","","","","","","ItemId|InventTransId",$D318,$E318)</f>
        <v>EUR</v>
      </c>
      <c r="K318" s="9">
        <f>_xll.AtlasFormulas.AtlasFunctions.AtlasBalance("PROD",DataAreaId,"T.SalesLine","Sum|LineAmount|0","","","","","","","ItemId|InventTransId",$D318,$E318)</f>
        <v>38676.959999999999</v>
      </c>
      <c r="L318" s="6">
        <v>42835</v>
      </c>
      <c r="M318" s="6">
        <v>42821</v>
      </c>
    </row>
    <row r="319" spans="1:13" x14ac:dyDescent="0.25">
      <c r="A319" s="4" t="s">
        <v>943</v>
      </c>
      <c r="B319" s="7" t="str">
        <f>_xll.AtlasFormulas.AtlasFunctions.AtlasTable("PROD",DataAreaId,"T.SalesTable","%CustAccount","","","","","","","SalesId",$A319)</f>
        <v>364-000044</v>
      </c>
      <c r="C319" s="7" t="str">
        <f>_xll.AtlasFormulas.AtlasFunctions.AtlasTable("PROD",DataAreaId,"T.CustTable","%Name","","","","","","","AccountNum",$B319)</f>
        <v>Schagen Infra B.V.</v>
      </c>
      <c r="D319" s="4" t="s">
        <v>356</v>
      </c>
      <c r="E319" s="4" t="s">
        <v>1159</v>
      </c>
      <c r="F319" s="4" t="s">
        <v>329</v>
      </c>
      <c r="G319" s="7" t="str">
        <f>_xll.AtlasFormulas.AtlasFunctions.AtlasTable("PROD",DataAreaId,"T.SalesLine","%ShippingDateRequested","","","","","","","ItemId|InventTransId",$D319,$E319)</f>
        <v>3/27/2017</v>
      </c>
      <c r="H319" s="9">
        <v>387</v>
      </c>
      <c r="I319" s="9">
        <f>_xll.AtlasFormulas.AtlasFunctions.AtlasBalance("PROD",DataAreaId,"T.SalesLine","Sum|SalesPrice|0","","","","","","","ItemId|InventTransId",$D319,$E319)</f>
        <v>6.72</v>
      </c>
      <c r="J319" s="7" t="str">
        <f>_xll.AtlasFormulas.AtlasFunctions.AtlasTable("PROD",DataAreaId,"T.SalesLine","%CurrencyCode","","","","","","","ItemId|InventTransId",$D319,$E319)</f>
        <v>EUR</v>
      </c>
      <c r="K319" s="9">
        <f>_xll.AtlasFormulas.AtlasFunctions.AtlasBalance("PROD",DataAreaId,"T.SalesLine","Sum|LineAmount|0","","","","","","","ItemId|InventTransId",$D319,$E319)</f>
        <v>38676.959999999999</v>
      </c>
      <c r="L319" s="6">
        <v>42835</v>
      </c>
      <c r="M319" s="6">
        <v>42835</v>
      </c>
    </row>
    <row r="320" spans="1:13" x14ac:dyDescent="0.25">
      <c r="A320" s="4" t="s">
        <v>943</v>
      </c>
      <c r="B320" s="7" t="str">
        <f>_xll.AtlasFormulas.AtlasFunctions.AtlasTable("PROD",DataAreaId,"T.SalesTable","%CustAccount","","","","","","","SalesId",$A320)</f>
        <v>364-000044</v>
      </c>
      <c r="C320" s="7" t="str">
        <f>_xll.AtlasFormulas.AtlasFunctions.AtlasTable("PROD",DataAreaId,"T.CustTable","%Name","","","","","","","AccountNum",$B320)</f>
        <v>Schagen Infra B.V.</v>
      </c>
      <c r="D320" s="4" t="s">
        <v>356</v>
      </c>
      <c r="E320" s="4" t="s">
        <v>1159</v>
      </c>
      <c r="F320" s="4" t="s">
        <v>329</v>
      </c>
      <c r="G320" s="7" t="str">
        <f>_xll.AtlasFormulas.AtlasFunctions.AtlasTable("PROD",DataAreaId,"T.SalesLine","%ShippingDateRequested","","","","","","","ItemId|InventTransId",$D320,$E320)</f>
        <v>3/27/2017</v>
      </c>
      <c r="H320" s="9">
        <v>780</v>
      </c>
      <c r="I320" s="9">
        <f>_xll.AtlasFormulas.AtlasFunctions.AtlasBalance("PROD",DataAreaId,"T.SalesLine","Sum|SalesPrice|0","","","","","","","ItemId|InventTransId",$D320,$E320)</f>
        <v>6.72</v>
      </c>
      <c r="J320" s="7" t="str">
        <f>_xll.AtlasFormulas.AtlasFunctions.AtlasTable("PROD",DataAreaId,"T.SalesLine","%CurrencyCode","","","","","","","ItemId|InventTransId",$D320,$E320)</f>
        <v>EUR</v>
      </c>
      <c r="K320" s="9">
        <f>_xll.AtlasFormulas.AtlasFunctions.AtlasBalance("PROD",DataAreaId,"T.SalesLine","Sum|LineAmount|0","","","","","","","ItemId|InventTransId",$D320,$E320)</f>
        <v>38676.959999999999</v>
      </c>
      <c r="L320" s="6">
        <v>42835</v>
      </c>
      <c r="M320" s="6">
        <v>42835</v>
      </c>
    </row>
    <row r="321" spans="1:13" x14ac:dyDescent="0.25">
      <c r="A321" s="4" t="s">
        <v>943</v>
      </c>
      <c r="B321" s="7" t="str">
        <f>_xll.AtlasFormulas.AtlasFunctions.AtlasTable("PROD",DataAreaId,"T.SalesTable","%CustAccount","","","","","","","SalesId",$A321)</f>
        <v>364-000044</v>
      </c>
      <c r="C321" s="7" t="str">
        <f>_xll.AtlasFormulas.AtlasFunctions.AtlasTable("PROD",DataAreaId,"T.CustTable","%Name","","","","","","","AccountNum",$B321)</f>
        <v>Schagen Infra B.V.</v>
      </c>
      <c r="D321" s="4" t="s">
        <v>356</v>
      </c>
      <c r="E321" s="4" t="s">
        <v>1160</v>
      </c>
      <c r="F321" s="4" t="s">
        <v>329</v>
      </c>
      <c r="G321" s="7" t="str">
        <f>_xll.AtlasFormulas.AtlasFunctions.AtlasTable("PROD",DataAreaId,"T.SalesLine","%ShippingDateRequested","","","","","","","ItemId|InventTransId",$D321,$E321)</f>
        <v>3/27/2017</v>
      </c>
      <c r="H321" s="9">
        <v>-387</v>
      </c>
      <c r="I321" s="9">
        <f>_xll.AtlasFormulas.AtlasFunctions.AtlasBalance("PROD",DataAreaId,"T.SalesLine","Sum|SalesPrice|0","","","","","","","ItemId|InventTransId",$D321,$E321)</f>
        <v>0</v>
      </c>
      <c r="J321" s="7" t="str">
        <f>_xll.AtlasFormulas.AtlasFunctions.AtlasTable("PROD",DataAreaId,"T.SalesLine","%CurrencyCode","","","","","","","ItemId|InventTransId",$D321,$E321)</f>
        <v>EUR</v>
      </c>
      <c r="K321" s="9">
        <f>_xll.AtlasFormulas.AtlasFunctions.AtlasBalance("PROD",DataAreaId,"T.SalesLine","Sum|LineAmount|0","","","","","","","ItemId|InventTransId",$D321,$E321)</f>
        <v>0</v>
      </c>
      <c r="L321" s="6">
        <v>42837</v>
      </c>
      <c r="M321" s="6">
        <v>42835</v>
      </c>
    </row>
    <row r="322" spans="1:13" x14ac:dyDescent="0.25">
      <c r="A322" s="4" t="s">
        <v>1070</v>
      </c>
      <c r="B322" s="7" t="str">
        <f>_xll.AtlasFormulas.AtlasFunctions.AtlasTable("PROD",DataAreaId,"T.SalesTable","%CustAccount","","","","","","","SalesId",$A322)</f>
        <v>364-000007</v>
      </c>
      <c r="C322" s="7" t="str">
        <f>_xll.AtlasFormulas.AtlasFunctions.AtlasTable("PROD",DataAreaId,"T.CustTable","%Name","","","","","","","AccountNum",$B322)</f>
        <v>Versluys &amp; Zoon B.V.</v>
      </c>
      <c r="D322" s="4" t="s">
        <v>356</v>
      </c>
      <c r="E322" s="4" t="s">
        <v>1161</v>
      </c>
      <c r="F322" s="4" t="s">
        <v>329</v>
      </c>
      <c r="G322" s="7" t="str">
        <f>_xll.AtlasFormulas.AtlasFunctions.AtlasTable("PROD",DataAreaId,"T.SalesLine","%ShippingDateRequested","","","","","","","ItemId|InventTransId",$D322,$E322)</f>
        <v>5/4/2017</v>
      </c>
      <c r="H322" s="9">
        <v>-390</v>
      </c>
      <c r="I322" s="9">
        <f>_xll.AtlasFormulas.AtlasFunctions.AtlasBalance("PROD",DataAreaId,"T.SalesLine","Sum|SalesPrice|0","","","","","","","ItemId|InventTransId",$D322,$E322)</f>
        <v>6.5</v>
      </c>
      <c r="J322" s="7" t="str">
        <f>_xll.AtlasFormulas.AtlasFunctions.AtlasTable("PROD",DataAreaId,"T.SalesLine","%CurrencyCode","","","","","","","ItemId|InventTransId",$D322,$E322)</f>
        <v>EUR</v>
      </c>
      <c r="K322" s="9">
        <f>_xll.AtlasFormulas.AtlasFunctions.AtlasBalance("PROD",DataAreaId,"T.SalesLine","Sum|LineAmount|0","","","","","","","ItemId|InventTransId",$D322,$E322)</f>
        <v>2535</v>
      </c>
      <c r="L322" s="6">
        <v>42867</v>
      </c>
      <c r="M322" s="6">
        <v>42859</v>
      </c>
    </row>
    <row r="323" spans="1:13" x14ac:dyDescent="0.25">
      <c r="A323" s="4" t="s">
        <v>960</v>
      </c>
      <c r="B323" s="7" t="str">
        <f>_xll.AtlasFormulas.AtlasFunctions.AtlasTable("PROD",DataAreaId,"T.SalesTable","%CustAccount","","","","","","","SalesId",$A323)</f>
        <v>364-000052</v>
      </c>
      <c r="C323" s="7" t="str">
        <f>_xll.AtlasFormulas.AtlasFunctions.AtlasTable("PROD",DataAreaId,"T.CustTable","%Name","","","","","","","AccountNum",$B323)</f>
        <v>KWS Infra Roosendaal</v>
      </c>
      <c r="D323" s="4" t="s">
        <v>356</v>
      </c>
      <c r="E323" s="4" t="s">
        <v>1162</v>
      </c>
      <c r="F323" s="4" t="s">
        <v>329</v>
      </c>
      <c r="G323" s="7" t="str">
        <f>_xll.AtlasFormulas.AtlasFunctions.AtlasTable("PROD",DataAreaId,"T.SalesLine","%ShippingDateRequested","","","","","","","ItemId|InventTransId",$D323,$E323)</f>
        <v>4/21/2017</v>
      </c>
      <c r="H323" s="9">
        <v>-390</v>
      </c>
      <c r="I323" s="9">
        <f>_xll.AtlasFormulas.AtlasFunctions.AtlasBalance("PROD",DataAreaId,"T.SalesLine","Sum|SalesPrice|0","","","","","","","ItemId|InventTransId",$D323,$E323)</f>
        <v>6.6</v>
      </c>
      <c r="J323" s="7" t="str">
        <f>_xll.AtlasFormulas.AtlasFunctions.AtlasTable("PROD",DataAreaId,"T.SalesLine","%CurrencyCode","","","","","","","ItemId|InventTransId",$D323,$E323)</f>
        <v>EUR</v>
      </c>
      <c r="K323" s="9">
        <f>_xll.AtlasFormulas.AtlasFunctions.AtlasBalance("PROD",DataAreaId,"T.SalesLine","Sum|LineAmount|0","","","","","","","ItemId|InventTransId",$D323,$E323)</f>
        <v>2574</v>
      </c>
      <c r="L323" s="6">
        <v>42867</v>
      </c>
      <c r="M323" s="6">
        <v>42867</v>
      </c>
    </row>
    <row r="324" spans="1:13" x14ac:dyDescent="0.25">
      <c r="A324" s="4" t="s">
        <v>1163</v>
      </c>
      <c r="B324" s="7" t="str">
        <f>_xll.AtlasFormulas.AtlasFunctions.AtlasTable("PROD",DataAreaId,"T.SalesTable","%CustAccount","","","","","","","SalesId",$A324)</f>
        <v>364-000007</v>
      </c>
      <c r="C324" s="7" t="str">
        <f>_xll.AtlasFormulas.AtlasFunctions.AtlasTable("PROD",DataAreaId,"T.CustTable","%Name","","","","","","","AccountNum",$B324)</f>
        <v>Versluys &amp; Zoon B.V.</v>
      </c>
      <c r="D324" s="4" t="s">
        <v>356</v>
      </c>
      <c r="E324" s="4" t="s">
        <v>1164</v>
      </c>
      <c r="F324" s="4" t="s">
        <v>329</v>
      </c>
      <c r="G324" s="7" t="str">
        <f>_xll.AtlasFormulas.AtlasFunctions.AtlasTable("PROD",DataAreaId,"T.SalesLine","%ShippingDateRequested","","","","","","","ItemId|InventTransId",$D324,$E324)</f>
        <v>6/7/2017</v>
      </c>
      <c r="H324" s="9">
        <v>-780</v>
      </c>
      <c r="I324" s="9">
        <f>_xll.AtlasFormulas.AtlasFunctions.AtlasBalance("PROD",DataAreaId,"T.SalesLine","Sum|SalesPrice|0","","","","","","","ItemId|InventTransId",$D324,$E324)</f>
        <v>6.85</v>
      </c>
      <c r="J324" s="7" t="str">
        <f>_xll.AtlasFormulas.AtlasFunctions.AtlasTable("PROD",DataAreaId,"T.SalesLine","%CurrencyCode","","","","","","","ItemId|InventTransId",$D324,$E324)</f>
        <v>EUR</v>
      </c>
      <c r="K324" s="9">
        <f>_xll.AtlasFormulas.AtlasFunctions.AtlasBalance("PROD",DataAreaId,"T.SalesLine","Sum|LineAmount|0","","","","","","","ItemId|InventTransId",$D324,$E324)</f>
        <v>5343</v>
      </c>
      <c r="L324" s="6">
        <v>42894</v>
      </c>
      <c r="M324" s="6">
        <v>42893</v>
      </c>
    </row>
    <row r="325" spans="1:13" x14ac:dyDescent="0.25">
      <c r="A325" s="4" t="s">
        <v>1110</v>
      </c>
      <c r="B325" s="7" t="str">
        <f>_xll.AtlasFormulas.AtlasFunctions.AtlasTable("PROD",DataAreaId,"T.SalesTable","%CustAccount","","","","","","","SalesId",$A325)</f>
        <v>364-000025</v>
      </c>
      <c r="C325" s="7" t="str">
        <f>_xll.AtlasFormulas.AtlasFunctions.AtlasTable("PROD",DataAreaId,"T.CustTable","%Name","","","","","","","AccountNum",$B325)</f>
        <v>KWS Infra Leek</v>
      </c>
      <c r="D325" s="4" t="s">
        <v>356</v>
      </c>
      <c r="E325" s="4" t="s">
        <v>1165</v>
      </c>
      <c r="F325" s="4" t="s">
        <v>329</v>
      </c>
      <c r="G325" s="7" t="str">
        <f>_xll.AtlasFormulas.AtlasFunctions.AtlasTable("PROD",DataAreaId,"T.SalesLine","%ShippingDateRequested","","","","","","","ItemId|InventTransId",$D325,$E325)</f>
        <v>5/30/2017</v>
      </c>
      <c r="H325" s="9">
        <v>-195</v>
      </c>
      <c r="I325" s="9">
        <f>_xll.AtlasFormulas.AtlasFunctions.AtlasBalance("PROD",DataAreaId,"T.SalesLine","Sum|SalesPrice|0","","","","","","","ItemId|InventTransId",$D325,$E325)</f>
        <v>6.6</v>
      </c>
      <c r="J325" s="7" t="str">
        <f>_xll.AtlasFormulas.AtlasFunctions.AtlasTable("PROD",DataAreaId,"T.SalesLine","%CurrencyCode","","","","","","","ItemId|InventTransId",$D325,$E325)</f>
        <v>EUR</v>
      </c>
      <c r="K325" s="9">
        <f>_xll.AtlasFormulas.AtlasFunctions.AtlasBalance("PROD",DataAreaId,"T.SalesLine","Sum|LineAmount|0","","","","","","","ItemId|InventTransId",$D325,$E325)</f>
        <v>1287</v>
      </c>
      <c r="L325" s="6">
        <v>42894</v>
      </c>
      <c r="M325" s="6">
        <v>42894</v>
      </c>
    </row>
    <row r="326" spans="1:13" x14ac:dyDescent="0.25">
      <c r="A326" s="4" t="s">
        <v>1166</v>
      </c>
      <c r="B326" s="7" t="str">
        <f>_xll.AtlasFormulas.AtlasFunctions.AtlasTable("PROD",DataAreaId,"T.SalesTable","%CustAccount","","","","","","","SalesId",$A326)</f>
        <v>364-000026</v>
      </c>
      <c r="C326" s="7" t="str">
        <f>_xll.AtlasFormulas.AtlasFunctions.AtlasTable("PROD",DataAreaId,"T.CustTable","%Name","","","","","","","AccountNum",$B326)</f>
        <v>BAM Infra Regionaal Amsterdam</v>
      </c>
      <c r="D326" s="4" t="s">
        <v>356</v>
      </c>
      <c r="E326" s="4" t="s">
        <v>1167</v>
      </c>
      <c r="F326" s="4" t="s">
        <v>329</v>
      </c>
      <c r="G326" s="7" t="str">
        <f>_xll.AtlasFormulas.AtlasFunctions.AtlasTable("PROD",DataAreaId,"T.SalesLine","%ShippingDateRequested","","","","","","","ItemId|InventTransId",$D326,$E326)</f>
        <v>6/15/2017</v>
      </c>
      <c r="H326" s="9">
        <v>-195</v>
      </c>
      <c r="I326" s="9">
        <f>_xll.AtlasFormulas.AtlasFunctions.AtlasBalance("PROD",DataAreaId,"T.SalesLine","Sum|SalesPrice|0","","","","","","","ItemId|InventTransId",$D326,$E326)</f>
        <v>0</v>
      </c>
      <c r="J326" s="7" t="str">
        <f>_xll.AtlasFormulas.AtlasFunctions.AtlasTable("PROD",DataAreaId,"T.SalesLine","%CurrencyCode","","","","","","","ItemId|InventTransId",$D326,$E326)</f>
        <v>EUR</v>
      </c>
      <c r="K326" s="9">
        <f>_xll.AtlasFormulas.AtlasFunctions.AtlasBalance("PROD",DataAreaId,"T.SalesLine","Sum|LineAmount|0","","","","","","","ItemId|InventTransId",$D326,$E326)</f>
        <v>0</v>
      </c>
      <c r="L326" s="6"/>
      <c r="M326" s="6">
        <v>42901</v>
      </c>
    </row>
    <row r="327" spans="1:13" x14ac:dyDescent="0.25">
      <c r="A327" s="4" t="s">
        <v>872</v>
      </c>
      <c r="B327" s="7" t="str">
        <f>_xll.AtlasFormulas.AtlasFunctions.AtlasTable("PROD",DataAreaId,"T.SalesTable","%CustAccount","","","","","","","SalesId",$A327)</f>
        <v>364-000007</v>
      </c>
      <c r="C327" s="7" t="str">
        <f>_xll.AtlasFormulas.AtlasFunctions.AtlasTable("PROD",DataAreaId,"T.CustTable","%Name","","","","","","","AccountNum",$B327)</f>
        <v>Versluys &amp; Zoon B.V.</v>
      </c>
      <c r="D327" s="4" t="s">
        <v>380</v>
      </c>
      <c r="E327" s="4" t="s">
        <v>1168</v>
      </c>
      <c r="F327" s="4" t="s">
        <v>381</v>
      </c>
      <c r="G327" s="7" t="str">
        <f>_xll.AtlasFormulas.AtlasFunctions.AtlasTable("PROD",DataAreaId,"T.SalesLine","%ShippingDateRequested","","","","","","","ItemId|InventTransId",$D327,$E327)</f>
        <v>6/15/2017</v>
      </c>
      <c r="H327" s="9">
        <v>-1755</v>
      </c>
      <c r="I327" s="9">
        <f>_xll.AtlasFormulas.AtlasFunctions.AtlasBalance("PROD",DataAreaId,"T.SalesLine","Sum|SalesPrice|0","","","","","","","ItemId|InventTransId",$D327,$E327)</f>
        <v>7.4</v>
      </c>
      <c r="J327" s="7" t="str">
        <f>_xll.AtlasFormulas.AtlasFunctions.AtlasTable("PROD",DataAreaId,"T.SalesLine","%CurrencyCode","","","","","","","ItemId|InventTransId",$D327,$E327)</f>
        <v>EUR</v>
      </c>
      <c r="K327" s="9">
        <f>_xll.AtlasFormulas.AtlasFunctions.AtlasBalance("PROD",DataAreaId,"T.SalesLine","Sum|LineAmount|0","","","","","","","ItemId|InventTransId",$D327,$E327)</f>
        <v>12987</v>
      </c>
      <c r="L327" s="6"/>
      <c r="M327" s="6"/>
    </row>
    <row r="328" spans="1:13" x14ac:dyDescent="0.25">
      <c r="A328" s="4" t="s">
        <v>874</v>
      </c>
      <c r="B328" s="7" t="str">
        <f>_xll.AtlasFormulas.AtlasFunctions.AtlasTable("PROD",DataAreaId,"T.SalesTable","%CustAccount","","","","","","","SalesId",$A328)</f>
        <v>364-000007</v>
      </c>
      <c r="C328" s="7" t="str">
        <f>_xll.AtlasFormulas.AtlasFunctions.AtlasTable("PROD",DataAreaId,"T.CustTable","%Name","","","","","","","AccountNum",$B328)</f>
        <v>Versluys &amp; Zoon B.V.</v>
      </c>
      <c r="D328" s="4" t="s">
        <v>380</v>
      </c>
      <c r="E328" s="4" t="s">
        <v>1169</v>
      </c>
      <c r="F328" s="4" t="s">
        <v>381</v>
      </c>
      <c r="G328" s="7" t="str">
        <f>_xll.AtlasFormulas.AtlasFunctions.AtlasTable("PROD",DataAreaId,"T.SalesLine","%ShippingDateRequested","","","","","","","ItemId|InventTransId",$D328,$E328)</f>
        <v>6/22/2017</v>
      </c>
      <c r="H328" s="9">
        <v>-1365</v>
      </c>
      <c r="I328" s="9">
        <f>_xll.AtlasFormulas.AtlasFunctions.AtlasBalance("PROD",DataAreaId,"T.SalesLine","Sum|SalesPrice|0","","","","","","","ItemId|InventTransId",$D328,$E328)</f>
        <v>7.4</v>
      </c>
      <c r="J328" s="7" t="str">
        <f>_xll.AtlasFormulas.AtlasFunctions.AtlasTable("PROD",DataAreaId,"T.SalesLine","%CurrencyCode","","","","","","","ItemId|InventTransId",$D328,$E328)</f>
        <v>EUR</v>
      </c>
      <c r="K328" s="9">
        <f>_xll.AtlasFormulas.AtlasFunctions.AtlasBalance("PROD",DataAreaId,"T.SalesLine","Sum|LineAmount|0","","","","","","","ItemId|InventTransId",$D328,$E328)</f>
        <v>10101</v>
      </c>
      <c r="L328" s="6"/>
      <c r="M328" s="6"/>
    </row>
    <row r="329" spans="1:13" x14ac:dyDescent="0.25">
      <c r="A329" s="4" t="s">
        <v>912</v>
      </c>
      <c r="B329" s="7" t="str">
        <f>_xll.AtlasFormulas.AtlasFunctions.AtlasTable("PROD",DataAreaId,"T.SalesTable","%CustAccount","","","","","","","SalesId",$A329)</f>
        <v>364-000052</v>
      </c>
      <c r="C329" s="7" t="str">
        <f>_xll.AtlasFormulas.AtlasFunctions.AtlasTable("PROD",DataAreaId,"T.CustTable","%Name","","","","","","","AccountNum",$B329)</f>
        <v>KWS Infra Roosendaal</v>
      </c>
      <c r="D329" s="4" t="s">
        <v>380</v>
      </c>
      <c r="E329" s="4" t="s">
        <v>1170</v>
      </c>
      <c r="F329" s="4" t="s">
        <v>381</v>
      </c>
      <c r="G329" s="7" t="str">
        <f>_xll.AtlasFormulas.AtlasFunctions.AtlasTable("PROD",DataAreaId,"T.SalesLine","%ShippingDateRequested","","","","","","","ItemId|InventTransId",$D329,$E329)</f>
        <v>8/23/2017</v>
      </c>
      <c r="H329" s="9">
        <v>-1462.5</v>
      </c>
      <c r="I329" s="9">
        <f>_xll.AtlasFormulas.AtlasFunctions.AtlasBalance("PROD",DataAreaId,"T.SalesLine","Sum|SalesPrice|0","","","","","","","ItemId|InventTransId",$D329,$E329)</f>
        <v>8.8000000000000007</v>
      </c>
      <c r="J329" s="7" t="str">
        <f>_xll.AtlasFormulas.AtlasFunctions.AtlasTable("PROD",DataAreaId,"T.SalesLine","%CurrencyCode","","","","","","","ItemId|InventTransId",$D329,$E329)</f>
        <v>EUR</v>
      </c>
      <c r="K329" s="9">
        <f>_xll.AtlasFormulas.AtlasFunctions.AtlasBalance("PROD",DataAreaId,"T.SalesLine","Sum|LineAmount|0","","","","","","","ItemId|InventTransId",$D329,$E329)</f>
        <v>12870</v>
      </c>
      <c r="L329" s="6"/>
      <c r="M329" s="6"/>
    </row>
    <row r="330" spans="1:13" x14ac:dyDescent="0.25">
      <c r="A330" s="4" t="s">
        <v>898</v>
      </c>
      <c r="B330" s="7" t="str">
        <f>_xll.AtlasFormulas.AtlasFunctions.AtlasTable("PROD",DataAreaId,"T.SalesTable","%CustAccount","","","","","","","SalesId",$A330)</f>
        <v>364-000044</v>
      </c>
      <c r="C330" s="7" t="str">
        <f>_xll.AtlasFormulas.AtlasFunctions.AtlasTable("PROD",DataAreaId,"T.CustTable","%Name","","","","","","","AccountNum",$B330)</f>
        <v>Schagen Infra B.V.</v>
      </c>
      <c r="D330" s="4" t="s">
        <v>380</v>
      </c>
      <c r="E330" s="4" t="s">
        <v>1171</v>
      </c>
      <c r="F330" s="4" t="s">
        <v>381</v>
      </c>
      <c r="G330" s="7" t="str">
        <f>_xll.AtlasFormulas.AtlasFunctions.AtlasTable("PROD",DataAreaId,"T.SalesLine","%ShippingDateRequested","","","","","","","ItemId|InventTransId",$D330,$E330)</f>
        <v>6/22/2017</v>
      </c>
      <c r="H330" s="9">
        <v>-6045</v>
      </c>
      <c r="I330" s="9">
        <f>_xll.AtlasFormulas.AtlasFunctions.AtlasBalance("PROD",DataAreaId,"T.SalesLine","Sum|SalesPrice|0","","","","","","","ItemId|InventTransId",$D330,$E330)</f>
        <v>8.9499999999999993</v>
      </c>
      <c r="J330" s="7" t="str">
        <f>_xll.AtlasFormulas.AtlasFunctions.AtlasTable("PROD",DataAreaId,"T.SalesLine","%CurrencyCode","","","","","","","ItemId|InventTransId",$D330,$E330)</f>
        <v>EUR</v>
      </c>
      <c r="K330" s="9">
        <f>_xll.AtlasFormulas.AtlasFunctions.AtlasBalance("PROD",DataAreaId,"T.SalesLine","Sum|LineAmount|0","","","","","","","ItemId|InventTransId",$D330,$E330)</f>
        <v>54102.75</v>
      </c>
      <c r="L330" s="6"/>
      <c r="M330" s="6"/>
    </row>
    <row r="331" spans="1:13" x14ac:dyDescent="0.25">
      <c r="A331" s="4" t="s">
        <v>930</v>
      </c>
      <c r="B331" s="7" t="str">
        <f>_xll.AtlasFormulas.AtlasFunctions.AtlasTable("PROD",DataAreaId,"T.SalesTable","%CustAccount","","","","","","","SalesId",$A331)</f>
        <v>364-000129</v>
      </c>
      <c r="C331" s="7" t="str">
        <f>_xll.AtlasFormulas.AtlasFunctions.AtlasTable("PROD",DataAreaId,"T.CustTable","%Name","","","","","","","AccountNum",$B331)</f>
        <v>SAAone GWW V.O.F.</v>
      </c>
      <c r="D331" s="4" t="s">
        <v>380</v>
      </c>
      <c r="E331" s="4" t="s">
        <v>1172</v>
      </c>
      <c r="F331" s="4" t="s">
        <v>381</v>
      </c>
      <c r="G331" s="7" t="str">
        <f>_xll.AtlasFormulas.AtlasFunctions.AtlasTable("PROD",DataAreaId,"T.SalesLine","%ShippingDateRequested","","","","","","","ItemId|InventTransId",$D331,$E331)</f>
        <v>2/20/2017</v>
      </c>
      <c r="H331" s="9">
        <v>-5460</v>
      </c>
      <c r="I331" s="9">
        <f>_xll.AtlasFormulas.AtlasFunctions.AtlasBalance("PROD",DataAreaId,"T.SalesLine","Sum|SalesPrice|0","","","","","","","ItemId|InventTransId",$D331,$E331)</f>
        <v>8.65</v>
      </c>
      <c r="J331" s="7" t="str">
        <f>_xll.AtlasFormulas.AtlasFunctions.AtlasTable("PROD",DataAreaId,"T.SalesLine","%CurrencyCode","","","","","","","ItemId|InventTransId",$D331,$E331)</f>
        <v>EUR</v>
      </c>
      <c r="K331" s="9">
        <f>_xll.AtlasFormulas.AtlasFunctions.AtlasBalance("PROD",DataAreaId,"T.SalesLine","Sum|LineAmount|0","","","","","","","ItemId|InventTransId",$D331,$E331)</f>
        <v>47229</v>
      </c>
      <c r="L331" s="6">
        <v>42807</v>
      </c>
      <c r="M331" s="6">
        <v>42807</v>
      </c>
    </row>
    <row r="332" spans="1:13" x14ac:dyDescent="0.25">
      <c r="A332" s="4" t="s">
        <v>983</v>
      </c>
      <c r="B332" s="7" t="str">
        <f>_xll.AtlasFormulas.AtlasFunctions.AtlasTable("PROD",DataAreaId,"T.SalesTable","%CustAccount","","","","","","","SalesId",$A332)</f>
        <v>364-000007</v>
      </c>
      <c r="C332" s="7" t="str">
        <f>_xll.AtlasFormulas.AtlasFunctions.AtlasTable("PROD",DataAreaId,"T.CustTable","%Name","","","","","","","AccountNum",$B332)</f>
        <v>Versluys &amp; Zoon B.V.</v>
      </c>
      <c r="D332" s="4" t="s">
        <v>380</v>
      </c>
      <c r="E332" s="4" t="s">
        <v>1173</v>
      </c>
      <c r="F332" s="4" t="s">
        <v>381</v>
      </c>
      <c r="G332" s="7" t="str">
        <f>_xll.AtlasFormulas.AtlasFunctions.AtlasTable("PROD",DataAreaId,"T.SalesLine","%ShippingDateRequested","","","","","","","ItemId|InventTransId",$D332,$E332)</f>
        <v>6/7/2017</v>
      </c>
      <c r="H332" s="9">
        <v>-45.75</v>
      </c>
      <c r="I332" s="9">
        <f>_xll.AtlasFormulas.AtlasFunctions.AtlasBalance("PROD",DataAreaId,"T.SalesLine","Sum|SalesPrice|0","","","","","","","ItemId|InventTransId",$D332,$E332)</f>
        <v>0</v>
      </c>
      <c r="J332" s="7" t="str">
        <f>_xll.AtlasFormulas.AtlasFunctions.AtlasTable("PROD",DataAreaId,"T.SalesLine","%CurrencyCode","","","","","","","ItemId|InventTransId",$D332,$E332)</f>
        <v>EUR</v>
      </c>
      <c r="K332" s="9">
        <f>_xll.AtlasFormulas.AtlasFunctions.AtlasBalance("PROD",DataAreaId,"T.SalesLine","Sum|LineAmount|0","","","","","","","ItemId|InventTransId",$D332,$E332)</f>
        <v>0</v>
      </c>
      <c r="L332" s="6">
        <v>42893</v>
      </c>
      <c r="M332" s="6">
        <v>42893</v>
      </c>
    </row>
    <row r="333" spans="1:13" x14ac:dyDescent="0.25">
      <c r="A333" s="4" t="s">
        <v>983</v>
      </c>
      <c r="B333" s="7" t="str">
        <f>_xll.AtlasFormulas.AtlasFunctions.AtlasTable("PROD",DataAreaId,"T.SalesTable","%CustAccount","","","","","","","SalesId",$A333)</f>
        <v>364-000007</v>
      </c>
      <c r="C333" s="7" t="str">
        <f>_xll.AtlasFormulas.AtlasFunctions.AtlasTable("PROD",DataAreaId,"T.CustTable","%Name","","","","","","","AccountNum",$B333)</f>
        <v>Versluys &amp; Zoon B.V.</v>
      </c>
      <c r="D333" s="4" t="s">
        <v>380</v>
      </c>
      <c r="E333" s="4" t="s">
        <v>1174</v>
      </c>
      <c r="F333" s="4" t="s">
        <v>381</v>
      </c>
      <c r="G333" s="7" t="str">
        <f>_xll.AtlasFormulas.AtlasFunctions.AtlasTable("PROD",DataAreaId,"T.SalesLine","%ShippingDateRequested","","","","","","","ItemId|InventTransId",$D333,$E333)</f>
        <v>6/1/2017</v>
      </c>
      <c r="H333" s="9">
        <v>-588</v>
      </c>
      <c r="I333" s="9">
        <f>_xll.AtlasFormulas.AtlasFunctions.AtlasBalance("PROD",DataAreaId,"T.SalesLine","Sum|SalesPrice|0","","","","","","","ItemId|InventTransId",$D333,$E333)</f>
        <v>7.4</v>
      </c>
      <c r="J333" s="7" t="str">
        <f>_xll.AtlasFormulas.AtlasFunctions.AtlasTable("PROD",DataAreaId,"T.SalesLine","%CurrencyCode","","","","","","","ItemId|InventTransId",$D333,$E333)</f>
        <v>EUR</v>
      </c>
      <c r="K333" s="9">
        <f>_xll.AtlasFormulas.AtlasFunctions.AtlasBalance("PROD",DataAreaId,"T.SalesLine","Sum|LineAmount|0","","","","","","","ItemId|InventTransId",$D333,$E333)</f>
        <v>4351.2</v>
      </c>
      <c r="L333" s="6">
        <v>42900</v>
      </c>
      <c r="M333" s="6">
        <v>42893</v>
      </c>
    </row>
    <row r="334" spans="1:13" x14ac:dyDescent="0.25">
      <c r="A334" s="4" t="s">
        <v>983</v>
      </c>
      <c r="B334" s="7" t="str">
        <f>_xll.AtlasFormulas.AtlasFunctions.AtlasTable("PROD",DataAreaId,"T.SalesTable","%CustAccount","","","","","","","SalesId",$A334)</f>
        <v>364-000007</v>
      </c>
      <c r="C334" s="7" t="str">
        <f>_xll.AtlasFormulas.AtlasFunctions.AtlasTable("PROD",DataAreaId,"T.CustTable","%Name","","","","","","","AccountNum",$B334)</f>
        <v>Versluys &amp; Zoon B.V.</v>
      </c>
      <c r="D334" s="4" t="s">
        <v>380</v>
      </c>
      <c r="E334" s="4" t="s">
        <v>1174</v>
      </c>
      <c r="F334" s="4" t="s">
        <v>381</v>
      </c>
      <c r="G334" s="7" t="str">
        <f>_xll.AtlasFormulas.AtlasFunctions.AtlasTable("PROD",DataAreaId,"T.SalesLine","%ShippingDateRequested","","","","","","","ItemId|InventTransId",$D334,$E334)</f>
        <v>6/1/2017</v>
      </c>
      <c r="H334" s="9">
        <v>-45.75</v>
      </c>
      <c r="I334" s="9">
        <f>_xll.AtlasFormulas.AtlasFunctions.AtlasBalance("PROD",DataAreaId,"T.SalesLine","Sum|SalesPrice|0","","","","","","","ItemId|InventTransId",$D334,$E334)</f>
        <v>7.4</v>
      </c>
      <c r="J334" s="7" t="str">
        <f>_xll.AtlasFormulas.AtlasFunctions.AtlasTable("PROD",DataAreaId,"T.SalesLine","%CurrencyCode","","","","","","","ItemId|InventTransId",$D334,$E334)</f>
        <v>EUR</v>
      </c>
      <c r="K334" s="9">
        <f>_xll.AtlasFormulas.AtlasFunctions.AtlasBalance("PROD",DataAreaId,"T.SalesLine","Sum|LineAmount|0","","","","","","","ItemId|InventTransId",$D334,$E334)</f>
        <v>4351.2</v>
      </c>
      <c r="L334" s="6">
        <v>42893</v>
      </c>
      <c r="M334" s="6">
        <v>42893</v>
      </c>
    </row>
    <row r="335" spans="1:13" x14ac:dyDescent="0.25">
      <c r="A335" s="4" t="s">
        <v>983</v>
      </c>
      <c r="B335" s="7" t="str">
        <f>_xll.AtlasFormulas.AtlasFunctions.AtlasTable("PROD",DataAreaId,"T.SalesTable","%CustAccount","","","","","","","SalesId",$A335)</f>
        <v>364-000007</v>
      </c>
      <c r="C335" s="7" t="str">
        <f>_xll.AtlasFormulas.AtlasFunctions.AtlasTable("PROD",DataAreaId,"T.CustTable","%Name","","","","","","","AccountNum",$B335)</f>
        <v>Versluys &amp; Zoon B.V.</v>
      </c>
      <c r="D335" s="4" t="s">
        <v>380</v>
      </c>
      <c r="E335" s="4" t="s">
        <v>1174</v>
      </c>
      <c r="F335" s="4" t="s">
        <v>381</v>
      </c>
      <c r="G335" s="7" t="str">
        <f>_xll.AtlasFormulas.AtlasFunctions.AtlasTable("PROD",DataAreaId,"T.SalesLine","%ShippingDateRequested","","","","","","","ItemId|InventTransId",$D335,$E335)</f>
        <v>6/1/2017</v>
      </c>
      <c r="H335" s="9">
        <v>45.75</v>
      </c>
      <c r="I335" s="9">
        <f>_xll.AtlasFormulas.AtlasFunctions.AtlasBalance("PROD",DataAreaId,"T.SalesLine","Sum|SalesPrice|0","","","","","","","ItemId|InventTransId",$D335,$E335)</f>
        <v>7.4</v>
      </c>
      <c r="J335" s="7" t="str">
        <f>_xll.AtlasFormulas.AtlasFunctions.AtlasTable("PROD",DataAreaId,"T.SalesLine","%CurrencyCode","","","","","","","ItemId|InventTransId",$D335,$E335)</f>
        <v>EUR</v>
      </c>
      <c r="K335" s="9">
        <f>_xll.AtlasFormulas.AtlasFunctions.AtlasBalance("PROD",DataAreaId,"T.SalesLine","Sum|LineAmount|0","","","","","","","ItemId|InventTransId",$D335,$E335)</f>
        <v>4351.2</v>
      </c>
      <c r="L335" s="6">
        <v>42893</v>
      </c>
      <c r="M335" s="6">
        <v>42893</v>
      </c>
    </row>
    <row r="336" spans="1:13" x14ac:dyDescent="0.25">
      <c r="A336" s="4" t="s">
        <v>999</v>
      </c>
      <c r="B336" s="7" t="str">
        <f>_xll.AtlasFormulas.AtlasFunctions.AtlasTable("PROD",DataAreaId,"T.SalesTable","%CustAccount","","","","","","","SalesId",$A336)</f>
        <v>364-000007</v>
      </c>
      <c r="C336" s="7" t="str">
        <f>_xll.AtlasFormulas.AtlasFunctions.AtlasTable("PROD",DataAreaId,"T.CustTable","%Name","","","","","","","AccountNum",$B336)</f>
        <v>Versluys &amp; Zoon B.V.</v>
      </c>
      <c r="D336" s="4" t="s">
        <v>380</v>
      </c>
      <c r="E336" s="4" t="s">
        <v>1175</v>
      </c>
      <c r="F336" s="4" t="s">
        <v>381</v>
      </c>
      <c r="G336" s="7" t="str">
        <f>_xll.AtlasFormulas.AtlasFunctions.AtlasTable("PROD",DataAreaId,"T.SalesLine","%ShippingDateRequested","","","","","","","ItemId|InventTransId",$D336,$E336)</f>
        <v>6/8/2017</v>
      </c>
      <c r="H336" s="9">
        <v>-1163.75</v>
      </c>
      <c r="I336" s="9">
        <f>_xll.AtlasFormulas.AtlasFunctions.AtlasBalance("PROD",DataAreaId,"T.SalesLine","Sum|SalesPrice|0","","","","","","","ItemId|InventTransId",$D336,$E336)</f>
        <v>7.4</v>
      </c>
      <c r="J336" s="7" t="str">
        <f>_xll.AtlasFormulas.AtlasFunctions.AtlasTable("PROD",DataAreaId,"T.SalesLine","%CurrencyCode","","","","","","","ItemId|InventTransId",$D336,$E336)</f>
        <v>EUR</v>
      </c>
      <c r="K336" s="9">
        <f>_xll.AtlasFormulas.AtlasFunctions.AtlasBalance("PROD",DataAreaId,"T.SalesLine","Sum|LineAmount|0","","","","","","","ItemId|InventTransId",$D336,$E336)</f>
        <v>8611.75</v>
      </c>
      <c r="L336" s="6">
        <v>42901</v>
      </c>
      <c r="M336" s="6">
        <v>42900</v>
      </c>
    </row>
    <row r="337" spans="1:13" x14ac:dyDescent="0.25">
      <c r="A337" s="4" t="s">
        <v>999</v>
      </c>
      <c r="B337" s="7" t="str">
        <f>_xll.AtlasFormulas.AtlasFunctions.AtlasTable("PROD",DataAreaId,"T.SalesTable","%CustAccount","","","","","","","SalesId",$A337)</f>
        <v>364-000007</v>
      </c>
      <c r="C337" s="7" t="str">
        <f>_xll.AtlasFormulas.AtlasFunctions.AtlasTable("PROD",DataAreaId,"T.CustTable","%Name","","","","","","","AccountNum",$B337)</f>
        <v>Versluys &amp; Zoon B.V.</v>
      </c>
      <c r="D337" s="4" t="s">
        <v>380</v>
      </c>
      <c r="E337" s="4" t="s">
        <v>1175</v>
      </c>
      <c r="F337" s="4" t="s">
        <v>381</v>
      </c>
      <c r="G337" s="7" t="str">
        <f>_xll.AtlasFormulas.AtlasFunctions.AtlasTable("PROD",DataAreaId,"T.SalesLine","%ShippingDateRequested","","","","","","","ItemId|InventTransId",$D337,$E337)</f>
        <v>6/8/2017</v>
      </c>
      <c r="H337" s="9">
        <v>-64.75</v>
      </c>
      <c r="I337" s="9">
        <f>_xll.AtlasFormulas.AtlasFunctions.AtlasBalance("PROD",DataAreaId,"T.SalesLine","Sum|SalesPrice|0","","","","","","","ItemId|InventTransId",$D337,$E337)</f>
        <v>7.4</v>
      </c>
      <c r="J337" s="7" t="str">
        <f>_xll.AtlasFormulas.AtlasFunctions.AtlasTable("PROD",DataAreaId,"T.SalesLine","%CurrencyCode","","","","","","","ItemId|InventTransId",$D337,$E337)</f>
        <v>EUR</v>
      </c>
      <c r="K337" s="9">
        <f>_xll.AtlasFormulas.AtlasFunctions.AtlasBalance("PROD",DataAreaId,"T.SalesLine","Sum|LineAmount|0","","","","","","","ItemId|InventTransId",$D337,$E337)</f>
        <v>8611.75</v>
      </c>
      <c r="L337" s="6">
        <v>42900</v>
      </c>
      <c r="M337" s="6">
        <v>42900</v>
      </c>
    </row>
    <row r="338" spans="1:13" x14ac:dyDescent="0.25">
      <c r="A338" s="4" t="s">
        <v>999</v>
      </c>
      <c r="B338" s="7" t="str">
        <f>_xll.AtlasFormulas.AtlasFunctions.AtlasTable("PROD",DataAreaId,"T.SalesTable","%CustAccount","","","","","","","SalesId",$A338)</f>
        <v>364-000007</v>
      </c>
      <c r="C338" s="7" t="str">
        <f>_xll.AtlasFormulas.AtlasFunctions.AtlasTable("PROD",DataAreaId,"T.CustTable","%Name","","","","","","","AccountNum",$B338)</f>
        <v>Versluys &amp; Zoon B.V.</v>
      </c>
      <c r="D338" s="4" t="s">
        <v>380</v>
      </c>
      <c r="E338" s="4" t="s">
        <v>1175</v>
      </c>
      <c r="F338" s="4" t="s">
        <v>381</v>
      </c>
      <c r="G338" s="7" t="str">
        <f>_xll.AtlasFormulas.AtlasFunctions.AtlasTable("PROD",DataAreaId,"T.SalesLine","%ShippingDateRequested","","","","","","","ItemId|InventTransId",$D338,$E338)</f>
        <v>6/8/2017</v>
      </c>
      <c r="H338" s="9">
        <v>64.75</v>
      </c>
      <c r="I338" s="9">
        <f>_xll.AtlasFormulas.AtlasFunctions.AtlasBalance("PROD",DataAreaId,"T.SalesLine","Sum|SalesPrice|0","","","","","","","ItemId|InventTransId",$D338,$E338)</f>
        <v>7.4</v>
      </c>
      <c r="J338" s="7" t="str">
        <f>_xll.AtlasFormulas.AtlasFunctions.AtlasTable("PROD",DataAreaId,"T.SalesLine","%CurrencyCode","","","","","","","ItemId|InventTransId",$D338,$E338)</f>
        <v>EUR</v>
      </c>
      <c r="K338" s="9">
        <f>_xll.AtlasFormulas.AtlasFunctions.AtlasBalance("PROD",DataAreaId,"T.SalesLine","Sum|LineAmount|0","","","","","","","ItemId|InventTransId",$D338,$E338)</f>
        <v>8611.75</v>
      </c>
      <c r="L338" s="6">
        <v>42900</v>
      </c>
      <c r="M338" s="6">
        <v>42900</v>
      </c>
    </row>
    <row r="339" spans="1:13" x14ac:dyDescent="0.25">
      <c r="A339" s="4" t="s">
        <v>999</v>
      </c>
      <c r="B339" s="7" t="str">
        <f>_xll.AtlasFormulas.AtlasFunctions.AtlasTable("PROD",DataAreaId,"T.SalesTable","%CustAccount","","","","","","","SalesId",$A339)</f>
        <v>364-000007</v>
      </c>
      <c r="C339" s="7" t="str">
        <f>_xll.AtlasFormulas.AtlasFunctions.AtlasTable("PROD",DataAreaId,"T.CustTable","%Name","","","","","","","AccountNum",$B339)</f>
        <v>Versluys &amp; Zoon B.V.</v>
      </c>
      <c r="D339" s="4" t="s">
        <v>380</v>
      </c>
      <c r="E339" s="4" t="s">
        <v>1176</v>
      </c>
      <c r="F339" s="4" t="s">
        <v>381</v>
      </c>
      <c r="G339" s="7" t="str">
        <f>_xll.AtlasFormulas.AtlasFunctions.AtlasTable("PROD",DataAreaId,"T.SalesLine","%ShippingDateRequested","","","","","","","ItemId|InventTransId",$D339,$E339)</f>
        <v>6/14/2017</v>
      </c>
      <c r="H339" s="9">
        <v>-64.75</v>
      </c>
      <c r="I339" s="9">
        <f>_xll.AtlasFormulas.AtlasFunctions.AtlasBalance("PROD",DataAreaId,"T.SalesLine","Sum|SalesPrice|0","","","","","","","ItemId|InventTransId",$D339,$E339)</f>
        <v>0</v>
      </c>
      <c r="J339" s="7" t="str">
        <f>_xll.AtlasFormulas.AtlasFunctions.AtlasTable("PROD",DataAreaId,"T.SalesLine","%CurrencyCode","","","","","","","ItemId|InventTransId",$D339,$E339)</f>
        <v>EUR</v>
      </c>
      <c r="K339" s="9">
        <f>_xll.AtlasFormulas.AtlasFunctions.AtlasBalance("PROD",DataAreaId,"T.SalesLine","Sum|LineAmount|0","","","","","","","ItemId|InventTransId",$D339,$E339)</f>
        <v>0</v>
      </c>
      <c r="L339" s="6">
        <v>42900</v>
      </c>
      <c r="M339" s="6">
        <v>42900</v>
      </c>
    </row>
    <row r="340" spans="1:13" x14ac:dyDescent="0.25">
      <c r="A340" s="4" t="s">
        <v>1177</v>
      </c>
      <c r="B340" s="7" t="str">
        <f>_xll.AtlasFormulas.AtlasFunctions.AtlasTable("PROD",DataAreaId,"T.SalesTable","%CustAccount","","","","","","","SalesId",$A340)</f>
        <v>364-000025</v>
      </c>
      <c r="C340" s="7" t="str">
        <f>_xll.AtlasFormulas.AtlasFunctions.AtlasTable("PROD",DataAreaId,"T.CustTable","%Name","","","","","","","AccountNum",$B340)</f>
        <v>KWS Infra Leek</v>
      </c>
      <c r="D340" s="4" t="s">
        <v>1178</v>
      </c>
      <c r="E340" s="4" t="s">
        <v>1179</v>
      </c>
      <c r="F340" s="4" t="s">
        <v>1180</v>
      </c>
      <c r="G340" s="7" t="str">
        <f>_xll.AtlasFormulas.AtlasFunctions.AtlasTable("PROD",DataAreaId,"T.SalesLine","%ShippingDateRequested","","","","","","","ItemId|InventTransId",$D340,$E340)</f>
        <v>3/17/2017</v>
      </c>
      <c r="H340" s="9">
        <v>-14</v>
      </c>
      <c r="I340" s="9">
        <f>_xll.AtlasFormulas.AtlasFunctions.AtlasBalance("PROD",DataAreaId,"T.SalesLine","Sum|SalesPrice|0","","","","","","","ItemId|InventTransId",$D340,$E340)</f>
        <v>8.9499999999999993</v>
      </c>
      <c r="J340" s="7" t="str">
        <f>_xll.AtlasFormulas.AtlasFunctions.AtlasTable("PROD",DataAreaId,"T.SalesLine","%CurrencyCode","","","","","","","ItemId|InventTransId",$D340,$E340)</f>
        <v>EUR</v>
      </c>
      <c r="K340" s="9">
        <f>_xll.AtlasFormulas.AtlasFunctions.AtlasBalance("PROD",DataAreaId,"T.SalesLine","Sum|LineAmount|0","","","","","","","ItemId|InventTransId",$D340,$E340)</f>
        <v>125.3</v>
      </c>
      <c r="L340" s="6">
        <v>42811</v>
      </c>
      <c r="M340" s="6">
        <v>42811</v>
      </c>
    </row>
    <row r="341" spans="1:13" x14ac:dyDescent="0.25">
      <c r="A341" s="4" t="s">
        <v>1177</v>
      </c>
      <c r="B341" s="7" t="str">
        <f>_xll.AtlasFormulas.AtlasFunctions.AtlasTable("PROD",DataAreaId,"T.SalesTable","%CustAccount","","","","","","","SalesId",$A341)</f>
        <v>364-000025</v>
      </c>
      <c r="C341" s="7" t="str">
        <f>_xll.AtlasFormulas.AtlasFunctions.AtlasTable("PROD",DataAreaId,"T.CustTable","%Name","","","","","","","AccountNum",$B341)</f>
        <v>KWS Infra Leek</v>
      </c>
      <c r="D341" s="4" t="s">
        <v>1178</v>
      </c>
      <c r="E341" s="4" t="s">
        <v>1179</v>
      </c>
      <c r="F341" s="4" t="s">
        <v>1180</v>
      </c>
      <c r="G341" s="7" t="str">
        <f>_xll.AtlasFormulas.AtlasFunctions.AtlasTable("PROD",DataAreaId,"T.SalesLine","%ShippingDateRequested","","","","","","","ItemId|InventTransId",$D341,$E341)</f>
        <v>3/17/2017</v>
      </c>
      <c r="H341" s="9">
        <v>14</v>
      </c>
      <c r="I341" s="9">
        <f>_xll.AtlasFormulas.AtlasFunctions.AtlasBalance("PROD",DataAreaId,"T.SalesLine","Sum|SalesPrice|0","","","","","","","ItemId|InventTransId",$D341,$E341)</f>
        <v>8.9499999999999993</v>
      </c>
      <c r="J341" s="7" t="str">
        <f>_xll.AtlasFormulas.AtlasFunctions.AtlasTable("PROD",DataAreaId,"T.SalesLine","%CurrencyCode","","","","","","","ItemId|InventTransId",$D341,$E341)</f>
        <v>EUR</v>
      </c>
      <c r="K341" s="9">
        <f>_xll.AtlasFormulas.AtlasFunctions.AtlasBalance("PROD",DataAreaId,"T.SalesLine","Sum|LineAmount|0","","","","","","","ItemId|InventTransId",$D341,$E341)</f>
        <v>125.3</v>
      </c>
      <c r="L341" s="6">
        <v>42811</v>
      </c>
      <c r="M341" s="6">
        <v>42811</v>
      </c>
    </row>
    <row r="342" spans="1:13" x14ac:dyDescent="0.25">
      <c r="A342" s="4" t="s">
        <v>1177</v>
      </c>
      <c r="B342" s="7" t="str">
        <f>_xll.AtlasFormulas.AtlasFunctions.AtlasTable("PROD",DataAreaId,"T.SalesTable","%CustAccount","","","","","","","SalesId",$A342)</f>
        <v>364-000025</v>
      </c>
      <c r="C342" s="7" t="str">
        <f>_xll.AtlasFormulas.AtlasFunctions.AtlasTable("PROD",DataAreaId,"T.CustTable","%Name","","","","","","","AccountNum",$B342)</f>
        <v>KWS Infra Leek</v>
      </c>
      <c r="D342" s="4" t="s">
        <v>1178</v>
      </c>
      <c r="E342" s="4" t="s">
        <v>1179</v>
      </c>
      <c r="F342" s="4" t="s">
        <v>1180</v>
      </c>
      <c r="G342" s="7" t="str">
        <f>_xll.AtlasFormulas.AtlasFunctions.AtlasTable("PROD",DataAreaId,"T.SalesLine","%ShippingDateRequested","","","","","","","ItemId|InventTransId",$D342,$E342)</f>
        <v>3/17/2017</v>
      </c>
      <c r="H342" s="9">
        <v>-14</v>
      </c>
      <c r="I342" s="9">
        <f>_xll.AtlasFormulas.AtlasFunctions.AtlasBalance("PROD",DataAreaId,"T.SalesLine","Sum|SalesPrice|0","","","","","","","ItemId|InventTransId",$D342,$E342)</f>
        <v>8.9499999999999993</v>
      </c>
      <c r="J342" s="7" t="str">
        <f>_xll.AtlasFormulas.AtlasFunctions.AtlasTable("PROD",DataAreaId,"T.SalesLine","%CurrencyCode","","","","","","","ItemId|InventTransId",$D342,$E342)</f>
        <v>EUR</v>
      </c>
      <c r="K342" s="9">
        <f>_xll.AtlasFormulas.AtlasFunctions.AtlasBalance("PROD",DataAreaId,"T.SalesLine","Sum|LineAmount|0","","","","","","","ItemId|InventTransId",$D342,$E342)</f>
        <v>125.3</v>
      </c>
      <c r="L342" s="6">
        <v>42823</v>
      </c>
      <c r="M342" s="6">
        <v>42811</v>
      </c>
    </row>
    <row r="343" spans="1:13" x14ac:dyDescent="0.25">
      <c r="A343" s="4" t="s">
        <v>962</v>
      </c>
      <c r="B343" s="7" t="str">
        <f>_xll.AtlasFormulas.AtlasFunctions.AtlasTable("PROD",DataAreaId,"T.SalesTable","%CustAccount","","","","","","","SalesId",$A343)</f>
        <v>364-000052</v>
      </c>
      <c r="C343" s="7" t="str">
        <f>_xll.AtlasFormulas.AtlasFunctions.AtlasTable("PROD",DataAreaId,"T.CustTable","%Name","","","","","","","AccountNum",$B343)</f>
        <v>KWS Infra Roosendaal</v>
      </c>
      <c r="D343" s="4" t="s">
        <v>1178</v>
      </c>
      <c r="E343" s="4" t="s">
        <v>1181</v>
      </c>
      <c r="F343" s="4" t="s">
        <v>1180</v>
      </c>
      <c r="G343" s="7" t="str">
        <f>_xll.AtlasFormulas.AtlasFunctions.AtlasTable("PROD",DataAreaId,"T.SalesLine","%ShippingDateRequested","","","","","","","ItemId|InventTransId",$D343,$E343)</f>
        <v>4/29/2017</v>
      </c>
      <c r="H343" s="9">
        <v>-448</v>
      </c>
      <c r="I343" s="9">
        <f>_xll.AtlasFormulas.AtlasFunctions.AtlasBalance("PROD",DataAreaId,"T.SalesLine","Sum|SalesPrice|0","","","","","","","ItemId|InventTransId",$D343,$E343)</f>
        <v>6.6</v>
      </c>
      <c r="J343" s="7" t="str">
        <f>_xll.AtlasFormulas.AtlasFunctions.AtlasTable("PROD",DataAreaId,"T.SalesLine","%CurrencyCode","","","","","","","ItemId|InventTransId",$D343,$E343)</f>
        <v>EUR</v>
      </c>
      <c r="K343" s="9">
        <f>_xll.AtlasFormulas.AtlasFunctions.AtlasBalance("PROD",DataAreaId,"T.SalesLine","Sum|LineAmount|0","","","","","","","ItemId|InventTransId",$D343,$E343)</f>
        <v>2956.8</v>
      </c>
      <c r="L343" s="6">
        <v>42870</v>
      </c>
      <c r="M343" s="6">
        <v>42870</v>
      </c>
    </row>
    <row r="344" spans="1:13" x14ac:dyDescent="0.25">
      <c r="A344" s="4" t="s">
        <v>1182</v>
      </c>
      <c r="B344" s="7" t="str">
        <f>_xll.AtlasFormulas.AtlasFunctions.AtlasTable("PROD",DataAreaId,"T.SalesTable","%CustAccount","","","","","","","SalesId",$A344)</f>
        <v>364-000172</v>
      </c>
      <c r="C344" s="7" t="str">
        <f>_xll.AtlasFormulas.AtlasFunctions.AtlasTable("PROD",DataAreaId,"T.CustTable","%Name","","","","","","","AccountNum",$B344)</f>
        <v>VGB Asfalt</v>
      </c>
      <c r="D344" s="4" t="s">
        <v>1183</v>
      </c>
      <c r="E344" s="4" t="s">
        <v>1184</v>
      </c>
      <c r="F344" s="4" t="s">
        <v>1185</v>
      </c>
      <c r="G344" s="7" t="str">
        <f>_xll.AtlasFormulas.AtlasFunctions.AtlasTable("PROD",DataAreaId,"T.SalesLine","%ShippingDateRequested","","","","","","","ItemId|InventTransId",$D344,$E344)</f>
        <v>2/27/2017</v>
      </c>
      <c r="H344" s="9">
        <v>-10</v>
      </c>
      <c r="I344" s="9">
        <f>_xll.AtlasFormulas.AtlasFunctions.AtlasBalance("PROD",DataAreaId,"T.SalesLine","Sum|SalesPrice|0","","","","","","","ItemId|InventTransId",$D344,$E344)</f>
        <v>7.5</v>
      </c>
      <c r="J344" s="7" t="str">
        <f>_xll.AtlasFormulas.AtlasFunctions.AtlasTable("PROD",DataAreaId,"T.SalesLine","%CurrencyCode","","","","","","","ItemId|InventTransId",$D344,$E344)</f>
        <v>EUR</v>
      </c>
      <c r="K344" s="9">
        <f>_xll.AtlasFormulas.AtlasFunctions.AtlasBalance("PROD",DataAreaId,"T.SalesLine","Sum|LineAmount|0","","","","","","","ItemId|InventTransId",$D344,$E344)</f>
        <v>75</v>
      </c>
      <c r="L344" s="6">
        <v>42797</v>
      </c>
      <c r="M344" s="6">
        <v>42795</v>
      </c>
    </row>
    <row r="345" spans="1:13" x14ac:dyDescent="0.25">
      <c r="A345" s="4" t="s">
        <v>1186</v>
      </c>
      <c r="B345" s="7" t="str">
        <f>_xll.AtlasFormulas.AtlasFunctions.AtlasTable("PROD",DataAreaId,"T.SalesTable","%CustAccount","","","","","","","SalesId",$A345)</f>
        <v>364-000168</v>
      </c>
      <c r="C345" s="7" t="str">
        <f>_xll.AtlasFormulas.AtlasFunctions.AtlasTable("PROD",DataAreaId,"T.CustTable","%Name","","","","","","","AccountNum",$B345)</f>
        <v>Edilon )(Sedra Contracting bv</v>
      </c>
      <c r="D345" s="4" t="s">
        <v>237</v>
      </c>
      <c r="E345" s="4" t="s">
        <v>1187</v>
      </c>
      <c r="F345" s="4" t="s">
        <v>236</v>
      </c>
      <c r="G345" s="7" t="str">
        <f>_xll.AtlasFormulas.AtlasFunctions.AtlasTable("PROD",DataAreaId,"T.SalesLine","%ShippingDateRequested","","","","","","","ItemId|InventTransId",$D345,$E345)</f>
        <v>1/17/2017</v>
      </c>
      <c r="H345" s="9">
        <v>-21</v>
      </c>
      <c r="I345" s="9">
        <f>_xll.AtlasFormulas.AtlasFunctions.AtlasBalance("PROD",DataAreaId,"T.SalesLine","Sum|SalesPrice|0","","","","","","","ItemId|InventTransId",$D345,$E345)</f>
        <v>15.4</v>
      </c>
      <c r="J345" s="7" t="str">
        <f>_xll.AtlasFormulas.AtlasFunctions.AtlasTable("PROD",DataAreaId,"T.SalesLine","%CurrencyCode","","","","","","","ItemId|InventTransId",$D345,$E345)</f>
        <v>EUR</v>
      </c>
      <c r="K345" s="9">
        <f>_xll.AtlasFormulas.AtlasFunctions.AtlasBalance("PROD",DataAreaId,"T.SalesLine","Sum|LineAmount|0","","","","","","","ItemId|InventTransId",$D345,$E345)</f>
        <v>323.39999999999998</v>
      </c>
      <c r="L345" s="6">
        <v>42760</v>
      </c>
      <c r="M345" s="6">
        <v>42760</v>
      </c>
    </row>
    <row r="346" spans="1:13" x14ac:dyDescent="0.25">
      <c r="A346" s="4" t="s">
        <v>782</v>
      </c>
      <c r="B346" s="7" t="str">
        <f>_xll.AtlasFormulas.AtlasFunctions.AtlasTable("PROD",DataAreaId,"T.SalesTable","%CustAccount","","","","","","","SalesId",$A346)</f>
        <v>364-000011</v>
      </c>
      <c r="C346" s="7" t="str">
        <f>_xll.AtlasFormulas.AtlasFunctions.AtlasTable("PROD",DataAreaId,"T.CustTable","%Name","","","","","","","AccountNum",$B346)</f>
        <v>Fortius B.K.International bvba</v>
      </c>
      <c r="D346" s="4" t="s">
        <v>237</v>
      </c>
      <c r="E346" s="4" t="s">
        <v>1188</v>
      </c>
      <c r="F346" s="4" t="s">
        <v>236</v>
      </c>
      <c r="G346" s="7" t="str">
        <f>_xll.AtlasFormulas.AtlasFunctions.AtlasTable("PROD",DataAreaId,"T.SalesLine","%ShippingDateRequested","","","","","","","ItemId|InventTransId",$D346,$E346)</f>
        <v>5/29/2017</v>
      </c>
      <c r="H346" s="9">
        <v>-30</v>
      </c>
      <c r="I346" s="9">
        <f>_xll.AtlasFormulas.AtlasFunctions.AtlasBalance("PROD",DataAreaId,"T.SalesLine","Sum|SalesPrice|0","","","","","","","ItemId|InventTransId",$D346,$E346)</f>
        <v>12.3</v>
      </c>
      <c r="J346" s="7" t="str">
        <f>_xll.AtlasFormulas.AtlasFunctions.AtlasTable("PROD",DataAreaId,"T.SalesLine","%CurrencyCode","","","","","","","ItemId|InventTransId",$D346,$E346)</f>
        <v>EUR</v>
      </c>
      <c r="K346" s="9">
        <f>_xll.AtlasFormulas.AtlasFunctions.AtlasBalance("PROD",DataAreaId,"T.SalesLine","Sum|LineAmount|0","","","","","","","ItemId|InventTransId",$D346,$E346)</f>
        <v>12915</v>
      </c>
      <c r="L346" s="6">
        <v>42886</v>
      </c>
      <c r="M346" s="6">
        <v>42886</v>
      </c>
    </row>
    <row r="347" spans="1:13" x14ac:dyDescent="0.25">
      <c r="A347" s="4" t="s">
        <v>782</v>
      </c>
      <c r="B347" s="7" t="str">
        <f>_xll.AtlasFormulas.AtlasFunctions.AtlasTable("PROD",DataAreaId,"T.SalesTable","%CustAccount","","","","","","","SalesId",$A347)</f>
        <v>364-000011</v>
      </c>
      <c r="C347" s="7" t="str">
        <f>_xll.AtlasFormulas.AtlasFunctions.AtlasTable("PROD",DataAreaId,"T.CustTable","%Name","","","","","","","AccountNum",$B347)</f>
        <v>Fortius B.K.International bvba</v>
      </c>
      <c r="D347" s="4" t="s">
        <v>237</v>
      </c>
      <c r="E347" s="4" t="s">
        <v>1188</v>
      </c>
      <c r="F347" s="4" t="s">
        <v>236</v>
      </c>
      <c r="G347" s="7" t="str">
        <f>_xll.AtlasFormulas.AtlasFunctions.AtlasTable("PROD",DataAreaId,"T.SalesLine","%ShippingDateRequested","","","","","","","ItemId|InventTransId",$D347,$E347)</f>
        <v>5/29/2017</v>
      </c>
      <c r="H347" s="9">
        <v>-30</v>
      </c>
      <c r="I347" s="9">
        <f>_xll.AtlasFormulas.AtlasFunctions.AtlasBalance("PROD",DataAreaId,"T.SalesLine","Sum|SalesPrice|0","","","","","","","ItemId|InventTransId",$D347,$E347)</f>
        <v>12.3</v>
      </c>
      <c r="J347" s="7" t="str">
        <f>_xll.AtlasFormulas.AtlasFunctions.AtlasTable("PROD",DataAreaId,"T.SalesLine","%CurrencyCode","","","","","","","ItemId|InventTransId",$D347,$E347)</f>
        <v>EUR</v>
      </c>
      <c r="K347" s="9">
        <f>_xll.AtlasFormulas.AtlasFunctions.AtlasBalance("PROD",DataAreaId,"T.SalesLine","Sum|LineAmount|0","","","","","","","ItemId|InventTransId",$D347,$E347)</f>
        <v>12915</v>
      </c>
      <c r="L347" s="6">
        <v>42886</v>
      </c>
      <c r="M347" s="6">
        <v>42886</v>
      </c>
    </row>
    <row r="348" spans="1:13" x14ac:dyDescent="0.25">
      <c r="A348" s="4" t="s">
        <v>782</v>
      </c>
      <c r="B348" s="7" t="str">
        <f>_xll.AtlasFormulas.AtlasFunctions.AtlasTable("PROD",DataAreaId,"T.SalesTable","%CustAccount","","","","","","","SalesId",$A348)</f>
        <v>364-000011</v>
      </c>
      <c r="C348" s="7" t="str">
        <f>_xll.AtlasFormulas.AtlasFunctions.AtlasTable("PROD",DataAreaId,"T.CustTable","%Name","","","","","","","AccountNum",$B348)</f>
        <v>Fortius B.K.International bvba</v>
      </c>
      <c r="D348" s="4" t="s">
        <v>237</v>
      </c>
      <c r="E348" s="4" t="s">
        <v>1188</v>
      </c>
      <c r="F348" s="4" t="s">
        <v>236</v>
      </c>
      <c r="G348" s="7" t="str">
        <f>_xll.AtlasFormulas.AtlasFunctions.AtlasTable("PROD",DataAreaId,"T.SalesLine","%ShippingDateRequested","","","","","","","ItemId|InventTransId",$D348,$E348)</f>
        <v>5/29/2017</v>
      </c>
      <c r="H348" s="9">
        <v>-30</v>
      </c>
      <c r="I348" s="9">
        <f>_xll.AtlasFormulas.AtlasFunctions.AtlasBalance("PROD",DataAreaId,"T.SalesLine","Sum|SalesPrice|0","","","","","","","ItemId|InventTransId",$D348,$E348)</f>
        <v>12.3</v>
      </c>
      <c r="J348" s="7" t="str">
        <f>_xll.AtlasFormulas.AtlasFunctions.AtlasTable("PROD",DataAreaId,"T.SalesLine","%CurrencyCode","","","","","","","ItemId|InventTransId",$D348,$E348)</f>
        <v>EUR</v>
      </c>
      <c r="K348" s="9">
        <f>_xll.AtlasFormulas.AtlasFunctions.AtlasBalance("PROD",DataAreaId,"T.SalesLine","Sum|LineAmount|0","","","","","","","ItemId|InventTransId",$D348,$E348)</f>
        <v>12915</v>
      </c>
      <c r="L348" s="6">
        <v>42886</v>
      </c>
      <c r="M348" s="6">
        <v>42886</v>
      </c>
    </row>
    <row r="349" spans="1:13" x14ac:dyDescent="0.25">
      <c r="A349" s="4" t="s">
        <v>782</v>
      </c>
      <c r="B349" s="7" t="str">
        <f>_xll.AtlasFormulas.AtlasFunctions.AtlasTable("PROD",DataAreaId,"T.SalesTable","%CustAccount","","","","","","","SalesId",$A349)</f>
        <v>364-000011</v>
      </c>
      <c r="C349" s="7" t="str">
        <f>_xll.AtlasFormulas.AtlasFunctions.AtlasTable("PROD",DataAreaId,"T.CustTable","%Name","","","","","","","AccountNum",$B349)</f>
        <v>Fortius B.K.International bvba</v>
      </c>
      <c r="D349" s="4" t="s">
        <v>237</v>
      </c>
      <c r="E349" s="4" t="s">
        <v>1188</v>
      </c>
      <c r="F349" s="4" t="s">
        <v>236</v>
      </c>
      <c r="G349" s="7" t="str">
        <f>_xll.AtlasFormulas.AtlasFunctions.AtlasTable("PROD",DataAreaId,"T.SalesLine","%ShippingDateRequested","","","","","","","ItemId|InventTransId",$D349,$E349)</f>
        <v>5/29/2017</v>
      </c>
      <c r="H349" s="9">
        <v>-30</v>
      </c>
      <c r="I349" s="9">
        <f>_xll.AtlasFormulas.AtlasFunctions.AtlasBalance("PROD",DataAreaId,"T.SalesLine","Sum|SalesPrice|0","","","","","","","ItemId|InventTransId",$D349,$E349)</f>
        <v>12.3</v>
      </c>
      <c r="J349" s="7" t="str">
        <f>_xll.AtlasFormulas.AtlasFunctions.AtlasTable("PROD",DataAreaId,"T.SalesLine","%CurrencyCode","","","","","","","ItemId|InventTransId",$D349,$E349)</f>
        <v>EUR</v>
      </c>
      <c r="K349" s="9">
        <f>_xll.AtlasFormulas.AtlasFunctions.AtlasBalance("PROD",DataAreaId,"T.SalesLine","Sum|LineAmount|0","","","","","","","ItemId|InventTransId",$D349,$E349)</f>
        <v>12915</v>
      </c>
      <c r="L349" s="6">
        <v>42886</v>
      </c>
      <c r="M349" s="6">
        <v>42886</v>
      </c>
    </row>
    <row r="350" spans="1:13" x14ac:dyDescent="0.25">
      <c r="A350" s="4" t="s">
        <v>782</v>
      </c>
      <c r="B350" s="7" t="str">
        <f>_xll.AtlasFormulas.AtlasFunctions.AtlasTable("PROD",DataAreaId,"T.SalesTable","%CustAccount","","","","","","","SalesId",$A350)</f>
        <v>364-000011</v>
      </c>
      <c r="C350" s="7" t="str">
        <f>_xll.AtlasFormulas.AtlasFunctions.AtlasTable("PROD",DataAreaId,"T.CustTable","%Name","","","","","","","AccountNum",$B350)</f>
        <v>Fortius B.K.International bvba</v>
      </c>
      <c r="D350" s="4" t="s">
        <v>237</v>
      </c>
      <c r="E350" s="4" t="s">
        <v>1188</v>
      </c>
      <c r="F350" s="4" t="s">
        <v>236</v>
      </c>
      <c r="G350" s="7" t="str">
        <f>_xll.AtlasFormulas.AtlasFunctions.AtlasTable("PROD",DataAreaId,"T.SalesLine","%ShippingDateRequested","","","","","","","ItemId|InventTransId",$D350,$E350)</f>
        <v>5/29/2017</v>
      </c>
      <c r="H350" s="9">
        <v>-30</v>
      </c>
      <c r="I350" s="9">
        <f>_xll.AtlasFormulas.AtlasFunctions.AtlasBalance("PROD",DataAreaId,"T.SalesLine","Sum|SalesPrice|0","","","","","","","ItemId|InventTransId",$D350,$E350)</f>
        <v>12.3</v>
      </c>
      <c r="J350" s="7" t="str">
        <f>_xll.AtlasFormulas.AtlasFunctions.AtlasTable("PROD",DataAreaId,"T.SalesLine","%CurrencyCode","","","","","","","ItemId|InventTransId",$D350,$E350)</f>
        <v>EUR</v>
      </c>
      <c r="K350" s="9">
        <f>_xll.AtlasFormulas.AtlasFunctions.AtlasBalance("PROD",DataAreaId,"T.SalesLine","Sum|LineAmount|0","","","","","","","ItemId|InventTransId",$D350,$E350)</f>
        <v>12915</v>
      </c>
      <c r="L350" s="6">
        <v>42886</v>
      </c>
      <c r="M350" s="6">
        <v>42886</v>
      </c>
    </row>
    <row r="351" spans="1:13" x14ac:dyDescent="0.25">
      <c r="A351" s="4" t="s">
        <v>782</v>
      </c>
      <c r="B351" s="7" t="str">
        <f>_xll.AtlasFormulas.AtlasFunctions.AtlasTable("PROD",DataAreaId,"T.SalesTable","%CustAccount","","","","","","","SalesId",$A351)</f>
        <v>364-000011</v>
      </c>
      <c r="C351" s="7" t="str">
        <f>_xll.AtlasFormulas.AtlasFunctions.AtlasTable("PROD",DataAreaId,"T.CustTable","%Name","","","","","","","AccountNum",$B351)</f>
        <v>Fortius B.K.International bvba</v>
      </c>
      <c r="D351" s="4" t="s">
        <v>237</v>
      </c>
      <c r="E351" s="4" t="s">
        <v>1188</v>
      </c>
      <c r="F351" s="4" t="s">
        <v>236</v>
      </c>
      <c r="G351" s="7" t="str">
        <f>_xll.AtlasFormulas.AtlasFunctions.AtlasTable("PROD",DataAreaId,"T.SalesLine","%ShippingDateRequested","","","","","","","ItemId|InventTransId",$D351,$E351)</f>
        <v>5/29/2017</v>
      </c>
      <c r="H351" s="9">
        <v>-30</v>
      </c>
      <c r="I351" s="9">
        <f>_xll.AtlasFormulas.AtlasFunctions.AtlasBalance("PROD",DataAreaId,"T.SalesLine","Sum|SalesPrice|0","","","","","","","ItemId|InventTransId",$D351,$E351)</f>
        <v>12.3</v>
      </c>
      <c r="J351" s="7" t="str">
        <f>_xll.AtlasFormulas.AtlasFunctions.AtlasTable("PROD",DataAreaId,"T.SalesLine","%CurrencyCode","","","","","","","ItemId|InventTransId",$D351,$E351)</f>
        <v>EUR</v>
      </c>
      <c r="K351" s="9">
        <f>_xll.AtlasFormulas.AtlasFunctions.AtlasBalance("PROD",DataAreaId,"T.SalesLine","Sum|LineAmount|0","","","","","","","ItemId|InventTransId",$D351,$E351)</f>
        <v>12915</v>
      </c>
      <c r="L351" s="6">
        <v>42886</v>
      </c>
      <c r="M351" s="6">
        <v>42886</v>
      </c>
    </row>
    <row r="352" spans="1:13" x14ac:dyDescent="0.25">
      <c r="A352" s="4" t="s">
        <v>782</v>
      </c>
      <c r="B352" s="7" t="str">
        <f>_xll.AtlasFormulas.AtlasFunctions.AtlasTable("PROD",DataAreaId,"T.SalesTable","%CustAccount","","","","","","","SalesId",$A352)</f>
        <v>364-000011</v>
      </c>
      <c r="C352" s="7" t="str">
        <f>_xll.AtlasFormulas.AtlasFunctions.AtlasTable("PROD",DataAreaId,"T.CustTable","%Name","","","","","","","AccountNum",$B352)</f>
        <v>Fortius B.K.International bvba</v>
      </c>
      <c r="D352" s="4" t="s">
        <v>237</v>
      </c>
      <c r="E352" s="4" t="s">
        <v>1188</v>
      </c>
      <c r="F352" s="4" t="s">
        <v>236</v>
      </c>
      <c r="G352" s="7" t="str">
        <f>_xll.AtlasFormulas.AtlasFunctions.AtlasTable("PROD",DataAreaId,"T.SalesLine","%ShippingDateRequested","","","","","","","ItemId|InventTransId",$D352,$E352)</f>
        <v>5/29/2017</v>
      </c>
      <c r="H352" s="9">
        <v>-30</v>
      </c>
      <c r="I352" s="9">
        <f>_xll.AtlasFormulas.AtlasFunctions.AtlasBalance("PROD",DataAreaId,"T.SalesLine","Sum|SalesPrice|0","","","","","","","ItemId|InventTransId",$D352,$E352)</f>
        <v>12.3</v>
      </c>
      <c r="J352" s="7" t="str">
        <f>_xll.AtlasFormulas.AtlasFunctions.AtlasTable("PROD",DataAreaId,"T.SalesLine","%CurrencyCode","","","","","","","ItemId|InventTransId",$D352,$E352)</f>
        <v>EUR</v>
      </c>
      <c r="K352" s="9">
        <f>_xll.AtlasFormulas.AtlasFunctions.AtlasBalance("PROD",DataAreaId,"T.SalesLine","Sum|LineAmount|0","","","","","","","ItemId|InventTransId",$D352,$E352)</f>
        <v>12915</v>
      </c>
      <c r="L352" s="6">
        <v>42886</v>
      </c>
      <c r="M352" s="6">
        <v>42886</v>
      </c>
    </row>
    <row r="353" spans="1:13" x14ac:dyDescent="0.25">
      <c r="A353" s="4" t="s">
        <v>782</v>
      </c>
      <c r="B353" s="7" t="str">
        <f>_xll.AtlasFormulas.AtlasFunctions.AtlasTable("PROD",DataAreaId,"T.SalesTable","%CustAccount","","","","","","","SalesId",$A353)</f>
        <v>364-000011</v>
      </c>
      <c r="C353" s="7" t="str">
        <f>_xll.AtlasFormulas.AtlasFunctions.AtlasTable("PROD",DataAreaId,"T.CustTable","%Name","","","","","","","AccountNum",$B353)</f>
        <v>Fortius B.K.International bvba</v>
      </c>
      <c r="D353" s="4" t="s">
        <v>237</v>
      </c>
      <c r="E353" s="4" t="s">
        <v>1188</v>
      </c>
      <c r="F353" s="4" t="s">
        <v>236</v>
      </c>
      <c r="G353" s="7" t="str">
        <f>_xll.AtlasFormulas.AtlasFunctions.AtlasTable("PROD",DataAreaId,"T.SalesLine","%ShippingDateRequested","","","","","","","ItemId|InventTransId",$D353,$E353)</f>
        <v>5/29/2017</v>
      </c>
      <c r="H353" s="9">
        <v>-30</v>
      </c>
      <c r="I353" s="9">
        <f>_xll.AtlasFormulas.AtlasFunctions.AtlasBalance("PROD",DataAreaId,"T.SalesLine","Sum|SalesPrice|0","","","","","","","ItemId|InventTransId",$D353,$E353)</f>
        <v>12.3</v>
      </c>
      <c r="J353" s="7" t="str">
        <f>_xll.AtlasFormulas.AtlasFunctions.AtlasTable("PROD",DataAreaId,"T.SalesLine","%CurrencyCode","","","","","","","ItemId|InventTransId",$D353,$E353)</f>
        <v>EUR</v>
      </c>
      <c r="K353" s="9">
        <f>_xll.AtlasFormulas.AtlasFunctions.AtlasBalance("PROD",DataAreaId,"T.SalesLine","Sum|LineAmount|0","","","","","","","ItemId|InventTransId",$D353,$E353)</f>
        <v>12915</v>
      </c>
      <c r="L353" s="6">
        <v>42886</v>
      </c>
      <c r="M353" s="6">
        <v>42886</v>
      </c>
    </row>
    <row r="354" spans="1:13" x14ac:dyDescent="0.25">
      <c r="A354" s="4" t="s">
        <v>782</v>
      </c>
      <c r="B354" s="7" t="str">
        <f>_xll.AtlasFormulas.AtlasFunctions.AtlasTable("PROD",DataAreaId,"T.SalesTable","%CustAccount","","","","","","","SalesId",$A354)</f>
        <v>364-000011</v>
      </c>
      <c r="C354" s="7" t="str">
        <f>_xll.AtlasFormulas.AtlasFunctions.AtlasTable("PROD",DataAreaId,"T.CustTable","%Name","","","","","","","AccountNum",$B354)</f>
        <v>Fortius B.K.International bvba</v>
      </c>
      <c r="D354" s="4" t="s">
        <v>237</v>
      </c>
      <c r="E354" s="4" t="s">
        <v>1188</v>
      </c>
      <c r="F354" s="4" t="s">
        <v>236</v>
      </c>
      <c r="G354" s="7" t="str">
        <f>_xll.AtlasFormulas.AtlasFunctions.AtlasTable("PROD",DataAreaId,"T.SalesLine","%ShippingDateRequested","","","","","","","ItemId|InventTransId",$D354,$E354)</f>
        <v>5/29/2017</v>
      </c>
      <c r="H354" s="9">
        <v>-30</v>
      </c>
      <c r="I354" s="9">
        <f>_xll.AtlasFormulas.AtlasFunctions.AtlasBalance("PROD",DataAreaId,"T.SalesLine","Sum|SalesPrice|0","","","","","","","ItemId|InventTransId",$D354,$E354)</f>
        <v>12.3</v>
      </c>
      <c r="J354" s="7" t="str">
        <f>_xll.AtlasFormulas.AtlasFunctions.AtlasTable("PROD",DataAreaId,"T.SalesLine","%CurrencyCode","","","","","","","ItemId|InventTransId",$D354,$E354)</f>
        <v>EUR</v>
      </c>
      <c r="K354" s="9">
        <f>_xll.AtlasFormulas.AtlasFunctions.AtlasBalance("PROD",DataAreaId,"T.SalesLine","Sum|LineAmount|0","","","","","","","ItemId|InventTransId",$D354,$E354)</f>
        <v>12915</v>
      </c>
      <c r="L354" s="6">
        <v>42886</v>
      </c>
      <c r="M354" s="6">
        <v>42886</v>
      </c>
    </row>
    <row r="355" spans="1:13" x14ac:dyDescent="0.25">
      <c r="A355" s="4" t="s">
        <v>782</v>
      </c>
      <c r="B355" s="7" t="str">
        <f>_xll.AtlasFormulas.AtlasFunctions.AtlasTable("PROD",DataAreaId,"T.SalesTable","%CustAccount","","","","","","","SalesId",$A355)</f>
        <v>364-000011</v>
      </c>
      <c r="C355" s="7" t="str">
        <f>_xll.AtlasFormulas.AtlasFunctions.AtlasTable("PROD",DataAreaId,"T.CustTable","%Name","","","","","","","AccountNum",$B355)</f>
        <v>Fortius B.K.International bvba</v>
      </c>
      <c r="D355" s="4" t="s">
        <v>237</v>
      </c>
      <c r="E355" s="4" t="s">
        <v>1188</v>
      </c>
      <c r="F355" s="4" t="s">
        <v>236</v>
      </c>
      <c r="G355" s="7" t="str">
        <f>_xll.AtlasFormulas.AtlasFunctions.AtlasTable("PROD",DataAreaId,"T.SalesLine","%ShippingDateRequested","","","","","","","ItemId|InventTransId",$D355,$E355)</f>
        <v>5/29/2017</v>
      </c>
      <c r="H355" s="9">
        <v>-30</v>
      </c>
      <c r="I355" s="9">
        <f>_xll.AtlasFormulas.AtlasFunctions.AtlasBalance("PROD",DataAreaId,"T.SalesLine","Sum|SalesPrice|0","","","","","","","ItemId|InventTransId",$D355,$E355)</f>
        <v>12.3</v>
      </c>
      <c r="J355" s="7" t="str">
        <f>_xll.AtlasFormulas.AtlasFunctions.AtlasTable("PROD",DataAreaId,"T.SalesLine","%CurrencyCode","","","","","","","ItemId|InventTransId",$D355,$E355)</f>
        <v>EUR</v>
      </c>
      <c r="K355" s="9">
        <f>_xll.AtlasFormulas.AtlasFunctions.AtlasBalance("PROD",DataAreaId,"T.SalesLine","Sum|LineAmount|0","","","","","","","ItemId|InventTransId",$D355,$E355)</f>
        <v>12915</v>
      </c>
      <c r="L355" s="6">
        <v>42886</v>
      </c>
      <c r="M355" s="6">
        <v>42886</v>
      </c>
    </row>
    <row r="356" spans="1:13" x14ac:dyDescent="0.25">
      <c r="A356" s="4" t="s">
        <v>782</v>
      </c>
      <c r="B356" s="7" t="str">
        <f>_xll.AtlasFormulas.AtlasFunctions.AtlasTable("PROD",DataAreaId,"T.SalesTable","%CustAccount","","","","","","","SalesId",$A356)</f>
        <v>364-000011</v>
      </c>
      <c r="C356" s="7" t="str">
        <f>_xll.AtlasFormulas.AtlasFunctions.AtlasTable("PROD",DataAreaId,"T.CustTable","%Name","","","","","","","AccountNum",$B356)</f>
        <v>Fortius B.K.International bvba</v>
      </c>
      <c r="D356" s="4" t="s">
        <v>237</v>
      </c>
      <c r="E356" s="4" t="s">
        <v>1188</v>
      </c>
      <c r="F356" s="4" t="s">
        <v>236</v>
      </c>
      <c r="G356" s="7" t="str">
        <f>_xll.AtlasFormulas.AtlasFunctions.AtlasTable("PROD",DataAreaId,"T.SalesLine","%ShippingDateRequested","","","","","","","ItemId|InventTransId",$D356,$E356)</f>
        <v>5/29/2017</v>
      </c>
      <c r="H356" s="9">
        <v>-30</v>
      </c>
      <c r="I356" s="9">
        <f>_xll.AtlasFormulas.AtlasFunctions.AtlasBalance("PROD",DataAreaId,"T.SalesLine","Sum|SalesPrice|0","","","","","","","ItemId|InventTransId",$D356,$E356)</f>
        <v>12.3</v>
      </c>
      <c r="J356" s="7" t="str">
        <f>_xll.AtlasFormulas.AtlasFunctions.AtlasTable("PROD",DataAreaId,"T.SalesLine","%CurrencyCode","","","","","","","ItemId|InventTransId",$D356,$E356)</f>
        <v>EUR</v>
      </c>
      <c r="K356" s="9">
        <f>_xll.AtlasFormulas.AtlasFunctions.AtlasBalance("PROD",DataAreaId,"T.SalesLine","Sum|LineAmount|0","","","","","","","ItemId|InventTransId",$D356,$E356)</f>
        <v>12915</v>
      </c>
      <c r="L356" s="6">
        <v>42886</v>
      </c>
      <c r="M356" s="6">
        <v>42886</v>
      </c>
    </row>
    <row r="357" spans="1:13" x14ac:dyDescent="0.25">
      <c r="A357" s="4" t="s">
        <v>782</v>
      </c>
      <c r="B357" s="7" t="str">
        <f>_xll.AtlasFormulas.AtlasFunctions.AtlasTable("PROD",DataAreaId,"T.SalesTable","%CustAccount","","","","","","","SalesId",$A357)</f>
        <v>364-000011</v>
      </c>
      <c r="C357" s="7" t="str">
        <f>_xll.AtlasFormulas.AtlasFunctions.AtlasTable("PROD",DataAreaId,"T.CustTable","%Name","","","","","","","AccountNum",$B357)</f>
        <v>Fortius B.K.International bvba</v>
      </c>
      <c r="D357" s="4" t="s">
        <v>237</v>
      </c>
      <c r="E357" s="4" t="s">
        <v>1188</v>
      </c>
      <c r="F357" s="4" t="s">
        <v>236</v>
      </c>
      <c r="G357" s="7" t="str">
        <f>_xll.AtlasFormulas.AtlasFunctions.AtlasTable("PROD",DataAreaId,"T.SalesLine","%ShippingDateRequested","","","","","","","ItemId|InventTransId",$D357,$E357)</f>
        <v>5/29/2017</v>
      </c>
      <c r="H357" s="9">
        <v>-30</v>
      </c>
      <c r="I357" s="9">
        <f>_xll.AtlasFormulas.AtlasFunctions.AtlasBalance("PROD",DataAreaId,"T.SalesLine","Sum|SalesPrice|0","","","","","","","ItemId|InventTransId",$D357,$E357)</f>
        <v>12.3</v>
      </c>
      <c r="J357" s="7" t="str">
        <f>_xll.AtlasFormulas.AtlasFunctions.AtlasTable("PROD",DataAreaId,"T.SalesLine","%CurrencyCode","","","","","","","ItemId|InventTransId",$D357,$E357)</f>
        <v>EUR</v>
      </c>
      <c r="K357" s="9">
        <f>_xll.AtlasFormulas.AtlasFunctions.AtlasBalance("PROD",DataAreaId,"T.SalesLine","Sum|LineAmount|0","","","","","","","ItemId|InventTransId",$D357,$E357)</f>
        <v>12915</v>
      </c>
      <c r="L357" s="6">
        <v>42886</v>
      </c>
      <c r="M357" s="6">
        <v>42886</v>
      </c>
    </row>
    <row r="358" spans="1:13" x14ac:dyDescent="0.25">
      <c r="A358" s="4" t="s">
        <v>782</v>
      </c>
      <c r="B358" s="7" t="str">
        <f>_xll.AtlasFormulas.AtlasFunctions.AtlasTable("PROD",DataAreaId,"T.SalesTable","%CustAccount","","","","","","","SalesId",$A358)</f>
        <v>364-000011</v>
      </c>
      <c r="C358" s="7" t="str">
        <f>_xll.AtlasFormulas.AtlasFunctions.AtlasTable("PROD",DataAreaId,"T.CustTable","%Name","","","","","","","AccountNum",$B358)</f>
        <v>Fortius B.K.International bvba</v>
      </c>
      <c r="D358" s="4" t="s">
        <v>237</v>
      </c>
      <c r="E358" s="4" t="s">
        <v>1188</v>
      </c>
      <c r="F358" s="4" t="s">
        <v>236</v>
      </c>
      <c r="G358" s="7" t="str">
        <f>_xll.AtlasFormulas.AtlasFunctions.AtlasTable("PROD",DataAreaId,"T.SalesLine","%ShippingDateRequested","","","","","","","ItemId|InventTransId",$D358,$E358)</f>
        <v>5/29/2017</v>
      </c>
      <c r="H358" s="9">
        <v>-30</v>
      </c>
      <c r="I358" s="9">
        <f>_xll.AtlasFormulas.AtlasFunctions.AtlasBalance("PROD",DataAreaId,"T.SalesLine","Sum|SalesPrice|0","","","","","","","ItemId|InventTransId",$D358,$E358)</f>
        <v>12.3</v>
      </c>
      <c r="J358" s="7" t="str">
        <f>_xll.AtlasFormulas.AtlasFunctions.AtlasTable("PROD",DataAreaId,"T.SalesLine","%CurrencyCode","","","","","","","ItemId|InventTransId",$D358,$E358)</f>
        <v>EUR</v>
      </c>
      <c r="K358" s="9">
        <f>_xll.AtlasFormulas.AtlasFunctions.AtlasBalance("PROD",DataAreaId,"T.SalesLine","Sum|LineAmount|0","","","","","","","ItemId|InventTransId",$D358,$E358)</f>
        <v>12915</v>
      </c>
      <c r="L358" s="6">
        <v>42886</v>
      </c>
      <c r="M358" s="6">
        <v>42886</v>
      </c>
    </row>
    <row r="359" spans="1:13" x14ac:dyDescent="0.25">
      <c r="A359" s="4" t="s">
        <v>782</v>
      </c>
      <c r="B359" s="7" t="str">
        <f>_xll.AtlasFormulas.AtlasFunctions.AtlasTable("PROD",DataAreaId,"T.SalesTable","%CustAccount","","","","","","","SalesId",$A359)</f>
        <v>364-000011</v>
      </c>
      <c r="C359" s="7" t="str">
        <f>_xll.AtlasFormulas.AtlasFunctions.AtlasTable("PROD",DataAreaId,"T.CustTable","%Name","","","","","","","AccountNum",$B359)</f>
        <v>Fortius B.K.International bvba</v>
      </c>
      <c r="D359" s="4" t="s">
        <v>237</v>
      </c>
      <c r="E359" s="4" t="s">
        <v>1188</v>
      </c>
      <c r="F359" s="4" t="s">
        <v>236</v>
      </c>
      <c r="G359" s="7" t="str">
        <f>_xll.AtlasFormulas.AtlasFunctions.AtlasTable("PROD",DataAreaId,"T.SalesLine","%ShippingDateRequested","","","","","","","ItemId|InventTransId",$D359,$E359)</f>
        <v>5/29/2017</v>
      </c>
      <c r="H359" s="9">
        <v>-30</v>
      </c>
      <c r="I359" s="9">
        <f>_xll.AtlasFormulas.AtlasFunctions.AtlasBalance("PROD",DataAreaId,"T.SalesLine","Sum|SalesPrice|0","","","","","","","ItemId|InventTransId",$D359,$E359)</f>
        <v>12.3</v>
      </c>
      <c r="J359" s="7" t="str">
        <f>_xll.AtlasFormulas.AtlasFunctions.AtlasTable("PROD",DataAreaId,"T.SalesLine","%CurrencyCode","","","","","","","ItemId|InventTransId",$D359,$E359)</f>
        <v>EUR</v>
      </c>
      <c r="K359" s="9">
        <f>_xll.AtlasFormulas.AtlasFunctions.AtlasBalance("PROD",DataAreaId,"T.SalesLine","Sum|LineAmount|0","","","","","","","ItemId|InventTransId",$D359,$E359)</f>
        <v>12915</v>
      </c>
      <c r="L359" s="6">
        <v>42886</v>
      </c>
      <c r="M359" s="6">
        <v>42886</v>
      </c>
    </row>
    <row r="360" spans="1:13" x14ac:dyDescent="0.25">
      <c r="A360" s="4" t="s">
        <v>782</v>
      </c>
      <c r="B360" s="7" t="str">
        <f>_xll.AtlasFormulas.AtlasFunctions.AtlasTable("PROD",DataAreaId,"T.SalesTable","%CustAccount","","","","","","","SalesId",$A360)</f>
        <v>364-000011</v>
      </c>
      <c r="C360" s="7" t="str">
        <f>_xll.AtlasFormulas.AtlasFunctions.AtlasTable("PROD",DataAreaId,"T.CustTable","%Name","","","","","","","AccountNum",$B360)</f>
        <v>Fortius B.K.International bvba</v>
      </c>
      <c r="D360" s="4" t="s">
        <v>237</v>
      </c>
      <c r="E360" s="4" t="s">
        <v>1188</v>
      </c>
      <c r="F360" s="4" t="s">
        <v>236</v>
      </c>
      <c r="G360" s="7" t="str">
        <f>_xll.AtlasFormulas.AtlasFunctions.AtlasTable("PROD",DataAreaId,"T.SalesLine","%ShippingDateRequested","","","","","","","ItemId|InventTransId",$D360,$E360)</f>
        <v>5/29/2017</v>
      </c>
      <c r="H360" s="9">
        <v>-30</v>
      </c>
      <c r="I360" s="9">
        <f>_xll.AtlasFormulas.AtlasFunctions.AtlasBalance("PROD",DataAreaId,"T.SalesLine","Sum|SalesPrice|0","","","","","","","ItemId|InventTransId",$D360,$E360)</f>
        <v>12.3</v>
      </c>
      <c r="J360" s="7" t="str">
        <f>_xll.AtlasFormulas.AtlasFunctions.AtlasTable("PROD",DataAreaId,"T.SalesLine","%CurrencyCode","","","","","","","ItemId|InventTransId",$D360,$E360)</f>
        <v>EUR</v>
      </c>
      <c r="K360" s="9">
        <f>_xll.AtlasFormulas.AtlasFunctions.AtlasBalance("PROD",DataAreaId,"T.SalesLine","Sum|LineAmount|0","","","","","","","ItemId|InventTransId",$D360,$E360)</f>
        <v>12915</v>
      </c>
      <c r="L360" s="6">
        <v>42886</v>
      </c>
      <c r="M360" s="6">
        <v>42886</v>
      </c>
    </row>
    <row r="361" spans="1:13" x14ac:dyDescent="0.25">
      <c r="A361" s="4" t="s">
        <v>782</v>
      </c>
      <c r="B361" s="7" t="str">
        <f>_xll.AtlasFormulas.AtlasFunctions.AtlasTable("PROD",DataAreaId,"T.SalesTable","%CustAccount","","","","","","","SalesId",$A361)</f>
        <v>364-000011</v>
      </c>
      <c r="C361" s="7" t="str">
        <f>_xll.AtlasFormulas.AtlasFunctions.AtlasTable("PROD",DataAreaId,"T.CustTable","%Name","","","","","","","AccountNum",$B361)</f>
        <v>Fortius B.K.International bvba</v>
      </c>
      <c r="D361" s="4" t="s">
        <v>237</v>
      </c>
      <c r="E361" s="4" t="s">
        <v>1188</v>
      </c>
      <c r="F361" s="4" t="s">
        <v>236</v>
      </c>
      <c r="G361" s="7" t="str">
        <f>_xll.AtlasFormulas.AtlasFunctions.AtlasTable("PROD",DataAreaId,"T.SalesLine","%ShippingDateRequested","","","","","","","ItemId|InventTransId",$D361,$E361)</f>
        <v>5/29/2017</v>
      </c>
      <c r="H361" s="9">
        <v>-30</v>
      </c>
      <c r="I361" s="9">
        <f>_xll.AtlasFormulas.AtlasFunctions.AtlasBalance("PROD",DataAreaId,"T.SalesLine","Sum|SalesPrice|0","","","","","","","ItemId|InventTransId",$D361,$E361)</f>
        <v>12.3</v>
      </c>
      <c r="J361" s="7" t="str">
        <f>_xll.AtlasFormulas.AtlasFunctions.AtlasTable("PROD",DataAreaId,"T.SalesLine","%CurrencyCode","","","","","","","ItemId|InventTransId",$D361,$E361)</f>
        <v>EUR</v>
      </c>
      <c r="K361" s="9">
        <f>_xll.AtlasFormulas.AtlasFunctions.AtlasBalance("PROD",DataAreaId,"T.SalesLine","Sum|LineAmount|0","","","","","","","ItemId|InventTransId",$D361,$E361)</f>
        <v>12915</v>
      </c>
      <c r="L361" s="6">
        <v>42886</v>
      </c>
      <c r="M361" s="6">
        <v>42886</v>
      </c>
    </row>
    <row r="362" spans="1:13" x14ac:dyDescent="0.25">
      <c r="A362" s="4" t="s">
        <v>782</v>
      </c>
      <c r="B362" s="7" t="str">
        <f>_xll.AtlasFormulas.AtlasFunctions.AtlasTable("PROD",DataAreaId,"T.SalesTable","%CustAccount","","","","","","","SalesId",$A362)</f>
        <v>364-000011</v>
      </c>
      <c r="C362" s="7" t="str">
        <f>_xll.AtlasFormulas.AtlasFunctions.AtlasTable("PROD",DataAreaId,"T.CustTable","%Name","","","","","","","AccountNum",$B362)</f>
        <v>Fortius B.K.International bvba</v>
      </c>
      <c r="D362" s="4" t="s">
        <v>237</v>
      </c>
      <c r="E362" s="4" t="s">
        <v>1188</v>
      </c>
      <c r="F362" s="4" t="s">
        <v>236</v>
      </c>
      <c r="G362" s="7" t="str">
        <f>_xll.AtlasFormulas.AtlasFunctions.AtlasTable("PROD",DataAreaId,"T.SalesLine","%ShippingDateRequested","","","","","","","ItemId|InventTransId",$D362,$E362)</f>
        <v>5/29/2017</v>
      </c>
      <c r="H362" s="9">
        <v>-30</v>
      </c>
      <c r="I362" s="9">
        <f>_xll.AtlasFormulas.AtlasFunctions.AtlasBalance("PROD",DataAreaId,"T.SalesLine","Sum|SalesPrice|0","","","","","","","ItemId|InventTransId",$D362,$E362)</f>
        <v>12.3</v>
      </c>
      <c r="J362" s="7" t="str">
        <f>_xll.AtlasFormulas.AtlasFunctions.AtlasTable("PROD",DataAreaId,"T.SalesLine","%CurrencyCode","","","","","","","ItemId|InventTransId",$D362,$E362)</f>
        <v>EUR</v>
      </c>
      <c r="K362" s="9">
        <f>_xll.AtlasFormulas.AtlasFunctions.AtlasBalance("PROD",DataAreaId,"T.SalesLine","Sum|LineAmount|0","","","","","","","ItemId|InventTransId",$D362,$E362)</f>
        <v>12915</v>
      </c>
      <c r="L362" s="6">
        <v>42886</v>
      </c>
      <c r="M362" s="6">
        <v>42886</v>
      </c>
    </row>
    <row r="363" spans="1:13" x14ac:dyDescent="0.25">
      <c r="A363" s="4" t="s">
        <v>782</v>
      </c>
      <c r="B363" s="7" t="str">
        <f>_xll.AtlasFormulas.AtlasFunctions.AtlasTable("PROD",DataAreaId,"T.SalesTable","%CustAccount","","","","","","","SalesId",$A363)</f>
        <v>364-000011</v>
      </c>
      <c r="C363" s="7" t="str">
        <f>_xll.AtlasFormulas.AtlasFunctions.AtlasTable("PROD",DataAreaId,"T.CustTable","%Name","","","","","","","AccountNum",$B363)</f>
        <v>Fortius B.K.International bvba</v>
      </c>
      <c r="D363" s="4" t="s">
        <v>237</v>
      </c>
      <c r="E363" s="4" t="s">
        <v>1188</v>
      </c>
      <c r="F363" s="4" t="s">
        <v>236</v>
      </c>
      <c r="G363" s="7" t="str">
        <f>_xll.AtlasFormulas.AtlasFunctions.AtlasTable("PROD",DataAreaId,"T.SalesLine","%ShippingDateRequested","","","","","","","ItemId|InventTransId",$D363,$E363)</f>
        <v>5/29/2017</v>
      </c>
      <c r="H363" s="9">
        <v>-30</v>
      </c>
      <c r="I363" s="9">
        <f>_xll.AtlasFormulas.AtlasFunctions.AtlasBalance("PROD",DataAreaId,"T.SalesLine","Sum|SalesPrice|0","","","","","","","ItemId|InventTransId",$D363,$E363)</f>
        <v>12.3</v>
      </c>
      <c r="J363" s="7" t="str">
        <f>_xll.AtlasFormulas.AtlasFunctions.AtlasTable("PROD",DataAreaId,"T.SalesLine","%CurrencyCode","","","","","","","ItemId|InventTransId",$D363,$E363)</f>
        <v>EUR</v>
      </c>
      <c r="K363" s="9">
        <f>_xll.AtlasFormulas.AtlasFunctions.AtlasBalance("PROD",DataAreaId,"T.SalesLine","Sum|LineAmount|0","","","","","","","ItemId|InventTransId",$D363,$E363)</f>
        <v>12915</v>
      </c>
      <c r="L363" s="6">
        <v>42886</v>
      </c>
      <c r="M363" s="6">
        <v>42886</v>
      </c>
    </row>
    <row r="364" spans="1:13" x14ac:dyDescent="0.25">
      <c r="A364" s="4" t="s">
        <v>782</v>
      </c>
      <c r="B364" s="7" t="str">
        <f>_xll.AtlasFormulas.AtlasFunctions.AtlasTable("PROD",DataAreaId,"T.SalesTable","%CustAccount","","","","","","","SalesId",$A364)</f>
        <v>364-000011</v>
      </c>
      <c r="C364" s="7" t="str">
        <f>_xll.AtlasFormulas.AtlasFunctions.AtlasTable("PROD",DataAreaId,"T.CustTable","%Name","","","","","","","AccountNum",$B364)</f>
        <v>Fortius B.K.International bvba</v>
      </c>
      <c r="D364" s="4" t="s">
        <v>237</v>
      </c>
      <c r="E364" s="4" t="s">
        <v>1188</v>
      </c>
      <c r="F364" s="4" t="s">
        <v>236</v>
      </c>
      <c r="G364" s="7" t="str">
        <f>_xll.AtlasFormulas.AtlasFunctions.AtlasTable("PROD",DataAreaId,"T.SalesLine","%ShippingDateRequested","","","","","","","ItemId|InventTransId",$D364,$E364)</f>
        <v>5/29/2017</v>
      </c>
      <c r="H364" s="9">
        <v>-30</v>
      </c>
      <c r="I364" s="9">
        <f>_xll.AtlasFormulas.AtlasFunctions.AtlasBalance("PROD",DataAreaId,"T.SalesLine","Sum|SalesPrice|0","","","","","","","ItemId|InventTransId",$D364,$E364)</f>
        <v>12.3</v>
      </c>
      <c r="J364" s="7" t="str">
        <f>_xll.AtlasFormulas.AtlasFunctions.AtlasTable("PROD",DataAreaId,"T.SalesLine","%CurrencyCode","","","","","","","ItemId|InventTransId",$D364,$E364)</f>
        <v>EUR</v>
      </c>
      <c r="K364" s="9">
        <f>_xll.AtlasFormulas.AtlasFunctions.AtlasBalance("PROD",DataAreaId,"T.SalesLine","Sum|LineAmount|0","","","","","","","ItemId|InventTransId",$D364,$E364)</f>
        <v>12915</v>
      </c>
      <c r="L364" s="6">
        <v>42886</v>
      </c>
      <c r="M364" s="6">
        <v>42886</v>
      </c>
    </row>
    <row r="365" spans="1:13" x14ac:dyDescent="0.25">
      <c r="A365" s="4" t="s">
        <v>782</v>
      </c>
      <c r="B365" s="7" t="str">
        <f>_xll.AtlasFormulas.AtlasFunctions.AtlasTable("PROD",DataAreaId,"T.SalesTable","%CustAccount","","","","","","","SalesId",$A365)</f>
        <v>364-000011</v>
      </c>
      <c r="C365" s="7" t="str">
        <f>_xll.AtlasFormulas.AtlasFunctions.AtlasTable("PROD",DataAreaId,"T.CustTable","%Name","","","","","","","AccountNum",$B365)</f>
        <v>Fortius B.K.International bvba</v>
      </c>
      <c r="D365" s="4" t="s">
        <v>237</v>
      </c>
      <c r="E365" s="4" t="s">
        <v>1188</v>
      </c>
      <c r="F365" s="4" t="s">
        <v>236</v>
      </c>
      <c r="G365" s="7" t="str">
        <f>_xll.AtlasFormulas.AtlasFunctions.AtlasTable("PROD",DataAreaId,"T.SalesLine","%ShippingDateRequested","","","","","","","ItemId|InventTransId",$D365,$E365)</f>
        <v>5/29/2017</v>
      </c>
      <c r="H365" s="9">
        <v>-30</v>
      </c>
      <c r="I365" s="9">
        <f>_xll.AtlasFormulas.AtlasFunctions.AtlasBalance("PROD",DataAreaId,"T.SalesLine","Sum|SalesPrice|0","","","","","","","ItemId|InventTransId",$D365,$E365)</f>
        <v>12.3</v>
      </c>
      <c r="J365" s="7" t="str">
        <f>_xll.AtlasFormulas.AtlasFunctions.AtlasTable("PROD",DataAreaId,"T.SalesLine","%CurrencyCode","","","","","","","ItemId|InventTransId",$D365,$E365)</f>
        <v>EUR</v>
      </c>
      <c r="K365" s="9">
        <f>_xll.AtlasFormulas.AtlasFunctions.AtlasBalance("PROD",DataAreaId,"T.SalesLine","Sum|LineAmount|0","","","","","","","ItemId|InventTransId",$D365,$E365)</f>
        <v>12915</v>
      </c>
      <c r="L365" s="6">
        <v>42886</v>
      </c>
      <c r="M365" s="6">
        <v>42886</v>
      </c>
    </row>
    <row r="366" spans="1:13" x14ac:dyDescent="0.25">
      <c r="A366" s="4" t="s">
        <v>782</v>
      </c>
      <c r="B366" s="7" t="str">
        <f>_xll.AtlasFormulas.AtlasFunctions.AtlasTable("PROD",DataAreaId,"T.SalesTable","%CustAccount","","","","","","","SalesId",$A366)</f>
        <v>364-000011</v>
      </c>
      <c r="C366" s="7" t="str">
        <f>_xll.AtlasFormulas.AtlasFunctions.AtlasTable("PROD",DataAreaId,"T.CustTable","%Name","","","","","","","AccountNum",$B366)</f>
        <v>Fortius B.K.International bvba</v>
      </c>
      <c r="D366" s="4" t="s">
        <v>237</v>
      </c>
      <c r="E366" s="4" t="s">
        <v>1188</v>
      </c>
      <c r="F366" s="4" t="s">
        <v>236</v>
      </c>
      <c r="G366" s="7" t="str">
        <f>_xll.AtlasFormulas.AtlasFunctions.AtlasTable("PROD",DataAreaId,"T.SalesLine","%ShippingDateRequested","","","","","","","ItemId|InventTransId",$D366,$E366)</f>
        <v>5/29/2017</v>
      </c>
      <c r="H366" s="9">
        <v>-30</v>
      </c>
      <c r="I366" s="9">
        <f>_xll.AtlasFormulas.AtlasFunctions.AtlasBalance("PROD",DataAreaId,"T.SalesLine","Sum|SalesPrice|0","","","","","","","ItemId|InventTransId",$D366,$E366)</f>
        <v>12.3</v>
      </c>
      <c r="J366" s="7" t="str">
        <f>_xll.AtlasFormulas.AtlasFunctions.AtlasTable("PROD",DataAreaId,"T.SalesLine","%CurrencyCode","","","","","","","ItemId|InventTransId",$D366,$E366)</f>
        <v>EUR</v>
      </c>
      <c r="K366" s="9">
        <f>_xll.AtlasFormulas.AtlasFunctions.AtlasBalance("PROD",DataAreaId,"T.SalesLine","Sum|LineAmount|0","","","","","","","ItemId|InventTransId",$D366,$E366)</f>
        <v>12915</v>
      </c>
      <c r="L366" s="6">
        <v>42886</v>
      </c>
      <c r="M366" s="6">
        <v>42886</v>
      </c>
    </row>
    <row r="367" spans="1:13" x14ac:dyDescent="0.25">
      <c r="A367" s="4" t="s">
        <v>782</v>
      </c>
      <c r="B367" s="7" t="str">
        <f>_xll.AtlasFormulas.AtlasFunctions.AtlasTable("PROD",DataAreaId,"T.SalesTable","%CustAccount","","","","","","","SalesId",$A367)</f>
        <v>364-000011</v>
      </c>
      <c r="C367" s="7" t="str">
        <f>_xll.AtlasFormulas.AtlasFunctions.AtlasTable("PROD",DataAreaId,"T.CustTable","%Name","","","","","","","AccountNum",$B367)</f>
        <v>Fortius B.K.International bvba</v>
      </c>
      <c r="D367" s="4" t="s">
        <v>237</v>
      </c>
      <c r="E367" s="4" t="s">
        <v>1188</v>
      </c>
      <c r="F367" s="4" t="s">
        <v>236</v>
      </c>
      <c r="G367" s="7" t="str">
        <f>_xll.AtlasFormulas.AtlasFunctions.AtlasTable("PROD",DataAreaId,"T.SalesLine","%ShippingDateRequested","","","","","","","ItemId|InventTransId",$D367,$E367)</f>
        <v>5/29/2017</v>
      </c>
      <c r="H367" s="9">
        <v>-30</v>
      </c>
      <c r="I367" s="9">
        <f>_xll.AtlasFormulas.AtlasFunctions.AtlasBalance("PROD",DataAreaId,"T.SalesLine","Sum|SalesPrice|0","","","","","","","ItemId|InventTransId",$D367,$E367)</f>
        <v>12.3</v>
      </c>
      <c r="J367" s="7" t="str">
        <f>_xll.AtlasFormulas.AtlasFunctions.AtlasTable("PROD",DataAreaId,"T.SalesLine","%CurrencyCode","","","","","","","ItemId|InventTransId",$D367,$E367)</f>
        <v>EUR</v>
      </c>
      <c r="K367" s="9">
        <f>_xll.AtlasFormulas.AtlasFunctions.AtlasBalance("PROD",DataAreaId,"T.SalesLine","Sum|LineAmount|0","","","","","","","ItemId|InventTransId",$D367,$E367)</f>
        <v>12915</v>
      </c>
      <c r="L367" s="6">
        <v>42886</v>
      </c>
      <c r="M367" s="6">
        <v>42886</v>
      </c>
    </row>
    <row r="368" spans="1:13" x14ac:dyDescent="0.25">
      <c r="A368" s="4" t="s">
        <v>782</v>
      </c>
      <c r="B368" s="7" t="str">
        <f>_xll.AtlasFormulas.AtlasFunctions.AtlasTable("PROD",DataAreaId,"T.SalesTable","%CustAccount","","","","","","","SalesId",$A368)</f>
        <v>364-000011</v>
      </c>
      <c r="C368" s="7" t="str">
        <f>_xll.AtlasFormulas.AtlasFunctions.AtlasTable("PROD",DataAreaId,"T.CustTable","%Name","","","","","","","AccountNum",$B368)</f>
        <v>Fortius B.K.International bvba</v>
      </c>
      <c r="D368" s="4" t="s">
        <v>237</v>
      </c>
      <c r="E368" s="4" t="s">
        <v>1188</v>
      </c>
      <c r="F368" s="4" t="s">
        <v>236</v>
      </c>
      <c r="G368" s="7" t="str">
        <f>_xll.AtlasFormulas.AtlasFunctions.AtlasTable("PROD",DataAreaId,"T.SalesLine","%ShippingDateRequested","","","","","","","ItemId|InventTransId",$D368,$E368)</f>
        <v>5/29/2017</v>
      </c>
      <c r="H368" s="9">
        <v>-30</v>
      </c>
      <c r="I368" s="9">
        <f>_xll.AtlasFormulas.AtlasFunctions.AtlasBalance("PROD",DataAreaId,"T.SalesLine","Sum|SalesPrice|0","","","","","","","ItemId|InventTransId",$D368,$E368)</f>
        <v>12.3</v>
      </c>
      <c r="J368" s="7" t="str">
        <f>_xll.AtlasFormulas.AtlasFunctions.AtlasTable("PROD",DataAreaId,"T.SalesLine","%CurrencyCode","","","","","","","ItemId|InventTransId",$D368,$E368)</f>
        <v>EUR</v>
      </c>
      <c r="K368" s="9">
        <f>_xll.AtlasFormulas.AtlasFunctions.AtlasBalance("PROD",DataAreaId,"T.SalesLine","Sum|LineAmount|0","","","","","","","ItemId|InventTransId",$D368,$E368)</f>
        <v>12915</v>
      </c>
      <c r="L368" s="6">
        <v>42886</v>
      </c>
      <c r="M368" s="6">
        <v>42886</v>
      </c>
    </row>
    <row r="369" spans="1:13" x14ac:dyDescent="0.25">
      <c r="A369" s="4" t="s">
        <v>782</v>
      </c>
      <c r="B369" s="7" t="str">
        <f>_xll.AtlasFormulas.AtlasFunctions.AtlasTable("PROD",DataAreaId,"T.SalesTable","%CustAccount","","","","","","","SalesId",$A369)</f>
        <v>364-000011</v>
      </c>
      <c r="C369" s="7" t="str">
        <f>_xll.AtlasFormulas.AtlasFunctions.AtlasTable("PROD",DataAreaId,"T.CustTable","%Name","","","","","","","AccountNum",$B369)</f>
        <v>Fortius B.K.International bvba</v>
      </c>
      <c r="D369" s="4" t="s">
        <v>237</v>
      </c>
      <c r="E369" s="4" t="s">
        <v>1188</v>
      </c>
      <c r="F369" s="4" t="s">
        <v>236</v>
      </c>
      <c r="G369" s="7" t="str">
        <f>_xll.AtlasFormulas.AtlasFunctions.AtlasTable("PROD",DataAreaId,"T.SalesLine","%ShippingDateRequested","","","","","","","ItemId|InventTransId",$D369,$E369)</f>
        <v>5/29/2017</v>
      </c>
      <c r="H369" s="9">
        <v>-30</v>
      </c>
      <c r="I369" s="9">
        <f>_xll.AtlasFormulas.AtlasFunctions.AtlasBalance("PROD",DataAreaId,"T.SalesLine","Sum|SalesPrice|0","","","","","","","ItemId|InventTransId",$D369,$E369)</f>
        <v>12.3</v>
      </c>
      <c r="J369" s="7" t="str">
        <f>_xll.AtlasFormulas.AtlasFunctions.AtlasTable("PROD",DataAreaId,"T.SalesLine","%CurrencyCode","","","","","","","ItemId|InventTransId",$D369,$E369)</f>
        <v>EUR</v>
      </c>
      <c r="K369" s="9">
        <f>_xll.AtlasFormulas.AtlasFunctions.AtlasBalance("PROD",DataAreaId,"T.SalesLine","Sum|LineAmount|0","","","","","","","ItemId|InventTransId",$D369,$E369)</f>
        <v>12915</v>
      </c>
      <c r="L369" s="6">
        <v>42886</v>
      </c>
      <c r="M369" s="6">
        <v>42886</v>
      </c>
    </row>
    <row r="370" spans="1:13" x14ac:dyDescent="0.25">
      <c r="A370" s="4" t="s">
        <v>782</v>
      </c>
      <c r="B370" s="7" t="str">
        <f>_xll.AtlasFormulas.AtlasFunctions.AtlasTable("PROD",DataAreaId,"T.SalesTable","%CustAccount","","","","","","","SalesId",$A370)</f>
        <v>364-000011</v>
      </c>
      <c r="C370" s="7" t="str">
        <f>_xll.AtlasFormulas.AtlasFunctions.AtlasTable("PROD",DataAreaId,"T.CustTable","%Name","","","","","","","AccountNum",$B370)</f>
        <v>Fortius B.K.International bvba</v>
      </c>
      <c r="D370" s="4" t="s">
        <v>237</v>
      </c>
      <c r="E370" s="4" t="s">
        <v>1188</v>
      </c>
      <c r="F370" s="4" t="s">
        <v>236</v>
      </c>
      <c r="G370" s="7" t="str">
        <f>_xll.AtlasFormulas.AtlasFunctions.AtlasTable("PROD",DataAreaId,"T.SalesLine","%ShippingDateRequested","","","","","","","ItemId|InventTransId",$D370,$E370)</f>
        <v>5/29/2017</v>
      </c>
      <c r="H370" s="9">
        <v>-30</v>
      </c>
      <c r="I370" s="9">
        <f>_xll.AtlasFormulas.AtlasFunctions.AtlasBalance("PROD",DataAreaId,"T.SalesLine","Sum|SalesPrice|0","","","","","","","ItemId|InventTransId",$D370,$E370)</f>
        <v>12.3</v>
      </c>
      <c r="J370" s="7" t="str">
        <f>_xll.AtlasFormulas.AtlasFunctions.AtlasTable("PROD",DataAreaId,"T.SalesLine","%CurrencyCode","","","","","","","ItemId|InventTransId",$D370,$E370)</f>
        <v>EUR</v>
      </c>
      <c r="K370" s="9">
        <f>_xll.AtlasFormulas.AtlasFunctions.AtlasBalance("PROD",DataAreaId,"T.SalesLine","Sum|LineAmount|0","","","","","","","ItemId|InventTransId",$D370,$E370)</f>
        <v>12915</v>
      </c>
      <c r="L370" s="6">
        <v>42886</v>
      </c>
      <c r="M370" s="6">
        <v>42886</v>
      </c>
    </row>
    <row r="371" spans="1:13" x14ac:dyDescent="0.25">
      <c r="A371" s="4" t="s">
        <v>782</v>
      </c>
      <c r="B371" s="7" t="str">
        <f>_xll.AtlasFormulas.AtlasFunctions.AtlasTable("PROD",DataAreaId,"T.SalesTable","%CustAccount","","","","","","","SalesId",$A371)</f>
        <v>364-000011</v>
      </c>
      <c r="C371" s="7" t="str">
        <f>_xll.AtlasFormulas.AtlasFunctions.AtlasTable("PROD",DataAreaId,"T.CustTable","%Name","","","","","","","AccountNum",$B371)</f>
        <v>Fortius B.K.International bvba</v>
      </c>
      <c r="D371" s="4" t="s">
        <v>237</v>
      </c>
      <c r="E371" s="4" t="s">
        <v>1188</v>
      </c>
      <c r="F371" s="4" t="s">
        <v>236</v>
      </c>
      <c r="G371" s="7" t="str">
        <f>_xll.AtlasFormulas.AtlasFunctions.AtlasTable("PROD",DataAreaId,"T.SalesLine","%ShippingDateRequested","","","","","","","ItemId|InventTransId",$D371,$E371)</f>
        <v>5/29/2017</v>
      </c>
      <c r="H371" s="9">
        <v>-30</v>
      </c>
      <c r="I371" s="9">
        <f>_xll.AtlasFormulas.AtlasFunctions.AtlasBalance("PROD",DataAreaId,"T.SalesLine","Sum|SalesPrice|0","","","","","","","ItemId|InventTransId",$D371,$E371)</f>
        <v>12.3</v>
      </c>
      <c r="J371" s="7" t="str">
        <f>_xll.AtlasFormulas.AtlasFunctions.AtlasTable("PROD",DataAreaId,"T.SalesLine","%CurrencyCode","","","","","","","ItemId|InventTransId",$D371,$E371)</f>
        <v>EUR</v>
      </c>
      <c r="K371" s="9">
        <f>_xll.AtlasFormulas.AtlasFunctions.AtlasBalance("PROD",DataAreaId,"T.SalesLine","Sum|LineAmount|0","","","","","","","ItemId|InventTransId",$D371,$E371)</f>
        <v>12915</v>
      </c>
      <c r="L371" s="6">
        <v>42886</v>
      </c>
      <c r="M371" s="6">
        <v>42886</v>
      </c>
    </row>
    <row r="372" spans="1:13" x14ac:dyDescent="0.25">
      <c r="A372" s="4" t="s">
        <v>782</v>
      </c>
      <c r="B372" s="7" t="str">
        <f>_xll.AtlasFormulas.AtlasFunctions.AtlasTable("PROD",DataAreaId,"T.SalesTable","%CustAccount","","","","","","","SalesId",$A372)</f>
        <v>364-000011</v>
      </c>
      <c r="C372" s="7" t="str">
        <f>_xll.AtlasFormulas.AtlasFunctions.AtlasTable("PROD",DataAreaId,"T.CustTable","%Name","","","","","","","AccountNum",$B372)</f>
        <v>Fortius B.K.International bvba</v>
      </c>
      <c r="D372" s="4" t="s">
        <v>237</v>
      </c>
      <c r="E372" s="4" t="s">
        <v>1188</v>
      </c>
      <c r="F372" s="4" t="s">
        <v>236</v>
      </c>
      <c r="G372" s="7" t="str">
        <f>_xll.AtlasFormulas.AtlasFunctions.AtlasTable("PROD",DataAreaId,"T.SalesLine","%ShippingDateRequested","","","","","","","ItemId|InventTransId",$D372,$E372)</f>
        <v>5/29/2017</v>
      </c>
      <c r="H372" s="9">
        <v>-30</v>
      </c>
      <c r="I372" s="9">
        <f>_xll.AtlasFormulas.AtlasFunctions.AtlasBalance("PROD",DataAreaId,"T.SalesLine","Sum|SalesPrice|0","","","","","","","ItemId|InventTransId",$D372,$E372)</f>
        <v>12.3</v>
      </c>
      <c r="J372" s="7" t="str">
        <f>_xll.AtlasFormulas.AtlasFunctions.AtlasTable("PROD",DataAreaId,"T.SalesLine","%CurrencyCode","","","","","","","ItemId|InventTransId",$D372,$E372)</f>
        <v>EUR</v>
      </c>
      <c r="K372" s="9">
        <f>_xll.AtlasFormulas.AtlasFunctions.AtlasBalance("PROD",DataAreaId,"T.SalesLine","Sum|LineAmount|0","","","","","","","ItemId|InventTransId",$D372,$E372)</f>
        <v>12915</v>
      </c>
      <c r="L372" s="6">
        <v>42886</v>
      </c>
      <c r="M372" s="6">
        <v>42886</v>
      </c>
    </row>
    <row r="373" spans="1:13" x14ac:dyDescent="0.25">
      <c r="A373" s="4" t="s">
        <v>782</v>
      </c>
      <c r="B373" s="7" t="str">
        <f>_xll.AtlasFormulas.AtlasFunctions.AtlasTable("PROD",DataAreaId,"T.SalesTable","%CustAccount","","","","","","","SalesId",$A373)</f>
        <v>364-000011</v>
      </c>
      <c r="C373" s="7" t="str">
        <f>_xll.AtlasFormulas.AtlasFunctions.AtlasTable("PROD",DataAreaId,"T.CustTable","%Name","","","","","","","AccountNum",$B373)</f>
        <v>Fortius B.K.International bvba</v>
      </c>
      <c r="D373" s="4" t="s">
        <v>237</v>
      </c>
      <c r="E373" s="4" t="s">
        <v>1188</v>
      </c>
      <c r="F373" s="4" t="s">
        <v>236</v>
      </c>
      <c r="G373" s="7" t="str">
        <f>_xll.AtlasFormulas.AtlasFunctions.AtlasTable("PROD",DataAreaId,"T.SalesLine","%ShippingDateRequested","","","","","","","ItemId|InventTransId",$D373,$E373)</f>
        <v>5/29/2017</v>
      </c>
      <c r="H373" s="9">
        <v>-30</v>
      </c>
      <c r="I373" s="9">
        <f>_xll.AtlasFormulas.AtlasFunctions.AtlasBalance("PROD",DataAreaId,"T.SalesLine","Sum|SalesPrice|0","","","","","","","ItemId|InventTransId",$D373,$E373)</f>
        <v>12.3</v>
      </c>
      <c r="J373" s="7" t="str">
        <f>_xll.AtlasFormulas.AtlasFunctions.AtlasTable("PROD",DataAreaId,"T.SalesLine","%CurrencyCode","","","","","","","ItemId|InventTransId",$D373,$E373)</f>
        <v>EUR</v>
      </c>
      <c r="K373" s="9">
        <f>_xll.AtlasFormulas.AtlasFunctions.AtlasBalance("PROD",DataAreaId,"T.SalesLine","Sum|LineAmount|0","","","","","","","ItemId|InventTransId",$D373,$E373)</f>
        <v>12915</v>
      </c>
      <c r="L373" s="6">
        <v>42886</v>
      </c>
      <c r="M373" s="6">
        <v>42886</v>
      </c>
    </row>
    <row r="374" spans="1:13" x14ac:dyDescent="0.25">
      <c r="A374" s="4" t="s">
        <v>782</v>
      </c>
      <c r="B374" s="7" t="str">
        <f>_xll.AtlasFormulas.AtlasFunctions.AtlasTable("PROD",DataAreaId,"T.SalesTable","%CustAccount","","","","","","","SalesId",$A374)</f>
        <v>364-000011</v>
      </c>
      <c r="C374" s="7" t="str">
        <f>_xll.AtlasFormulas.AtlasFunctions.AtlasTable("PROD",DataAreaId,"T.CustTable","%Name","","","","","","","AccountNum",$B374)</f>
        <v>Fortius B.K.International bvba</v>
      </c>
      <c r="D374" s="4" t="s">
        <v>237</v>
      </c>
      <c r="E374" s="4" t="s">
        <v>1188</v>
      </c>
      <c r="F374" s="4" t="s">
        <v>236</v>
      </c>
      <c r="G374" s="7" t="str">
        <f>_xll.AtlasFormulas.AtlasFunctions.AtlasTable("PROD",DataAreaId,"T.SalesLine","%ShippingDateRequested","","","","","","","ItemId|InventTransId",$D374,$E374)</f>
        <v>5/29/2017</v>
      </c>
      <c r="H374" s="9">
        <v>-30</v>
      </c>
      <c r="I374" s="9">
        <f>_xll.AtlasFormulas.AtlasFunctions.AtlasBalance("PROD",DataAreaId,"T.SalesLine","Sum|SalesPrice|0","","","","","","","ItemId|InventTransId",$D374,$E374)</f>
        <v>12.3</v>
      </c>
      <c r="J374" s="7" t="str">
        <f>_xll.AtlasFormulas.AtlasFunctions.AtlasTable("PROD",DataAreaId,"T.SalesLine","%CurrencyCode","","","","","","","ItemId|InventTransId",$D374,$E374)</f>
        <v>EUR</v>
      </c>
      <c r="K374" s="9">
        <f>_xll.AtlasFormulas.AtlasFunctions.AtlasBalance("PROD",DataAreaId,"T.SalesLine","Sum|LineAmount|0","","","","","","","ItemId|InventTransId",$D374,$E374)</f>
        <v>12915</v>
      </c>
      <c r="L374" s="6">
        <v>42886</v>
      </c>
      <c r="M374" s="6">
        <v>42886</v>
      </c>
    </row>
    <row r="375" spans="1:13" x14ac:dyDescent="0.25">
      <c r="A375" s="4" t="s">
        <v>782</v>
      </c>
      <c r="B375" s="7" t="str">
        <f>_xll.AtlasFormulas.AtlasFunctions.AtlasTable("PROD",DataAreaId,"T.SalesTable","%CustAccount","","","","","","","SalesId",$A375)</f>
        <v>364-000011</v>
      </c>
      <c r="C375" s="7" t="str">
        <f>_xll.AtlasFormulas.AtlasFunctions.AtlasTable("PROD",DataAreaId,"T.CustTable","%Name","","","","","","","AccountNum",$B375)</f>
        <v>Fortius B.K.International bvba</v>
      </c>
      <c r="D375" s="4" t="s">
        <v>237</v>
      </c>
      <c r="E375" s="4" t="s">
        <v>1188</v>
      </c>
      <c r="F375" s="4" t="s">
        <v>236</v>
      </c>
      <c r="G375" s="7" t="str">
        <f>_xll.AtlasFormulas.AtlasFunctions.AtlasTable("PROD",DataAreaId,"T.SalesLine","%ShippingDateRequested","","","","","","","ItemId|InventTransId",$D375,$E375)</f>
        <v>5/29/2017</v>
      </c>
      <c r="H375" s="9">
        <v>-30</v>
      </c>
      <c r="I375" s="9">
        <f>_xll.AtlasFormulas.AtlasFunctions.AtlasBalance("PROD",DataAreaId,"T.SalesLine","Sum|SalesPrice|0","","","","","","","ItemId|InventTransId",$D375,$E375)</f>
        <v>12.3</v>
      </c>
      <c r="J375" s="7" t="str">
        <f>_xll.AtlasFormulas.AtlasFunctions.AtlasTable("PROD",DataAreaId,"T.SalesLine","%CurrencyCode","","","","","","","ItemId|InventTransId",$D375,$E375)</f>
        <v>EUR</v>
      </c>
      <c r="K375" s="9">
        <f>_xll.AtlasFormulas.AtlasFunctions.AtlasBalance("PROD",DataAreaId,"T.SalesLine","Sum|LineAmount|0","","","","","","","ItemId|InventTransId",$D375,$E375)</f>
        <v>12915</v>
      </c>
      <c r="L375" s="6">
        <v>42886</v>
      </c>
      <c r="M375" s="6">
        <v>42886</v>
      </c>
    </row>
    <row r="376" spans="1:13" x14ac:dyDescent="0.25">
      <c r="A376" s="4" t="s">
        <v>782</v>
      </c>
      <c r="B376" s="7" t="str">
        <f>_xll.AtlasFormulas.AtlasFunctions.AtlasTable("PROD",DataAreaId,"T.SalesTable","%CustAccount","","","","","","","SalesId",$A376)</f>
        <v>364-000011</v>
      </c>
      <c r="C376" s="7" t="str">
        <f>_xll.AtlasFormulas.AtlasFunctions.AtlasTable("PROD",DataAreaId,"T.CustTable","%Name","","","","","","","AccountNum",$B376)</f>
        <v>Fortius B.K.International bvba</v>
      </c>
      <c r="D376" s="4" t="s">
        <v>237</v>
      </c>
      <c r="E376" s="4" t="s">
        <v>1188</v>
      </c>
      <c r="F376" s="4" t="s">
        <v>236</v>
      </c>
      <c r="G376" s="7" t="str">
        <f>_xll.AtlasFormulas.AtlasFunctions.AtlasTable("PROD",DataAreaId,"T.SalesLine","%ShippingDateRequested","","","","","","","ItemId|InventTransId",$D376,$E376)</f>
        <v>5/29/2017</v>
      </c>
      <c r="H376" s="9">
        <v>-30</v>
      </c>
      <c r="I376" s="9">
        <f>_xll.AtlasFormulas.AtlasFunctions.AtlasBalance("PROD",DataAreaId,"T.SalesLine","Sum|SalesPrice|0","","","","","","","ItemId|InventTransId",$D376,$E376)</f>
        <v>12.3</v>
      </c>
      <c r="J376" s="7" t="str">
        <f>_xll.AtlasFormulas.AtlasFunctions.AtlasTable("PROD",DataAreaId,"T.SalesLine","%CurrencyCode","","","","","","","ItemId|InventTransId",$D376,$E376)</f>
        <v>EUR</v>
      </c>
      <c r="K376" s="9">
        <f>_xll.AtlasFormulas.AtlasFunctions.AtlasBalance("PROD",DataAreaId,"T.SalesLine","Sum|LineAmount|0","","","","","","","ItemId|InventTransId",$D376,$E376)</f>
        <v>12915</v>
      </c>
      <c r="L376" s="6">
        <v>42886</v>
      </c>
      <c r="M376" s="6">
        <v>42886</v>
      </c>
    </row>
    <row r="377" spans="1:13" x14ac:dyDescent="0.25">
      <c r="A377" s="4" t="s">
        <v>782</v>
      </c>
      <c r="B377" s="7" t="str">
        <f>_xll.AtlasFormulas.AtlasFunctions.AtlasTable("PROD",DataAreaId,"T.SalesTable","%CustAccount","","","","","","","SalesId",$A377)</f>
        <v>364-000011</v>
      </c>
      <c r="C377" s="7" t="str">
        <f>_xll.AtlasFormulas.AtlasFunctions.AtlasTable("PROD",DataAreaId,"T.CustTable","%Name","","","","","","","AccountNum",$B377)</f>
        <v>Fortius B.K.International bvba</v>
      </c>
      <c r="D377" s="4" t="s">
        <v>237</v>
      </c>
      <c r="E377" s="4" t="s">
        <v>1188</v>
      </c>
      <c r="F377" s="4" t="s">
        <v>236</v>
      </c>
      <c r="G377" s="7" t="str">
        <f>_xll.AtlasFormulas.AtlasFunctions.AtlasTable("PROD",DataAreaId,"T.SalesLine","%ShippingDateRequested","","","","","","","ItemId|InventTransId",$D377,$E377)</f>
        <v>5/29/2017</v>
      </c>
      <c r="H377" s="9">
        <v>-30</v>
      </c>
      <c r="I377" s="9">
        <f>_xll.AtlasFormulas.AtlasFunctions.AtlasBalance("PROD",DataAreaId,"T.SalesLine","Sum|SalesPrice|0","","","","","","","ItemId|InventTransId",$D377,$E377)</f>
        <v>12.3</v>
      </c>
      <c r="J377" s="7" t="str">
        <f>_xll.AtlasFormulas.AtlasFunctions.AtlasTable("PROD",DataAreaId,"T.SalesLine","%CurrencyCode","","","","","","","ItemId|InventTransId",$D377,$E377)</f>
        <v>EUR</v>
      </c>
      <c r="K377" s="9">
        <f>_xll.AtlasFormulas.AtlasFunctions.AtlasBalance("PROD",DataAreaId,"T.SalesLine","Sum|LineAmount|0","","","","","","","ItemId|InventTransId",$D377,$E377)</f>
        <v>12915</v>
      </c>
      <c r="L377" s="6">
        <v>42886</v>
      </c>
      <c r="M377" s="6">
        <v>42886</v>
      </c>
    </row>
    <row r="378" spans="1:13" x14ac:dyDescent="0.25">
      <c r="A378" s="4" t="s">
        <v>782</v>
      </c>
      <c r="B378" s="7" t="str">
        <f>_xll.AtlasFormulas.AtlasFunctions.AtlasTable("PROD",DataAreaId,"T.SalesTable","%CustAccount","","","","","","","SalesId",$A378)</f>
        <v>364-000011</v>
      </c>
      <c r="C378" s="7" t="str">
        <f>_xll.AtlasFormulas.AtlasFunctions.AtlasTable("PROD",DataAreaId,"T.CustTable","%Name","","","","","","","AccountNum",$B378)</f>
        <v>Fortius B.K.International bvba</v>
      </c>
      <c r="D378" s="4" t="s">
        <v>237</v>
      </c>
      <c r="E378" s="4" t="s">
        <v>1188</v>
      </c>
      <c r="F378" s="4" t="s">
        <v>236</v>
      </c>
      <c r="G378" s="7" t="str">
        <f>_xll.AtlasFormulas.AtlasFunctions.AtlasTable("PROD",DataAreaId,"T.SalesLine","%ShippingDateRequested","","","","","","","ItemId|InventTransId",$D378,$E378)</f>
        <v>5/29/2017</v>
      </c>
      <c r="H378" s="9">
        <v>-30</v>
      </c>
      <c r="I378" s="9">
        <f>_xll.AtlasFormulas.AtlasFunctions.AtlasBalance("PROD",DataAreaId,"T.SalesLine","Sum|SalesPrice|0","","","","","","","ItemId|InventTransId",$D378,$E378)</f>
        <v>12.3</v>
      </c>
      <c r="J378" s="7" t="str">
        <f>_xll.AtlasFormulas.AtlasFunctions.AtlasTable("PROD",DataAreaId,"T.SalesLine","%CurrencyCode","","","","","","","ItemId|InventTransId",$D378,$E378)</f>
        <v>EUR</v>
      </c>
      <c r="K378" s="9">
        <f>_xll.AtlasFormulas.AtlasFunctions.AtlasBalance("PROD",DataAreaId,"T.SalesLine","Sum|LineAmount|0","","","","","","","ItemId|InventTransId",$D378,$E378)</f>
        <v>12915</v>
      </c>
      <c r="L378" s="6">
        <v>42886</v>
      </c>
      <c r="M378" s="6">
        <v>42886</v>
      </c>
    </row>
    <row r="379" spans="1:13" x14ac:dyDescent="0.25">
      <c r="A379" s="4" t="s">
        <v>782</v>
      </c>
      <c r="B379" s="7" t="str">
        <f>_xll.AtlasFormulas.AtlasFunctions.AtlasTable("PROD",DataAreaId,"T.SalesTable","%CustAccount","","","","","","","SalesId",$A379)</f>
        <v>364-000011</v>
      </c>
      <c r="C379" s="7" t="str">
        <f>_xll.AtlasFormulas.AtlasFunctions.AtlasTable("PROD",DataAreaId,"T.CustTable","%Name","","","","","","","AccountNum",$B379)</f>
        <v>Fortius B.K.International bvba</v>
      </c>
      <c r="D379" s="4" t="s">
        <v>237</v>
      </c>
      <c r="E379" s="4" t="s">
        <v>1188</v>
      </c>
      <c r="F379" s="4" t="s">
        <v>236</v>
      </c>
      <c r="G379" s="7" t="str">
        <f>_xll.AtlasFormulas.AtlasFunctions.AtlasTable("PROD",DataAreaId,"T.SalesLine","%ShippingDateRequested","","","","","","","ItemId|InventTransId",$D379,$E379)</f>
        <v>5/29/2017</v>
      </c>
      <c r="H379" s="9">
        <v>-30</v>
      </c>
      <c r="I379" s="9">
        <f>_xll.AtlasFormulas.AtlasFunctions.AtlasBalance("PROD",DataAreaId,"T.SalesLine","Sum|SalesPrice|0","","","","","","","ItemId|InventTransId",$D379,$E379)</f>
        <v>12.3</v>
      </c>
      <c r="J379" s="7" t="str">
        <f>_xll.AtlasFormulas.AtlasFunctions.AtlasTable("PROD",DataAreaId,"T.SalesLine","%CurrencyCode","","","","","","","ItemId|InventTransId",$D379,$E379)</f>
        <v>EUR</v>
      </c>
      <c r="K379" s="9">
        <f>_xll.AtlasFormulas.AtlasFunctions.AtlasBalance("PROD",DataAreaId,"T.SalesLine","Sum|LineAmount|0","","","","","","","ItemId|InventTransId",$D379,$E379)</f>
        <v>12915</v>
      </c>
      <c r="L379" s="6">
        <v>42886</v>
      </c>
      <c r="M379" s="6">
        <v>42886</v>
      </c>
    </row>
    <row r="380" spans="1:13" x14ac:dyDescent="0.25">
      <c r="A380" s="4" t="s">
        <v>782</v>
      </c>
      <c r="B380" s="7" t="str">
        <f>_xll.AtlasFormulas.AtlasFunctions.AtlasTable("PROD",DataAreaId,"T.SalesTable","%CustAccount","","","","","","","SalesId",$A380)</f>
        <v>364-000011</v>
      </c>
      <c r="C380" s="7" t="str">
        <f>_xll.AtlasFormulas.AtlasFunctions.AtlasTable("PROD",DataAreaId,"T.CustTable","%Name","","","","","","","AccountNum",$B380)</f>
        <v>Fortius B.K.International bvba</v>
      </c>
      <c r="D380" s="4" t="s">
        <v>237</v>
      </c>
      <c r="E380" s="4" t="s">
        <v>1188</v>
      </c>
      <c r="F380" s="4" t="s">
        <v>236</v>
      </c>
      <c r="G380" s="7" t="str">
        <f>_xll.AtlasFormulas.AtlasFunctions.AtlasTable("PROD",DataAreaId,"T.SalesLine","%ShippingDateRequested","","","","","","","ItemId|InventTransId",$D380,$E380)</f>
        <v>5/29/2017</v>
      </c>
      <c r="H380" s="9">
        <v>-30</v>
      </c>
      <c r="I380" s="9">
        <f>_xll.AtlasFormulas.AtlasFunctions.AtlasBalance("PROD",DataAreaId,"T.SalesLine","Sum|SalesPrice|0","","","","","","","ItemId|InventTransId",$D380,$E380)</f>
        <v>12.3</v>
      </c>
      <c r="J380" s="7" t="str">
        <f>_xll.AtlasFormulas.AtlasFunctions.AtlasTable("PROD",DataAreaId,"T.SalesLine","%CurrencyCode","","","","","","","ItemId|InventTransId",$D380,$E380)</f>
        <v>EUR</v>
      </c>
      <c r="K380" s="9">
        <f>_xll.AtlasFormulas.AtlasFunctions.AtlasBalance("PROD",DataAreaId,"T.SalesLine","Sum|LineAmount|0","","","","","","","ItemId|InventTransId",$D380,$E380)</f>
        <v>12915</v>
      </c>
      <c r="L380" s="6">
        <v>42886</v>
      </c>
      <c r="M380" s="6">
        <v>42886</v>
      </c>
    </row>
    <row r="381" spans="1:13" x14ac:dyDescent="0.25">
      <c r="A381" s="4" t="s">
        <v>1189</v>
      </c>
      <c r="B381" s="7" t="str">
        <f>_xll.AtlasFormulas.AtlasFunctions.AtlasTable("PROD",DataAreaId,"T.SalesTable","%CustAccount","","","","","","","SalesId",$A381)</f>
        <v>364-000011</v>
      </c>
      <c r="C381" s="7" t="str">
        <f>_xll.AtlasFormulas.AtlasFunctions.AtlasTable("PROD",DataAreaId,"T.CustTable","%Name","","","","","","","AccountNum",$B381)</f>
        <v>Fortius B.K.International bvba</v>
      </c>
      <c r="D381" s="4" t="s">
        <v>396</v>
      </c>
      <c r="E381" s="4" t="s">
        <v>1190</v>
      </c>
      <c r="F381" s="4" t="s">
        <v>236</v>
      </c>
      <c r="G381" s="7" t="str">
        <f>_xll.AtlasFormulas.AtlasFunctions.AtlasTable("PROD",DataAreaId,"T.SalesLine","%ShippingDateRequested","","","","","","","ItemId|InventTransId",$D381,$E381)</f>
        <v>5/29/2017</v>
      </c>
      <c r="H381" s="9">
        <v>-60</v>
      </c>
      <c r="I381" s="9">
        <f>_xll.AtlasFormulas.AtlasFunctions.AtlasBalance("PROD",DataAreaId,"T.SalesLine","Sum|SalesPrice|0","","","","","","","ItemId|InventTransId",$D381,$E381)</f>
        <v>15.75</v>
      </c>
      <c r="J381" s="7" t="str">
        <f>_xll.AtlasFormulas.AtlasFunctions.AtlasTable("PROD",DataAreaId,"T.SalesLine","%CurrencyCode","","","","","","","ItemId|InventTransId",$D381,$E381)</f>
        <v>EUR</v>
      </c>
      <c r="K381" s="9">
        <f>_xll.AtlasFormulas.AtlasFunctions.AtlasBalance("PROD",DataAreaId,"T.SalesLine","Sum|LineAmount|0","","","","","","","ItemId|InventTransId",$D381,$E381)</f>
        <v>1890</v>
      </c>
      <c r="L381" s="6">
        <v>42901</v>
      </c>
      <c r="M381" s="6">
        <v>42901</v>
      </c>
    </row>
    <row r="382" spans="1:13" x14ac:dyDescent="0.25">
      <c r="A382" s="4" t="s">
        <v>1189</v>
      </c>
      <c r="B382" s="7" t="str">
        <f>_xll.AtlasFormulas.AtlasFunctions.AtlasTable("PROD",DataAreaId,"T.SalesTable","%CustAccount","","","","","","","SalesId",$A382)</f>
        <v>364-000011</v>
      </c>
      <c r="C382" s="7" t="str">
        <f>_xll.AtlasFormulas.AtlasFunctions.AtlasTable("PROD",DataAreaId,"T.CustTable","%Name","","","","","","","AccountNum",$B382)</f>
        <v>Fortius B.K.International bvba</v>
      </c>
      <c r="D382" s="4" t="s">
        <v>396</v>
      </c>
      <c r="E382" s="4" t="s">
        <v>1190</v>
      </c>
      <c r="F382" s="4" t="s">
        <v>236</v>
      </c>
      <c r="G382" s="7" t="str">
        <f>_xll.AtlasFormulas.AtlasFunctions.AtlasTable("PROD",DataAreaId,"T.SalesLine","%ShippingDateRequested","","","","","","","ItemId|InventTransId",$D382,$E382)</f>
        <v>5/29/2017</v>
      </c>
      <c r="H382" s="9">
        <v>-60</v>
      </c>
      <c r="I382" s="9">
        <f>_xll.AtlasFormulas.AtlasFunctions.AtlasBalance("PROD",DataAreaId,"T.SalesLine","Sum|SalesPrice|0","","","","","","","ItemId|InventTransId",$D382,$E382)</f>
        <v>15.75</v>
      </c>
      <c r="J382" s="7" t="str">
        <f>_xll.AtlasFormulas.AtlasFunctions.AtlasTable("PROD",DataAreaId,"T.SalesLine","%CurrencyCode","","","","","","","ItemId|InventTransId",$D382,$E382)</f>
        <v>EUR</v>
      </c>
      <c r="K382" s="9">
        <f>_xll.AtlasFormulas.AtlasFunctions.AtlasBalance("PROD",DataAreaId,"T.SalesLine","Sum|LineAmount|0","","","","","","","ItemId|InventTransId",$D382,$E382)</f>
        <v>1890</v>
      </c>
      <c r="L382" s="6">
        <v>42901</v>
      </c>
      <c r="M382" s="6">
        <v>42901</v>
      </c>
    </row>
    <row r="383" spans="1:13" x14ac:dyDescent="0.25">
      <c r="A383" s="4" t="s">
        <v>1191</v>
      </c>
      <c r="B383" s="7" t="str">
        <f>_xll.AtlasFormulas.AtlasFunctions.AtlasTable("PROD",DataAreaId,"T.SalesTable","%CustAccount","","","","","","","SalesId",$A383)</f>
        <v>364-000059</v>
      </c>
      <c r="C383" s="7" t="str">
        <f>_xll.AtlasFormulas.AtlasFunctions.AtlasTable("PROD",DataAreaId,"T.CustTable","%Name","","","","","","","AccountNum",$B383)</f>
        <v>Kreeft Betonrenovatie &amp; Injectietechnieken BV</v>
      </c>
      <c r="D383" s="4" t="s">
        <v>398</v>
      </c>
      <c r="E383" s="4" t="s">
        <v>1192</v>
      </c>
      <c r="F383" s="4" t="s">
        <v>399</v>
      </c>
      <c r="G383" s="7" t="str">
        <f>_xll.AtlasFormulas.AtlasFunctions.AtlasTable("PROD",DataAreaId,"T.SalesLine","%ShippingDateRequested","","","","","","","ItemId|InventTransId",$D383,$E383)</f>
        <v>3/1/2017</v>
      </c>
      <c r="H383" s="9">
        <v>-9</v>
      </c>
      <c r="I383" s="9">
        <f>_xll.AtlasFormulas.AtlasFunctions.AtlasBalance("PROD",DataAreaId,"T.SalesLine","Sum|SalesPrice|0","","","","","","","ItemId|InventTransId",$D383,$E383)</f>
        <v>16.47</v>
      </c>
      <c r="J383" s="7" t="str">
        <f>_xll.AtlasFormulas.AtlasFunctions.AtlasTable("PROD",DataAreaId,"T.SalesLine","%CurrencyCode","","","","","","","ItemId|InventTransId",$D383,$E383)</f>
        <v>EUR</v>
      </c>
      <c r="K383" s="9">
        <f>_xll.AtlasFormulas.AtlasFunctions.AtlasBalance("PROD",DataAreaId,"T.SalesLine","Sum|LineAmount|0","","","","","","","ItemId|InventTransId",$D383,$E383)</f>
        <v>148.22999999999999</v>
      </c>
      <c r="L383" s="6">
        <v>42804</v>
      </c>
      <c r="M383" s="6">
        <v>42800</v>
      </c>
    </row>
    <row r="384" spans="1:13" x14ac:dyDescent="0.25">
      <c r="A384" s="4" t="s">
        <v>1193</v>
      </c>
      <c r="B384" s="7" t="str">
        <f>_xll.AtlasFormulas.AtlasFunctions.AtlasTable("PROD",DataAreaId,"T.SalesTable","%CustAccount","","","","","","","SalesId",$A384)</f>
        <v>364-000175</v>
      </c>
      <c r="C384" s="7" t="str">
        <f>_xll.AtlasFormulas.AtlasFunctions.AtlasTable("PROD",DataAreaId,"T.CustTable","%Name","","","","","","","AccountNum",$B384)</f>
        <v>Desami SPRL</v>
      </c>
      <c r="D384" s="4" t="s">
        <v>398</v>
      </c>
      <c r="E384" s="4" t="s">
        <v>1194</v>
      </c>
      <c r="F384" s="4" t="s">
        <v>399</v>
      </c>
      <c r="G384" s="7" t="str">
        <f>_xll.AtlasFormulas.AtlasFunctions.AtlasTable("PROD",DataAreaId,"T.SalesLine","%ShippingDateRequested","","","","","","","ItemId|InventTransId",$D384,$E384)</f>
        <v>4/7/2017</v>
      </c>
      <c r="H384" s="9">
        <v>-1.5</v>
      </c>
      <c r="I384" s="9">
        <f>_xll.AtlasFormulas.AtlasFunctions.AtlasBalance("PROD",DataAreaId,"T.SalesLine","Sum|SalesPrice|0","","","","","","","ItemId|InventTransId",$D384,$E384)</f>
        <v>0</v>
      </c>
      <c r="J384" s="7" t="str">
        <f>_xll.AtlasFormulas.AtlasFunctions.AtlasTable("PROD",DataAreaId,"T.SalesLine","%CurrencyCode","","","","","","","ItemId|InventTransId",$D384,$E384)</f>
        <v>EUR</v>
      </c>
      <c r="K384" s="9">
        <f>_xll.AtlasFormulas.AtlasFunctions.AtlasBalance("PROD",DataAreaId,"T.SalesLine","Sum|LineAmount|0","","","","","","","ItemId|InventTransId",$D384,$E384)</f>
        <v>0</v>
      </c>
      <c r="L384" s="6">
        <v>42844</v>
      </c>
      <c r="M384" s="6">
        <v>42844</v>
      </c>
    </row>
    <row r="385" spans="1:13" x14ac:dyDescent="0.25">
      <c r="A385" s="4" t="s">
        <v>1195</v>
      </c>
      <c r="B385" s="7" t="str">
        <f>_xll.AtlasFormulas.AtlasFunctions.AtlasTable("PROD",DataAreaId,"T.SalesTable","%CustAccount","","","","","","","SalesId",$A385)</f>
        <v>364-000059</v>
      </c>
      <c r="C385" s="7" t="str">
        <f>_xll.AtlasFormulas.AtlasFunctions.AtlasTable("PROD",DataAreaId,"T.CustTable","%Name","","","","","","","AccountNum",$B385)</f>
        <v>Kreeft Betonrenovatie &amp; Injectietechnieken BV</v>
      </c>
      <c r="D385" s="4" t="s">
        <v>398</v>
      </c>
      <c r="E385" s="4" t="s">
        <v>1196</v>
      </c>
      <c r="F385" s="4" t="s">
        <v>399</v>
      </c>
      <c r="G385" s="7" t="str">
        <f>_xll.AtlasFormulas.AtlasFunctions.AtlasTable("PROD",DataAreaId,"T.SalesLine","%ShippingDateRequested","","","","","","","ItemId|InventTransId",$D385,$E385)</f>
        <v>5/3/2017</v>
      </c>
      <c r="H385" s="9">
        <v>-12</v>
      </c>
      <c r="I385" s="9">
        <f>_xll.AtlasFormulas.AtlasFunctions.AtlasBalance("PROD",DataAreaId,"T.SalesLine","Sum|SalesPrice|0","","","","","","","ItemId|InventTransId",$D385,$E385)</f>
        <v>16.47</v>
      </c>
      <c r="J385" s="7" t="str">
        <f>_xll.AtlasFormulas.AtlasFunctions.AtlasTable("PROD",DataAreaId,"T.SalesLine","%CurrencyCode","","","","","","","ItemId|InventTransId",$D385,$E385)</f>
        <v>EUR</v>
      </c>
      <c r="K385" s="9">
        <f>_xll.AtlasFormulas.AtlasFunctions.AtlasBalance("PROD",DataAreaId,"T.SalesLine","Sum|LineAmount|0","","","","","","","ItemId|InventTransId",$D385,$E385)</f>
        <v>197.64</v>
      </c>
      <c r="L385" s="6">
        <v>42863</v>
      </c>
      <c r="M385" s="6">
        <v>42858</v>
      </c>
    </row>
    <row r="386" spans="1:13" x14ac:dyDescent="0.25">
      <c r="A386" s="4" t="s">
        <v>1197</v>
      </c>
      <c r="B386" s="7" t="str">
        <f>_xll.AtlasFormulas.AtlasFunctions.AtlasTable("PROD",DataAreaId,"T.SalesTable","%CustAccount","","","","","","","SalesId",$A386)</f>
        <v>364-000010</v>
      </c>
      <c r="C386" s="7" t="str">
        <f>_xll.AtlasFormulas.AtlasFunctions.AtlasTable("PROD",DataAreaId,"T.CustTable","%Name","","","","","","","AccountNum",$B386)</f>
        <v>Balm Uitwendige Wapening B.V.</v>
      </c>
      <c r="D386" s="4" t="s">
        <v>398</v>
      </c>
      <c r="E386" s="4" t="s">
        <v>1198</v>
      </c>
      <c r="F386" s="4" t="s">
        <v>399</v>
      </c>
      <c r="G386" s="7" t="str">
        <f>_xll.AtlasFormulas.AtlasFunctions.AtlasTable("PROD",DataAreaId,"T.SalesLine","%ShippingDateRequested","","","","","","","ItemId|InventTransId",$D386,$E386)</f>
        <v>5/22/2017</v>
      </c>
      <c r="H386" s="9">
        <v>-4.8</v>
      </c>
      <c r="I386" s="9">
        <f>_xll.AtlasFormulas.AtlasFunctions.AtlasBalance("PROD",DataAreaId,"T.SalesLine","Sum|SalesPrice|0","","","","","","","ItemId|InventTransId",$D386,$E386)</f>
        <v>16.47</v>
      </c>
      <c r="J386" s="7" t="str">
        <f>_xll.AtlasFormulas.AtlasFunctions.AtlasTable("PROD",DataAreaId,"T.SalesLine","%CurrencyCode","","","","","","","ItemId|InventTransId",$D386,$E386)</f>
        <v>EUR</v>
      </c>
      <c r="K386" s="9">
        <f>_xll.AtlasFormulas.AtlasFunctions.AtlasBalance("PROD",DataAreaId,"T.SalesLine","Sum|LineAmount|0","","","","","","","ItemId|InventTransId",$D386,$E386)</f>
        <v>79.06</v>
      </c>
      <c r="L386" s="6">
        <v>42878</v>
      </c>
      <c r="M386" s="6">
        <v>42877</v>
      </c>
    </row>
    <row r="387" spans="1:13" x14ac:dyDescent="0.25">
      <c r="A387" s="4" t="s">
        <v>1199</v>
      </c>
      <c r="B387" s="7" t="str">
        <f>_xll.AtlasFormulas.AtlasFunctions.AtlasTable("PROD",DataAreaId,"T.SalesTable","%CustAccount","","","","","","","SalesId",$A387)</f>
        <v>364-000017</v>
      </c>
      <c r="C387" s="7" t="str">
        <f>_xll.AtlasFormulas.AtlasFunctions.AtlasTable("PROD",DataAreaId,"T.CustTable","%Name","","","","","","","AccountNum",$B387)</f>
        <v>Ervas International B.V.</v>
      </c>
      <c r="D387" s="4" t="s">
        <v>418</v>
      </c>
      <c r="E387" s="4" t="s">
        <v>1200</v>
      </c>
      <c r="F387" s="4" t="s">
        <v>419</v>
      </c>
      <c r="G387" s="7" t="str">
        <f>_xll.AtlasFormulas.AtlasFunctions.AtlasTable("PROD",DataAreaId,"T.SalesLine","%ShippingDateRequested","","","","","","","ItemId|InventTransId",$D387,$E387)</f>
        <v>5/19/2017</v>
      </c>
      <c r="H387" s="9">
        <v>-2</v>
      </c>
      <c r="I387" s="9">
        <f>_xll.AtlasFormulas.AtlasFunctions.AtlasBalance("PROD",DataAreaId,"T.SalesLine","Sum|SalesPrice|0","","","","","","","ItemId|InventTransId",$D387,$E387)</f>
        <v>450</v>
      </c>
      <c r="J387" s="7" t="str">
        <f>_xll.AtlasFormulas.AtlasFunctions.AtlasTable("PROD",DataAreaId,"T.SalesLine","%CurrencyCode","","","","","","","ItemId|InventTransId",$D387,$E387)</f>
        <v>EUR</v>
      </c>
      <c r="K387" s="9">
        <f>_xll.AtlasFormulas.AtlasFunctions.AtlasBalance("PROD",DataAreaId,"T.SalesLine","Sum|LineAmount|0","","","","","","","ItemId|InventTransId",$D387,$E387)</f>
        <v>900</v>
      </c>
      <c r="L387" s="6">
        <v>42877</v>
      </c>
      <c r="M387" s="6">
        <v>42877</v>
      </c>
    </row>
    <row r="388" spans="1:13" x14ac:dyDescent="0.25">
      <c r="A388" s="4" t="s">
        <v>1199</v>
      </c>
      <c r="B388" s="7" t="str">
        <f>_xll.AtlasFormulas.AtlasFunctions.AtlasTable("PROD",DataAreaId,"T.SalesTable","%CustAccount","","","","","","","SalesId",$A388)</f>
        <v>364-000017</v>
      </c>
      <c r="C388" s="7" t="str">
        <f>_xll.AtlasFormulas.AtlasFunctions.AtlasTable("PROD",DataAreaId,"T.CustTable","%Name","","","","","","","AccountNum",$B388)</f>
        <v>Ervas International B.V.</v>
      </c>
      <c r="D388" s="4" t="s">
        <v>418</v>
      </c>
      <c r="E388" s="4" t="s">
        <v>1201</v>
      </c>
      <c r="F388" s="4" t="s">
        <v>419</v>
      </c>
      <c r="G388" s="7" t="str">
        <f>_xll.AtlasFormulas.AtlasFunctions.AtlasTable("PROD",DataAreaId,"T.SalesLine","%ShippingDateRequested","","","","","","","ItemId|InventTransId",$D388,$E388)</f>
        <v>5/19/2017</v>
      </c>
      <c r="H388" s="9">
        <v>-1</v>
      </c>
      <c r="I388" s="9">
        <f>_xll.AtlasFormulas.AtlasFunctions.AtlasBalance("PROD",DataAreaId,"T.SalesLine","Sum|SalesPrice|0","","","","","","","ItemId|InventTransId",$D388,$E388)</f>
        <v>675</v>
      </c>
      <c r="J388" s="7" t="str">
        <f>_xll.AtlasFormulas.AtlasFunctions.AtlasTable("PROD",DataAreaId,"T.SalesLine","%CurrencyCode","","","","","","","ItemId|InventTransId",$D388,$E388)</f>
        <v>EUR</v>
      </c>
      <c r="K388" s="9">
        <f>_xll.AtlasFormulas.AtlasFunctions.AtlasBalance("PROD",DataAreaId,"T.SalesLine","Sum|LineAmount|0","","","","","","","ItemId|InventTransId",$D388,$E388)</f>
        <v>675</v>
      </c>
      <c r="L388" s="6">
        <v>42877</v>
      </c>
      <c r="M388" s="6">
        <v>42877</v>
      </c>
    </row>
    <row r="389" spans="1:13" x14ac:dyDescent="0.25">
      <c r="A389" s="4" t="s">
        <v>1202</v>
      </c>
      <c r="B389" s="7" t="str">
        <f>_xll.AtlasFormulas.AtlasFunctions.AtlasTable("PROD",DataAreaId,"T.SalesTable","%CustAccount","","","","","","","SalesId",$A389)</f>
        <v>364-000081</v>
      </c>
      <c r="C389" s="7" t="str">
        <f>_xll.AtlasFormulas.AtlasFunctions.AtlasTable("PROD",DataAreaId,"T.CustTable","%Name","","","","","","","AccountNum",$B389)</f>
        <v>Dura Vermeer Infrastructuur BV Oost</v>
      </c>
      <c r="D389" s="4" t="s">
        <v>41</v>
      </c>
      <c r="E389" s="4" t="s">
        <v>1203</v>
      </c>
      <c r="F389" s="4" t="s">
        <v>42</v>
      </c>
      <c r="G389" s="7" t="str">
        <f>_xll.AtlasFormulas.AtlasFunctions.AtlasTable("PROD",DataAreaId,"T.SalesLine","%ShippingDateRequested","","","","","","","ItemId|InventTransId",$D389,$E389)</f>
        <v>3/15/2017</v>
      </c>
      <c r="H389" s="9">
        <v>-727.5</v>
      </c>
      <c r="I389" s="9">
        <f>_xll.AtlasFormulas.AtlasFunctions.AtlasBalance("PROD",DataAreaId,"T.SalesLine","Sum|SalesPrice|0","","","","","","","ItemId|InventTransId",$D389,$E389)</f>
        <v>3.05</v>
      </c>
      <c r="J389" s="7" t="str">
        <f>_xll.AtlasFormulas.AtlasFunctions.AtlasTable("PROD",DataAreaId,"T.SalesLine","%CurrencyCode","","","","","","","ItemId|InventTransId",$D389,$E389)</f>
        <v>EUR</v>
      </c>
      <c r="K389" s="9">
        <f>_xll.AtlasFormulas.AtlasFunctions.AtlasBalance("PROD",DataAreaId,"T.SalesLine","Sum|LineAmount|0","","","","","","","ItemId|InventTransId",$D389,$E389)</f>
        <v>2218.88</v>
      </c>
      <c r="L389" s="6">
        <v>42811</v>
      </c>
      <c r="M389" s="6">
        <v>42803</v>
      </c>
    </row>
    <row r="390" spans="1:13" x14ac:dyDescent="0.25">
      <c r="A390" s="4" t="s">
        <v>1204</v>
      </c>
      <c r="B390" s="7" t="str">
        <f>_xll.AtlasFormulas.AtlasFunctions.AtlasTable("PROD",DataAreaId,"T.SalesTable","%CustAccount","","","","","","","SalesId",$A390)</f>
        <v>364-000085</v>
      </c>
      <c r="C390" s="7" t="str">
        <f>_xll.AtlasFormulas.AtlasFunctions.AtlasTable("PROD",DataAreaId,"T.CustTable","%Name","","","","","","","AccountNum",$B390)</f>
        <v>Heijmans Wegen, Regio Noord-Oost</v>
      </c>
      <c r="D390" s="4" t="s">
        <v>41</v>
      </c>
      <c r="E390" s="4" t="s">
        <v>1205</v>
      </c>
      <c r="F390" s="4" t="s">
        <v>42</v>
      </c>
      <c r="G390" s="7" t="str">
        <f>_xll.AtlasFormulas.AtlasFunctions.AtlasTable("PROD",DataAreaId,"T.SalesLine","%ShippingDateRequested","","","","","","","ItemId|InventTransId",$D390,$E390)</f>
        <v>3/15/2017</v>
      </c>
      <c r="H390" s="9">
        <v>-921.5</v>
      </c>
      <c r="I390" s="9">
        <f>_xll.AtlasFormulas.AtlasFunctions.AtlasBalance("PROD",DataAreaId,"T.SalesLine","Sum|SalesPrice|0","","","","","","","ItemId|InventTransId",$D390,$E390)</f>
        <v>2.6680000000000001</v>
      </c>
      <c r="J390" s="7" t="str">
        <f>_xll.AtlasFormulas.AtlasFunctions.AtlasTable("PROD",DataAreaId,"T.SalesLine","%CurrencyCode","","","","","","","ItemId|InventTransId",$D390,$E390)</f>
        <v>EUR</v>
      </c>
      <c r="K390" s="9">
        <f>_xll.AtlasFormulas.AtlasFunctions.AtlasBalance("PROD",DataAreaId,"T.SalesLine","Sum|LineAmount|0","","","","","","","ItemId|InventTransId",$D390,$E390)</f>
        <v>2458.56</v>
      </c>
      <c r="L390" s="6">
        <v>42809</v>
      </c>
      <c r="M390" s="6">
        <v>42804</v>
      </c>
    </row>
    <row r="391" spans="1:13" x14ac:dyDescent="0.25">
      <c r="A391" s="4" t="s">
        <v>1204</v>
      </c>
      <c r="B391" s="7" t="str">
        <f>_xll.AtlasFormulas.AtlasFunctions.AtlasTable("PROD",DataAreaId,"T.SalesTable","%CustAccount","","","","","","","SalesId",$A391)</f>
        <v>364-000085</v>
      </c>
      <c r="C391" s="7" t="str">
        <f>_xll.AtlasFormulas.AtlasFunctions.AtlasTable("PROD",DataAreaId,"T.CustTable","%Name","","","","","","","AccountNum",$B391)</f>
        <v>Heijmans Wegen, Regio Noord-Oost</v>
      </c>
      <c r="D391" s="4" t="s">
        <v>41</v>
      </c>
      <c r="E391" s="4" t="s">
        <v>1206</v>
      </c>
      <c r="F391" s="4" t="s">
        <v>42</v>
      </c>
      <c r="G391" s="7" t="str">
        <f>_xll.AtlasFormulas.AtlasFunctions.AtlasTable("PROD",DataAreaId,"T.SalesLine","%ShippingDateRequested","","","","","","","ItemId|InventTransId",$D391,$E391)</f>
        <v>3/15/2017</v>
      </c>
      <c r="H391" s="9">
        <v>921.5</v>
      </c>
      <c r="I391" s="9">
        <f>_xll.AtlasFormulas.AtlasFunctions.AtlasBalance("PROD",DataAreaId,"T.SalesLine","Sum|SalesPrice|0","","","","","","","ItemId|InventTransId",$D391,$E391)</f>
        <v>2.6680000000000001</v>
      </c>
      <c r="J391" s="7" t="str">
        <f>_xll.AtlasFormulas.AtlasFunctions.AtlasTable("PROD",DataAreaId,"T.SalesLine","%CurrencyCode","","","","","","","ItemId|InventTransId",$D391,$E391)</f>
        <v>EUR</v>
      </c>
      <c r="K391" s="9">
        <f>_xll.AtlasFormulas.AtlasFunctions.AtlasBalance("PROD",DataAreaId,"T.SalesLine","Sum|LineAmount|0","","","","","","","ItemId|InventTransId",$D391,$E391)</f>
        <v>-2458.56</v>
      </c>
      <c r="L391" s="6">
        <v>42809</v>
      </c>
      <c r="M391" s="6">
        <v>42809</v>
      </c>
    </row>
    <row r="392" spans="1:13" x14ac:dyDescent="0.25">
      <c r="A392" s="4" t="s">
        <v>1202</v>
      </c>
      <c r="B392" s="7" t="str">
        <f>_xll.AtlasFormulas.AtlasFunctions.AtlasTable("PROD",DataAreaId,"T.SalesTable","%CustAccount","","","","","","","SalesId",$A392)</f>
        <v>364-000081</v>
      </c>
      <c r="C392" s="7" t="str">
        <f>_xll.AtlasFormulas.AtlasFunctions.AtlasTable("PROD",DataAreaId,"T.CustTable","%Name","","","","","","","AccountNum",$B392)</f>
        <v>Dura Vermeer Infrastructuur BV Oost</v>
      </c>
      <c r="D392" s="4" t="s">
        <v>41</v>
      </c>
      <c r="E392" s="4" t="s">
        <v>1203</v>
      </c>
      <c r="F392" s="4" t="s">
        <v>42</v>
      </c>
      <c r="G392" s="7" t="str">
        <f>_xll.AtlasFormulas.AtlasFunctions.AtlasTable("PROD",DataAreaId,"T.SalesLine","%ShippingDateRequested","","","","","","","ItemId|InventTransId",$D392,$E392)</f>
        <v>3/15/2017</v>
      </c>
      <c r="H392" s="9">
        <v>727.5</v>
      </c>
      <c r="I392" s="9">
        <f>_xll.AtlasFormulas.AtlasFunctions.AtlasBalance("PROD",DataAreaId,"T.SalesLine","Sum|SalesPrice|0","","","","","","","ItemId|InventTransId",$D392,$E392)</f>
        <v>3.05</v>
      </c>
      <c r="J392" s="7" t="str">
        <f>_xll.AtlasFormulas.AtlasFunctions.AtlasTable("PROD",DataAreaId,"T.SalesLine","%CurrencyCode","","","","","","","ItemId|InventTransId",$D392,$E392)</f>
        <v>EUR</v>
      </c>
      <c r="K392" s="9">
        <f>_xll.AtlasFormulas.AtlasFunctions.AtlasBalance("PROD",DataAreaId,"T.SalesLine","Sum|LineAmount|0","","","","","","","ItemId|InventTransId",$D392,$E392)</f>
        <v>2218.88</v>
      </c>
      <c r="L392" s="6">
        <v>42811</v>
      </c>
      <c r="M392" s="6">
        <v>42811</v>
      </c>
    </row>
    <row r="393" spans="1:13" x14ac:dyDescent="0.25">
      <c r="A393" s="4" t="s">
        <v>966</v>
      </c>
      <c r="B393" s="7" t="str">
        <f>_xll.AtlasFormulas.AtlasFunctions.AtlasTable("PROD",DataAreaId,"T.SalesTable","%CustAccount","","","","","","","SalesId",$A393)</f>
        <v>364-000020</v>
      </c>
      <c r="C393" s="7" t="str">
        <f>_xll.AtlasFormulas.AtlasFunctions.AtlasTable("PROD",DataAreaId,"T.CustTable","%Name","","","","","","","AccountNum",$B393)</f>
        <v>Reef Infra B.V.</v>
      </c>
      <c r="D393" s="4" t="s">
        <v>41</v>
      </c>
      <c r="E393" s="4" t="s">
        <v>1207</v>
      </c>
      <c r="F393" s="4" t="s">
        <v>42</v>
      </c>
      <c r="G393" s="7" t="str">
        <f>_xll.AtlasFormulas.AtlasFunctions.AtlasTable("PROD",DataAreaId,"T.SalesLine","%ShippingDateRequested","","","","","","","ItemId|InventTransId",$D393,$E393)</f>
        <v>5/13/2017</v>
      </c>
      <c r="H393" s="9">
        <v>-145.5</v>
      </c>
      <c r="I393" s="9">
        <f>_xll.AtlasFormulas.AtlasFunctions.AtlasBalance("PROD",DataAreaId,"T.SalesLine","Sum|SalesPrice|0","","","","","","","ItemId|InventTransId",$D393,$E393)</f>
        <v>2.85</v>
      </c>
      <c r="J393" s="7" t="str">
        <f>_xll.AtlasFormulas.AtlasFunctions.AtlasTable("PROD",DataAreaId,"T.SalesLine","%CurrencyCode","","","","","","","ItemId|InventTransId",$D393,$E393)</f>
        <v>EUR</v>
      </c>
      <c r="K393" s="9">
        <f>_xll.AtlasFormulas.AtlasFunctions.AtlasBalance("PROD",DataAreaId,"T.SalesLine","Sum|LineAmount|0","","","","","","","ItemId|InventTransId",$D393,$E393)</f>
        <v>414.68</v>
      </c>
      <c r="L393" s="6">
        <v>42874</v>
      </c>
      <c r="M393" s="6">
        <v>42873</v>
      </c>
    </row>
    <row r="394" spans="1:13" x14ac:dyDescent="0.25">
      <c r="A394" s="4" t="s">
        <v>1208</v>
      </c>
      <c r="B394" s="7" t="str">
        <f>_xll.AtlasFormulas.AtlasFunctions.AtlasTable("PROD",DataAreaId,"T.SalesTable","%CustAccount","","","","","","","SalesId",$A394)</f>
        <v>364-000080</v>
      </c>
      <c r="C394" s="7" t="str">
        <f>_xll.AtlasFormulas.AtlasFunctions.AtlasTable("PROD",DataAreaId,"T.CustTable","%Name","","","","","","","AccountNum",$B394)</f>
        <v>Aannemingsmaatschappij van Gelder B.V. Noord Braba</v>
      </c>
      <c r="D394" s="4" t="s">
        <v>426</v>
      </c>
      <c r="E394" s="4" t="s">
        <v>1209</v>
      </c>
      <c r="F394" s="4" t="s">
        <v>427</v>
      </c>
      <c r="G394" s="7" t="str">
        <f>_xll.AtlasFormulas.AtlasFunctions.AtlasTable("PROD",DataAreaId,"T.SalesLine","%ShippingDateRequested","","","","","","","ItemId|InventTransId",$D394,$E394)</f>
        <v>6/22/2017</v>
      </c>
      <c r="H394" s="9">
        <v>-679</v>
      </c>
      <c r="I394" s="9">
        <f>_xll.AtlasFormulas.AtlasFunctions.AtlasBalance("PROD",DataAreaId,"T.SalesLine","Sum|SalesPrice|0","","","","","","","ItemId|InventTransId",$D394,$E394)</f>
        <v>2.9</v>
      </c>
      <c r="J394" s="7" t="str">
        <f>_xll.AtlasFormulas.AtlasFunctions.AtlasTable("PROD",DataAreaId,"T.SalesLine","%CurrencyCode","","","","","","","ItemId|InventTransId",$D394,$E394)</f>
        <v>EUR</v>
      </c>
      <c r="K394" s="9">
        <f>_xll.AtlasFormulas.AtlasFunctions.AtlasBalance("PROD",DataAreaId,"T.SalesLine","Sum|LineAmount|0","","","","","","","ItemId|InventTransId",$D394,$E394)</f>
        <v>1969.1</v>
      </c>
      <c r="L394" s="6"/>
      <c r="M394" s="6"/>
    </row>
    <row r="395" spans="1:13" x14ac:dyDescent="0.25">
      <c r="A395" s="4" t="s">
        <v>1210</v>
      </c>
      <c r="B395" s="7" t="str">
        <f>_xll.AtlasFormulas.AtlasFunctions.AtlasTable("PROD",DataAreaId,"T.SalesTable","%CustAccount","","","","","","","SalesId",$A395)</f>
        <v>364-000045</v>
      </c>
      <c r="C395" s="7" t="str">
        <f>_xll.AtlasFormulas.AtlasFunctions.AtlasTable("PROD",DataAreaId,"T.CustTable","%Name","","","","","","","AccountNum",$B395)</f>
        <v>Dura Vermeer Infrastructuur Zuid West</v>
      </c>
      <c r="D395" s="4" t="s">
        <v>426</v>
      </c>
      <c r="E395" s="4" t="s">
        <v>1211</v>
      </c>
      <c r="F395" s="4" t="s">
        <v>427</v>
      </c>
      <c r="G395" s="7" t="str">
        <f>_xll.AtlasFormulas.AtlasFunctions.AtlasTable("PROD",DataAreaId,"T.SalesLine","%ShippingDateRequested","","","","","","","ItemId|InventTransId",$D395,$E395)</f>
        <v>2/24/2017</v>
      </c>
      <c r="H395" s="9">
        <v>-630.5</v>
      </c>
      <c r="I395" s="9">
        <f>_xll.AtlasFormulas.AtlasFunctions.AtlasBalance("PROD",DataAreaId,"T.SalesLine","Sum|SalesPrice|0","","","","","","","ItemId|InventTransId",$D395,$E395)</f>
        <v>2.9</v>
      </c>
      <c r="J395" s="7" t="str">
        <f>_xll.AtlasFormulas.AtlasFunctions.AtlasTable("PROD",DataAreaId,"T.SalesLine","%CurrencyCode","","","","","","","ItemId|InventTransId",$D395,$E395)</f>
        <v>EUR</v>
      </c>
      <c r="K395" s="9">
        <f>_xll.AtlasFormulas.AtlasFunctions.AtlasBalance("PROD",DataAreaId,"T.SalesLine","Sum|LineAmount|0","","","","","","","ItemId|InventTransId",$D395,$E395)</f>
        <v>1828.45</v>
      </c>
      <c r="L395" s="6">
        <v>42804</v>
      </c>
      <c r="M395" s="6">
        <v>42767</v>
      </c>
    </row>
    <row r="396" spans="1:13" x14ac:dyDescent="0.25">
      <c r="A396" s="4" t="s">
        <v>1212</v>
      </c>
      <c r="B396" s="7" t="str">
        <f>_xll.AtlasFormulas.AtlasFunctions.AtlasTable("PROD",DataAreaId,"T.SalesTable","%CustAccount","","","","","","","SalesId",$A396)</f>
        <v>364-000129</v>
      </c>
      <c r="C396" s="7" t="str">
        <f>_xll.AtlasFormulas.AtlasFunctions.AtlasTable("PROD",DataAreaId,"T.CustTable","%Name","","","","","","","AccountNum",$B396)</f>
        <v>SAAone GWW V.O.F.</v>
      </c>
      <c r="D396" s="4" t="s">
        <v>426</v>
      </c>
      <c r="E396" s="4" t="s">
        <v>1213</v>
      </c>
      <c r="F396" s="4" t="s">
        <v>427</v>
      </c>
      <c r="G396" s="7" t="str">
        <f>_xll.AtlasFormulas.AtlasFunctions.AtlasTable("PROD",DataAreaId,"T.SalesLine","%ShippingDateRequested","","","","","","","ItemId|InventTransId",$D396,$E396)</f>
        <v>2/21/2017</v>
      </c>
      <c r="H396" s="9">
        <v>-48.5</v>
      </c>
      <c r="I396" s="9">
        <f>_xll.AtlasFormulas.AtlasFunctions.AtlasBalance("PROD",DataAreaId,"T.SalesLine","Sum|SalesPrice|0","","","","","","","ItemId|InventTransId",$D396,$E396)</f>
        <v>3.05</v>
      </c>
      <c r="J396" s="7" t="str">
        <f>_xll.AtlasFormulas.AtlasFunctions.AtlasTable("PROD",DataAreaId,"T.SalesLine","%CurrencyCode","","","","","","","ItemId|InventTransId",$D396,$E396)</f>
        <v>EUR</v>
      </c>
      <c r="K396" s="9">
        <f>_xll.AtlasFormulas.AtlasFunctions.AtlasBalance("PROD",DataAreaId,"T.SalesLine","Sum|LineAmount|0","","","","","","","ItemId|InventTransId",$D396,$E396)</f>
        <v>147.93</v>
      </c>
      <c r="L396" s="6">
        <v>42797</v>
      </c>
      <c r="M396" s="6">
        <v>42787</v>
      </c>
    </row>
    <row r="397" spans="1:13" x14ac:dyDescent="0.25">
      <c r="A397" s="4" t="s">
        <v>1202</v>
      </c>
      <c r="B397" s="7" t="str">
        <f>_xll.AtlasFormulas.AtlasFunctions.AtlasTable("PROD",DataAreaId,"T.SalesTable","%CustAccount","","","","","","","SalesId",$A397)</f>
        <v>364-000081</v>
      </c>
      <c r="C397" s="7" t="str">
        <f>_xll.AtlasFormulas.AtlasFunctions.AtlasTable("PROD",DataAreaId,"T.CustTable","%Name","","","","","","","AccountNum",$B397)</f>
        <v>Dura Vermeer Infrastructuur BV Oost</v>
      </c>
      <c r="D397" s="4" t="s">
        <v>426</v>
      </c>
      <c r="E397" s="4" t="s">
        <v>1214</v>
      </c>
      <c r="F397" s="4" t="s">
        <v>427</v>
      </c>
      <c r="G397" s="7" t="str">
        <f>_xll.AtlasFormulas.AtlasFunctions.AtlasTable("PROD",DataAreaId,"T.SalesLine","%ShippingDateRequested","","","","","","","ItemId|InventTransId",$D397,$E397)</f>
        <v>3/20/2017</v>
      </c>
      <c r="H397" s="9">
        <v>-727.5</v>
      </c>
      <c r="I397" s="9">
        <f>_xll.AtlasFormulas.AtlasFunctions.AtlasBalance("PROD",DataAreaId,"T.SalesLine","Sum|SalesPrice|0","","","","","","","ItemId|InventTransId",$D397,$E397)</f>
        <v>3.05</v>
      </c>
      <c r="J397" s="7" t="str">
        <f>_xll.AtlasFormulas.AtlasFunctions.AtlasTable("PROD",DataAreaId,"T.SalesLine","%CurrencyCode","","","","","","","ItemId|InventTransId",$D397,$E397)</f>
        <v>EUR</v>
      </c>
      <c r="K397" s="9">
        <f>_xll.AtlasFormulas.AtlasFunctions.AtlasBalance("PROD",DataAreaId,"T.SalesLine","Sum|LineAmount|0","","","","","","","ItemId|InventTransId",$D397,$E397)</f>
        <v>2218.88</v>
      </c>
      <c r="L397" s="6">
        <v>42814</v>
      </c>
      <c r="M397" s="6">
        <v>42803</v>
      </c>
    </row>
    <row r="398" spans="1:13" x14ac:dyDescent="0.25">
      <c r="A398" s="4" t="s">
        <v>1204</v>
      </c>
      <c r="B398" s="7" t="str">
        <f>_xll.AtlasFormulas.AtlasFunctions.AtlasTable("PROD",DataAreaId,"T.SalesTable","%CustAccount","","","","","","","SalesId",$A398)</f>
        <v>364-000085</v>
      </c>
      <c r="C398" s="7" t="str">
        <f>_xll.AtlasFormulas.AtlasFunctions.AtlasTable("PROD",DataAreaId,"T.CustTable","%Name","","","","","","","AccountNum",$B398)</f>
        <v>Heijmans Wegen, Regio Noord-Oost</v>
      </c>
      <c r="D398" s="4" t="s">
        <v>426</v>
      </c>
      <c r="E398" s="4" t="s">
        <v>1215</v>
      </c>
      <c r="F398" s="4" t="s">
        <v>427</v>
      </c>
      <c r="G398" s="7" t="str">
        <f>_xll.AtlasFormulas.AtlasFunctions.AtlasTable("PROD",DataAreaId,"T.SalesLine","%ShippingDateRequested","","","","","","","ItemId|InventTransId",$D398,$E398)</f>
        <v>3/15/2017</v>
      </c>
      <c r="H398" s="9">
        <v>-921.5</v>
      </c>
      <c r="I398" s="9">
        <f>_xll.AtlasFormulas.AtlasFunctions.AtlasBalance("PROD",DataAreaId,"T.SalesLine","Sum|SalesPrice|0","","","","","","","ItemId|InventTransId",$D398,$E398)</f>
        <v>2.65</v>
      </c>
      <c r="J398" s="7" t="str">
        <f>_xll.AtlasFormulas.AtlasFunctions.AtlasTable("PROD",DataAreaId,"T.SalesLine","%CurrencyCode","","","","","","","ItemId|InventTransId",$D398,$E398)</f>
        <v>EUR</v>
      </c>
      <c r="K398" s="9">
        <f>_xll.AtlasFormulas.AtlasFunctions.AtlasBalance("PROD",DataAreaId,"T.SalesLine","Sum|LineAmount|0","","","","","","","ItemId|InventTransId",$D398,$E398)</f>
        <v>2441.98</v>
      </c>
      <c r="L398" s="6">
        <v>42823</v>
      </c>
      <c r="M398" s="6">
        <v>42809</v>
      </c>
    </row>
    <row r="399" spans="1:13" x14ac:dyDescent="0.25">
      <c r="A399" s="4" t="s">
        <v>1216</v>
      </c>
      <c r="B399" s="7" t="str">
        <f>_xll.AtlasFormulas.AtlasFunctions.AtlasTable("PROD",DataAreaId,"T.SalesTable","%CustAccount","","","","","","","SalesId",$A399)</f>
        <v>364-000058</v>
      </c>
      <c r="C399" s="7" t="str">
        <f>_xll.AtlasFormulas.AtlasFunctions.AtlasTable("PROD",DataAreaId,"T.CustTable","%Name","","","","","","","AccountNum",$B399)</f>
        <v>D. van der Steen B.V.</v>
      </c>
      <c r="D399" s="4" t="s">
        <v>426</v>
      </c>
      <c r="E399" s="4" t="s">
        <v>1217</v>
      </c>
      <c r="F399" s="4" t="s">
        <v>427</v>
      </c>
      <c r="G399" s="7" t="str">
        <f>_xll.AtlasFormulas.AtlasFunctions.AtlasTable("PROD",DataAreaId,"T.SalesLine","%ShippingDateRequested","","","","","","","ItemId|InventTransId",$D399,$E399)</f>
        <v>3/17/2017</v>
      </c>
      <c r="H399" s="9">
        <v>-485</v>
      </c>
      <c r="I399" s="9">
        <f>_xll.AtlasFormulas.AtlasFunctions.AtlasBalance("PROD",DataAreaId,"T.SalesLine","Sum|SalesPrice|0","","","","","","","ItemId|InventTransId",$D399,$E399)</f>
        <v>2.5</v>
      </c>
      <c r="J399" s="7" t="str">
        <f>_xll.AtlasFormulas.AtlasFunctions.AtlasTable("PROD",DataAreaId,"T.SalesLine","%CurrencyCode","","","","","","","ItemId|InventTransId",$D399,$E399)</f>
        <v>EUR</v>
      </c>
      <c r="K399" s="9">
        <f>_xll.AtlasFormulas.AtlasFunctions.AtlasBalance("PROD",DataAreaId,"T.SalesLine","Sum|LineAmount|0","","","","","","","ItemId|InventTransId",$D399,$E399)</f>
        <v>1212.5</v>
      </c>
      <c r="L399" s="6">
        <v>42823</v>
      </c>
      <c r="M399" s="6">
        <v>42811</v>
      </c>
    </row>
    <row r="400" spans="1:13" x14ac:dyDescent="0.25">
      <c r="A400" s="4" t="s">
        <v>1202</v>
      </c>
      <c r="B400" s="7" t="str">
        <f>_xll.AtlasFormulas.AtlasFunctions.AtlasTable("PROD",DataAreaId,"T.SalesTable","%CustAccount","","","","","","","SalesId",$A400)</f>
        <v>364-000081</v>
      </c>
      <c r="C400" s="7" t="str">
        <f>_xll.AtlasFormulas.AtlasFunctions.AtlasTable("PROD",DataAreaId,"T.CustTable","%Name","","","","","","","AccountNum",$B400)</f>
        <v>Dura Vermeer Infrastructuur BV Oost</v>
      </c>
      <c r="D400" s="4" t="s">
        <v>426</v>
      </c>
      <c r="E400" s="4" t="s">
        <v>1214</v>
      </c>
      <c r="F400" s="4" t="s">
        <v>427</v>
      </c>
      <c r="G400" s="7" t="str">
        <f>_xll.AtlasFormulas.AtlasFunctions.AtlasTable("PROD",DataAreaId,"T.SalesLine","%ShippingDateRequested","","","","","","","ItemId|InventTransId",$D400,$E400)</f>
        <v>3/20/2017</v>
      </c>
      <c r="H400" s="9">
        <v>727.5</v>
      </c>
      <c r="I400" s="9">
        <f>_xll.AtlasFormulas.AtlasFunctions.AtlasBalance("PROD",DataAreaId,"T.SalesLine","Sum|SalesPrice|0","","","","","","","ItemId|InventTransId",$D400,$E400)</f>
        <v>3.05</v>
      </c>
      <c r="J400" s="7" t="str">
        <f>_xll.AtlasFormulas.AtlasFunctions.AtlasTable("PROD",DataAreaId,"T.SalesLine","%CurrencyCode","","","","","","","ItemId|InventTransId",$D400,$E400)</f>
        <v>EUR</v>
      </c>
      <c r="K400" s="9">
        <f>_xll.AtlasFormulas.AtlasFunctions.AtlasBalance("PROD",DataAreaId,"T.SalesLine","Sum|LineAmount|0","","","","","","","ItemId|InventTransId",$D400,$E400)</f>
        <v>2218.88</v>
      </c>
      <c r="L400" s="6">
        <v>42814</v>
      </c>
      <c r="M400" s="6">
        <v>42814</v>
      </c>
    </row>
    <row r="401" spans="1:13" x14ac:dyDescent="0.25">
      <c r="A401" s="4" t="s">
        <v>1218</v>
      </c>
      <c r="B401" s="7" t="str">
        <f>_xll.AtlasFormulas.AtlasFunctions.AtlasTable("PROD",DataAreaId,"T.SalesTable","%CustAccount","","","","","","","SalesId",$A401)</f>
        <v>364-000034</v>
      </c>
      <c r="C401" s="7" t="str">
        <f>_xll.AtlasFormulas.AtlasFunctions.AtlasTable("PROD",DataAreaId,"T.CustTable","%Name","","","","","","","AccountNum",$B401)</f>
        <v>Mouwrik Waardenburg B.V.</v>
      </c>
      <c r="D401" s="4" t="s">
        <v>426</v>
      </c>
      <c r="E401" s="4" t="s">
        <v>1219</v>
      </c>
      <c r="F401" s="4" t="s">
        <v>427</v>
      </c>
      <c r="G401" s="7" t="str">
        <f>_xll.AtlasFormulas.AtlasFunctions.AtlasTable("PROD",DataAreaId,"T.SalesLine","%ShippingDateRequested","","","","","","","ItemId|InventTransId",$D401,$E401)</f>
        <v>3/23/2017</v>
      </c>
      <c r="H401" s="9">
        <v>-97</v>
      </c>
      <c r="I401" s="9">
        <f>_xll.AtlasFormulas.AtlasFunctions.AtlasBalance("PROD",DataAreaId,"T.SalesLine","Sum|SalesPrice|0","","","","","","","ItemId|InventTransId",$D401,$E401)</f>
        <v>2.9</v>
      </c>
      <c r="J401" s="7" t="str">
        <f>_xll.AtlasFormulas.AtlasFunctions.AtlasTable("PROD",DataAreaId,"T.SalesLine","%CurrencyCode","","","","","","","ItemId|InventTransId",$D401,$E401)</f>
        <v>EUR</v>
      </c>
      <c r="K401" s="9">
        <f>_xll.AtlasFormulas.AtlasFunctions.AtlasBalance("PROD",DataAreaId,"T.SalesLine","Sum|LineAmount|0","","","","","","","ItemId|InventTransId",$D401,$E401)</f>
        <v>281.3</v>
      </c>
      <c r="L401" s="6">
        <v>42823</v>
      </c>
      <c r="M401" s="6">
        <v>42816</v>
      </c>
    </row>
    <row r="402" spans="1:13" x14ac:dyDescent="0.25">
      <c r="A402" s="4" t="s">
        <v>1220</v>
      </c>
      <c r="B402" s="7" t="str">
        <f>_xll.AtlasFormulas.AtlasFunctions.AtlasTable("PROD",DataAreaId,"T.SalesTable","%CustAccount","","","","","","","SalesId",$A402)</f>
        <v>364-000063</v>
      </c>
      <c r="C402" s="7" t="str">
        <f>_xll.AtlasFormulas.AtlasFunctions.AtlasTable("PROD",DataAreaId,"T.CustTable","%Name","","","","","","","AccountNum",$B402)</f>
        <v>Wegenbouwbedrijf De Wilde B.V.</v>
      </c>
      <c r="D402" s="4" t="s">
        <v>426</v>
      </c>
      <c r="E402" s="4" t="s">
        <v>1221</v>
      </c>
      <c r="F402" s="4" t="s">
        <v>427</v>
      </c>
      <c r="G402" s="7" t="str">
        <f>_xll.AtlasFormulas.AtlasFunctions.AtlasTable("PROD",DataAreaId,"T.SalesLine","%ShippingDateRequested","","","","","","","ItemId|InventTransId",$D402,$E402)</f>
        <v>3/22/2017</v>
      </c>
      <c r="H402" s="9">
        <v>-436.5</v>
      </c>
      <c r="I402" s="9">
        <f>_xll.AtlasFormulas.AtlasFunctions.AtlasBalance("PROD",DataAreaId,"T.SalesLine","Sum|SalesPrice|0","","","","","","","ItemId|InventTransId",$D402,$E402)</f>
        <v>2.85</v>
      </c>
      <c r="J402" s="7" t="str">
        <f>_xll.AtlasFormulas.AtlasFunctions.AtlasTable("PROD",DataAreaId,"T.SalesLine","%CurrencyCode","","","","","","","ItemId|InventTransId",$D402,$E402)</f>
        <v>EUR</v>
      </c>
      <c r="K402" s="9">
        <f>_xll.AtlasFormulas.AtlasFunctions.AtlasBalance("PROD",DataAreaId,"T.SalesLine","Sum|LineAmount|0","","","","","","","ItemId|InventTransId",$D402,$E402)</f>
        <v>1244.03</v>
      </c>
      <c r="L402" s="6">
        <v>42835</v>
      </c>
      <c r="M402" s="6">
        <v>42816</v>
      </c>
    </row>
    <row r="403" spans="1:13" x14ac:dyDescent="0.25">
      <c r="A403" s="4" t="s">
        <v>1222</v>
      </c>
      <c r="B403" s="7" t="str">
        <f>_xll.AtlasFormulas.AtlasFunctions.AtlasTable("PROD",DataAreaId,"T.SalesTable","%CustAccount","","","","","","","SalesId",$A403)</f>
        <v>364-000177</v>
      </c>
      <c r="C403" s="7" t="str">
        <f>_xll.AtlasFormulas.AtlasFunctions.AtlasTable("PROD",DataAreaId,"T.CustTable","%Name","","","","","","","AccountNum",$B403)</f>
        <v>Gemeente Dordrecht</v>
      </c>
      <c r="D403" s="4" t="s">
        <v>426</v>
      </c>
      <c r="E403" s="4" t="s">
        <v>1223</v>
      </c>
      <c r="F403" s="4" t="s">
        <v>427</v>
      </c>
      <c r="G403" s="7" t="str">
        <f>_xll.AtlasFormulas.AtlasFunctions.AtlasTable("PROD",DataAreaId,"T.SalesLine","%ShippingDateRequested","","","","","","","ItemId|InventTransId",$D403,$E403)</f>
        <v>4/4/2017</v>
      </c>
      <c r="H403" s="9">
        <v>-242.5</v>
      </c>
      <c r="I403" s="9">
        <f>_xll.AtlasFormulas.AtlasFunctions.AtlasBalance("PROD",DataAreaId,"T.SalesLine","Sum|SalesPrice|0","","","","","","","ItemId|InventTransId",$D403,$E403)</f>
        <v>3</v>
      </c>
      <c r="J403" s="7" t="str">
        <f>_xll.AtlasFormulas.AtlasFunctions.AtlasTable("PROD",DataAreaId,"T.SalesLine","%CurrencyCode","","","","","","","ItemId|InventTransId",$D403,$E403)</f>
        <v>EUR</v>
      </c>
      <c r="K403" s="9">
        <f>_xll.AtlasFormulas.AtlasFunctions.AtlasBalance("PROD",DataAreaId,"T.SalesLine","Sum|LineAmount|0","","","","","","","ItemId|InventTransId",$D403,$E403)</f>
        <v>727.5</v>
      </c>
      <c r="L403" s="6">
        <v>42832</v>
      </c>
      <c r="M403" s="6">
        <v>42829</v>
      </c>
    </row>
    <row r="404" spans="1:13" x14ac:dyDescent="0.25">
      <c r="A404" s="4" t="s">
        <v>1224</v>
      </c>
      <c r="B404" s="7" t="str">
        <f>_xll.AtlasFormulas.AtlasFunctions.AtlasTable("PROD",DataAreaId,"T.SalesTable","%CustAccount","","","","","","","SalesId",$A404)</f>
        <v>364-000065</v>
      </c>
      <c r="C404" s="7" t="str">
        <f>_xll.AtlasFormulas.AtlasFunctions.AtlasTable("PROD",DataAreaId,"T.CustTable","%Name","","","","","","","AccountNum",$B404)</f>
        <v>Gebr. van der Lee</v>
      </c>
      <c r="D404" s="4" t="s">
        <v>426</v>
      </c>
      <c r="E404" s="4" t="s">
        <v>1225</v>
      </c>
      <c r="F404" s="4" t="s">
        <v>427</v>
      </c>
      <c r="G404" s="7" t="str">
        <f>_xll.AtlasFormulas.AtlasFunctions.AtlasTable("PROD",DataAreaId,"T.SalesLine","%ShippingDateRequested","","","","","","","ItemId|InventTransId",$D404,$E404)</f>
        <v>4/6/2017</v>
      </c>
      <c r="H404" s="9">
        <v>-291</v>
      </c>
      <c r="I404" s="9">
        <f>_xll.AtlasFormulas.AtlasFunctions.AtlasBalance("PROD",DataAreaId,"T.SalesLine","Sum|SalesPrice|0","","","","","","","ItemId|InventTransId",$D404,$E404)</f>
        <v>2.25</v>
      </c>
      <c r="J404" s="7" t="str">
        <f>_xll.AtlasFormulas.AtlasFunctions.AtlasTable("PROD",DataAreaId,"T.SalesLine","%CurrencyCode","","","","","","","ItemId|InventTransId",$D404,$E404)</f>
        <v>EUR</v>
      </c>
      <c r="K404" s="9">
        <f>_xll.AtlasFormulas.AtlasFunctions.AtlasBalance("PROD",DataAreaId,"T.SalesLine","Sum|LineAmount|0","","","","","","","ItemId|InventTransId",$D404,$E404)</f>
        <v>654.75</v>
      </c>
      <c r="L404" s="6">
        <v>42838</v>
      </c>
      <c r="M404" s="6">
        <v>42831</v>
      </c>
    </row>
    <row r="405" spans="1:13" x14ac:dyDescent="0.25">
      <c r="A405" s="4" t="s">
        <v>1226</v>
      </c>
      <c r="B405" s="7" t="str">
        <f>_xll.AtlasFormulas.AtlasFunctions.AtlasTable("PROD",DataAreaId,"T.SalesTable","%CustAccount","","","","","","","SalesId",$A405)</f>
        <v>364-000065</v>
      </c>
      <c r="C405" s="7" t="str">
        <f>_xll.AtlasFormulas.AtlasFunctions.AtlasTable("PROD",DataAreaId,"T.CustTable","%Name","","","","","","","AccountNum",$B405)</f>
        <v>Gebr. van der Lee</v>
      </c>
      <c r="D405" s="4" t="s">
        <v>426</v>
      </c>
      <c r="E405" s="4" t="s">
        <v>1227</v>
      </c>
      <c r="F405" s="4" t="s">
        <v>427</v>
      </c>
      <c r="G405" s="7" t="str">
        <f>_xll.AtlasFormulas.AtlasFunctions.AtlasTable("PROD",DataAreaId,"T.SalesLine","%ShippingDateRequested","","","","","","","ItemId|InventTransId",$D405,$E405)</f>
        <v>4/24/2017</v>
      </c>
      <c r="H405" s="9">
        <v>-145.5</v>
      </c>
      <c r="I405" s="9">
        <f>_xll.AtlasFormulas.AtlasFunctions.AtlasBalance("PROD",DataAreaId,"T.SalesLine","Sum|SalesPrice|0","","","","","","","ItemId|InventTransId",$D405,$E405)</f>
        <v>2.25</v>
      </c>
      <c r="J405" s="7" t="str">
        <f>_xll.AtlasFormulas.AtlasFunctions.AtlasTable("PROD",DataAreaId,"T.SalesLine","%CurrencyCode","","","","","","","ItemId|InventTransId",$D405,$E405)</f>
        <v>EUR</v>
      </c>
      <c r="K405" s="9">
        <f>_xll.AtlasFormulas.AtlasFunctions.AtlasBalance("PROD",DataAreaId,"T.SalesLine","Sum|LineAmount|0","","","","","","","ItemId|InventTransId",$D405,$E405)</f>
        <v>327.38</v>
      </c>
      <c r="L405" s="6">
        <v>42863</v>
      </c>
      <c r="M405" s="6">
        <v>42849</v>
      </c>
    </row>
    <row r="406" spans="1:13" x14ac:dyDescent="0.25">
      <c r="A406" s="4" t="s">
        <v>1228</v>
      </c>
      <c r="B406" s="7" t="str">
        <f>_xll.AtlasFormulas.AtlasFunctions.AtlasTable("PROD",DataAreaId,"T.SalesTable","%CustAccount","","","","","","","SalesId",$A406)</f>
        <v>364-000065</v>
      </c>
      <c r="C406" s="7" t="str">
        <f>_xll.AtlasFormulas.AtlasFunctions.AtlasTable("PROD",DataAreaId,"T.CustTable","%Name","","","","","","","AccountNum",$B406)</f>
        <v>Gebr. van der Lee</v>
      </c>
      <c r="D406" s="4" t="s">
        <v>426</v>
      </c>
      <c r="E406" s="4" t="s">
        <v>1229</v>
      </c>
      <c r="F406" s="4" t="s">
        <v>427</v>
      </c>
      <c r="G406" s="7" t="str">
        <f>_xll.AtlasFormulas.AtlasFunctions.AtlasTable("PROD",DataAreaId,"T.SalesLine","%ShippingDateRequested","","","","","","","ItemId|InventTransId",$D406,$E406)</f>
        <v>4/24/2017</v>
      </c>
      <c r="H406" s="9">
        <v>-145.5</v>
      </c>
      <c r="I406" s="9">
        <f>_xll.AtlasFormulas.AtlasFunctions.AtlasBalance("PROD",DataAreaId,"T.SalesLine","Sum|SalesPrice|0","","","","","","","ItemId|InventTransId",$D406,$E406)</f>
        <v>2.25</v>
      </c>
      <c r="J406" s="7" t="str">
        <f>_xll.AtlasFormulas.AtlasFunctions.AtlasTable("PROD",DataAreaId,"T.SalesLine","%CurrencyCode","","","","","","","ItemId|InventTransId",$D406,$E406)</f>
        <v>EUR</v>
      </c>
      <c r="K406" s="9">
        <f>_xll.AtlasFormulas.AtlasFunctions.AtlasBalance("PROD",DataAreaId,"T.SalesLine","Sum|LineAmount|0","","","","","","","ItemId|InventTransId",$D406,$E406)</f>
        <v>327.38</v>
      </c>
      <c r="L406" s="6">
        <v>42867</v>
      </c>
      <c r="M406" s="6">
        <v>42849</v>
      </c>
    </row>
    <row r="407" spans="1:13" x14ac:dyDescent="0.25">
      <c r="A407" s="4" t="s">
        <v>1230</v>
      </c>
      <c r="B407" s="7" t="str">
        <f>_xll.AtlasFormulas.AtlasFunctions.AtlasTable("PROD",DataAreaId,"T.SalesTable","%CustAccount","","","","","","","SalesId",$A407)</f>
        <v>364-000007</v>
      </c>
      <c r="C407" s="7" t="str">
        <f>_xll.AtlasFormulas.AtlasFunctions.AtlasTable("PROD",DataAreaId,"T.CustTable","%Name","","","","","","","AccountNum",$B407)</f>
        <v>Versluys &amp; Zoon B.V.</v>
      </c>
      <c r="D407" s="4" t="s">
        <v>426</v>
      </c>
      <c r="E407" s="4" t="s">
        <v>1231</v>
      </c>
      <c r="F407" s="4" t="s">
        <v>427</v>
      </c>
      <c r="G407" s="7" t="str">
        <f>_xll.AtlasFormulas.AtlasFunctions.AtlasTable("PROD",DataAreaId,"T.SalesLine","%ShippingDateRequested","","","","","","","ItemId|InventTransId",$D407,$E407)</f>
        <v>4/24/2017</v>
      </c>
      <c r="H407" s="9">
        <v>-339.5</v>
      </c>
      <c r="I407" s="9">
        <f>_xll.AtlasFormulas.AtlasFunctions.AtlasBalance("PROD",DataAreaId,"T.SalesLine","Sum|SalesPrice|0","","","","","","","ItemId|InventTransId",$D407,$E407)</f>
        <v>2.85</v>
      </c>
      <c r="J407" s="7" t="str">
        <f>_xll.AtlasFormulas.AtlasFunctions.AtlasTable("PROD",DataAreaId,"T.SalesLine","%CurrencyCode","","","","","","","ItemId|InventTransId",$D407,$E407)</f>
        <v>EUR</v>
      </c>
      <c r="K407" s="9">
        <f>_xll.AtlasFormulas.AtlasFunctions.AtlasBalance("PROD",DataAreaId,"T.SalesLine","Sum|LineAmount|0","","","","","","","ItemId|InventTransId",$D407,$E407)</f>
        <v>967.58</v>
      </c>
      <c r="L407" s="6">
        <v>42863</v>
      </c>
      <c r="M407" s="6">
        <v>42849</v>
      </c>
    </row>
    <row r="408" spans="1:13" x14ac:dyDescent="0.25">
      <c r="A408" s="4" t="s">
        <v>1232</v>
      </c>
      <c r="B408" s="7" t="str">
        <f>_xll.AtlasFormulas.AtlasFunctions.AtlasTable("PROD",DataAreaId,"T.SalesTable","%CustAccount","","","","","","","SalesId",$A408)</f>
        <v>364-000065</v>
      </c>
      <c r="C408" s="7" t="str">
        <f>_xll.AtlasFormulas.AtlasFunctions.AtlasTable("PROD",DataAreaId,"T.CustTable","%Name","","","","","","","AccountNum",$B408)</f>
        <v>Gebr. van der Lee</v>
      </c>
      <c r="D408" s="4" t="s">
        <v>426</v>
      </c>
      <c r="E408" s="4" t="s">
        <v>1233</v>
      </c>
      <c r="F408" s="4" t="s">
        <v>427</v>
      </c>
      <c r="G408" s="7" t="str">
        <f>_xll.AtlasFormulas.AtlasFunctions.AtlasTable("PROD",DataAreaId,"T.SalesLine","%ShippingDateRequested","","","","","","","ItemId|InventTransId",$D408,$E408)</f>
        <v>5/1/2017</v>
      </c>
      <c r="H408" s="9">
        <v>-388</v>
      </c>
      <c r="I408" s="9">
        <f>_xll.AtlasFormulas.AtlasFunctions.AtlasBalance("PROD",DataAreaId,"T.SalesLine","Sum|SalesPrice|0","","","","","","","ItemId|InventTransId",$D408,$E408)</f>
        <v>2.25</v>
      </c>
      <c r="J408" s="7" t="str">
        <f>_xll.AtlasFormulas.AtlasFunctions.AtlasTable("PROD",DataAreaId,"T.SalesLine","%CurrencyCode","","","","","","","ItemId|InventTransId",$D408,$E408)</f>
        <v>EUR</v>
      </c>
      <c r="K408" s="9">
        <f>_xll.AtlasFormulas.AtlasFunctions.AtlasBalance("PROD",DataAreaId,"T.SalesLine","Sum|LineAmount|0","","","","","","","ItemId|InventTransId",$D408,$E408)</f>
        <v>873</v>
      </c>
      <c r="L408" s="6">
        <v>42863</v>
      </c>
      <c r="M408" s="6">
        <v>42853</v>
      </c>
    </row>
    <row r="409" spans="1:13" x14ac:dyDescent="0.25">
      <c r="A409" s="4" t="s">
        <v>1234</v>
      </c>
      <c r="B409" s="7" t="str">
        <f>_xll.AtlasFormulas.AtlasFunctions.AtlasTable("PROD",DataAreaId,"T.SalesTable","%CustAccount","","","","","","","SalesId",$A409)</f>
        <v>364-000055</v>
      </c>
      <c r="C409" s="7" t="str">
        <f>_xll.AtlasFormulas.AtlasFunctions.AtlasTable("PROD",DataAreaId,"T.CustTable","%Name","","","","","","","AccountNum",$B409)</f>
        <v>Aannemingsmaatschappij van Gelder B.V.</v>
      </c>
      <c r="D409" s="4" t="s">
        <v>426</v>
      </c>
      <c r="E409" s="4" t="s">
        <v>1235</v>
      </c>
      <c r="F409" s="4" t="s">
        <v>427</v>
      </c>
      <c r="G409" s="7" t="str">
        <f>_xll.AtlasFormulas.AtlasFunctions.AtlasTable("PROD",DataAreaId,"T.SalesLine","%ShippingDateRequested","","","","","","","ItemId|InventTransId",$D409,$E409)</f>
        <v>4/30/2017</v>
      </c>
      <c r="H409" s="9">
        <v>-192</v>
      </c>
      <c r="I409" s="9">
        <f>_xll.AtlasFormulas.AtlasFunctions.AtlasBalance("PROD",DataAreaId,"T.SalesLine","Sum|SalesPrice|0","","","","","","","ItemId|InventTransId",$D409,$E409)</f>
        <v>3</v>
      </c>
      <c r="J409" s="7" t="str">
        <f>_xll.AtlasFormulas.AtlasFunctions.AtlasTable("PROD",DataAreaId,"T.SalesLine","%CurrencyCode","","","","","","","ItemId|InventTransId",$D409,$E409)</f>
        <v>EUR</v>
      </c>
      <c r="K409" s="9">
        <f>_xll.AtlasFormulas.AtlasFunctions.AtlasBalance("PROD",DataAreaId,"T.SalesLine","Sum|LineAmount|0","","","","","","","ItemId|InventTransId",$D409,$E409)</f>
        <v>582</v>
      </c>
      <c r="L409" s="6">
        <v>42867</v>
      </c>
      <c r="M409" s="6">
        <v>42856</v>
      </c>
    </row>
    <row r="410" spans="1:13" x14ac:dyDescent="0.25">
      <c r="A410" s="4" t="s">
        <v>1236</v>
      </c>
      <c r="B410" s="7" t="str">
        <f>_xll.AtlasFormulas.AtlasFunctions.AtlasTable("PROD",DataAreaId,"T.SalesTable","%CustAccount","","","","","","","SalesId",$A410)</f>
        <v>364-000055</v>
      </c>
      <c r="C410" s="7" t="str">
        <f>_xll.AtlasFormulas.AtlasFunctions.AtlasTable("PROD",DataAreaId,"T.CustTable","%Name","","","","","","","AccountNum",$B410)</f>
        <v>Aannemingsmaatschappij van Gelder B.V.</v>
      </c>
      <c r="D410" s="4" t="s">
        <v>426</v>
      </c>
      <c r="E410" s="4" t="s">
        <v>1237</v>
      </c>
      <c r="F410" s="4" t="s">
        <v>427</v>
      </c>
      <c r="G410" s="7" t="str">
        <f>_xll.AtlasFormulas.AtlasFunctions.AtlasTable("PROD",DataAreaId,"T.SalesLine","%ShippingDateRequested","","","","","","","ItemId|InventTransId",$D410,$E410)</f>
        <v>5/2/2017</v>
      </c>
      <c r="H410" s="9">
        <v>-824.5</v>
      </c>
      <c r="I410" s="9">
        <f>_xll.AtlasFormulas.AtlasFunctions.AtlasBalance("PROD",DataAreaId,"T.SalesLine","Sum|SalesPrice|0","","","","","","","ItemId|InventTransId",$D410,$E410)</f>
        <v>2.7</v>
      </c>
      <c r="J410" s="7" t="str">
        <f>_xll.AtlasFormulas.AtlasFunctions.AtlasTable("PROD",DataAreaId,"T.SalesLine","%CurrencyCode","","","","","","","ItemId|InventTransId",$D410,$E410)</f>
        <v>EUR</v>
      </c>
      <c r="K410" s="9">
        <f>_xll.AtlasFormulas.AtlasFunctions.AtlasBalance("PROD",DataAreaId,"T.SalesLine","Sum|LineAmount|0","","","","","","","ItemId|InventTransId",$D410,$E410)</f>
        <v>2226.15</v>
      </c>
      <c r="L410" s="6">
        <v>42867</v>
      </c>
      <c r="M410" s="6">
        <v>42856</v>
      </c>
    </row>
    <row r="411" spans="1:13" x14ac:dyDescent="0.25">
      <c r="A411" s="4" t="s">
        <v>1234</v>
      </c>
      <c r="B411" s="7" t="str">
        <f>_xll.AtlasFormulas.AtlasFunctions.AtlasTable("PROD",DataAreaId,"T.SalesTable","%CustAccount","","","","","","","SalesId",$A411)</f>
        <v>364-000055</v>
      </c>
      <c r="C411" s="7" t="str">
        <f>_xll.AtlasFormulas.AtlasFunctions.AtlasTable("PROD",DataAreaId,"T.CustTable","%Name","","","","","","","AccountNum",$B411)</f>
        <v>Aannemingsmaatschappij van Gelder B.V.</v>
      </c>
      <c r="D411" s="4" t="s">
        <v>426</v>
      </c>
      <c r="E411" s="4" t="s">
        <v>1235</v>
      </c>
      <c r="F411" s="4" t="s">
        <v>427</v>
      </c>
      <c r="G411" s="7" t="str">
        <f>_xll.AtlasFormulas.AtlasFunctions.AtlasTable("PROD",DataAreaId,"T.SalesLine","%ShippingDateRequested","","","","","","","ItemId|InventTransId",$D411,$E411)</f>
        <v>4/30/2017</v>
      </c>
      <c r="H411" s="9">
        <v>-2</v>
      </c>
      <c r="I411" s="9">
        <f>_xll.AtlasFormulas.AtlasFunctions.AtlasBalance("PROD",DataAreaId,"T.SalesLine","Sum|SalesPrice|0","","","","","","","ItemId|InventTransId",$D411,$E411)</f>
        <v>3</v>
      </c>
      <c r="J411" s="7" t="str">
        <f>_xll.AtlasFormulas.AtlasFunctions.AtlasTable("PROD",DataAreaId,"T.SalesLine","%CurrencyCode","","","","","","","ItemId|InventTransId",$D411,$E411)</f>
        <v>EUR</v>
      </c>
      <c r="K411" s="9">
        <f>_xll.AtlasFormulas.AtlasFunctions.AtlasBalance("PROD",DataAreaId,"T.SalesLine","Sum|LineAmount|0","","","","","","","ItemId|InventTransId",$D411,$E411)</f>
        <v>582</v>
      </c>
      <c r="L411" s="6">
        <v>42867</v>
      </c>
      <c r="M411" s="6">
        <v>42858</v>
      </c>
    </row>
    <row r="412" spans="1:13" x14ac:dyDescent="0.25">
      <c r="A412" s="4" t="s">
        <v>1238</v>
      </c>
      <c r="B412" s="7" t="str">
        <f>_xll.AtlasFormulas.AtlasFunctions.AtlasTable("PROD",DataAreaId,"T.SalesTable","%CustAccount","","","","","","","SalesId",$A412)</f>
        <v>364-000061</v>
      </c>
      <c r="C412" s="7" t="str">
        <f>_xll.AtlasFormulas.AtlasFunctions.AtlasTable("PROD",DataAreaId,"T.CustTable","%Name","","","","","","","AccountNum",$B412)</f>
        <v>Heijmans Wegen B.V. Asset Management Schiphol</v>
      </c>
      <c r="D412" s="4" t="s">
        <v>426</v>
      </c>
      <c r="E412" s="4" t="s">
        <v>1239</v>
      </c>
      <c r="F412" s="4" t="s">
        <v>427</v>
      </c>
      <c r="G412" s="7" t="str">
        <f>_xll.AtlasFormulas.AtlasFunctions.AtlasTable("PROD",DataAreaId,"T.SalesLine","%ShippingDateRequested","","","","","","","ItemId|InventTransId",$D412,$E412)</f>
        <v>5/4/2017</v>
      </c>
      <c r="H412" s="9">
        <v>-436.5</v>
      </c>
      <c r="I412" s="9">
        <f>_xll.AtlasFormulas.AtlasFunctions.AtlasBalance("PROD",DataAreaId,"T.SalesLine","Sum|SalesPrice|0","","","","","","","ItemId|InventTransId",$D412,$E412)</f>
        <v>3</v>
      </c>
      <c r="J412" s="7" t="str">
        <f>_xll.AtlasFormulas.AtlasFunctions.AtlasTable("PROD",DataAreaId,"T.SalesLine","%CurrencyCode","","","","","","","ItemId|InventTransId",$D412,$E412)</f>
        <v>EUR</v>
      </c>
      <c r="K412" s="9">
        <f>_xll.AtlasFormulas.AtlasFunctions.AtlasBalance("PROD",DataAreaId,"T.SalesLine","Sum|LineAmount|0","","","","","","","ItemId|InventTransId",$D412,$E412)</f>
        <v>1309.5</v>
      </c>
      <c r="L412" s="6">
        <v>42867</v>
      </c>
      <c r="M412" s="6">
        <v>42860</v>
      </c>
    </row>
    <row r="413" spans="1:13" x14ac:dyDescent="0.25">
      <c r="A413" s="4" t="s">
        <v>1240</v>
      </c>
      <c r="B413" s="7" t="str">
        <f>_xll.AtlasFormulas.AtlasFunctions.AtlasTable("PROD",DataAreaId,"T.SalesTable","%CustAccount","","","","","","","SalesId",$A413)</f>
        <v>364-000179</v>
      </c>
      <c r="C413" s="7" t="str">
        <f>_xll.AtlasFormulas.AtlasFunctions.AtlasTable("PROD",DataAreaId,"T.CustTable","%Name","","","","","","","AccountNum",$B413)</f>
        <v>DVDI Infraproject RWS B&amp;O</v>
      </c>
      <c r="D413" s="4" t="s">
        <v>426</v>
      </c>
      <c r="E413" s="4" t="s">
        <v>1241</v>
      </c>
      <c r="F413" s="4" t="s">
        <v>427</v>
      </c>
      <c r="G413" s="7" t="str">
        <f>_xll.AtlasFormulas.AtlasFunctions.AtlasTable("PROD",DataAreaId,"T.SalesLine","%ShippingDateRequested","","","","","","","ItemId|InventTransId",$D413,$E413)</f>
        <v>4/21/2017</v>
      </c>
      <c r="H413" s="9">
        <v>-97</v>
      </c>
      <c r="I413" s="9">
        <f>_xll.AtlasFormulas.AtlasFunctions.AtlasBalance("PROD",DataAreaId,"T.SalesLine","Sum|SalesPrice|0","","","","","","","ItemId|InventTransId",$D413,$E413)</f>
        <v>2.56</v>
      </c>
      <c r="J413" s="7" t="str">
        <f>_xll.AtlasFormulas.AtlasFunctions.AtlasTable("PROD",DataAreaId,"T.SalesLine","%CurrencyCode","","","","","","","ItemId|InventTransId",$D413,$E413)</f>
        <v>EUR</v>
      </c>
      <c r="K413" s="9">
        <f>_xll.AtlasFormulas.AtlasFunctions.AtlasBalance("PROD",DataAreaId,"T.SalesLine","Sum|LineAmount|0","","","","","","","ItemId|InventTransId",$D413,$E413)</f>
        <v>248.32</v>
      </c>
      <c r="L413" s="6">
        <v>42863</v>
      </c>
      <c r="M413" s="6">
        <v>42863</v>
      </c>
    </row>
    <row r="414" spans="1:13" x14ac:dyDescent="0.25">
      <c r="A414" s="4" t="s">
        <v>1242</v>
      </c>
      <c r="B414" s="7" t="str">
        <f>_xll.AtlasFormulas.AtlasFunctions.AtlasTable("PROD",DataAreaId,"T.SalesTable","%CustAccount","","","","","","","SalesId",$A414)</f>
        <v>364-000081</v>
      </c>
      <c r="C414" s="7" t="str">
        <f>_xll.AtlasFormulas.AtlasFunctions.AtlasTable("PROD",DataAreaId,"T.CustTable","%Name","","","","","","","AccountNum",$B414)</f>
        <v>Dura Vermeer Infrastructuur BV Oost</v>
      </c>
      <c r="D414" s="4" t="s">
        <v>426</v>
      </c>
      <c r="E414" s="4" t="s">
        <v>1243</v>
      </c>
      <c r="F414" s="4" t="s">
        <v>427</v>
      </c>
      <c r="G414" s="7" t="str">
        <f>_xll.AtlasFormulas.AtlasFunctions.AtlasTable("PROD",DataAreaId,"T.SalesLine","%ShippingDateRequested","","","","","","","ItemId|InventTransId",$D414,$E414)</f>
        <v>5/8/2017</v>
      </c>
      <c r="H414" s="9">
        <v>-48.5</v>
      </c>
      <c r="I414" s="9">
        <f>_xll.AtlasFormulas.AtlasFunctions.AtlasBalance("PROD",DataAreaId,"T.SalesLine","Sum|SalesPrice|0","","","","","","","ItemId|InventTransId",$D414,$E414)</f>
        <v>2.95</v>
      </c>
      <c r="J414" s="7" t="str">
        <f>_xll.AtlasFormulas.AtlasFunctions.AtlasTable("PROD",DataAreaId,"T.SalesLine","%CurrencyCode","","","","","","","ItemId|InventTransId",$D414,$E414)</f>
        <v>EUR</v>
      </c>
      <c r="K414" s="9">
        <f>_xll.AtlasFormulas.AtlasFunctions.AtlasBalance("PROD",DataAreaId,"T.SalesLine","Sum|LineAmount|0","","","","","","","ItemId|InventTransId",$D414,$E414)</f>
        <v>143.08000000000001</v>
      </c>
      <c r="L414" s="6">
        <v>42867</v>
      </c>
      <c r="M414" s="6">
        <v>42863</v>
      </c>
    </row>
    <row r="415" spans="1:13" x14ac:dyDescent="0.25">
      <c r="A415" s="4" t="s">
        <v>1244</v>
      </c>
      <c r="B415" s="7" t="str">
        <f>_xll.AtlasFormulas.AtlasFunctions.AtlasTable("PROD",DataAreaId,"T.SalesTable","%CustAccount","","","","","","","SalesId",$A415)</f>
        <v>364-000180</v>
      </c>
      <c r="C415" s="7" t="str">
        <f>_xll.AtlasFormulas.AtlasFunctions.AtlasTable("PROD",DataAreaId,"T.CustTable","%Name","","","","","","","AccountNum",$B415)</f>
        <v>DeVis Infra B.V.</v>
      </c>
      <c r="D415" s="4" t="s">
        <v>426</v>
      </c>
      <c r="E415" s="4" t="s">
        <v>1245</v>
      </c>
      <c r="F415" s="4" t="s">
        <v>427</v>
      </c>
      <c r="G415" s="7" t="str">
        <f>_xll.AtlasFormulas.AtlasFunctions.AtlasTable("PROD",DataAreaId,"T.SalesLine","%ShippingDateRequested","","","","","","","ItemId|InventTransId",$D415,$E415)</f>
        <v>5/9/2017</v>
      </c>
      <c r="H415" s="9">
        <v>-48.5</v>
      </c>
      <c r="I415" s="9">
        <f>_xll.AtlasFormulas.AtlasFunctions.AtlasBalance("PROD",DataAreaId,"T.SalesLine","Sum|SalesPrice|0","","","","","","","ItemId|InventTransId",$D415,$E415)</f>
        <v>3.05</v>
      </c>
      <c r="J415" s="7" t="str">
        <f>_xll.AtlasFormulas.AtlasFunctions.AtlasTable("PROD",DataAreaId,"T.SalesLine","%CurrencyCode","","","","","","","ItemId|InventTransId",$D415,$E415)</f>
        <v>EUR</v>
      </c>
      <c r="K415" s="9">
        <f>_xll.AtlasFormulas.AtlasFunctions.AtlasBalance("PROD",DataAreaId,"T.SalesLine","Sum|LineAmount|0","","","","","","","ItemId|InventTransId",$D415,$E415)</f>
        <v>147.93</v>
      </c>
      <c r="L415" s="6">
        <v>42870</v>
      </c>
      <c r="M415" s="6">
        <v>42866</v>
      </c>
    </row>
    <row r="416" spans="1:13" x14ac:dyDescent="0.25">
      <c r="A416" s="4" t="s">
        <v>1246</v>
      </c>
      <c r="B416" s="7" t="str">
        <f>_xll.AtlasFormulas.AtlasFunctions.AtlasTable("PROD",DataAreaId,"T.SalesTable","%CustAccount","","","","","","","SalesId",$A416)</f>
        <v>364-000055</v>
      </c>
      <c r="C416" s="7" t="str">
        <f>_xll.AtlasFormulas.AtlasFunctions.AtlasTable("PROD",DataAreaId,"T.CustTable","%Name","","","","","","","AccountNum",$B416)</f>
        <v>Aannemingsmaatschappij van Gelder B.V.</v>
      </c>
      <c r="D416" s="4" t="s">
        <v>426</v>
      </c>
      <c r="E416" s="4" t="s">
        <v>1247</v>
      </c>
      <c r="F416" s="4" t="s">
        <v>427</v>
      </c>
      <c r="G416" s="7" t="str">
        <f>_xll.AtlasFormulas.AtlasFunctions.AtlasTable("PROD",DataAreaId,"T.SalesLine","%ShippingDateRequested","","","","","","","ItemId|InventTransId",$D416,$E416)</f>
        <v>5/8/2017</v>
      </c>
      <c r="H416" s="9">
        <v>-145.5</v>
      </c>
      <c r="I416" s="9">
        <f>_xll.AtlasFormulas.AtlasFunctions.AtlasBalance("PROD",DataAreaId,"T.SalesLine","Sum|SalesPrice|0","","","","","","","ItemId|InventTransId",$D416,$E416)</f>
        <v>2.95</v>
      </c>
      <c r="J416" s="7" t="str">
        <f>_xll.AtlasFormulas.AtlasFunctions.AtlasTable("PROD",DataAreaId,"T.SalesLine","%CurrencyCode","","","","","","","ItemId|InventTransId",$D416,$E416)</f>
        <v>EUR</v>
      </c>
      <c r="K416" s="9">
        <f>_xll.AtlasFormulas.AtlasFunctions.AtlasBalance("PROD",DataAreaId,"T.SalesLine","Sum|LineAmount|0","","","","","","","ItemId|InventTransId",$D416,$E416)</f>
        <v>429.23</v>
      </c>
      <c r="L416" s="6">
        <v>42867</v>
      </c>
      <c r="M416" s="6">
        <v>42867</v>
      </c>
    </row>
    <row r="417" spans="1:13" x14ac:dyDescent="0.25">
      <c r="A417" s="4" t="s">
        <v>1248</v>
      </c>
      <c r="B417" s="7" t="str">
        <f>_xll.AtlasFormulas.AtlasFunctions.AtlasTable("PROD",DataAreaId,"T.SalesTable","%CustAccount","","","","","","","SalesId",$A417)</f>
        <v>364-000182</v>
      </c>
      <c r="C417" s="7" t="str">
        <f>_xll.AtlasFormulas.AtlasFunctions.AtlasTable("PROD",DataAreaId,"T.CustTable","%Name","","","","","","","AccountNum",$B417)</f>
        <v>Parkway6 Construction VOF</v>
      </c>
      <c r="D417" s="4" t="s">
        <v>426</v>
      </c>
      <c r="E417" s="4" t="s">
        <v>1249</v>
      </c>
      <c r="F417" s="4" t="s">
        <v>427</v>
      </c>
      <c r="G417" s="7" t="str">
        <f>_xll.AtlasFormulas.AtlasFunctions.AtlasTable("PROD",DataAreaId,"T.SalesLine","%ShippingDateRequested","","","","","","","ItemId|InventTransId",$D417,$E417)</f>
        <v>5/12/2017</v>
      </c>
      <c r="H417" s="9">
        <v>-970</v>
      </c>
      <c r="I417" s="9">
        <f>_xll.AtlasFormulas.AtlasFunctions.AtlasBalance("PROD",DataAreaId,"T.SalesLine","Sum|SalesPrice|0","","","","","","","ItemId|InventTransId",$D417,$E417)</f>
        <v>2.2000000000000002</v>
      </c>
      <c r="J417" s="7" t="str">
        <f>_xll.AtlasFormulas.AtlasFunctions.AtlasTable("PROD",DataAreaId,"T.SalesLine","%CurrencyCode","","","","","","","ItemId|InventTransId",$D417,$E417)</f>
        <v>EUR</v>
      </c>
      <c r="K417" s="9">
        <f>_xll.AtlasFormulas.AtlasFunctions.AtlasBalance("PROD",DataAreaId,"T.SalesLine","Sum|LineAmount|0","","","","","","","ItemId|InventTransId",$D417,$E417)</f>
        <v>2134</v>
      </c>
      <c r="L417" s="6">
        <v>42902</v>
      </c>
      <c r="M417" s="6">
        <v>42870</v>
      </c>
    </row>
    <row r="418" spans="1:13" x14ac:dyDescent="0.25">
      <c r="A418" s="4" t="s">
        <v>1250</v>
      </c>
      <c r="B418" s="7" t="str">
        <f>_xll.AtlasFormulas.AtlasFunctions.AtlasTable("PROD",DataAreaId,"T.SalesTable","%CustAccount","","","","","","","SalesId",$A418)</f>
        <v>364-000081</v>
      </c>
      <c r="C418" s="7" t="str">
        <f>_xll.AtlasFormulas.AtlasFunctions.AtlasTable("PROD",DataAreaId,"T.CustTable","%Name","","","","","","","AccountNum",$B418)</f>
        <v>Dura Vermeer Infrastructuur BV Oost</v>
      </c>
      <c r="D418" s="4" t="s">
        <v>426</v>
      </c>
      <c r="E418" s="4" t="s">
        <v>1251</v>
      </c>
      <c r="F418" s="4" t="s">
        <v>427</v>
      </c>
      <c r="G418" s="7" t="str">
        <f>_xll.AtlasFormulas.AtlasFunctions.AtlasTable("PROD",DataAreaId,"T.SalesLine","%ShippingDateRequested","","","","","","","ItemId|InventTransId",$D418,$E418)</f>
        <v>5/22/2017</v>
      </c>
      <c r="H418" s="9">
        <v>-679</v>
      </c>
      <c r="I418" s="9">
        <f>_xll.AtlasFormulas.AtlasFunctions.AtlasBalance("PROD",DataAreaId,"T.SalesLine","Sum|SalesPrice|0","","","","","","","ItemId|InventTransId",$D418,$E418)</f>
        <v>2.56</v>
      </c>
      <c r="J418" s="7" t="str">
        <f>_xll.AtlasFormulas.AtlasFunctions.AtlasTable("PROD",DataAreaId,"T.SalesLine","%CurrencyCode","","","","","","","ItemId|InventTransId",$D418,$E418)</f>
        <v>EUR</v>
      </c>
      <c r="K418" s="9">
        <f>_xll.AtlasFormulas.AtlasFunctions.AtlasBalance("PROD",DataAreaId,"T.SalesLine","Sum|LineAmount|0","","","","","","","ItemId|InventTransId",$D418,$E418)</f>
        <v>1738.24</v>
      </c>
      <c r="L418" s="6">
        <v>42900</v>
      </c>
      <c r="M418" s="6">
        <v>42877</v>
      </c>
    </row>
    <row r="419" spans="1:13" x14ac:dyDescent="0.25">
      <c r="A419" s="4" t="s">
        <v>1252</v>
      </c>
      <c r="B419" s="7" t="str">
        <f>_xll.AtlasFormulas.AtlasFunctions.AtlasTable("PROD",DataAreaId,"T.SalesTable","%CustAccount","","","","","","","SalesId",$A419)</f>
        <v>364-000007</v>
      </c>
      <c r="C419" s="7" t="str">
        <f>_xll.AtlasFormulas.AtlasFunctions.AtlasTable("PROD",DataAreaId,"T.CustTable","%Name","","","","","","","AccountNum",$B419)</f>
        <v>Versluys &amp; Zoon B.V.</v>
      </c>
      <c r="D419" s="4" t="s">
        <v>426</v>
      </c>
      <c r="E419" s="4" t="s">
        <v>1253</v>
      </c>
      <c r="F419" s="4" t="s">
        <v>427</v>
      </c>
      <c r="G419" s="7" t="str">
        <f>_xll.AtlasFormulas.AtlasFunctions.AtlasTable("PROD",DataAreaId,"T.SalesLine","%ShippingDateRequested","","","","","","","ItemId|InventTransId",$D419,$E419)</f>
        <v>5/23/2017</v>
      </c>
      <c r="H419" s="9">
        <v>-194</v>
      </c>
      <c r="I419" s="9">
        <f>_xll.AtlasFormulas.AtlasFunctions.AtlasBalance("PROD",DataAreaId,"T.SalesLine","Sum|SalesPrice|0","","","","","","","ItemId|InventTransId",$D419,$E419)</f>
        <v>2.85</v>
      </c>
      <c r="J419" s="7" t="str">
        <f>_xll.AtlasFormulas.AtlasFunctions.AtlasTable("PROD",DataAreaId,"T.SalesLine","%CurrencyCode","","","","","","","ItemId|InventTransId",$D419,$E419)</f>
        <v>EUR</v>
      </c>
      <c r="K419" s="9">
        <f>_xll.AtlasFormulas.AtlasFunctions.AtlasBalance("PROD",DataAreaId,"T.SalesLine","Sum|LineAmount|0","","","","","","","ItemId|InventTransId",$D419,$E419)</f>
        <v>552.9</v>
      </c>
      <c r="L419" s="6">
        <v>42886</v>
      </c>
      <c r="M419" s="6">
        <v>42877</v>
      </c>
    </row>
    <row r="420" spans="1:13" x14ac:dyDescent="0.25">
      <c r="A420" s="4" t="s">
        <v>1254</v>
      </c>
      <c r="B420" s="7" t="str">
        <f>_xll.AtlasFormulas.AtlasFunctions.AtlasTable("PROD",DataAreaId,"T.SalesTable","%CustAccount","","","","","","","SalesId",$A420)</f>
        <v>364-000094</v>
      </c>
      <c r="C420" s="7" t="str">
        <f>_xll.AtlasFormulas.AtlasFunctions.AtlasTable("PROD",DataAreaId,"T.CustTable","%Name","","","","","","","AccountNum",$B420)</f>
        <v>Koninklijke Sjouke Dijkstra</v>
      </c>
      <c r="D420" s="4" t="s">
        <v>426</v>
      </c>
      <c r="E420" s="4" t="s">
        <v>1255</v>
      </c>
      <c r="F420" s="4" t="s">
        <v>427</v>
      </c>
      <c r="G420" s="7" t="str">
        <f>_xll.AtlasFormulas.AtlasFunctions.AtlasTable("PROD",DataAreaId,"T.SalesLine","%ShippingDateRequested","","","","","","","ItemId|InventTransId",$D420,$E420)</f>
        <v>5/24/2017</v>
      </c>
      <c r="H420" s="9">
        <v>-436.5</v>
      </c>
      <c r="I420" s="9">
        <f>_xll.AtlasFormulas.AtlasFunctions.AtlasBalance("PROD",DataAreaId,"T.SalesLine","Sum|SalesPrice|0","","","","","","","ItemId|InventTransId",$D420,$E420)</f>
        <v>2.5</v>
      </c>
      <c r="J420" s="7" t="str">
        <f>_xll.AtlasFormulas.AtlasFunctions.AtlasTable("PROD",DataAreaId,"T.SalesLine","%CurrencyCode","","","","","","","ItemId|InventTransId",$D420,$E420)</f>
        <v>EUR</v>
      </c>
      <c r="K420" s="9">
        <f>_xll.AtlasFormulas.AtlasFunctions.AtlasBalance("PROD",DataAreaId,"T.SalesLine","Sum|LineAmount|0","","","","","","","ItemId|InventTransId",$D420,$E420)</f>
        <v>1091.25</v>
      </c>
      <c r="L420" s="6">
        <v>42894</v>
      </c>
      <c r="M420" s="6">
        <v>42879</v>
      </c>
    </row>
    <row r="421" spans="1:13" x14ac:dyDescent="0.25">
      <c r="A421" s="4" t="s">
        <v>1256</v>
      </c>
      <c r="B421" s="7" t="str">
        <f>_xll.AtlasFormulas.AtlasFunctions.AtlasTable("PROD",DataAreaId,"T.SalesTable","%CustAccount","","","","","","","SalesId",$A421)</f>
        <v>364-000074</v>
      </c>
      <c r="C421" s="7" t="str">
        <f>_xll.AtlasFormulas.AtlasFunctions.AtlasTable("PROD",DataAreaId,"T.CustTable","%Name","","","","","","","AccountNum",$B421)</f>
        <v>Dura Vermeer Infrastructuur Zuid West, Moerdijk</v>
      </c>
      <c r="D421" s="4" t="s">
        <v>426</v>
      </c>
      <c r="E421" s="4" t="s">
        <v>1257</v>
      </c>
      <c r="F421" s="4" t="s">
        <v>427</v>
      </c>
      <c r="G421" s="7" t="str">
        <f>_xll.AtlasFormulas.AtlasFunctions.AtlasTable("PROD",DataAreaId,"T.SalesLine","%ShippingDateRequested","","","","","","","ItemId|InventTransId",$D421,$E421)</f>
        <v>6/7/2017</v>
      </c>
      <c r="H421" s="9">
        <v>-921.5</v>
      </c>
      <c r="I421" s="9">
        <f>_xll.AtlasFormulas.AtlasFunctions.AtlasBalance("PROD",DataAreaId,"T.SalesLine","Sum|SalesPrice|0","","","","","","","ItemId|InventTransId",$D421,$E421)</f>
        <v>2.56</v>
      </c>
      <c r="J421" s="7" t="str">
        <f>_xll.AtlasFormulas.AtlasFunctions.AtlasTable("PROD",DataAreaId,"T.SalesLine","%CurrencyCode","","","","","","","ItemId|InventTransId",$D421,$E421)</f>
        <v>EUR</v>
      </c>
      <c r="K421" s="9">
        <f>_xll.AtlasFormulas.AtlasFunctions.AtlasBalance("PROD",DataAreaId,"T.SalesLine","Sum|LineAmount|0","","","","","","","ItemId|InventTransId",$D421,$E421)</f>
        <v>2359.04</v>
      </c>
      <c r="L421" s="6">
        <v>42901</v>
      </c>
      <c r="M421" s="6">
        <v>42893</v>
      </c>
    </row>
    <row r="422" spans="1:13" x14ac:dyDescent="0.25">
      <c r="A422" s="4" t="s">
        <v>1258</v>
      </c>
      <c r="B422" s="7" t="str">
        <f>_xll.AtlasFormulas.AtlasFunctions.AtlasTable("PROD",DataAreaId,"T.SalesTable","%CustAccount","","","","","","","SalesId",$A422)</f>
        <v>364-000013</v>
      </c>
      <c r="C422" s="7" t="str">
        <f>_xll.AtlasFormulas.AtlasFunctions.AtlasTable("PROD",DataAreaId,"T.CustTable","%Name","","","","","","","AccountNum",$B422)</f>
        <v>BAM Wegen B.V. Zuidoost</v>
      </c>
      <c r="D422" s="4" t="s">
        <v>426</v>
      </c>
      <c r="E422" s="4" t="s">
        <v>1259</v>
      </c>
      <c r="F422" s="4" t="s">
        <v>427</v>
      </c>
      <c r="G422" s="7" t="str">
        <f>_xll.AtlasFormulas.AtlasFunctions.AtlasTable("PROD",DataAreaId,"T.SalesLine","%ShippingDateRequested","","","","","","","ItemId|InventTransId",$D422,$E422)</f>
        <v>6/8/2017</v>
      </c>
      <c r="H422" s="9">
        <v>-291</v>
      </c>
      <c r="I422" s="9">
        <f>_xll.AtlasFormulas.AtlasFunctions.AtlasBalance("PROD",DataAreaId,"T.SalesLine","Sum|SalesPrice|0","","","","","","","ItemId|InventTransId",$D422,$E422)</f>
        <v>2.7</v>
      </c>
      <c r="J422" s="7" t="str">
        <f>_xll.AtlasFormulas.AtlasFunctions.AtlasTable("PROD",DataAreaId,"T.SalesLine","%CurrencyCode","","","","","","","ItemId|InventTransId",$D422,$E422)</f>
        <v>EUR</v>
      </c>
      <c r="K422" s="9">
        <f>_xll.AtlasFormulas.AtlasFunctions.AtlasBalance("PROD",DataAreaId,"T.SalesLine","Sum|LineAmount|0","","","","","","","ItemId|InventTransId",$D422,$E422)</f>
        <v>785.7</v>
      </c>
      <c r="L422" s="6"/>
      <c r="M422" s="6">
        <v>42893</v>
      </c>
    </row>
    <row r="423" spans="1:13" x14ac:dyDescent="0.25">
      <c r="A423" s="4" t="s">
        <v>1260</v>
      </c>
      <c r="B423" s="7" t="str">
        <f>_xll.AtlasFormulas.AtlasFunctions.AtlasTable("PROD",DataAreaId,"T.SalesTable","%CustAccount","","","","","","","SalesId",$A423)</f>
        <v>364-000055</v>
      </c>
      <c r="C423" s="7" t="str">
        <f>_xll.AtlasFormulas.AtlasFunctions.AtlasTable("PROD",DataAreaId,"T.CustTable","%Name","","","","","","","AccountNum",$B423)</f>
        <v>Aannemingsmaatschappij van Gelder B.V.</v>
      </c>
      <c r="D423" s="4" t="s">
        <v>426</v>
      </c>
      <c r="E423" s="4" t="s">
        <v>1261</v>
      </c>
      <c r="F423" s="4" t="s">
        <v>427</v>
      </c>
      <c r="G423" s="7" t="str">
        <f>_xll.AtlasFormulas.AtlasFunctions.AtlasTable("PROD",DataAreaId,"T.SalesLine","%ShippingDateRequested","","","","","","","ItemId|InventTransId",$D423,$E423)</f>
        <v>6/9/2017</v>
      </c>
      <c r="H423" s="9">
        <v>-824.5</v>
      </c>
      <c r="I423" s="9">
        <f>_xll.AtlasFormulas.AtlasFunctions.AtlasBalance("PROD",DataAreaId,"T.SalesLine","Sum|SalesPrice|0","","","","","","","ItemId|InventTransId",$D423,$E423)</f>
        <v>2.7</v>
      </c>
      <c r="J423" s="7" t="str">
        <f>_xll.AtlasFormulas.AtlasFunctions.AtlasTable("PROD",DataAreaId,"T.SalesLine","%CurrencyCode","","","","","","","ItemId|InventTransId",$D423,$E423)</f>
        <v>EUR</v>
      </c>
      <c r="K423" s="9">
        <f>_xll.AtlasFormulas.AtlasFunctions.AtlasBalance("PROD",DataAreaId,"T.SalesLine","Sum|LineAmount|0","","","","","","","ItemId|InventTransId",$D423,$E423)</f>
        <v>2226.15</v>
      </c>
      <c r="L423" s="6">
        <v>42902</v>
      </c>
      <c r="M423" s="6">
        <v>42894</v>
      </c>
    </row>
    <row r="424" spans="1:13" x14ac:dyDescent="0.25">
      <c r="A424" s="4" t="s">
        <v>1262</v>
      </c>
      <c r="B424" s="7" t="str">
        <f>_xll.AtlasFormulas.AtlasFunctions.AtlasTable("PROD",DataAreaId,"T.SalesTable","%CustAccount","","","","","","","SalesId",$A424)</f>
        <v>364-000107</v>
      </c>
      <c r="C424" s="7" t="str">
        <f>_xll.AtlasFormulas.AtlasFunctions.AtlasTable("PROD",DataAreaId,"T.CustTable","%Name","","","","","","","AccountNum",$B424)</f>
        <v>Boskalis NL B.V.</v>
      </c>
      <c r="D424" s="4" t="s">
        <v>426</v>
      </c>
      <c r="E424" s="4" t="s">
        <v>1263</v>
      </c>
      <c r="F424" s="4" t="s">
        <v>427</v>
      </c>
      <c r="G424" s="7" t="str">
        <f>_xll.AtlasFormulas.AtlasFunctions.AtlasTable("PROD",DataAreaId,"T.SalesLine","%ShippingDateRequested","","","","","","","ItemId|InventTransId",$D424,$E424)</f>
        <v>6/10/2017</v>
      </c>
      <c r="H424" s="9">
        <v>-1018.5</v>
      </c>
      <c r="I424" s="9">
        <f>_xll.AtlasFormulas.AtlasFunctions.AtlasBalance("PROD",DataAreaId,"T.SalesLine","Sum|SalesPrice|0","","","","","","","ItemId|InventTransId",$D424,$E424)</f>
        <v>3.78</v>
      </c>
      <c r="J424" s="7" t="str">
        <f>_xll.AtlasFormulas.AtlasFunctions.AtlasTable("PROD",DataAreaId,"T.SalesLine","%CurrencyCode","","","","","","","ItemId|InventTransId",$D424,$E424)</f>
        <v>EUR</v>
      </c>
      <c r="K424" s="9">
        <f>_xll.AtlasFormulas.AtlasFunctions.AtlasBalance("PROD",DataAreaId,"T.SalesLine","Sum|LineAmount|0","","","","","","","ItemId|InventTransId",$D424,$E424)</f>
        <v>3849.93</v>
      </c>
      <c r="L424" s="6"/>
      <c r="M424" s="6">
        <v>42894</v>
      </c>
    </row>
    <row r="425" spans="1:13" x14ac:dyDescent="0.25">
      <c r="A425" s="4" t="s">
        <v>993</v>
      </c>
      <c r="B425" s="7" t="str">
        <f>_xll.AtlasFormulas.AtlasFunctions.AtlasTable("PROD",DataAreaId,"T.SalesTable","%CustAccount","","","","","","","SalesId",$A425)</f>
        <v>364-000102</v>
      </c>
      <c r="C425" s="7" t="str">
        <f>_xll.AtlasFormulas.AtlasFunctions.AtlasTable("PROD",DataAreaId,"T.CustTable","%Name","","","","","","","AccountNum",$B425)</f>
        <v>Reimert Bouw en Infrastructuur B.V.</v>
      </c>
      <c r="D425" s="4" t="s">
        <v>426</v>
      </c>
      <c r="E425" s="4" t="s">
        <v>1264</v>
      </c>
      <c r="F425" s="4" t="s">
        <v>427</v>
      </c>
      <c r="G425" s="7" t="str">
        <f>_xll.AtlasFormulas.AtlasFunctions.AtlasTable("PROD",DataAreaId,"T.SalesLine","%ShippingDateRequested","","","","","","","ItemId|InventTransId",$D425,$E425)</f>
        <v>4/18/2017</v>
      </c>
      <c r="H425" s="9">
        <v>-630.5</v>
      </c>
      <c r="I425" s="9">
        <f>_xll.AtlasFormulas.AtlasFunctions.AtlasBalance("PROD",DataAreaId,"T.SalesLine","Sum|SalesPrice|0","","","","","","","ItemId|InventTransId",$D425,$E425)</f>
        <v>2.75</v>
      </c>
      <c r="J425" s="7" t="str">
        <f>_xll.AtlasFormulas.AtlasFunctions.AtlasTable("PROD",DataAreaId,"T.SalesLine","%CurrencyCode","","","","","","","ItemId|InventTransId",$D425,$E425)</f>
        <v>EUR</v>
      </c>
      <c r="K425" s="9">
        <f>_xll.AtlasFormulas.AtlasFunctions.AtlasBalance("PROD",DataAreaId,"T.SalesLine","Sum|LineAmount|0","","","","","","","ItemId|InventTransId",$D425,$E425)</f>
        <v>1733.88</v>
      </c>
      <c r="L425" s="6">
        <v>42894</v>
      </c>
      <c r="M425" s="6">
        <v>42894</v>
      </c>
    </row>
    <row r="426" spans="1:13" x14ac:dyDescent="0.25">
      <c r="A426" s="4" t="s">
        <v>1265</v>
      </c>
      <c r="B426" s="7" t="str">
        <f>_xll.AtlasFormulas.AtlasFunctions.AtlasTable("PROD",DataAreaId,"T.SalesTable","%CustAccount","","","","","","","SalesId",$A426)</f>
        <v>364-000188</v>
      </c>
      <c r="C426" s="7" t="str">
        <f>_xll.AtlasFormulas.AtlasFunctions.AtlasTable("PROD",DataAreaId,"T.CustTable","%Name","","","","","","","AccountNum",$B426)</f>
        <v>3Angle EPCM VOF</v>
      </c>
      <c r="D426" s="4" t="s">
        <v>426</v>
      </c>
      <c r="E426" s="4" t="s">
        <v>1266</v>
      </c>
      <c r="F426" s="4" t="s">
        <v>427</v>
      </c>
      <c r="G426" s="7" t="str">
        <f>_xll.AtlasFormulas.AtlasFunctions.AtlasTable("PROD",DataAreaId,"T.SalesLine","%ShippingDateRequested","","","","","","","ItemId|InventTransId",$D426,$E426)</f>
        <v>6/15/2017</v>
      </c>
      <c r="H426" s="9">
        <v>-5820</v>
      </c>
      <c r="I426" s="9">
        <f>_xll.AtlasFormulas.AtlasFunctions.AtlasBalance("PROD",DataAreaId,"T.SalesLine","Sum|SalesPrice|0","","","","","","","ItemId|InventTransId",$D426,$E426)</f>
        <v>2.2000000000000002</v>
      </c>
      <c r="J426" s="7" t="str">
        <f>_xll.AtlasFormulas.AtlasFunctions.AtlasTable("PROD",DataAreaId,"T.SalesLine","%CurrencyCode","","","","","","","ItemId|InventTransId",$D426,$E426)</f>
        <v>EUR</v>
      </c>
      <c r="K426" s="9">
        <f>_xll.AtlasFormulas.AtlasFunctions.AtlasBalance("PROD",DataAreaId,"T.SalesLine","Sum|LineAmount|0","","","","","","","ItemId|InventTransId",$D426,$E426)</f>
        <v>12804</v>
      </c>
      <c r="L426" s="6"/>
      <c r="M426" s="6">
        <v>42899</v>
      </c>
    </row>
    <row r="427" spans="1:13" x14ac:dyDescent="0.25">
      <c r="A427" s="4" t="s">
        <v>1267</v>
      </c>
      <c r="B427" s="7" t="str">
        <f>_xll.AtlasFormulas.AtlasFunctions.AtlasTable("PROD",DataAreaId,"T.SalesTable","%CustAccount","","","","","","","SalesId",$A427)</f>
        <v>364-000149</v>
      </c>
      <c r="C427" s="7" t="str">
        <f>_xll.AtlasFormulas.AtlasFunctions.AtlasTable("PROD",DataAreaId,"T.CustTable","%Name","","","","","","","AccountNum",$B427)</f>
        <v>BAM Contractors</v>
      </c>
      <c r="D427" s="4" t="s">
        <v>426</v>
      </c>
      <c r="E427" s="4" t="s">
        <v>1268</v>
      </c>
      <c r="F427" s="4" t="s">
        <v>427</v>
      </c>
      <c r="G427" s="7" t="str">
        <f>_xll.AtlasFormulas.AtlasFunctions.AtlasTable("PROD",DataAreaId,"T.SalesLine","%ShippingDateRequested","","","","","","","ItemId|InventTransId",$D427,$E427)</f>
        <v>6/21/2017</v>
      </c>
      <c r="H427" s="9">
        <v>-1358</v>
      </c>
      <c r="I427" s="9">
        <f>_xll.AtlasFormulas.AtlasFunctions.AtlasBalance("PROD",DataAreaId,"T.SalesLine","Sum|SalesPrice|0","","","","","","","ItemId|InventTransId",$D427,$E427)</f>
        <v>2.75</v>
      </c>
      <c r="J427" s="7" t="str">
        <f>_xll.AtlasFormulas.AtlasFunctions.AtlasTable("PROD",DataAreaId,"T.SalesLine","%CurrencyCode","","","","","","","ItemId|InventTransId",$D427,$E427)</f>
        <v>EUR</v>
      </c>
      <c r="K427" s="9">
        <f>_xll.AtlasFormulas.AtlasFunctions.AtlasBalance("PROD",DataAreaId,"T.SalesLine","Sum|LineAmount|0","","","","","","","ItemId|InventTransId",$D427,$E427)</f>
        <v>3734.5</v>
      </c>
      <c r="L427" s="6"/>
      <c r="M427" s="6">
        <v>42907</v>
      </c>
    </row>
    <row r="428" spans="1:13" x14ac:dyDescent="0.25">
      <c r="A428" s="4" t="s">
        <v>1269</v>
      </c>
      <c r="B428" s="7" t="str">
        <f>_xll.AtlasFormulas.AtlasFunctions.AtlasTable("PROD",DataAreaId,"T.SalesTable","%CustAccount","","","","","","","SalesId",$A428)</f>
        <v>364-000034</v>
      </c>
      <c r="C428" s="7" t="str">
        <f>_xll.AtlasFormulas.AtlasFunctions.AtlasTable("PROD",DataAreaId,"T.CustTable","%Name","","","","","","","AccountNum",$B428)</f>
        <v>Mouwrik Waardenburg B.V.</v>
      </c>
      <c r="D428" s="4" t="s">
        <v>426</v>
      </c>
      <c r="E428" s="4" t="s">
        <v>1270</v>
      </c>
      <c r="F428" s="4" t="s">
        <v>427</v>
      </c>
      <c r="G428" s="7" t="str">
        <f>_xll.AtlasFormulas.AtlasFunctions.AtlasTable("PROD",DataAreaId,"T.SalesLine","%ShippingDateRequested","","","","","","","ItemId|InventTransId",$D428,$E428)</f>
        <v>6/21/2017</v>
      </c>
      <c r="H428" s="9">
        <v>-97</v>
      </c>
      <c r="I428" s="9">
        <f>_xll.AtlasFormulas.AtlasFunctions.AtlasBalance("PROD",DataAreaId,"T.SalesLine","Sum|SalesPrice|0","","","","","","","ItemId|InventTransId",$D428,$E428)</f>
        <v>2.9</v>
      </c>
      <c r="J428" s="7" t="str">
        <f>_xll.AtlasFormulas.AtlasFunctions.AtlasTable("PROD",DataAreaId,"T.SalesLine","%CurrencyCode","","","","","","","ItemId|InventTransId",$D428,$E428)</f>
        <v>EUR</v>
      </c>
      <c r="K428" s="9">
        <f>_xll.AtlasFormulas.AtlasFunctions.AtlasBalance("PROD",DataAreaId,"T.SalesLine","Sum|LineAmount|0","","","","","","","ItemId|InventTransId",$D428,$E428)</f>
        <v>281.3</v>
      </c>
      <c r="L428" s="6"/>
      <c r="M428" s="6">
        <v>42907</v>
      </c>
    </row>
    <row r="429" spans="1:13" x14ac:dyDescent="0.25">
      <c r="A429" s="4" t="s">
        <v>896</v>
      </c>
      <c r="B429" s="7" t="str">
        <f>_xll.AtlasFormulas.AtlasFunctions.AtlasTable("PROD",DataAreaId,"T.SalesTable","%CustAccount","","","","","","","SalesId",$A429)</f>
        <v>364-000099</v>
      </c>
      <c r="C429" s="7" t="str">
        <f>_xll.AtlasFormulas.AtlasFunctions.AtlasTable("PROD",DataAreaId,"T.CustTable","%Name","","","","","","","AccountNum",$B429)</f>
        <v>KWS Infra Zwijndrecht</v>
      </c>
      <c r="D429" s="4" t="s">
        <v>438</v>
      </c>
      <c r="E429" s="4" t="s">
        <v>1271</v>
      </c>
      <c r="F429" s="4" t="s">
        <v>439</v>
      </c>
      <c r="G429" s="7" t="str">
        <f>_xll.AtlasFormulas.AtlasFunctions.AtlasTable("PROD",DataAreaId,"T.SalesLine","%ShippingDateRequested","","","","","","","ItemId|InventTransId",$D429,$E429)</f>
        <v>7/13/2017</v>
      </c>
      <c r="H429" s="9">
        <v>-242.5</v>
      </c>
      <c r="I429" s="9">
        <f>_xll.AtlasFormulas.AtlasFunctions.AtlasBalance("PROD",DataAreaId,"T.SalesLine","Sum|SalesPrice|0","","","","","","","ItemId|InventTransId",$D429,$E429)</f>
        <v>2.82</v>
      </c>
      <c r="J429" s="7" t="str">
        <f>_xll.AtlasFormulas.AtlasFunctions.AtlasTable("PROD",DataAreaId,"T.SalesLine","%CurrencyCode","","","","","","","ItemId|InventTransId",$D429,$E429)</f>
        <v>EUR</v>
      </c>
      <c r="K429" s="9">
        <f>_xll.AtlasFormulas.AtlasFunctions.AtlasBalance("PROD",DataAreaId,"T.SalesLine","Sum|LineAmount|0","","","","","","","ItemId|InventTransId",$D429,$E429)</f>
        <v>683.85</v>
      </c>
      <c r="L429" s="6"/>
      <c r="M429" s="6"/>
    </row>
    <row r="430" spans="1:13" x14ac:dyDescent="0.25">
      <c r="A430" s="4" t="s">
        <v>892</v>
      </c>
      <c r="B430" s="7" t="str">
        <f>_xll.AtlasFormulas.AtlasFunctions.AtlasTable("PROD",DataAreaId,"T.SalesTable","%CustAccount","","","","","","","SalesId",$A430)</f>
        <v>364-000099</v>
      </c>
      <c r="C430" s="7" t="str">
        <f>_xll.AtlasFormulas.AtlasFunctions.AtlasTable("PROD",DataAreaId,"T.CustTable","%Name","","","","","","","AccountNum",$B430)</f>
        <v>KWS Infra Zwijndrecht</v>
      </c>
      <c r="D430" s="4" t="s">
        <v>438</v>
      </c>
      <c r="E430" s="4" t="s">
        <v>1272</v>
      </c>
      <c r="F430" s="4" t="s">
        <v>439</v>
      </c>
      <c r="G430" s="7" t="str">
        <f>_xll.AtlasFormulas.AtlasFunctions.AtlasTable("PROD",DataAreaId,"T.SalesLine","%ShippingDateRequested","","","","","","","ItemId|InventTransId",$D430,$E430)</f>
        <v>7/6/2017</v>
      </c>
      <c r="H430" s="9">
        <v>-242.5</v>
      </c>
      <c r="I430" s="9">
        <f>_xll.AtlasFormulas.AtlasFunctions.AtlasBalance("PROD",DataAreaId,"T.SalesLine","Sum|SalesPrice|0","","","","","","","ItemId|InventTransId",$D430,$E430)</f>
        <v>2.82</v>
      </c>
      <c r="J430" s="7" t="str">
        <f>_xll.AtlasFormulas.AtlasFunctions.AtlasTable("PROD",DataAreaId,"T.SalesLine","%CurrencyCode","","","","","","","ItemId|InventTransId",$D430,$E430)</f>
        <v>EUR</v>
      </c>
      <c r="K430" s="9">
        <f>_xll.AtlasFormulas.AtlasFunctions.AtlasBalance("PROD",DataAreaId,"T.SalesLine","Sum|LineAmount|0","","","","","","","ItemId|InventTransId",$D430,$E430)</f>
        <v>683.85</v>
      </c>
      <c r="L430" s="6"/>
      <c r="M430" s="6"/>
    </row>
    <row r="431" spans="1:13" x14ac:dyDescent="0.25">
      <c r="A431" s="4" t="s">
        <v>914</v>
      </c>
      <c r="B431" s="7" t="str">
        <f>_xll.AtlasFormulas.AtlasFunctions.AtlasTable("PROD",DataAreaId,"T.SalesTable","%CustAccount","","","","","","","SalesId",$A431)</f>
        <v>364-000033</v>
      </c>
      <c r="C431" s="7" t="str">
        <f>_xll.AtlasFormulas.AtlasFunctions.AtlasTable("PROD",DataAreaId,"T.CustTable","%Name","","","","","","","AccountNum",$B431)</f>
        <v>KWS Infra Diemen</v>
      </c>
      <c r="D431" s="4" t="s">
        <v>438</v>
      </c>
      <c r="E431" s="4" t="s">
        <v>1273</v>
      </c>
      <c r="F431" s="4" t="s">
        <v>439</v>
      </c>
      <c r="G431" s="7" t="str">
        <f>_xll.AtlasFormulas.AtlasFunctions.AtlasTable("PROD",DataAreaId,"T.SalesLine","%ShippingDateRequested","","","","","","","ItemId|InventTransId",$D431,$E431)</f>
        <v>6/20/2017</v>
      </c>
      <c r="H431" s="9">
        <v>-194</v>
      </c>
      <c r="I431" s="9">
        <f>_xll.AtlasFormulas.AtlasFunctions.AtlasBalance("PROD",DataAreaId,"T.SalesLine","Sum|SalesPrice|0","","","","","","","ItemId|InventTransId",$D431,$E431)</f>
        <v>3.1</v>
      </c>
      <c r="J431" s="7" t="str">
        <f>_xll.AtlasFormulas.AtlasFunctions.AtlasTable("PROD",DataAreaId,"T.SalesLine","%CurrencyCode","","","","","","","ItemId|InventTransId",$D431,$E431)</f>
        <v>EUR</v>
      </c>
      <c r="K431" s="9">
        <f>_xll.AtlasFormulas.AtlasFunctions.AtlasBalance("PROD",DataAreaId,"T.SalesLine","Sum|LineAmount|0","","","","","","","ItemId|InventTransId",$D431,$E431)</f>
        <v>601.4</v>
      </c>
      <c r="L431" s="6"/>
      <c r="M431" s="6"/>
    </row>
    <row r="432" spans="1:13" x14ac:dyDescent="0.25">
      <c r="A432" s="4" t="s">
        <v>900</v>
      </c>
      <c r="B432" s="7" t="str">
        <f>_xll.AtlasFormulas.AtlasFunctions.AtlasTable("PROD",DataAreaId,"T.SalesTable","%CustAccount","","","","","","","SalesId",$A432)</f>
        <v>364-000002</v>
      </c>
      <c r="C432" s="7" t="str">
        <f>_xll.AtlasFormulas.AtlasFunctions.AtlasTable("PROD",DataAreaId,"T.CustTable","%Name","","","","","","","AccountNum",$B432)</f>
        <v>Aannemingsbedrijf De Jong en Zoon Beesd B.V.</v>
      </c>
      <c r="D432" s="4" t="s">
        <v>438</v>
      </c>
      <c r="E432" s="4" t="s">
        <v>1274</v>
      </c>
      <c r="F432" s="4" t="s">
        <v>439</v>
      </c>
      <c r="G432" s="7" t="str">
        <f>_xll.AtlasFormulas.AtlasFunctions.AtlasTable("PROD",DataAreaId,"T.SalesLine","%ShippingDateRequested","","","","","","","ItemId|InventTransId",$D432,$E432)</f>
        <v>6/22/2017</v>
      </c>
      <c r="H432" s="9">
        <v>-97</v>
      </c>
      <c r="I432" s="9">
        <f>_xll.AtlasFormulas.AtlasFunctions.AtlasBalance("PROD",DataAreaId,"T.SalesLine","Sum|SalesPrice|0","","","","","","","ItemId|InventTransId",$D432,$E432)</f>
        <v>2.5499999999999998</v>
      </c>
      <c r="J432" s="7" t="str">
        <f>_xll.AtlasFormulas.AtlasFunctions.AtlasTable("PROD",DataAreaId,"T.SalesLine","%CurrencyCode","","","","","","","ItemId|InventTransId",$D432,$E432)</f>
        <v>EUR</v>
      </c>
      <c r="K432" s="9">
        <f>_xll.AtlasFormulas.AtlasFunctions.AtlasBalance("PROD",DataAreaId,"T.SalesLine","Sum|LineAmount|0","","","","","","","ItemId|InventTransId",$D432,$E432)</f>
        <v>247.35</v>
      </c>
      <c r="L432" s="6"/>
      <c r="M432" s="6"/>
    </row>
    <row r="433" spans="1:13" x14ac:dyDescent="0.25">
      <c r="A433" s="4" t="s">
        <v>1202</v>
      </c>
      <c r="B433" s="7" t="str">
        <f>_xll.AtlasFormulas.AtlasFunctions.AtlasTable("PROD",DataAreaId,"T.SalesTable","%CustAccount","","","","","","","SalesId",$A433)</f>
        <v>364-000081</v>
      </c>
      <c r="C433" s="7" t="str">
        <f>_xll.AtlasFormulas.AtlasFunctions.AtlasTable("PROD",DataAreaId,"T.CustTable","%Name","","","","","","","AccountNum",$B433)</f>
        <v>Dura Vermeer Infrastructuur BV Oost</v>
      </c>
      <c r="D433" s="4" t="s">
        <v>438</v>
      </c>
      <c r="E433" s="4" t="s">
        <v>1275</v>
      </c>
      <c r="F433" s="4" t="s">
        <v>439</v>
      </c>
      <c r="G433" s="7" t="str">
        <f>_xll.AtlasFormulas.AtlasFunctions.AtlasTable("PROD",DataAreaId,"T.SalesLine","%ShippingDateRequested","","","","","","","ItemId|InventTransId",$D433,$E433)</f>
        <v>3/20/2017</v>
      </c>
      <c r="H433" s="9">
        <v>-727.5</v>
      </c>
      <c r="I433" s="9">
        <f>_xll.AtlasFormulas.AtlasFunctions.AtlasBalance("PROD",DataAreaId,"T.SalesLine","Sum|SalesPrice|0","","","","","","","ItemId|InventTransId",$D433,$E433)</f>
        <v>2.93</v>
      </c>
      <c r="J433" s="7" t="str">
        <f>_xll.AtlasFormulas.AtlasFunctions.AtlasTable("PROD",DataAreaId,"T.SalesLine","%CurrencyCode","","","","","","","ItemId|InventTransId",$D433,$E433)</f>
        <v>EUR</v>
      </c>
      <c r="K433" s="9">
        <f>_xll.AtlasFormulas.AtlasFunctions.AtlasBalance("PROD",DataAreaId,"T.SalesLine","Sum|LineAmount|0","","","","","","","ItemId|InventTransId",$D433,$E433)</f>
        <v>2131.58</v>
      </c>
      <c r="L433" s="6">
        <v>42832</v>
      </c>
      <c r="M433" s="6">
        <v>42803</v>
      </c>
    </row>
    <row r="434" spans="1:13" x14ac:dyDescent="0.25">
      <c r="A434" s="4" t="s">
        <v>934</v>
      </c>
      <c r="B434" s="7" t="str">
        <f>_xll.AtlasFormulas.AtlasFunctions.AtlasTable("PROD",DataAreaId,"T.SalesTable","%CustAccount","","","","","","","SalesId",$A434)</f>
        <v>364-000055</v>
      </c>
      <c r="C434" s="7" t="str">
        <f>_xll.AtlasFormulas.AtlasFunctions.AtlasTable("PROD",DataAreaId,"T.CustTable","%Name","","","","","","","AccountNum",$B434)</f>
        <v>Aannemingsmaatschappij van Gelder B.V.</v>
      </c>
      <c r="D434" s="4" t="s">
        <v>438</v>
      </c>
      <c r="E434" s="4" t="s">
        <v>1276</v>
      </c>
      <c r="F434" s="4" t="s">
        <v>439</v>
      </c>
      <c r="G434" s="7" t="str">
        <f>_xll.AtlasFormulas.AtlasFunctions.AtlasTable("PROD",DataAreaId,"T.SalesLine","%ShippingDateRequested","","","","","","","ItemId|InventTransId",$D434,$E434)</f>
        <v>3/16/2017</v>
      </c>
      <c r="H434" s="9">
        <v>-145.5</v>
      </c>
      <c r="I434" s="9">
        <f>_xll.AtlasFormulas.AtlasFunctions.AtlasBalance("PROD",DataAreaId,"T.SalesLine","Sum|SalesPrice|0","","","","","","","ItemId|InventTransId",$D434,$E434)</f>
        <v>3.05</v>
      </c>
      <c r="J434" s="7" t="str">
        <f>_xll.AtlasFormulas.AtlasFunctions.AtlasTable("PROD",DataAreaId,"T.SalesLine","%CurrencyCode","","","","","","","ItemId|InventTransId",$D434,$E434)</f>
        <v>EUR</v>
      </c>
      <c r="K434" s="9">
        <f>_xll.AtlasFormulas.AtlasFunctions.AtlasBalance("PROD",DataAreaId,"T.SalesLine","Sum|LineAmount|0","","","","","","","ItemId|InventTransId",$D434,$E434)</f>
        <v>443.78</v>
      </c>
      <c r="L434" s="6">
        <v>42837</v>
      </c>
      <c r="M434" s="6">
        <v>42811</v>
      </c>
    </row>
    <row r="435" spans="1:13" x14ac:dyDescent="0.25">
      <c r="A435" s="4" t="s">
        <v>936</v>
      </c>
      <c r="B435" s="7" t="str">
        <f>_xll.AtlasFormulas.AtlasFunctions.AtlasTable("PROD",DataAreaId,"T.SalesTable","%CustAccount","","","","","","","SalesId",$A435)</f>
        <v>364-000055</v>
      </c>
      <c r="C435" s="7" t="str">
        <f>_xll.AtlasFormulas.AtlasFunctions.AtlasTable("PROD",DataAreaId,"T.CustTable","%Name","","","","","","","AccountNum",$B435)</f>
        <v>Aannemingsmaatschappij van Gelder B.V.</v>
      </c>
      <c r="D435" s="4" t="s">
        <v>438</v>
      </c>
      <c r="E435" s="4" t="s">
        <v>1277</v>
      </c>
      <c r="F435" s="4" t="s">
        <v>439</v>
      </c>
      <c r="G435" s="7" t="str">
        <f>_xll.AtlasFormulas.AtlasFunctions.AtlasTable("PROD",DataAreaId,"T.SalesLine","%ShippingDateRequested","","","","","","","ItemId|InventTransId",$D435,$E435)</f>
        <v>3/28/2017</v>
      </c>
      <c r="H435" s="9">
        <v>-97</v>
      </c>
      <c r="I435" s="9">
        <f>_xll.AtlasFormulas.AtlasFunctions.AtlasBalance("PROD",DataAreaId,"T.SalesLine","Sum|SalesPrice|0","","","","","","","ItemId|InventTransId",$D435,$E435)</f>
        <v>3.05</v>
      </c>
      <c r="J435" s="7" t="str">
        <f>_xll.AtlasFormulas.AtlasFunctions.AtlasTable("PROD",DataAreaId,"T.SalesLine","%CurrencyCode","","","","","","","ItemId|InventTransId",$D435,$E435)</f>
        <v>EUR</v>
      </c>
      <c r="K435" s="9">
        <f>_xll.AtlasFormulas.AtlasFunctions.AtlasBalance("PROD",DataAreaId,"T.SalesLine","Sum|LineAmount|0","","","","","","","ItemId|InventTransId",$D435,$E435)</f>
        <v>295.85000000000002</v>
      </c>
      <c r="L435" s="6">
        <v>42837</v>
      </c>
      <c r="M435" s="6">
        <v>42822</v>
      </c>
    </row>
    <row r="436" spans="1:13" x14ac:dyDescent="0.25">
      <c r="A436" s="4" t="s">
        <v>936</v>
      </c>
      <c r="B436" s="7" t="str">
        <f>_xll.AtlasFormulas.AtlasFunctions.AtlasTable("PROD",DataAreaId,"T.SalesTable","%CustAccount","","","","","","","SalesId",$A436)</f>
        <v>364-000055</v>
      </c>
      <c r="C436" s="7" t="str">
        <f>_xll.AtlasFormulas.AtlasFunctions.AtlasTable("PROD",DataAreaId,"T.CustTable","%Name","","","","","","","AccountNum",$B436)</f>
        <v>Aannemingsmaatschappij van Gelder B.V.</v>
      </c>
      <c r="D436" s="4" t="s">
        <v>438</v>
      </c>
      <c r="E436" s="4" t="s">
        <v>1277</v>
      </c>
      <c r="F436" s="4" t="s">
        <v>439</v>
      </c>
      <c r="G436" s="7" t="str">
        <f>_xll.AtlasFormulas.AtlasFunctions.AtlasTable("PROD",DataAreaId,"T.SalesLine","%ShippingDateRequested","","","","","","","ItemId|InventTransId",$D436,$E436)</f>
        <v>3/28/2017</v>
      </c>
      <c r="H436" s="9">
        <v>-145.5</v>
      </c>
      <c r="I436" s="9">
        <f>_xll.AtlasFormulas.AtlasFunctions.AtlasBalance("PROD",DataAreaId,"T.SalesLine","Sum|SalesPrice|0","","","","","","","ItemId|InventTransId",$D436,$E436)</f>
        <v>3.05</v>
      </c>
      <c r="J436" s="7" t="str">
        <f>_xll.AtlasFormulas.AtlasFunctions.AtlasTable("PROD",DataAreaId,"T.SalesLine","%CurrencyCode","","","","","","","ItemId|InventTransId",$D436,$E436)</f>
        <v>EUR</v>
      </c>
      <c r="K436" s="9">
        <f>_xll.AtlasFormulas.AtlasFunctions.AtlasBalance("PROD",DataAreaId,"T.SalesLine","Sum|LineAmount|0","","","","","","","ItemId|InventTransId",$D436,$E436)</f>
        <v>295.85000000000002</v>
      </c>
      <c r="L436" s="6">
        <v>42835</v>
      </c>
      <c r="M436" s="6">
        <v>42822</v>
      </c>
    </row>
    <row r="437" spans="1:13" x14ac:dyDescent="0.25">
      <c r="A437" s="4" t="s">
        <v>939</v>
      </c>
      <c r="B437" s="7" t="str">
        <f>_xll.AtlasFormulas.AtlasFunctions.AtlasTable("PROD",DataAreaId,"T.SalesTable","%CustAccount","","","","","","","SalesId",$A437)</f>
        <v>364-000055</v>
      </c>
      <c r="C437" s="7" t="str">
        <f>_xll.AtlasFormulas.AtlasFunctions.AtlasTable("PROD",DataAreaId,"T.CustTable","%Name","","","","","","","AccountNum",$B437)</f>
        <v>Aannemingsmaatschappij van Gelder B.V.</v>
      </c>
      <c r="D437" s="4" t="s">
        <v>438</v>
      </c>
      <c r="E437" s="4" t="s">
        <v>1278</v>
      </c>
      <c r="F437" s="4" t="s">
        <v>439</v>
      </c>
      <c r="G437" s="7" t="str">
        <f>_xll.AtlasFormulas.AtlasFunctions.AtlasTable("PROD",DataAreaId,"T.SalesLine","%ShippingDateRequested","","","","","","","ItemId|InventTransId",$D437,$E437)</f>
        <v/>
      </c>
      <c r="H437" s="9">
        <v>-194</v>
      </c>
      <c r="I437" s="9">
        <f>_xll.AtlasFormulas.AtlasFunctions.AtlasBalance("PROD",DataAreaId,"T.SalesLine","Sum|SalesPrice|0","","","","","","","ItemId|InventTransId",$D437,$E437)</f>
        <v>0</v>
      </c>
      <c r="J437" s="7" t="str">
        <f>_xll.AtlasFormulas.AtlasFunctions.AtlasTable("PROD",DataAreaId,"T.SalesLine","%CurrencyCode","","","","","","","ItemId|InventTransId",$D437,$E437)</f>
        <v/>
      </c>
      <c r="K437" s="9">
        <f>_xll.AtlasFormulas.AtlasFunctions.AtlasBalance("PROD",DataAreaId,"T.SalesLine","Sum|LineAmount|0","","","","","","","ItemId|InventTransId",$D437,$E437)</f>
        <v>0</v>
      </c>
      <c r="L437" s="6">
        <v>42835</v>
      </c>
      <c r="M437" s="6">
        <v>42824</v>
      </c>
    </row>
    <row r="438" spans="1:13" x14ac:dyDescent="0.25">
      <c r="A438" s="4" t="s">
        <v>939</v>
      </c>
      <c r="B438" s="7" t="str">
        <f>_xll.AtlasFormulas.AtlasFunctions.AtlasTable("PROD",DataAreaId,"T.SalesTable","%CustAccount","","","","","","","SalesId",$A438)</f>
        <v>364-000055</v>
      </c>
      <c r="C438" s="7" t="str">
        <f>_xll.AtlasFormulas.AtlasFunctions.AtlasTable("PROD",DataAreaId,"T.CustTable","%Name","","","","","","","AccountNum",$B438)</f>
        <v>Aannemingsmaatschappij van Gelder B.V.</v>
      </c>
      <c r="D438" s="4" t="s">
        <v>438</v>
      </c>
      <c r="E438" s="4" t="s">
        <v>1278</v>
      </c>
      <c r="F438" s="4" t="s">
        <v>439</v>
      </c>
      <c r="G438" s="7" t="str">
        <f>_xll.AtlasFormulas.AtlasFunctions.AtlasTable("PROD",DataAreaId,"T.SalesLine","%ShippingDateRequested","","","","","","","ItemId|InventTransId",$D438,$E438)</f>
        <v/>
      </c>
      <c r="H438" s="9">
        <v>194</v>
      </c>
      <c r="I438" s="9">
        <f>_xll.AtlasFormulas.AtlasFunctions.AtlasBalance("PROD",DataAreaId,"T.SalesLine","Sum|SalesPrice|0","","","","","","","ItemId|InventTransId",$D438,$E438)</f>
        <v>0</v>
      </c>
      <c r="J438" s="7" t="str">
        <f>_xll.AtlasFormulas.AtlasFunctions.AtlasTable("PROD",DataAreaId,"T.SalesLine","%CurrencyCode","","","","","","","ItemId|InventTransId",$D438,$E438)</f>
        <v/>
      </c>
      <c r="K438" s="9">
        <f>_xll.AtlasFormulas.AtlasFunctions.AtlasBalance("PROD",DataAreaId,"T.SalesLine","Sum|LineAmount|0","","","","","","","ItemId|InventTransId",$D438,$E438)</f>
        <v>0</v>
      </c>
      <c r="L438" s="6">
        <v>42835</v>
      </c>
      <c r="M438" s="6">
        <v>42835</v>
      </c>
    </row>
    <row r="439" spans="1:13" x14ac:dyDescent="0.25">
      <c r="A439" s="4" t="s">
        <v>936</v>
      </c>
      <c r="B439" s="7" t="str">
        <f>_xll.AtlasFormulas.AtlasFunctions.AtlasTable("PROD",DataAreaId,"T.SalesTable","%CustAccount","","","","","","","SalesId",$A439)</f>
        <v>364-000055</v>
      </c>
      <c r="C439" s="7" t="str">
        <f>_xll.AtlasFormulas.AtlasFunctions.AtlasTable("PROD",DataAreaId,"T.CustTable","%Name","","","","","","","AccountNum",$B439)</f>
        <v>Aannemingsmaatschappij van Gelder B.V.</v>
      </c>
      <c r="D439" s="4" t="s">
        <v>438</v>
      </c>
      <c r="E439" s="4" t="s">
        <v>1277</v>
      </c>
      <c r="F439" s="4" t="s">
        <v>439</v>
      </c>
      <c r="G439" s="7" t="str">
        <f>_xll.AtlasFormulas.AtlasFunctions.AtlasTable("PROD",DataAreaId,"T.SalesLine","%ShippingDateRequested","","","","","","","ItemId|InventTransId",$D439,$E439)</f>
        <v>3/28/2017</v>
      </c>
      <c r="H439" s="9">
        <v>145.5</v>
      </c>
      <c r="I439" s="9">
        <f>_xll.AtlasFormulas.AtlasFunctions.AtlasBalance("PROD",DataAreaId,"T.SalesLine","Sum|SalesPrice|0","","","","","","","ItemId|InventTransId",$D439,$E439)</f>
        <v>3.05</v>
      </c>
      <c r="J439" s="7" t="str">
        <f>_xll.AtlasFormulas.AtlasFunctions.AtlasTable("PROD",DataAreaId,"T.SalesLine","%CurrencyCode","","","","","","","ItemId|InventTransId",$D439,$E439)</f>
        <v>EUR</v>
      </c>
      <c r="K439" s="9">
        <f>_xll.AtlasFormulas.AtlasFunctions.AtlasBalance("PROD",DataAreaId,"T.SalesLine","Sum|LineAmount|0","","","","","","","ItemId|InventTransId",$D439,$E439)</f>
        <v>295.85000000000002</v>
      </c>
      <c r="L439" s="6">
        <v>42835</v>
      </c>
      <c r="M439" s="6">
        <v>42835</v>
      </c>
    </row>
    <row r="440" spans="1:13" x14ac:dyDescent="0.25">
      <c r="A440" s="4" t="s">
        <v>1279</v>
      </c>
      <c r="B440" s="7" t="str">
        <f>_xll.AtlasFormulas.AtlasFunctions.AtlasTable("PROD",DataAreaId,"T.SalesTable","%CustAccount","","","","","","","SalesId",$A440)</f>
        <v>364-000174</v>
      </c>
      <c r="C440" s="7" t="str">
        <f>_xll.AtlasFormulas.AtlasFunctions.AtlasTable("PROD",DataAreaId,"T.CustTable","%Name","","","","","","","AccountNum",$B440)</f>
        <v>IKO N.V.</v>
      </c>
      <c r="D440" s="4" t="s">
        <v>438</v>
      </c>
      <c r="E440" s="4" t="s">
        <v>1280</v>
      </c>
      <c r="F440" s="4" t="s">
        <v>439</v>
      </c>
      <c r="G440" s="7" t="str">
        <f>_xll.AtlasFormulas.AtlasFunctions.AtlasTable("PROD",DataAreaId,"T.SalesLine","%ShippingDateRequested","","","","","","","ItemId|InventTransId",$D440,$E440)</f>
        <v>4/13/2017</v>
      </c>
      <c r="H440" s="9">
        <v>-10718.5</v>
      </c>
      <c r="I440" s="9">
        <f>_xll.AtlasFormulas.AtlasFunctions.AtlasBalance("PROD",DataAreaId,"T.SalesLine","Sum|SalesPrice|0","","","","","","","ItemId|InventTransId",$D440,$E440)</f>
        <v>2.8</v>
      </c>
      <c r="J440" s="7" t="str">
        <f>_xll.AtlasFormulas.AtlasFunctions.AtlasTable("PROD",DataAreaId,"T.SalesLine","%CurrencyCode","","","","","","","ItemId|InventTransId",$D440,$E440)</f>
        <v>EUR</v>
      </c>
      <c r="K440" s="9">
        <f>_xll.AtlasFormulas.AtlasFunctions.AtlasBalance("PROD",DataAreaId,"T.SalesLine","Sum|LineAmount|0","","","","","","","ItemId|InventTransId",$D440,$E440)</f>
        <v>30011.8</v>
      </c>
      <c r="L440" s="6">
        <v>42853</v>
      </c>
      <c r="M440" s="6">
        <v>42836</v>
      </c>
    </row>
    <row r="441" spans="1:13" x14ac:dyDescent="0.25">
      <c r="A441" s="4" t="s">
        <v>1281</v>
      </c>
      <c r="B441" s="7" t="str">
        <f>_xll.AtlasFormulas.AtlasFunctions.AtlasTable("PROD",DataAreaId,"T.SalesTable","%CustAccount","","","","","","","SalesId",$A441)</f>
        <v>364-000174</v>
      </c>
      <c r="C441" s="7" t="str">
        <f>_xll.AtlasFormulas.AtlasFunctions.AtlasTable("PROD",DataAreaId,"T.CustTable","%Name","","","","","","","AccountNum",$B441)</f>
        <v>IKO N.V.</v>
      </c>
      <c r="D441" s="4" t="s">
        <v>438</v>
      </c>
      <c r="E441" s="4" t="s">
        <v>1282</v>
      </c>
      <c r="F441" s="4" t="s">
        <v>439</v>
      </c>
      <c r="G441" s="7" t="str">
        <f>_xll.AtlasFormulas.AtlasFunctions.AtlasTable("PROD",DataAreaId,"T.SalesLine","%ShippingDateRequested","","","","","","","ItemId|InventTransId",$D441,$E441)</f>
        <v>5/30/2017</v>
      </c>
      <c r="H441" s="9">
        <v>-9894</v>
      </c>
      <c r="I441" s="9">
        <f>_xll.AtlasFormulas.AtlasFunctions.AtlasBalance("PROD",DataAreaId,"T.SalesLine","Sum|SalesPrice|0","","","","","","","ItemId|InventTransId",$D441,$E441)</f>
        <v>2.8</v>
      </c>
      <c r="J441" s="7" t="str">
        <f>_xll.AtlasFormulas.AtlasFunctions.AtlasTable("PROD",DataAreaId,"T.SalesLine","%CurrencyCode","","","","","","","ItemId|InventTransId",$D441,$E441)</f>
        <v>EUR</v>
      </c>
      <c r="K441" s="9">
        <f>_xll.AtlasFormulas.AtlasFunctions.AtlasBalance("PROD",DataAreaId,"T.SalesLine","Sum|LineAmount|0","","","","","","","ItemId|InventTransId",$D441,$E441)</f>
        <v>27703.200000000001</v>
      </c>
      <c r="L441" s="6">
        <v>42872</v>
      </c>
      <c r="M441" s="6">
        <v>42871</v>
      </c>
    </row>
    <row r="442" spans="1:13" x14ac:dyDescent="0.25">
      <c r="A442" s="4" t="s">
        <v>1283</v>
      </c>
      <c r="B442" s="7" t="str">
        <f>_xll.AtlasFormulas.AtlasFunctions.AtlasTable("PROD",DataAreaId,"T.SalesTable","%CustAccount","","","","","","","SalesId",$A442)</f>
        <v>364-000120</v>
      </c>
      <c r="C442" s="7" t="str">
        <f>_xll.AtlasFormulas.AtlasFunctions.AtlasTable("PROD",DataAreaId,"T.CustTable","%Name","","","","","","","AccountNum",$B442)</f>
        <v>BAM Infra Projecten</v>
      </c>
      <c r="D442" s="4" t="s">
        <v>438</v>
      </c>
      <c r="E442" s="4" t="s">
        <v>1284</v>
      </c>
      <c r="F442" s="4" t="s">
        <v>439</v>
      </c>
      <c r="G442" s="7" t="str">
        <f>_xll.AtlasFormulas.AtlasFunctions.AtlasTable("PROD",DataAreaId,"T.SalesLine","%ShippingDateRequested","","","","","","","ItemId|InventTransId",$D442,$E442)</f>
        <v>5/22/2017</v>
      </c>
      <c r="H442" s="9">
        <v>-48.5</v>
      </c>
      <c r="I442" s="9">
        <f>_xll.AtlasFormulas.AtlasFunctions.AtlasBalance("PROD",DataAreaId,"T.SalesLine","Sum|SalesPrice|0","","","","","","","ItemId|InventTransId",$D442,$E442)</f>
        <v>3.1</v>
      </c>
      <c r="J442" s="7" t="str">
        <f>_xll.AtlasFormulas.AtlasFunctions.AtlasTable("PROD",DataAreaId,"T.SalesLine","%CurrencyCode","","","","","","","ItemId|InventTransId",$D442,$E442)</f>
        <v>EUR</v>
      </c>
      <c r="K442" s="9">
        <f>_xll.AtlasFormulas.AtlasFunctions.AtlasBalance("PROD",DataAreaId,"T.SalesLine","Sum|LineAmount|0","","","","","","","ItemId|InventTransId",$D442,$E442)</f>
        <v>150.35</v>
      </c>
      <c r="L442" s="6">
        <v>42894</v>
      </c>
      <c r="M442" s="6">
        <v>42877</v>
      </c>
    </row>
    <row r="443" spans="1:13" x14ac:dyDescent="0.25">
      <c r="A443" s="4" t="s">
        <v>1285</v>
      </c>
      <c r="B443" s="7" t="str">
        <f>_xll.AtlasFormulas.AtlasFunctions.AtlasTable("PROD",DataAreaId,"T.SalesTable","%CustAccount","","","","","","","SalesId",$A443)</f>
        <v>364-000174</v>
      </c>
      <c r="C443" s="7" t="str">
        <f>_xll.AtlasFormulas.AtlasFunctions.AtlasTable("PROD",DataAreaId,"T.CustTable","%Name","","","","","","","AccountNum",$B443)</f>
        <v>IKO N.V.</v>
      </c>
      <c r="D443" s="4" t="s">
        <v>438</v>
      </c>
      <c r="E443" s="4" t="s">
        <v>1286</v>
      </c>
      <c r="F443" s="4" t="s">
        <v>439</v>
      </c>
      <c r="G443" s="7" t="str">
        <f>_xll.AtlasFormulas.AtlasFunctions.AtlasTable("PROD",DataAreaId,"T.SalesLine","%ShippingDateRequested","","","","","","","ItemId|InventTransId",$D443,$E443)</f>
        <v>5/24/2017</v>
      </c>
      <c r="H443" s="9">
        <v>-388</v>
      </c>
      <c r="I443" s="9">
        <f>_xll.AtlasFormulas.AtlasFunctions.AtlasBalance("PROD",DataAreaId,"T.SalesLine","Sum|SalesPrice|0","","","","","","","ItemId|InventTransId",$D443,$E443)</f>
        <v>1.89</v>
      </c>
      <c r="J443" s="7" t="str">
        <f>_xll.AtlasFormulas.AtlasFunctions.AtlasTable("PROD",DataAreaId,"T.SalesLine","%CurrencyCode","","","","","","","ItemId|InventTransId",$D443,$E443)</f>
        <v>EUR</v>
      </c>
      <c r="K443" s="9">
        <f>_xll.AtlasFormulas.AtlasFunctions.AtlasBalance("PROD",DataAreaId,"T.SalesLine","Sum|LineAmount|0","","","","","","","ItemId|InventTransId",$D443,$E443)</f>
        <v>733.32</v>
      </c>
      <c r="L443" s="6">
        <v>42886</v>
      </c>
      <c r="M443" s="6">
        <v>42879</v>
      </c>
    </row>
    <row r="444" spans="1:13" x14ac:dyDescent="0.25">
      <c r="A444" s="4" t="s">
        <v>1287</v>
      </c>
      <c r="B444" s="7" t="str">
        <f>_xll.AtlasFormulas.AtlasFunctions.AtlasTable("PROD",DataAreaId,"T.SalesTable","%CustAccount","","","","","","","SalesId",$A444)</f>
        <v>364-000174</v>
      </c>
      <c r="C444" s="7" t="str">
        <f>_xll.AtlasFormulas.AtlasFunctions.AtlasTable("PROD",DataAreaId,"T.CustTable","%Name","","","","","","","AccountNum",$B444)</f>
        <v>IKO N.V.</v>
      </c>
      <c r="D444" s="4" t="s">
        <v>438</v>
      </c>
      <c r="E444" s="4" t="s">
        <v>1288</v>
      </c>
      <c r="F444" s="4" t="s">
        <v>439</v>
      </c>
      <c r="G444" s="7" t="str">
        <f>_xll.AtlasFormulas.AtlasFunctions.AtlasTable("PROD",DataAreaId,"T.SalesLine","%ShippingDateRequested","","","","","","","ItemId|InventTransId",$D444,$E444)</f>
        <v>6/14/2017</v>
      </c>
      <c r="H444" s="9">
        <v>-9894</v>
      </c>
      <c r="I444" s="9">
        <f>_xll.AtlasFormulas.AtlasFunctions.AtlasBalance("PROD",DataAreaId,"T.SalesLine","Sum|SalesPrice|0","","","","","","","ItemId|InventTransId",$D444,$E444)</f>
        <v>1.89</v>
      </c>
      <c r="J444" s="7" t="str">
        <f>_xll.AtlasFormulas.AtlasFunctions.AtlasTable("PROD",DataAreaId,"T.SalesLine","%CurrencyCode","","","","","","","ItemId|InventTransId",$D444,$E444)</f>
        <v>EUR</v>
      </c>
      <c r="K444" s="9">
        <f>_xll.AtlasFormulas.AtlasFunctions.AtlasBalance("PROD",DataAreaId,"T.SalesLine","Sum|LineAmount|0","","","","","","","ItemId|InventTransId",$D444,$E444)</f>
        <v>18699.66</v>
      </c>
      <c r="L444" s="6">
        <v>42906</v>
      </c>
      <c r="M444" s="6">
        <v>42900</v>
      </c>
    </row>
    <row r="445" spans="1:13" x14ac:dyDescent="0.25">
      <c r="A445" s="4" t="s">
        <v>1289</v>
      </c>
      <c r="B445" s="7" t="str">
        <f>_xll.AtlasFormulas.AtlasFunctions.AtlasTable("PROD",DataAreaId,"T.SalesTable","%CustAccount","","","","","","","SalesId",$A445)</f>
        <v>364-000120</v>
      </c>
      <c r="C445" s="7" t="str">
        <f>_xll.AtlasFormulas.AtlasFunctions.AtlasTable("PROD",DataAreaId,"T.CustTable","%Name","","","","","","","AccountNum",$B445)</f>
        <v>BAM Infra Projecten</v>
      </c>
      <c r="D445" s="4" t="s">
        <v>438</v>
      </c>
      <c r="E445" s="4" t="s">
        <v>1290</v>
      </c>
      <c r="F445" s="4" t="s">
        <v>439</v>
      </c>
      <c r="G445" s="7" t="str">
        <f>_xll.AtlasFormulas.AtlasFunctions.AtlasTable("PROD",DataAreaId,"T.SalesLine","%ShippingDateRequested","","","","","","","ItemId|InventTransId",$D445,$E445)</f>
        <v>6/21/2017</v>
      </c>
      <c r="H445" s="9">
        <v>-485</v>
      </c>
      <c r="I445" s="9">
        <f>_xll.AtlasFormulas.AtlasFunctions.AtlasBalance("PROD",DataAreaId,"T.SalesLine","Sum|SalesPrice|0","","","","","","","ItemId|InventTransId",$D445,$E445)</f>
        <v>3.1</v>
      </c>
      <c r="J445" s="7" t="str">
        <f>_xll.AtlasFormulas.AtlasFunctions.AtlasTable("PROD",DataAreaId,"T.SalesLine","%CurrencyCode","","","","","","","ItemId|InventTransId",$D445,$E445)</f>
        <v>EUR</v>
      </c>
      <c r="K445" s="9">
        <f>_xll.AtlasFormulas.AtlasFunctions.AtlasBalance("PROD",DataAreaId,"T.SalesLine","Sum|LineAmount|0","","","","","","","ItemId|InventTransId",$D445,$E445)</f>
        <v>1503.5</v>
      </c>
      <c r="L445" s="6"/>
      <c r="M445" s="6">
        <v>42907</v>
      </c>
    </row>
    <row r="446" spans="1:13" x14ac:dyDescent="0.25">
      <c r="A446" s="4" t="s">
        <v>1291</v>
      </c>
      <c r="B446" s="7" t="str">
        <f>_xll.AtlasFormulas.AtlasFunctions.AtlasTable("PROD",DataAreaId,"T.SalesTable","%CustAccount","","","","","","","SalesId",$A446)</f>
        <v>364-000169</v>
      </c>
      <c r="C446" s="7" t="str">
        <f>_xll.AtlasFormulas.AtlasFunctions.AtlasTable("PROD",DataAreaId,"T.CustTable","%Name","","","","","","","AccountNum",$B446)</f>
        <v>HWE Inkoop en Advies</v>
      </c>
      <c r="D446" s="4" t="s">
        <v>1292</v>
      </c>
      <c r="E446" s="4" t="s">
        <v>1293</v>
      </c>
      <c r="F446" s="4" t="s">
        <v>1294</v>
      </c>
      <c r="G446" s="7" t="str">
        <f>_xll.AtlasFormulas.AtlasFunctions.AtlasTable("PROD",DataAreaId,"T.SalesLine","%ShippingDateRequested","","","","","","","ItemId|InventTransId",$D446,$E446)</f>
        <v>1/31/2017</v>
      </c>
      <c r="H446" s="9">
        <v>-40</v>
      </c>
      <c r="I446" s="9">
        <f>_xll.AtlasFormulas.AtlasFunctions.AtlasBalance("PROD",DataAreaId,"T.SalesLine","Sum|SalesPrice|0","","","","","","","ItemId|InventTransId",$D446,$E446)</f>
        <v>9</v>
      </c>
      <c r="J446" s="7" t="str">
        <f>_xll.AtlasFormulas.AtlasFunctions.AtlasTable("PROD",DataAreaId,"T.SalesLine","%CurrencyCode","","","","","","","ItemId|InventTransId",$D446,$E446)</f>
        <v>EUR</v>
      </c>
      <c r="K446" s="9">
        <f>_xll.AtlasFormulas.AtlasFunctions.AtlasBalance("PROD",DataAreaId,"T.SalesLine","Sum|LineAmount|0","","","","","","","ItemId|InventTransId",$D446,$E446)</f>
        <v>360</v>
      </c>
      <c r="L446" s="6">
        <v>42774</v>
      </c>
      <c r="M446" s="6">
        <v>42765</v>
      </c>
    </row>
    <row r="447" spans="1:13" x14ac:dyDescent="0.25">
      <c r="A447" s="4" t="s">
        <v>1003</v>
      </c>
      <c r="B447" s="7" t="str">
        <f>_xll.AtlasFormulas.AtlasFunctions.AtlasTable("PROD",DataAreaId,"T.SalesTable","%CustAccount","","","","","","","SalesId",$A447)</f>
        <v>364-000053</v>
      </c>
      <c r="C447" s="7" t="str">
        <f>_xll.AtlasFormulas.AtlasFunctions.AtlasTable("PROD",DataAreaId,"T.CustTable","%Name","","","","","","","AccountNum",$B447)</f>
        <v>Heijmans Wegenbouw B.V. GPO</v>
      </c>
      <c r="D447" s="4" t="s">
        <v>1292</v>
      </c>
      <c r="E447" s="4" t="s">
        <v>1295</v>
      </c>
      <c r="F447" s="4" t="s">
        <v>1294</v>
      </c>
      <c r="G447" s="7" t="str">
        <f>_xll.AtlasFormulas.AtlasFunctions.AtlasTable("PROD",DataAreaId,"T.SalesLine","%ShippingDateRequested","","","","","","","ItemId|InventTransId",$D447,$E447)</f>
        <v>4/6/2017</v>
      </c>
      <c r="H447" s="9">
        <v>-720</v>
      </c>
      <c r="I447" s="9">
        <f>_xll.AtlasFormulas.AtlasFunctions.AtlasBalance("PROD",DataAreaId,"T.SalesLine","Sum|SalesPrice|0","","","","","","","ItemId|InventTransId",$D447,$E447)</f>
        <v>6.5</v>
      </c>
      <c r="J447" s="7" t="str">
        <f>_xll.AtlasFormulas.AtlasFunctions.AtlasTable("PROD",DataAreaId,"T.SalesLine","%CurrencyCode","","","","","","","ItemId|InventTransId",$D447,$E447)</f>
        <v>EUR</v>
      </c>
      <c r="K447" s="9">
        <f>_xll.AtlasFormulas.AtlasFunctions.AtlasBalance("PROD",DataAreaId,"T.SalesLine","Sum|LineAmount|0","","","","","","","ItemId|InventTransId",$D447,$E447)</f>
        <v>4680</v>
      </c>
      <c r="L447" s="6">
        <v>42837</v>
      </c>
      <c r="M447" s="6">
        <v>42830</v>
      </c>
    </row>
    <row r="448" spans="1:13" x14ac:dyDescent="0.25">
      <c r="A448" s="4" t="s">
        <v>884</v>
      </c>
      <c r="B448" s="7" t="str">
        <f>_xll.AtlasFormulas.AtlasFunctions.AtlasTable("PROD",DataAreaId,"T.SalesTable","%CustAccount","","","","","","","SalesId",$A448)</f>
        <v>364-000041</v>
      </c>
      <c r="C448" s="7" t="str">
        <f>_xll.AtlasFormulas.AtlasFunctions.AtlasTable("PROD",DataAreaId,"T.CustTable","%Name","","","","","","","AccountNum",$B448)</f>
        <v>Dura Vermeer Infrastructuur Noord West</v>
      </c>
      <c r="D448" s="4" t="s">
        <v>444</v>
      </c>
      <c r="E448" s="4" t="s">
        <v>1296</v>
      </c>
      <c r="F448" s="4" t="s">
        <v>42</v>
      </c>
      <c r="G448" s="7" t="str">
        <f>_xll.AtlasFormulas.AtlasFunctions.AtlasTable("PROD",DataAreaId,"T.SalesLine","%ShippingDateRequested","","","","","","","ItemId|InventTransId",$D448,$E448)</f>
        <v>7/9/2017</v>
      </c>
      <c r="H448" s="9">
        <v>-450</v>
      </c>
      <c r="I448" s="9">
        <f>_xll.AtlasFormulas.AtlasFunctions.AtlasBalance("PROD",DataAreaId,"T.SalesLine","Sum|SalesPrice|0","","","","","","","ItemId|InventTransId",$D448,$E448)</f>
        <v>2.56</v>
      </c>
      <c r="J448" s="7" t="str">
        <f>_xll.AtlasFormulas.AtlasFunctions.AtlasTable("PROD",DataAreaId,"T.SalesLine","%CurrencyCode","","","","","","","ItemId|InventTransId",$D448,$E448)</f>
        <v>EUR</v>
      </c>
      <c r="K448" s="9">
        <f>_xll.AtlasFormulas.AtlasFunctions.AtlasBalance("PROD",DataAreaId,"T.SalesLine","Sum|LineAmount|0","","","","","","","ItemId|InventTransId",$D448,$E448)</f>
        <v>1152</v>
      </c>
      <c r="L448" s="6"/>
      <c r="M448" s="6"/>
    </row>
    <row r="449" spans="1:13" x14ac:dyDescent="0.25">
      <c r="A449" s="4" t="s">
        <v>882</v>
      </c>
      <c r="B449" s="7" t="str">
        <f>_xll.AtlasFormulas.AtlasFunctions.AtlasTable("PROD",DataAreaId,"T.SalesTable","%CustAccount","","","","","","","SalesId",$A449)</f>
        <v>364-000041</v>
      </c>
      <c r="C449" s="7" t="str">
        <f>_xll.AtlasFormulas.AtlasFunctions.AtlasTable("PROD",DataAreaId,"T.CustTable","%Name","","","","","","","AccountNum",$B449)</f>
        <v>Dura Vermeer Infrastructuur Noord West</v>
      </c>
      <c r="D449" s="4" t="s">
        <v>444</v>
      </c>
      <c r="E449" s="4" t="s">
        <v>1297</v>
      </c>
      <c r="F449" s="4" t="s">
        <v>42</v>
      </c>
      <c r="G449" s="7" t="str">
        <f>_xll.AtlasFormulas.AtlasFunctions.AtlasTable("PROD",DataAreaId,"T.SalesLine","%ShippingDateRequested","","","","","","","ItemId|InventTransId",$D449,$E449)</f>
        <v>7/8/2017</v>
      </c>
      <c r="H449" s="9">
        <v>-300</v>
      </c>
      <c r="I449" s="9">
        <f>_xll.AtlasFormulas.AtlasFunctions.AtlasBalance("PROD",DataAreaId,"T.SalesLine","Sum|SalesPrice|0","","","","","","","ItemId|InventTransId",$D449,$E449)</f>
        <v>2.56</v>
      </c>
      <c r="J449" s="7" t="str">
        <f>_xll.AtlasFormulas.AtlasFunctions.AtlasTable("PROD",DataAreaId,"T.SalesLine","%CurrencyCode","","","","","","","ItemId|InventTransId",$D449,$E449)</f>
        <v>EUR</v>
      </c>
      <c r="K449" s="9">
        <f>_xll.AtlasFormulas.AtlasFunctions.AtlasBalance("PROD",DataAreaId,"T.SalesLine","Sum|LineAmount|0","","","","","","","ItemId|InventTransId",$D449,$E449)</f>
        <v>768</v>
      </c>
      <c r="L449" s="6"/>
      <c r="M449" s="6"/>
    </row>
    <row r="450" spans="1:13" x14ac:dyDescent="0.25">
      <c r="A450" s="4" t="s">
        <v>916</v>
      </c>
      <c r="B450" s="7" t="str">
        <f>_xll.AtlasFormulas.AtlasFunctions.AtlasTable("PROD",DataAreaId,"T.SalesTable","%CustAccount","","","","","","","SalesId",$A450)</f>
        <v>364-000107</v>
      </c>
      <c r="C450" s="7" t="str">
        <f>_xll.AtlasFormulas.AtlasFunctions.AtlasTable("PROD",DataAreaId,"T.CustTable","%Name","","","","","","","AccountNum",$B450)</f>
        <v>Boskalis NL B.V.</v>
      </c>
      <c r="D450" s="4" t="s">
        <v>444</v>
      </c>
      <c r="E450" s="4" t="s">
        <v>1298</v>
      </c>
      <c r="F450" s="4" t="s">
        <v>42</v>
      </c>
      <c r="G450" s="7" t="str">
        <f>_xll.AtlasFormulas.AtlasFunctions.AtlasTable("PROD",DataAreaId,"T.SalesLine","%ShippingDateRequested","","","","","","","ItemId|InventTransId",$D450,$E450)</f>
        <v>1/18/2017</v>
      </c>
      <c r="H450" s="9">
        <v>-75</v>
      </c>
      <c r="I450" s="9">
        <f>_xll.AtlasFormulas.AtlasFunctions.AtlasBalance("PROD",DataAreaId,"T.SalesLine","Sum|SalesPrice|0","","","","","","","ItemId|InventTransId",$D450,$E450)</f>
        <v>2.6</v>
      </c>
      <c r="J450" s="7" t="str">
        <f>_xll.AtlasFormulas.AtlasFunctions.AtlasTable("PROD",DataAreaId,"T.SalesLine","%CurrencyCode","","","","","","","ItemId|InventTransId",$D450,$E450)</f>
        <v>EUR</v>
      </c>
      <c r="K450" s="9">
        <f>_xll.AtlasFormulas.AtlasFunctions.AtlasBalance("PROD",DataAreaId,"T.SalesLine","Sum|LineAmount|0","","","","","","","ItemId|InventTransId",$D450,$E450)</f>
        <v>195</v>
      </c>
      <c r="L450" s="6">
        <v>42759</v>
      </c>
      <c r="M450" s="6">
        <v>42753</v>
      </c>
    </row>
    <row r="451" spans="1:13" x14ac:dyDescent="0.25">
      <c r="A451" s="4" t="s">
        <v>902</v>
      </c>
      <c r="B451" s="7" t="str">
        <f>_xll.AtlasFormulas.AtlasFunctions.AtlasTable("PROD",DataAreaId,"T.SalesTable","%CustAccount","","","","","","","SalesId",$A451)</f>
        <v>364-000061</v>
      </c>
      <c r="C451" s="7" t="str">
        <f>_xll.AtlasFormulas.AtlasFunctions.AtlasTable("PROD",DataAreaId,"T.CustTable","%Name","","","","","","","AccountNum",$B451)</f>
        <v>Heijmans Wegen B.V. Asset Management Schiphol</v>
      </c>
      <c r="D451" s="4" t="s">
        <v>447</v>
      </c>
      <c r="E451" s="4" t="s">
        <v>1299</v>
      </c>
      <c r="F451" s="4" t="s">
        <v>427</v>
      </c>
      <c r="G451" s="7" t="str">
        <f>_xll.AtlasFormulas.AtlasFunctions.AtlasTable("PROD",DataAreaId,"T.SalesLine","%ShippingDateRequested","","","","","","","ItemId|InventTransId",$D451,$E451)</f>
        <v>7/8/2017</v>
      </c>
      <c r="H451" s="9">
        <v>-75</v>
      </c>
      <c r="I451" s="9">
        <f>_xll.AtlasFormulas.AtlasFunctions.AtlasBalance("PROD",DataAreaId,"T.SalesLine","Sum|SalesPrice|0","","","","","","","ItemId|InventTransId",$D451,$E451)</f>
        <v>2.85</v>
      </c>
      <c r="J451" s="7" t="str">
        <f>_xll.AtlasFormulas.AtlasFunctions.AtlasTable("PROD",DataAreaId,"T.SalesLine","%CurrencyCode","","","","","","","ItemId|InventTransId",$D451,$E451)</f>
        <v>EUR</v>
      </c>
      <c r="K451" s="9">
        <f>_xll.AtlasFormulas.AtlasFunctions.AtlasBalance("PROD",DataAreaId,"T.SalesLine","Sum|LineAmount|0","","","","","","","ItemId|InventTransId",$D451,$E451)</f>
        <v>213.75</v>
      </c>
      <c r="L451" s="6"/>
      <c r="M451" s="6"/>
    </row>
    <row r="452" spans="1:13" x14ac:dyDescent="0.25">
      <c r="A452" s="4" t="s">
        <v>1300</v>
      </c>
      <c r="B452" s="7" t="str">
        <f>_xll.AtlasFormulas.AtlasFunctions.AtlasTable("PROD",DataAreaId,"T.SalesTable","%CustAccount","","","","","","","SalesId",$A452)</f>
        <v>364-000041</v>
      </c>
      <c r="C452" s="7" t="str">
        <f>_xll.AtlasFormulas.AtlasFunctions.AtlasTable("PROD",DataAreaId,"T.CustTable","%Name","","","","","","","AccountNum",$B452)</f>
        <v>Dura Vermeer Infrastructuur Noord West</v>
      </c>
      <c r="D452" s="4" t="s">
        <v>447</v>
      </c>
      <c r="E452" s="4" t="s">
        <v>1301</v>
      </c>
      <c r="F452" s="4" t="s">
        <v>427</v>
      </c>
      <c r="G452" s="7" t="str">
        <f>_xll.AtlasFormulas.AtlasFunctions.AtlasTable("PROD",DataAreaId,"T.SalesLine","%ShippingDateRequested","","","","","","","ItemId|InventTransId",$D452,$E452)</f>
        <v>6/22/2017</v>
      </c>
      <c r="H452" s="9">
        <v>-75</v>
      </c>
      <c r="I452" s="9">
        <f>_xll.AtlasFormulas.AtlasFunctions.AtlasBalance("PROD",DataAreaId,"T.SalesLine","Sum|SalesPrice|0","","","","","","","ItemId|InventTransId",$D452,$E452)</f>
        <v>2.56</v>
      </c>
      <c r="J452" s="7" t="str">
        <f>_xll.AtlasFormulas.AtlasFunctions.AtlasTable("PROD",DataAreaId,"T.SalesLine","%CurrencyCode","","","","","","","ItemId|InventTransId",$D452,$E452)</f>
        <v>EUR</v>
      </c>
      <c r="K452" s="9">
        <f>_xll.AtlasFormulas.AtlasFunctions.AtlasBalance("PROD",DataAreaId,"T.SalesLine","Sum|LineAmount|0","","","","","","","ItemId|InventTransId",$D452,$E452)</f>
        <v>192</v>
      </c>
      <c r="L452" s="6"/>
      <c r="M452" s="6"/>
    </row>
    <row r="453" spans="1:13" x14ac:dyDescent="0.25">
      <c r="A453" s="4" t="s">
        <v>1302</v>
      </c>
      <c r="B453" s="7" t="str">
        <f>_xll.AtlasFormulas.AtlasFunctions.AtlasTable("PROD",DataAreaId,"T.SalesTable","%CustAccount","","","","","","","SalesId",$A453)</f>
        <v>364-000097</v>
      </c>
      <c r="C453" s="7" t="str">
        <f>_xll.AtlasFormulas.AtlasFunctions.AtlasTable("PROD",DataAreaId,"T.CustTable","%Name","","","","","","","AccountNum",$B453)</f>
        <v>Heijmans Wegen</v>
      </c>
      <c r="D453" s="4" t="s">
        <v>447</v>
      </c>
      <c r="E453" s="4" t="s">
        <v>1303</v>
      </c>
      <c r="F453" s="4" t="s">
        <v>427</v>
      </c>
      <c r="G453" s="7" t="str">
        <f>_xll.AtlasFormulas.AtlasFunctions.AtlasTable("PROD",DataAreaId,"T.SalesLine","%ShippingDateRequested","","","","","","","ItemId|InventTransId",$D453,$E453)</f>
        <v>6/23/2017</v>
      </c>
      <c r="H453" s="9">
        <v>-1650</v>
      </c>
      <c r="I453" s="9">
        <f>_xll.AtlasFormulas.AtlasFunctions.AtlasBalance("PROD",DataAreaId,"T.SalesLine","Sum|SalesPrice|0","","","","","","","ItemId|InventTransId",$D453,$E453)</f>
        <v>2.8</v>
      </c>
      <c r="J453" s="7" t="str">
        <f>_xll.AtlasFormulas.AtlasFunctions.AtlasTable("PROD",DataAreaId,"T.SalesLine","%CurrencyCode","","","","","","","ItemId|InventTransId",$D453,$E453)</f>
        <v>EUR</v>
      </c>
      <c r="K453" s="9">
        <f>_xll.AtlasFormulas.AtlasFunctions.AtlasBalance("PROD",DataAreaId,"T.SalesLine","Sum|LineAmount|0","","","","","","","ItemId|InventTransId",$D453,$E453)</f>
        <v>4620</v>
      </c>
      <c r="L453" s="6"/>
      <c r="M453" s="6"/>
    </row>
    <row r="454" spans="1:13" x14ac:dyDescent="0.25">
      <c r="A454" s="4" t="s">
        <v>1210</v>
      </c>
      <c r="B454" s="7" t="str">
        <f>_xll.AtlasFormulas.AtlasFunctions.AtlasTable("PROD",DataAreaId,"T.SalesTable","%CustAccount","","","","","","","SalesId",$A454)</f>
        <v>364-000045</v>
      </c>
      <c r="C454" s="7" t="str">
        <f>_xll.AtlasFormulas.AtlasFunctions.AtlasTable("PROD",DataAreaId,"T.CustTable","%Name","","","","","","","AccountNum",$B454)</f>
        <v>Dura Vermeer Infrastructuur Zuid West</v>
      </c>
      <c r="D454" s="4" t="s">
        <v>447</v>
      </c>
      <c r="E454" s="4" t="s">
        <v>1304</v>
      </c>
      <c r="F454" s="4" t="s">
        <v>427</v>
      </c>
      <c r="G454" s="7" t="str">
        <f>_xll.AtlasFormulas.AtlasFunctions.AtlasTable("PROD",DataAreaId,"T.SalesLine","%ShippingDateRequested","","","","","","","ItemId|InventTransId",$D454,$E454)</f>
        <v>2/24/2017</v>
      </c>
      <c r="H454" s="9">
        <v>-75</v>
      </c>
      <c r="I454" s="9">
        <f>_xll.AtlasFormulas.AtlasFunctions.AtlasBalance("PROD",DataAreaId,"T.SalesLine","Sum|SalesPrice|0","","","","","","","ItemId|InventTransId",$D454,$E454)</f>
        <v>2.9</v>
      </c>
      <c r="J454" s="7" t="str">
        <f>_xll.AtlasFormulas.AtlasFunctions.AtlasTable("PROD",DataAreaId,"T.SalesLine","%CurrencyCode","","","","","","","ItemId|InventTransId",$D454,$E454)</f>
        <v>EUR</v>
      </c>
      <c r="K454" s="9">
        <f>_xll.AtlasFormulas.AtlasFunctions.AtlasBalance("PROD",DataAreaId,"T.SalesLine","Sum|LineAmount|0","","","","","","","ItemId|InventTransId",$D454,$E454)</f>
        <v>217.5</v>
      </c>
      <c r="L454" s="6">
        <v>42804</v>
      </c>
      <c r="M454" s="6">
        <v>42767</v>
      </c>
    </row>
    <row r="455" spans="1:13" x14ac:dyDescent="0.25">
      <c r="A455" s="4" t="s">
        <v>1220</v>
      </c>
      <c r="B455" s="7" t="str">
        <f>_xll.AtlasFormulas.AtlasFunctions.AtlasTable("PROD",DataAreaId,"T.SalesTable","%CustAccount","","","","","","","SalesId",$A455)</f>
        <v>364-000063</v>
      </c>
      <c r="C455" s="7" t="str">
        <f>_xll.AtlasFormulas.AtlasFunctions.AtlasTable("PROD",DataAreaId,"T.CustTable","%Name","","","","","","","AccountNum",$B455)</f>
        <v>Wegenbouwbedrijf De Wilde B.V.</v>
      </c>
      <c r="D455" s="4" t="s">
        <v>447</v>
      </c>
      <c r="E455" s="4" t="s">
        <v>1305</v>
      </c>
      <c r="F455" s="4" t="s">
        <v>427</v>
      </c>
      <c r="G455" s="7" t="str">
        <f>_xll.AtlasFormulas.AtlasFunctions.AtlasTable("PROD",DataAreaId,"T.SalesLine","%ShippingDateRequested","","","","","","","ItemId|InventTransId",$D455,$E455)</f>
        <v>3/22/2017</v>
      </c>
      <c r="H455" s="9">
        <v>-300</v>
      </c>
      <c r="I455" s="9">
        <f>_xll.AtlasFormulas.AtlasFunctions.AtlasBalance("PROD",DataAreaId,"T.SalesLine","Sum|SalesPrice|0","","","","","","","ItemId|InventTransId",$D455,$E455)</f>
        <v>2.85</v>
      </c>
      <c r="J455" s="7" t="str">
        <f>_xll.AtlasFormulas.AtlasFunctions.AtlasTable("PROD",DataAreaId,"T.SalesLine","%CurrencyCode","","","","","","","ItemId|InventTransId",$D455,$E455)</f>
        <v>EUR</v>
      </c>
      <c r="K455" s="9">
        <f>_xll.AtlasFormulas.AtlasFunctions.AtlasBalance("PROD",DataAreaId,"T.SalesLine","Sum|LineAmount|0","","","","","","","ItemId|InventTransId",$D455,$E455)</f>
        <v>855</v>
      </c>
      <c r="L455" s="6">
        <v>42835</v>
      </c>
      <c r="M455" s="6">
        <v>42816</v>
      </c>
    </row>
    <row r="456" spans="1:13" x14ac:dyDescent="0.25">
      <c r="A456" s="4" t="s">
        <v>1306</v>
      </c>
      <c r="B456" s="7" t="str">
        <f>_xll.AtlasFormulas.AtlasFunctions.AtlasTable("PROD",DataAreaId,"T.SalesTable","%CustAccount","","","","","","","SalesId",$A456)</f>
        <v>364-000034</v>
      </c>
      <c r="C456" s="7" t="str">
        <f>_xll.AtlasFormulas.AtlasFunctions.AtlasTable("PROD",DataAreaId,"T.CustTable","%Name","","","","","","","AccountNum",$B456)</f>
        <v>Mouwrik Waardenburg B.V.</v>
      </c>
      <c r="D456" s="4" t="s">
        <v>447</v>
      </c>
      <c r="E456" s="4" t="s">
        <v>1307</v>
      </c>
      <c r="F456" s="4" t="s">
        <v>427</v>
      </c>
      <c r="G456" s="7" t="str">
        <f>_xll.AtlasFormulas.AtlasFunctions.AtlasTable("PROD",DataAreaId,"T.SalesLine","%ShippingDateRequested","","","","","","","ItemId|InventTransId",$D456,$E456)</f>
        <v>4/3/2017</v>
      </c>
      <c r="H456" s="9">
        <v>-1725</v>
      </c>
      <c r="I456" s="9">
        <f>_xll.AtlasFormulas.AtlasFunctions.AtlasBalance("PROD",DataAreaId,"T.SalesLine","Sum|SalesPrice|0","","","","","","","ItemId|InventTransId",$D456,$E456)</f>
        <v>2.85</v>
      </c>
      <c r="J456" s="7" t="str">
        <f>_xll.AtlasFormulas.AtlasFunctions.AtlasTable("PROD",DataAreaId,"T.SalesLine","%CurrencyCode","","","","","","","ItemId|InventTransId",$D456,$E456)</f>
        <v>EUR</v>
      </c>
      <c r="K456" s="9">
        <f>_xll.AtlasFormulas.AtlasFunctions.AtlasBalance("PROD",DataAreaId,"T.SalesLine","Sum|LineAmount|0","","","","","","","ItemId|InventTransId",$D456,$E456)</f>
        <v>4916.25</v>
      </c>
      <c r="L456" s="6">
        <v>42835</v>
      </c>
      <c r="M456" s="6">
        <v>42828</v>
      </c>
    </row>
    <row r="457" spans="1:13" x14ac:dyDescent="0.25">
      <c r="A457" s="4" t="s">
        <v>1308</v>
      </c>
      <c r="B457" s="7" t="str">
        <f>_xll.AtlasFormulas.AtlasFunctions.AtlasTable("PROD",DataAreaId,"T.SalesTable","%CustAccount","","","","","","","SalesId",$A457)</f>
        <v>364-000034</v>
      </c>
      <c r="C457" s="7" t="str">
        <f>_xll.AtlasFormulas.AtlasFunctions.AtlasTable("PROD",DataAreaId,"T.CustTable","%Name","","","","","","","AccountNum",$B457)</f>
        <v>Mouwrik Waardenburg B.V.</v>
      </c>
      <c r="D457" s="4" t="s">
        <v>447</v>
      </c>
      <c r="E457" s="4" t="s">
        <v>1309</v>
      </c>
      <c r="F457" s="4" t="s">
        <v>427</v>
      </c>
      <c r="G457" s="7" t="str">
        <f>_xll.AtlasFormulas.AtlasFunctions.AtlasTable("PROD",DataAreaId,"T.SalesLine","%ShippingDateRequested","","","","","","","ItemId|InventTransId",$D457,$E457)</f>
        <v>4/19/2017</v>
      </c>
      <c r="H457" s="9">
        <v>-150</v>
      </c>
      <c r="I457" s="9">
        <f>_xll.AtlasFormulas.AtlasFunctions.AtlasBalance("PROD",DataAreaId,"T.SalesLine","Sum|SalesPrice|0","","","","","","","ItemId|InventTransId",$D457,$E457)</f>
        <v>2.85</v>
      </c>
      <c r="J457" s="7" t="str">
        <f>_xll.AtlasFormulas.AtlasFunctions.AtlasTable("PROD",DataAreaId,"T.SalesLine","%CurrencyCode","","","","","","","ItemId|InventTransId",$D457,$E457)</f>
        <v>EUR</v>
      </c>
      <c r="K457" s="9">
        <f>_xll.AtlasFormulas.AtlasFunctions.AtlasBalance("PROD",DataAreaId,"T.SalesLine","Sum|LineAmount|0","","","","","","","ItemId|InventTransId",$D457,$E457)</f>
        <v>427.5</v>
      </c>
      <c r="L457" s="6">
        <v>42863</v>
      </c>
      <c r="M457" s="6">
        <v>42837</v>
      </c>
    </row>
    <row r="458" spans="1:13" x14ac:dyDescent="0.25">
      <c r="A458" s="4" t="s">
        <v>1310</v>
      </c>
      <c r="B458" s="7" t="str">
        <f>_xll.AtlasFormulas.AtlasFunctions.AtlasTable("PROD",DataAreaId,"T.SalesTable","%CustAccount","","","","","","","SalesId",$A458)</f>
        <v>364-000045</v>
      </c>
      <c r="C458" s="7" t="str">
        <f>_xll.AtlasFormulas.AtlasFunctions.AtlasTable("PROD",DataAreaId,"T.CustTable","%Name","","","","","","","AccountNum",$B458)</f>
        <v>Dura Vermeer Infrastructuur Zuid West</v>
      </c>
      <c r="D458" s="4" t="s">
        <v>447</v>
      </c>
      <c r="E458" s="4" t="s">
        <v>1311</v>
      </c>
      <c r="F458" s="4" t="s">
        <v>427</v>
      </c>
      <c r="G458" s="7" t="str">
        <f>_xll.AtlasFormulas.AtlasFunctions.AtlasTable("PROD",DataAreaId,"T.SalesLine","%ShippingDateRequested","","","","","","","ItemId|InventTransId",$D458,$E458)</f>
        <v>4/21/2017</v>
      </c>
      <c r="H458" s="9">
        <v>-225</v>
      </c>
      <c r="I458" s="9">
        <f>_xll.AtlasFormulas.AtlasFunctions.AtlasBalance("PROD",DataAreaId,"T.SalesLine","Sum|SalesPrice|0","","","","","","","ItemId|InventTransId",$D458,$E458)</f>
        <v>2.56</v>
      </c>
      <c r="J458" s="7" t="str">
        <f>_xll.AtlasFormulas.AtlasFunctions.AtlasTable("PROD",DataAreaId,"T.SalesLine","%CurrencyCode","","","","","","","ItemId|InventTransId",$D458,$E458)</f>
        <v>EUR</v>
      </c>
      <c r="K458" s="9">
        <f>_xll.AtlasFormulas.AtlasFunctions.AtlasBalance("PROD",DataAreaId,"T.SalesLine","Sum|LineAmount|0","","","","","","","ItemId|InventTransId",$D458,$E458)</f>
        <v>576</v>
      </c>
      <c r="L458" s="6">
        <v>42863</v>
      </c>
      <c r="M458" s="6">
        <v>42845</v>
      </c>
    </row>
    <row r="459" spans="1:13" x14ac:dyDescent="0.25">
      <c r="A459" s="4" t="s">
        <v>1312</v>
      </c>
      <c r="B459" s="7" t="str">
        <f>_xll.AtlasFormulas.AtlasFunctions.AtlasTable("PROD",DataAreaId,"T.SalesTable","%CustAccount","","","","","","","SalesId",$A459)</f>
        <v>364-000105</v>
      </c>
      <c r="C459" s="7" t="str">
        <f>_xll.AtlasFormulas.AtlasFunctions.AtlasTable("PROD",DataAreaId,"T.CustTable","%Name","","","","","","","AccountNum",$B459)</f>
        <v>Landheer Infra B.V.</v>
      </c>
      <c r="D459" s="4" t="s">
        <v>447</v>
      </c>
      <c r="E459" s="4" t="s">
        <v>1313</v>
      </c>
      <c r="F459" s="4" t="s">
        <v>427</v>
      </c>
      <c r="G459" s="7" t="str">
        <f>_xll.AtlasFormulas.AtlasFunctions.AtlasTable("PROD",DataAreaId,"T.SalesLine","%ShippingDateRequested","","","","","","","ItemId|InventTransId",$D459,$E459)</f>
        <v>5/1/2017</v>
      </c>
      <c r="H459" s="9">
        <v>-150</v>
      </c>
      <c r="I459" s="9">
        <f>_xll.AtlasFormulas.AtlasFunctions.AtlasBalance("PROD",DataAreaId,"T.SalesLine","Sum|SalesPrice|0","","","","","","","ItemId|InventTransId",$D459,$E459)</f>
        <v>2.85</v>
      </c>
      <c r="J459" s="7" t="str">
        <f>_xll.AtlasFormulas.AtlasFunctions.AtlasTable("PROD",DataAreaId,"T.SalesLine","%CurrencyCode","","","","","","","ItemId|InventTransId",$D459,$E459)</f>
        <v>EUR</v>
      </c>
      <c r="K459" s="9">
        <f>_xll.AtlasFormulas.AtlasFunctions.AtlasBalance("PROD",DataAreaId,"T.SalesLine","Sum|LineAmount|0","","","","","","","ItemId|InventTransId",$D459,$E459)</f>
        <v>427.5</v>
      </c>
      <c r="L459" s="6">
        <v>42867</v>
      </c>
      <c r="M459" s="6">
        <v>42853</v>
      </c>
    </row>
    <row r="460" spans="1:13" x14ac:dyDescent="0.25">
      <c r="A460" s="4" t="s">
        <v>1236</v>
      </c>
      <c r="B460" s="7" t="str">
        <f>_xll.AtlasFormulas.AtlasFunctions.AtlasTable("PROD",DataAreaId,"T.SalesTable","%CustAccount","","","","","","","SalesId",$A460)</f>
        <v>364-000055</v>
      </c>
      <c r="C460" s="7" t="str">
        <f>_xll.AtlasFormulas.AtlasFunctions.AtlasTable("PROD",DataAreaId,"T.CustTable","%Name","","","","","","","AccountNum",$B460)</f>
        <v>Aannemingsmaatschappij van Gelder B.V.</v>
      </c>
      <c r="D460" s="4" t="s">
        <v>447</v>
      </c>
      <c r="E460" s="4" t="s">
        <v>1314</v>
      </c>
      <c r="F460" s="4" t="s">
        <v>427</v>
      </c>
      <c r="G460" s="7" t="str">
        <f>_xll.AtlasFormulas.AtlasFunctions.AtlasTable("PROD",DataAreaId,"T.SalesLine","%ShippingDateRequested","","","","","","","ItemId|InventTransId",$D460,$E460)</f>
        <v>5/2/2017</v>
      </c>
      <c r="H460" s="9">
        <v>-675</v>
      </c>
      <c r="I460" s="9">
        <f>_xll.AtlasFormulas.AtlasFunctions.AtlasBalance("PROD",DataAreaId,"T.SalesLine","Sum|SalesPrice|0","","","","","","","ItemId|InventTransId",$D460,$E460)</f>
        <v>2.7</v>
      </c>
      <c r="J460" s="7" t="str">
        <f>_xll.AtlasFormulas.AtlasFunctions.AtlasTable("PROD",DataAreaId,"T.SalesLine","%CurrencyCode","","","","","","","ItemId|InventTransId",$D460,$E460)</f>
        <v>EUR</v>
      </c>
      <c r="K460" s="9">
        <f>_xll.AtlasFormulas.AtlasFunctions.AtlasBalance("PROD",DataAreaId,"T.SalesLine","Sum|LineAmount|0","","","","","","","ItemId|InventTransId",$D460,$E460)</f>
        <v>1822.5</v>
      </c>
      <c r="L460" s="6">
        <v>42867</v>
      </c>
      <c r="M460" s="6">
        <v>42856</v>
      </c>
    </row>
    <row r="461" spans="1:13" x14ac:dyDescent="0.25">
      <c r="A461" s="4" t="s">
        <v>1315</v>
      </c>
      <c r="B461" s="7" t="str">
        <f>_xll.AtlasFormulas.AtlasFunctions.AtlasTable("PROD",DataAreaId,"T.SalesTable","%CustAccount","","","","","","","SalesId",$A461)</f>
        <v>364-000063</v>
      </c>
      <c r="C461" s="7" t="str">
        <f>_xll.AtlasFormulas.AtlasFunctions.AtlasTable("PROD",DataAreaId,"T.CustTable","%Name","","","","","","","AccountNum",$B461)</f>
        <v>Wegenbouwbedrijf De Wilde B.V.</v>
      </c>
      <c r="D461" s="4" t="s">
        <v>447</v>
      </c>
      <c r="E461" s="4" t="s">
        <v>1316</v>
      </c>
      <c r="F461" s="4" t="s">
        <v>427</v>
      </c>
      <c r="G461" s="7" t="str">
        <f>_xll.AtlasFormulas.AtlasFunctions.AtlasTable("PROD",DataAreaId,"T.SalesLine","%ShippingDateRequested","","","","","","","ItemId|InventTransId",$D461,$E461)</f>
        <v>5/2/2017</v>
      </c>
      <c r="H461" s="9">
        <v>-225</v>
      </c>
      <c r="I461" s="9">
        <f>_xll.AtlasFormulas.AtlasFunctions.AtlasBalance("PROD",DataAreaId,"T.SalesLine","Sum|SalesPrice|0","","","","","","","ItemId|InventTransId",$D461,$E461)</f>
        <v>2.85</v>
      </c>
      <c r="J461" s="7" t="str">
        <f>_xll.AtlasFormulas.AtlasFunctions.AtlasTable("PROD",DataAreaId,"T.SalesLine","%CurrencyCode","","","","","","","ItemId|InventTransId",$D461,$E461)</f>
        <v>EUR</v>
      </c>
      <c r="K461" s="9">
        <f>_xll.AtlasFormulas.AtlasFunctions.AtlasBalance("PROD",DataAreaId,"T.SalesLine","Sum|LineAmount|0","","","","","","","ItemId|InventTransId",$D461,$E461)</f>
        <v>641.25</v>
      </c>
      <c r="L461" s="6">
        <v>42867</v>
      </c>
      <c r="M461" s="6">
        <v>42857</v>
      </c>
    </row>
    <row r="462" spans="1:13" x14ac:dyDescent="0.25">
      <c r="A462" s="4" t="s">
        <v>1244</v>
      </c>
      <c r="B462" s="7" t="str">
        <f>_xll.AtlasFormulas.AtlasFunctions.AtlasTable("PROD",DataAreaId,"T.SalesTable","%CustAccount","","","","","","","SalesId",$A462)</f>
        <v>364-000180</v>
      </c>
      <c r="C462" s="7" t="str">
        <f>_xll.AtlasFormulas.AtlasFunctions.AtlasTable("PROD",DataAreaId,"T.CustTable","%Name","","","","","","","AccountNum",$B462)</f>
        <v>DeVis Infra B.V.</v>
      </c>
      <c r="D462" s="4" t="s">
        <v>447</v>
      </c>
      <c r="E462" s="4" t="s">
        <v>1317</v>
      </c>
      <c r="F462" s="4" t="s">
        <v>427</v>
      </c>
      <c r="G462" s="7" t="str">
        <f>_xll.AtlasFormulas.AtlasFunctions.AtlasTable("PROD",DataAreaId,"T.SalesLine","%ShippingDateRequested","","","","","","","ItemId|InventTransId",$D462,$E462)</f>
        <v>5/9/2017</v>
      </c>
      <c r="H462" s="9">
        <v>-75</v>
      </c>
      <c r="I462" s="9">
        <f>_xll.AtlasFormulas.AtlasFunctions.AtlasBalance("PROD",DataAreaId,"T.SalesLine","Sum|SalesPrice|0","","","","","","","ItemId|InventTransId",$D462,$E462)</f>
        <v>3.05</v>
      </c>
      <c r="J462" s="7" t="str">
        <f>_xll.AtlasFormulas.AtlasFunctions.AtlasTable("PROD",DataAreaId,"T.SalesLine","%CurrencyCode","","","","","","","ItemId|InventTransId",$D462,$E462)</f>
        <v>EUR</v>
      </c>
      <c r="K462" s="9">
        <f>_xll.AtlasFormulas.AtlasFunctions.AtlasBalance("PROD",DataAreaId,"T.SalesLine","Sum|LineAmount|0","","","","","","","ItemId|InventTransId",$D462,$E462)</f>
        <v>228.75</v>
      </c>
      <c r="L462" s="6">
        <v>42870</v>
      </c>
      <c r="M462" s="6">
        <v>42866</v>
      </c>
    </row>
    <row r="463" spans="1:13" x14ac:dyDescent="0.25">
      <c r="A463" s="4" t="s">
        <v>1318</v>
      </c>
      <c r="B463" s="7" t="str">
        <f>_xll.AtlasFormulas.AtlasFunctions.AtlasTable("PROD",DataAreaId,"T.SalesTable","%CustAccount","","","","","","","SalesId",$A463)</f>
        <v>364-000074</v>
      </c>
      <c r="C463" s="7" t="str">
        <f>_xll.AtlasFormulas.AtlasFunctions.AtlasTable("PROD",DataAreaId,"T.CustTable","%Name","","","","","","","AccountNum",$B463)</f>
        <v>Dura Vermeer Infrastructuur Zuid West, Moerdijk</v>
      </c>
      <c r="D463" s="4" t="s">
        <v>447</v>
      </c>
      <c r="E463" s="4" t="s">
        <v>1319</v>
      </c>
      <c r="F463" s="4" t="s">
        <v>427</v>
      </c>
      <c r="G463" s="7" t="str">
        <f>_xll.AtlasFormulas.AtlasFunctions.AtlasTable("PROD",DataAreaId,"T.SalesLine","%ShippingDateRequested","","","","","","","ItemId|InventTransId",$D463,$E463)</f>
        <v>5/17/2017</v>
      </c>
      <c r="H463" s="9">
        <v>-150</v>
      </c>
      <c r="I463" s="9">
        <f>_xll.AtlasFormulas.AtlasFunctions.AtlasBalance("PROD",DataAreaId,"T.SalesLine","Sum|SalesPrice|0","","","","","","","ItemId|InventTransId",$D463,$E463)</f>
        <v>2.56</v>
      </c>
      <c r="J463" s="7" t="str">
        <f>_xll.AtlasFormulas.AtlasFunctions.AtlasTable("PROD",DataAreaId,"T.SalesLine","%CurrencyCode","","","","","","","ItemId|InventTransId",$D463,$E463)</f>
        <v>EUR</v>
      </c>
      <c r="K463" s="9">
        <f>_xll.AtlasFormulas.AtlasFunctions.AtlasBalance("PROD",DataAreaId,"T.SalesLine","Sum|LineAmount|0","","","","","","","ItemId|InventTransId",$D463,$E463)</f>
        <v>384</v>
      </c>
      <c r="L463" s="6">
        <v>42894</v>
      </c>
      <c r="M463" s="6">
        <v>42872</v>
      </c>
    </row>
    <row r="464" spans="1:13" x14ac:dyDescent="0.25">
      <c r="A464" s="4" t="s">
        <v>1320</v>
      </c>
      <c r="B464" s="7" t="str">
        <f>_xll.AtlasFormulas.AtlasFunctions.AtlasTable("PROD",DataAreaId,"T.SalesTable","%CustAccount","","","","","","","SalesId",$A464)</f>
        <v>364-000126</v>
      </c>
      <c r="C464" s="7" t="str">
        <f>_xll.AtlasFormulas.AtlasFunctions.AtlasTable("PROD",DataAreaId,"T.CustTable","%Name","","","","","","","AccountNum",$B464)</f>
        <v>Van Doorn Geldermalsen B.V.</v>
      </c>
      <c r="D464" s="4" t="s">
        <v>447</v>
      </c>
      <c r="E464" s="4" t="s">
        <v>1321</v>
      </c>
      <c r="F464" s="4" t="s">
        <v>427</v>
      </c>
      <c r="G464" s="7" t="str">
        <f>_xll.AtlasFormulas.AtlasFunctions.AtlasTable("PROD",DataAreaId,"T.SalesLine","%ShippingDateRequested","","","","","","","ItemId|InventTransId",$D464,$E464)</f>
        <v>5/17/2017</v>
      </c>
      <c r="H464" s="9">
        <v>-225</v>
      </c>
      <c r="I464" s="9">
        <f>_xll.AtlasFormulas.AtlasFunctions.AtlasBalance("PROD",DataAreaId,"T.SalesLine","Sum|SalesPrice|0","","","","","","","ItemId|InventTransId",$D464,$E464)</f>
        <v>3.25</v>
      </c>
      <c r="J464" s="7" t="str">
        <f>_xll.AtlasFormulas.AtlasFunctions.AtlasTable("PROD",DataAreaId,"T.SalesLine","%CurrencyCode","","","","","","","ItemId|InventTransId",$D464,$E464)</f>
        <v>EUR</v>
      </c>
      <c r="K464" s="9">
        <f>_xll.AtlasFormulas.AtlasFunctions.AtlasBalance("PROD",DataAreaId,"T.SalesLine","Sum|LineAmount|0","","","","","","","ItemId|InventTransId",$D464,$E464)</f>
        <v>731.25</v>
      </c>
      <c r="L464" s="6">
        <v>42877</v>
      </c>
      <c r="M464" s="6">
        <v>42872</v>
      </c>
    </row>
    <row r="465" spans="1:13" x14ac:dyDescent="0.25">
      <c r="A465" s="4" t="s">
        <v>1262</v>
      </c>
      <c r="B465" s="7" t="str">
        <f>_xll.AtlasFormulas.AtlasFunctions.AtlasTable("PROD",DataAreaId,"T.SalesTable","%CustAccount","","","","","","","SalesId",$A465)</f>
        <v>364-000107</v>
      </c>
      <c r="C465" s="7" t="str">
        <f>_xll.AtlasFormulas.AtlasFunctions.AtlasTable("PROD",DataAreaId,"T.CustTable","%Name","","","","","","","AccountNum",$B465)</f>
        <v>Boskalis NL B.V.</v>
      </c>
      <c r="D465" s="4" t="s">
        <v>447</v>
      </c>
      <c r="E465" s="4" t="s">
        <v>1322</v>
      </c>
      <c r="F465" s="4" t="s">
        <v>427</v>
      </c>
      <c r="G465" s="7" t="str">
        <f>_xll.AtlasFormulas.AtlasFunctions.AtlasTable("PROD",DataAreaId,"T.SalesLine","%ShippingDateRequested","","","","","","","ItemId|InventTransId",$D465,$E465)</f>
        <v>6/10/2017</v>
      </c>
      <c r="H465" s="9">
        <v>-825</v>
      </c>
      <c r="I465" s="9">
        <f>_xll.AtlasFormulas.AtlasFunctions.AtlasBalance("PROD",DataAreaId,"T.SalesLine","Sum|SalesPrice|0","","","","","","","ItemId|InventTransId",$D465,$E465)</f>
        <v>3.78</v>
      </c>
      <c r="J465" s="7" t="str">
        <f>_xll.AtlasFormulas.AtlasFunctions.AtlasTable("PROD",DataAreaId,"T.SalesLine","%CurrencyCode","","","","","","","ItemId|InventTransId",$D465,$E465)</f>
        <v>EUR</v>
      </c>
      <c r="K465" s="9">
        <f>_xll.AtlasFormulas.AtlasFunctions.AtlasBalance("PROD",DataAreaId,"T.SalesLine","Sum|LineAmount|0","","","","","","","ItemId|InventTransId",$D465,$E465)</f>
        <v>3118.5</v>
      </c>
      <c r="L465" s="6"/>
      <c r="M465" s="6">
        <v>42894</v>
      </c>
    </row>
    <row r="466" spans="1:13" x14ac:dyDescent="0.25">
      <c r="A466" s="4" t="s">
        <v>1260</v>
      </c>
      <c r="B466" s="7" t="str">
        <f>_xll.AtlasFormulas.AtlasFunctions.AtlasTable("PROD",DataAreaId,"T.SalesTable","%CustAccount","","","","","","","SalesId",$A466)</f>
        <v>364-000055</v>
      </c>
      <c r="C466" s="7" t="str">
        <f>_xll.AtlasFormulas.AtlasFunctions.AtlasTable("PROD",DataAreaId,"T.CustTable","%Name","","","","","","","AccountNum",$B466)</f>
        <v>Aannemingsmaatschappij van Gelder B.V.</v>
      </c>
      <c r="D466" s="4" t="s">
        <v>447</v>
      </c>
      <c r="E466" s="4" t="s">
        <v>1323</v>
      </c>
      <c r="F466" s="4" t="s">
        <v>427</v>
      </c>
      <c r="G466" s="7" t="str">
        <f>_xll.AtlasFormulas.AtlasFunctions.AtlasTable("PROD",DataAreaId,"T.SalesLine","%ShippingDateRequested","","","","","","","ItemId|InventTransId",$D466,$E466)</f>
        <v>6/9/2017</v>
      </c>
      <c r="H466" s="9">
        <v>-2250</v>
      </c>
      <c r="I466" s="9">
        <f>_xll.AtlasFormulas.AtlasFunctions.AtlasBalance("PROD",DataAreaId,"T.SalesLine","Sum|SalesPrice|0","","","","","","","ItemId|InventTransId",$D466,$E466)</f>
        <v>2.7</v>
      </c>
      <c r="J466" s="7" t="str">
        <f>_xll.AtlasFormulas.AtlasFunctions.AtlasTable("PROD",DataAreaId,"T.SalesLine","%CurrencyCode","","","","","","","ItemId|InventTransId",$D466,$E466)</f>
        <v>EUR</v>
      </c>
      <c r="K466" s="9">
        <f>_xll.AtlasFormulas.AtlasFunctions.AtlasBalance("PROD",DataAreaId,"T.SalesLine","Sum|LineAmount|0","","","","","","","ItemId|InventTransId",$D466,$E466)</f>
        <v>6075</v>
      </c>
      <c r="L466" s="6">
        <v>42902</v>
      </c>
      <c r="M466" s="6">
        <v>42894</v>
      </c>
    </row>
    <row r="467" spans="1:13" x14ac:dyDescent="0.25">
      <c r="A467" s="4" t="s">
        <v>1324</v>
      </c>
      <c r="B467" s="7" t="str">
        <f>_xll.AtlasFormulas.AtlasFunctions.AtlasTable("PROD",DataAreaId,"T.SalesTable","%CustAccount","","","","","","","SalesId",$A467)</f>
        <v>364-000007</v>
      </c>
      <c r="C467" s="7" t="str">
        <f>_xll.AtlasFormulas.AtlasFunctions.AtlasTable("PROD",DataAreaId,"T.CustTable","%Name","","","","","","","AccountNum",$B467)</f>
        <v>Versluys &amp; Zoon B.V.</v>
      </c>
      <c r="D467" s="4" t="s">
        <v>447</v>
      </c>
      <c r="E467" s="4" t="s">
        <v>1325</v>
      </c>
      <c r="F467" s="4" t="s">
        <v>427</v>
      </c>
      <c r="G467" s="7" t="str">
        <f>_xll.AtlasFormulas.AtlasFunctions.AtlasTable("PROD",DataAreaId,"T.SalesLine","%ShippingDateRequested","","","","","","","ItemId|InventTransId",$D467,$E467)</f>
        <v>6/19/2017</v>
      </c>
      <c r="H467" s="9">
        <v>-150</v>
      </c>
      <c r="I467" s="9">
        <f>_xll.AtlasFormulas.AtlasFunctions.AtlasBalance("PROD",DataAreaId,"T.SalesLine","Sum|SalesPrice|0","","","","","","","ItemId|InventTransId",$D467,$E467)</f>
        <v>2.85</v>
      </c>
      <c r="J467" s="7" t="str">
        <f>_xll.AtlasFormulas.AtlasFunctions.AtlasTable("PROD",DataAreaId,"T.SalesLine","%CurrencyCode","","","","","","","ItemId|InventTransId",$D467,$E467)</f>
        <v>EUR</v>
      </c>
      <c r="K467" s="9">
        <f>_xll.AtlasFormulas.AtlasFunctions.AtlasBalance("PROD",DataAreaId,"T.SalesLine","Sum|LineAmount|0","","","","","","","ItemId|InventTransId",$D467,$E467)</f>
        <v>427.5</v>
      </c>
      <c r="L467" s="6"/>
      <c r="M467" s="6">
        <v>42902</v>
      </c>
    </row>
    <row r="468" spans="1:13" x14ac:dyDescent="0.25">
      <c r="A468" s="4" t="s">
        <v>900</v>
      </c>
      <c r="B468" s="7" t="str">
        <f>_xll.AtlasFormulas.AtlasFunctions.AtlasTable("PROD",DataAreaId,"T.SalesTable","%CustAccount","","","","","","","SalesId",$A468)</f>
        <v>364-000002</v>
      </c>
      <c r="C468" s="7" t="str">
        <f>_xll.AtlasFormulas.AtlasFunctions.AtlasTable("PROD",DataAreaId,"T.CustTable","%Name","","","","","","","AccountNum",$B468)</f>
        <v>Aannemingsbedrijf De Jong en Zoon Beesd B.V.</v>
      </c>
      <c r="D468" s="4" t="s">
        <v>455</v>
      </c>
      <c r="E468" s="4" t="s">
        <v>1326</v>
      </c>
      <c r="F468" s="4" t="s">
        <v>439</v>
      </c>
      <c r="G468" s="7" t="str">
        <f>_xll.AtlasFormulas.AtlasFunctions.AtlasTable("PROD",DataAreaId,"T.SalesLine","%ShippingDateRequested","","","","","","","ItemId|InventTransId",$D468,$E468)</f>
        <v>6/22/2017</v>
      </c>
      <c r="H468" s="9">
        <v>-75</v>
      </c>
      <c r="I468" s="9">
        <f>_xll.AtlasFormulas.AtlasFunctions.AtlasBalance("PROD",DataAreaId,"T.SalesLine","Sum|SalesPrice|0","","","","","","","ItemId|InventTransId",$D468,$E468)</f>
        <v>2.5499999999999998</v>
      </c>
      <c r="J468" s="7" t="str">
        <f>_xll.AtlasFormulas.AtlasFunctions.AtlasTable("PROD",DataAreaId,"T.SalesLine","%CurrencyCode","","","","","","","ItemId|InventTransId",$D468,$E468)</f>
        <v>EUR</v>
      </c>
      <c r="K468" s="9">
        <f>_xll.AtlasFormulas.AtlasFunctions.AtlasBalance("PROD",DataAreaId,"T.SalesLine","Sum|LineAmount|0","","","","","","","ItemId|InventTransId",$D468,$E468)</f>
        <v>191.25</v>
      </c>
      <c r="L468" s="6"/>
      <c r="M468" s="6"/>
    </row>
    <row r="469" spans="1:13" x14ac:dyDescent="0.25">
      <c r="A469" s="4" t="s">
        <v>892</v>
      </c>
      <c r="B469" s="7" t="str">
        <f>_xll.AtlasFormulas.AtlasFunctions.AtlasTable("PROD",DataAreaId,"T.SalesTable","%CustAccount","","","","","","","SalesId",$A469)</f>
        <v>364-000099</v>
      </c>
      <c r="C469" s="7" t="str">
        <f>_xll.AtlasFormulas.AtlasFunctions.AtlasTable("PROD",DataAreaId,"T.CustTable","%Name","","","","","","","AccountNum",$B469)</f>
        <v>KWS Infra Zwijndrecht</v>
      </c>
      <c r="D469" s="4" t="s">
        <v>455</v>
      </c>
      <c r="E469" s="4" t="s">
        <v>1327</v>
      </c>
      <c r="F469" s="4" t="s">
        <v>439</v>
      </c>
      <c r="G469" s="7" t="str">
        <f>_xll.AtlasFormulas.AtlasFunctions.AtlasTable("PROD",DataAreaId,"T.SalesLine","%ShippingDateRequested","","","","","","","ItemId|InventTransId",$D469,$E469)</f>
        <v>7/6/2017</v>
      </c>
      <c r="H469" s="9">
        <v>-375</v>
      </c>
      <c r="I469" s="9">
        <f>_xll.AtlasFormulas.AtlasFunctions.AtlasBalance("PROD",DataAreaId,"T.SalesLine","Sum|SalesPrice|0","","","","","","","ItemId|InventTransId",$D469,$E469)</f>
        <v>2.82</v>
      </c>
      <c r="J469" s="7" t="str">
        <f>_xll.AtlasFormulas.AtlasFunctions.AtlasTable("PROD",DataAreaId,"T.SalesLine","%CurrencyCode","","","","","","","ItemId|InventTransId",$D469,$E469)</f>
        <v>EUR</v>
      </c>
      <c r="K469" s="9">
        <f>_xll.AtlasFormulas.AtlasFunctions.AtlasBalance("PROD",DataAreaId,"T.SalesLine","Sum|LineAmount|0","","","","","","","ItemId|InventTransId",$D469,$E469)</f>
        <v>1057.5</v>
      </c>
      <c r="L469" s="6"/>
      <c r="M469" s="6"/>
    </row>
    <row r="470" spans="1:13" x14ac:dyDescent="0.25">
      <c r="A470" s="4" t="s">
        <v>896</v>
      </c>
      <c r="B470" s="7" t="str">
        <f>_xll.AtlasFormulas.AtlasFunctions.AtlasTable("PROD",DataAreaId,"T.SalesTable","%CustAccount","","","","","","","SalesId",$A470)</f>
        <v>364-000099</v>
      </c>
      <c r="C470" s="7" t="str">
        <f>_xll.AtlasFormulas.AtlasFunctions.AtlasTable("PROD",DataAreaId,"T.CustTable","%Name","","","","","","","AccountNum",$B470)</f>
        <v>KWS Infra Zwijndrecht</v>
      </c>
      <c r="D470" s="4" t="s">
        <v>455</v>
      </c>
      <c r="E470" s="4" t="s">
        <v>1328</v>
      </c>
      <c r="F470" s="4" t="s">
        <v>439</v>
      </c>
      <c r="G470" s="7" t="str">
        <f>_xll.AtlasFormulas.AtlasFunctions.AtlasTable("PROD",DataAreaId,"T.SalesLine","%ShippingDateRequested","","","","","","","ItemId|InventTransId",$D470,$E470)</f>
        <v>7/13/2017</v>
      </c>
      <c r="H470" s="9">
        <v>-375</v>
      </c>
      <c r="I470" s="9">
        <f>_xll.AtlasFormulas.AtlasFunctions.AtlasBalance("PROD",DataAreaId,"T.SalesLine","Sum|SalesPrice|0","","","","","","","ItemId|InventTransId",$D470,$E470)</f>
        <v>2.82</v>
      </c>
      <c r="J470" s="7" t="str">
        <f>_xll.AtlasFormulas.AtlasFunctions.AtlasTable("PROD",DataAreaId,"T.SalesLine","%CurrencyCode","","","","","","","ItemId|InventTransId",$D470,$E470)</f>
        <v>EUR</v>
      </c>
      <c r="K470" s="9">
        <f>_xll.AtlasFormulas.AtlasFunctions.AtlasBalance("PROD",DataAreaId,"T.SalesLine","Sum|LineAmount|0","","","","","","","ItemId|InventTransId",$D470,$E470)</f>
        <v>1057.5</v>
      </c>
      <c r="L470" s="6"/>
      <c r="M470" s="6"/>
    </row>
    <row r="471" spans="1:13" x14ac:dyDescent="0.25">
      <c r="A471" s="4" t="s">
        <v>934</v>
      </c>
      <c r="B471" s="7" t="str">
        <f>_xll.AtlasFormulas.AtlasFunctions.AtlasTable("PROD",DataAreaId,"T.SalesTable","%CustAccount","","","","","","","SalesId",$A471)</f>
        <v>364-000055</v>
      </c>
      <c r="C471" s="7" t="str">
        <f>_xll.AtlasFormulas.AtlasFunctions.AtlasTable("PROD",DataAreaId,"T.CustTable","%Name","","","","","","","AccountNum",$B471)</f>
        <v>Aannemingsmaatschappij van Gelder B.V.</v>
      </c>
      <c r="D471" s="4" t="s">
        <v>455</v>
      </c>
      <c r="E471" s="4" t="s">
        <v>1329</v>
      </c>
      <c r="F471" s="4" t="s">
        <v>439</v>
      </c>
      <c r="G471" s="7" t="str">
        <f>_xll.AtlasFormulas.AtlasFunctions.AtlasTable("PROD",DataAreaId,"T.SalesLine","%ShippingDateRequested","","","","","","","ItemId|InventTransId",$D471,$E471)</f>
        <v>3/16/2017</v>
      </c>
      <c r="H471" s="9">
        <v>-75</v>
      </c>
      <c r="I471" s="9">
        <f>_xll.AtlasFormulas.AtlasFunctions.AtlasBalance("PROD",DataAreaId,"T.SalesLine","Sum|SalesPrice|0","","","","","","","ItemId|InventTransId",$D471,$E471)</f>
        <v>3.05</v>
      </c>
      <c r="J471" s="7" t="str">
        <f>_xll.AtlasFormulas.AtlasFunctions.AtlasTable("PROD",DataAreaId,"T.SalesLine","%CurrencyCode","","","","","","","ItemId|InventTransId",$D471,$E471)</f>
        <v>EUR</v>
      </c>
      <c r="K471" s="9">
        <f>_xll.AtlasFormulas.AtlasFunctions.AtlasBalance("PROD",DataAreaId,"T.SalesLine","Sum|LineAmount|0","","","","","","","ItemId|InventTransId",$D471,$E471)</f>
        <v>228.75</v>
      </c>
      <c r="L471" s="6">
        <v>42837</v>
      </c>
      <c r="M471" s="6">
        <v>42811</v>
      </c>
    </row>
    <row r="472" spans="1:13" x14ac:dyDescent="0.25">
      <c r="A472" s="4" t="s">
        <v>936</v>
      </c>
      <c r="B472" s="7" t="str">
        <f>_xll.AtlasFormulas.AtlasFunctions.AtlasTable("PROD",DataAreaId,"T.SalesTable","%CustAccount","","","","","","","SalesId",$A472)</f>
        <v>364-000055</v>
      </c>
      <c r="C472" s="7" t="str">
        <f>_xll.AtlasFormulas.AtlasFunctions.AtlasTable("PROD",DataAreaId,"T.CustTable","%Name","","","","","","","AccountNum",$B472)</f>
        <v>Aannemingsmaatschappij van Gelder B.V.</v>
      </c>
      <c r="D472" s="4" t="s">
        <v>455</v>
      </c>
      <c r="E472" s="4" t="s">
        <v>1330</v>
      </c>
      <c r="F472" s="4" t="s">
        <v>439</v>
      </c>
      <c r="G472" s="7" t="str">
        <f>_xll.AtlasFormulas.AtlasFunctions.AtlasTable("PROD",DataAreaId,"T.SalesLine","%ShippingDateRequested","","","","","","","ItemId|InventTransId",$D472,$E472)</f>
        <v>3/28/2017</v>
      </c>
      <c r="H472" s="9">
        <v>-337.5</v>
      </c>
      <c r="I472" s="9">
        <f>_xll.AtlasFormulas.AtlasFunctions.AtlasBalance("PROD",DataAreaId,"T.SalesLine","Sum|SalesPrice|0","","","","","","","ItemId|InventTransId",$D472,$E472)</f>
        <v>3.05</v>
      </c>
      <c r="J472" s="7" t="str">
        <f>_xll.AtlasFormulas.AtlasFunctions.AtlasTable("PROD",DataAreaId,"T.SalesLine","%CurrencyCode","","","","","","","ItemId|InventTransId",$D472,$E472)</f>
        <v>EUR</v>
      </c>
      <c r="K472" s="9">
        <f>_xll.AtlasFormulas.AtlasFunctions.AtlasBalance("PROD",DataAreaId,"T.SalesLine","Sum|LineAmount|0","","","","","","","ItemId|InventTransId",$D472,$E472)</f>
        <v>1029.3800000000001</v>
      </c>
      <c r="L472" s="6">
        <v>42837</v>
      </c>
      <c r="M472" s="6">
        <v>42822</v>
      </c>
    </row>
    <row r="473" spans="1:13" x14ac:dyDescent="0.25">
      <c r="A473" s="4" t="s">
        <v>936</v>
      </c>
      <c r="B473" s="7" t="str">
        <f>_xll.AtlasFormulas.AtlasFunctions.AtlasTable("PROD",DataAreaId,"T.SalesTable","%CustAccount","","","","","","","SalesId",$A473)</f>
        <v>364-000055</v>
      </c>
      <c r="C473" s="7" t="str">
        <f>_xll.AtlasFormulas.AtlasFunctions.AtlasTable("PROD",DataAreaId,"T.CustTable","%Name","","","","","","","AccountNum",$B473)</f>
        <v>Aannemingsmaatschappij van Gelder B.V.</v>
      </c>
      <c r="D473" s="4" t="s">
        <v>455</v>
      </c>
      <c r="E473" s="4" t="s">
        <v>1330</v>
      </c>
      <c r="F473" s="4" t="s">
        <v>439</v>
      </c>
      <c r="G473" s="7" t="str">
        <f>_xll.AtlasFormulas.AtlasFunctions.AtlasTable("PROD",DataAreaId,"T.SalesLine","%ShippingDateRequested","","","","","","","ItemId|InventTransId",$D473,$E473)</f>
        <v>3/28/2017</v>
      </c>
      <c r="H473" s="9">
        <v>-37.5</v>
      </c>
      <c r="I473" s="9">
        <f>_xll.AtlasFormulas.AtlasFunctions.AtlasBalance("PROD",DataAreaId,"T.SalesLine","Sum|SalesPrice|0","","","","","","","ItemId|InventTransId",$D473,$E473)</f>
        <v>3.05</v>
      </c>
      <c r="J473" s="7" t="str">
        <f>_xll.AtlasFormulas.AtlasFunctions.AtlasTable("PROD",DataAreaId,"T.SalesLine","%CurrencyCode","","","","","","","ItemId|InventTransId",$D473,$E473)</f>
        <v>EUR</v>
      </c>
      <c r="K473" s="9">
        <f>_xll.AtlasFormulas.AtlasFunctions.AtlasBalance("PROD",DataAreaId,"T.SalesLine","Sum|LineAmount|0","","","","","","","ItemId|InventTransId",$D473,$E473)</f>
        <v>1029.3800000000001</v>
      </c>
      <c r="L473" s="6">
        <v>42835</v>
      </c>
      <c r="M473" s="6">
        <v>42822</v>
      </c>
    </row>
    <row r="474" spans="1:13" x14ac:dyDescent="0.25">
      <c r="A474" s="4" t="s">
        <v>939</v>
      </c>
      <c r="B474" s="7" t="str">
        <f>_xll.AtlasFormulas.AtlasFunctions.AtlasTable("PROD",DataAreaId,"T.SalesTable","%CustAccount","","","","","","","SalesId",$A474)</f>
        <v>364-000055</v>
      </c>
      <c r="C474" s="7" t="str">
        <f>_xll.AtlasFormulas.AtlasFunctions.AtlasTable("PROD",DataAreaId,"T.CustTable","%Name","","","","","","","AccountNum",$B474)</f>
        <v>Aannemingsmaatschappij van Gelder B.V.</v>
      </c>
      <c r="D474" s="4" t="s">
        <v>455</v>
      </c>
      <c r="E474" s="4" t="s">
        <v>1331</v>
      </c>
      <c r="F474" s="4" t="s">
        <v>439</v>
      </c>
      <c r="G474" s="7" t="str">
        <f>_xll.AtlasFormulas.AtlasFunctions.AtlasTable("PROD",DataAreaId,"T.SalesLine","%ShippingDateRequested","","","","","","","ItemId|InventTransId",$D474,$E474)</f>
        <v>3/31/2017</v>
      </c>
      <c r="H474" s="9">
        <v>-150</v>
      </c>
      <c r="I474" s="9">
        <f>_xll.AtlasFormulas.AtlasFunctions.AtlasBalance("PROD",DataAreaId,"T.SalesLine","Sum|SalesPrice|0","","","","","","","ItemId|InventTransId",$D474,$E474)</f>
        <v>3.05</v>
      </c>
      <c r="J474" s="7" t="str">
        <f>_xll.AtlasFormulas.AtlasFunctions.AtlasTable("PROD",DataAreaId,"T.SalesLine","%CurrencyCode","","","","","","","ItemId|InventTransId",$D474,$E474)</f>
        <v>EUR</v>
      </c>
      <c r="K474" s="9">
        <f>_xll.AtlasFormulas.AtlasFunctions.AtlasBalance("PROD",DataAreaId,"T.SalesLine","Sum|LineAmount|0","","","","","","","ItemId|InventTransId",$D474,$E474)</f>
        <v>457.5</v>
      </c>
      <c r="L474" s="6">
        <v>42838</v>
      </c>
      <c r="M474" s="6">
        <v>42824</v>
      </c>
    </row>
    <row r="475" spans="1:13" x14ac:dyDescent="0.25">
      <c r="A475" s="4" t="s">
        <v>939</v>
      </c>
      <c r="B475" s="7" t="str">
        <f>_xll.AtlasFormulas.AtlasFunctions.AtlasTable("PROD",DataAreaId,"T.SalesTable","%CustAccount","","","","","","","SalesId",$A475)</f>
        <v>364-000055</v>
      </c>
      <c r="C475" s="7" t="str">
        <f>_xll.AtlasFormulas.AtlasFunctions.AtlasTable("PROD",DataAreaId,"T.CustTable","%Name","","","","","","","AccountNum",$B475)</f>
        <v>Aannemingsmaatschappij van Gelder B.V.</v>
      </c>
      <c r="D475" s="4" t="s">
        <v>455</v>
      </c>
      <c r="E475" s="4" t="s">
        <v>1331</v>
      </c>
      <c r="F475" s="4" t="s">
        <v>439</v>
      </c>
      <c r="G475" s="7" t="str">
        <f>_xll.AtlasFormulas.AtlasFunctions.AtlasTable("PROD",DataAreaId,"T.SalesLine","%ShippingDateRequested","","","","","","","ItemId|InventTransId",$D475,$E475)</f>
        <v>3/31/2017</v>
      </c>
      <c r="H475" s="9">
        <v>-150</v>
      </c>
      <c r="I475" s="9">
        <f>_xll.AtlasFormulas.AtlasFunctions.AtlasBalance("PROD",DataAreaId,"T.SalesLine","Sum|SalesPrice|0","","","","","","","ItemId|InventTransId",$D475,$E475)</f>
        <v>3.05</v>
      </c>
      <c r="J475" s="7" t="str">
        <f>_xll.AtlasFormulas.AtlasFunctions.AtlasTable("PROD",DataAreaId,"T.SalesLine","%CurrencyCode","","","","","","","ItemId|InventTransId",$D475,$E475)</f>
        <v>EUR</v>
      </c>
      <c r="K475" s="9">
        <f>_xll.AtlasFormulas.AtlasFunctions.AtlasBalance("PROD",DataAreaId,"T.SalesLine","Sum|LineAmount|0","","","","","","","ItemId|InventTransId",$D475,$E475)</f>
        <v>457.5</v>
      </c>
      <c r="L475" s="6">
        <v>42835</v>
      </c>
      <c r="M475" s="6">
        <v>42824</v>
      </c>
    </row>
    <row r="476" spans="1:13" x14ac:dyDescent="0.25">
      <c r="A476" s="4" t="s">
        <v>1332</v>
      </c>
      <c r="B476" s="7" t="str">
        <f>_xll.AtlasFormulas.AtlasFunctions.AtlasTable("PROD",DataAreaId,"T.SalesTable","%CustAccount","","","","","","","SalesId",$A476)</f>
        <v>364-000037</v>
      </c>
      <c r="C476" s="7" t="str">
        <f>_xll.AtlasFormulas.AtlasFunctions.AtlasTable("PROD",DataAreaId,"T.CustTable","%Name","","","","","","","AccountNum",$B476)</f>
        <v>Hoogmartens N.V.</v>
      </c>
      <c r="D476" s="4" t="s">
        <v>455</v>
      </c>
      <c r="E476" s="4" t="s">
        <v>1333</v>
      </c>
      <c r="F476" s="4" t="s">
        <v>439</v>
      </c>
      <c r="G476" s="7" t="str">
        <f>_xll.AtlasFormulas.AtlasFunctions.AtlasTable("PROD",DataAreaId,"T.SalesLine","%ShippingDateRequested","","","","","","","ItemId|InventTransId",$D476,$E476)</f>
        <v>4/3/2017</v>
      </c>
      <c r="H476" s="9">
        <v>-1125</v>
      </c>
      <c r="I476" s="9">
        <f>_xll.AtlasFormulas.AtlasFunctions.AtlasBalance("PROD",DataAreaId,"T.SalesLine","Sum|SalesPrice|0","","","","","","","ItemId|InventTransId",$D476,$E476)</f>
        <v>2.35</v>
      </c>
      <c r="J476" s="7" t="str">
        <f>_xll.AtlasFormulas.AtlasFunctions.AtlasTable("PROD",DataAreaId,"T.SalesLine","%CurrencyCode","","","","","","","ItemId|InventTransId",$D476,$E476)</f>
        <v>EUR</v>
      </c>
      <c r="K476" s="9">
        <f>_xll.AtlasFormulas.AtlasFunctions.AtlasBalance("PROD",DataAreaId,"T.SalesLine","Sum|LineAmount|0","","","","","","","ItemId|InventTransId",$D476,$E476)</f>
        <v>2643.75</v>
      </c>
      <c r="L476" s="6">
        <v>42830</v>
      </c>
      <c r="M476" s="6">
        <v>42828</v>
      </c>
    </row>
    <row r="477" spans="1:13" x14ac:dyDescent="0.25">
      <c r="A477" s="4" t="s">
        <v>939</v>
      </c>
      <c r="B477" s="7" t="str">
        <f>_xll.AtlasFormulas.AtlasFunctions.AtlasTable("PROD",DataAreaId,"T.SalesTable","%CustAccount","","","","","","","SalesId",$A477)</f>
        <v>364-000055</v>
      </c>
      <c r="C477" s="7" t="str">
        <f>_xll.AtlasFormulas.AtlasFunctions.AtlasTable("PROD",DataAreaId,"T.CustTable","%Name","","","","","","","AccountNum",$B477)</f>
        <v>Aannemingsmaatschappij van Gelder B.V.</v>
      </c>
      <c r="D477" s="4" t="s">
        <v>455</v>
      </c>
      <c r="E477" s="4" t="s">
        <v>1331</v>
      </c>
      <c r="F477" s="4" t="s">
        <v>439</v>
      </c>
      <c r="G477" s="7" t="str">
        <f>_xll.AtlasFormulas.AtlasFunctions.AtlasTable("PROD",DataAreaId,"T.SalesLine","%ShippingDateRequested","","","","","","","ItemId|InventTransId",$D477,$E477)</f>
        <v>3/31/2017</v>
      </c>
      <c r="H477" s="9">
        <v>150</v>
      </c>
      <c r="I477" s="9">
        <f>_xll.AtlasFormulas.AtlasFunctions.AtlasBalance("PROD",DataAreaId,"T.SalesLine","Sum|SalesPrice|0","","","","","","","ItemId|InventTransId",$D477,$E477)</f>
        <v>3.05</v>
      </c>
      <c r="J477" s="7" t="str">
        <f>_xll.AtlasFormulas.AtlasFunctions.AtlasTable("PROD",DataAreaId,"T.SalesLine","%CurrencyCode","","","","","","","ItemId|InventTransId",$D477,$E477)</f>
        <v>EUR</v>
      </c>
      <c r="K477" s="9">
        <f>_xll.AtlasFormulas.AtlasFunctions.AtlasBalance("PROD",DataAreaId,"T.SalesLine","Sum|LineAmount|0","","","","","","","ItemId|InventTransId",$D477,$E477)</f>
        <v>457.5</v>
      </c>
      <c r="L477" s="6">
        <v>42835</v>
      </c>
      <c r="M477" s="6">
        <v>42835</v>
      </c>
    </row>
    <row r="478" spans="1:13" x14ac:dyDescent="0.25">
      <c r="A478" s="4" t="s">
        <v>936</v>
      </c>
      <c r="B478" s="7" t="str">
        <f>_xll.AtlasFormulas.AtlasFunctions.AtlasTable("PROD",DataAreaId,"T.SalesTable","%CustAccount","","","","","","","SalesId",$A478)</f>
        <v>364-000055</v>
      </c>
      <c r="C478" s="7" t="str">
        <f>_xll.AtlasFormulas.AtlasFunctions.AtlasTable("PROD",DataAreaId,"T.CustTable","%Name","","","","","","","AccountNum",$B478)</f>
        <v>Aannemingsmaatschappij van Gelder B.V.</v>
      </c>
      <c r="D478" s="4" t="s">
        <v>455</v>
      </c>
      <c r="E478" s="4" t="s">
        <v>1330</v>
      </c>
      <c r="F478" s="4" t="s">
        <v>439</v>
      </c>
      <c r="G478" s="7" t="str">
        <f>_xll.AtlasFormulas.AtlasFunctions.AtlasTable("PROD",DataAreaId,"T.SalesLine","%ShippingDateRequested","","","","","","","ItemId|InventTransId",$D478,$E478)</f>
        <v>3/28/2017</v>
      </c>
      <c r="H478" s="9">
        <v>37.5</v>
      </c>
      <c r="I478" s="9">
        <f>_xll.AtlasFormulas.AtlasFunctions.AtlasBalance("PROD",DataAreaId,"T.SalesLine","Sum|SalesPrice|0","","","","","","","ItemId|InventTransId",$D478,$E478)</f>
        <v>3.05</v>
      </c>
      <c r="J478" s="7" t="str">
        <f>_xll.AtlasFormulas.AtlasFunctions.AtlasTable("PROD",DataAreaId,"T.SalesLine","%CurrencyCode","","","","","","","ItemId|InventTransId",$D478,$E478)</f>
        <v>EUR</v>
      </c>
      <c r="K478" s="9">
        <f>_xll.AtlasFormulas.AtlasFunctions.AtlasBalance("PROD",DataAreaId,"T.SalesLine","Sum|LineAmount|0","","","","","","","ItemId|InventTransId",$D478,$E478)</f>
        <v>1029.3800000000001</v>
      </c>
      <c r="L478" s="6">
        <v>42835</v>
      </c>
      <c r="M478" s="6">
        <v>42835</v>
      </c>
    </row>
    <row r="479" spans="1:13" x14ac:dyDescent="0.25">
      <c r="A479" s="4" t="s">
        <v>1334</v>
      </c>
      <c r="B479" s="7" t="str">
        <f>_xll.AtlasFormulas.AtlasFunctions.AtlasTable("PROD",DataAreaId,"T.SalesTable","%CustAccount","","","","","","","SalesId",$A479)</f>
        <v>364-000057</v>
      </c>
      <c r="C479" s="7" t="str">
        <f>_xll.AtlasFormulas.AtlasFunctions.AtlasTable("PROD",DataAreaId,"T.CustTable","%Name","","","","","","","AccountNum",$B479)</f>
        <v>Ballast Nedam Asfalt p/a Ballast Nedam CFD</v>
      </c>
      <c r="D479" s="4" t="s">
        <v>455</v>
      </c>
      <c r="E479" s="4" t="s">
        <v>1335</v>
      </c>
      <c r="F479" s="4" t="s">
        <v>439</v>
      </c>
      <c r="G479" s="7" t="str">
        <f>_xll.AtlasFormulas.AtlasFunctions.AtlasTable("PROD",DataAreaId,"T.SalesLine","%ShippingDateRequested","","","","","","","ItemId|InventTransId",$D479,$E479)</f>
        <v>4/12/2017</v>
      </c>
      <c r="H479" s="9">
        <v>-6075</v>
      </c>
      <c r="I479" s="9">
        <f>_xll.AtlasFormulas.AtlasFunctions.AtlasBalance("PROD",DataAreaId,"T.SalesLine","Sum|SalesPrice|0","","","","","","","ItemId|InventTransId",$D479,$E479)</f>
        <v>2.85</v>
      </c>
      <c r="J479" s="7" t="str">
        <f>_xll.AtlasFormulas.AtlasFunctions.AtlasTable("PROD",DataAreaId,"T.SalesLine","%CurrencyCode","","","","","","","ItemId|InventTransId",$D479,$E479)</f>
        <v>EUR</v>
      </c>
      <c r="K479" s="9">
        <f>_xll.AtlasFormulas.AtlasFunctions.AtlasBalance("PROD",DataAreaId,"T.SalesLine","Sum|LineAmount|0","","","","","","","ItemId|InventTransId",$D479,$E479)</f>
        <v>17313.75</v>
      </c>
      <c r="L479" s="6">
        <v>42863</v>
      </c>
      <c r="M479" s="6">
        <v>42837</v>
      </c>
    </row>
    <row r="480" spans="1:13" x14ac:dyDescent="0.25">
      <c r="A480" s="4" t="s">
        <v>1283</v>
      </c>
      <c r="B480" s="7" t="str">
        <f>_xll.AtlasFormulas.AtlasFunctions.AtlasTable("PROD",DataAreaId,"T.SalesTable","%CustAccount","","","","","","","SalesId",$A480)</f>
        <v>364-000120</v>
      </c>
      <c r="C480" s="7" t="str">
        <f>_xll.AtlasFormulas.AtlasFunctions.AtlasTable("PROD",DataAreaId,"T.CustTable","%Name","","","","","","","AccountNum",$B480)</f>
        <v>BAM Infra Projecten</v>
      </c>
      <c r="D480" s="4" t="s">
        <v>455</v>
      </c>
      <c r="E480" s="4" t="s">
        <v>1336</v>
      </c>
      <c r="F480" s="4" t="s">
        <v>439</v>
      </c>
      <c r="G480" s="7" t="str">
        <f>_xll.AtlasFormulas.AtlasFunctions.AtlasTable("PROD",DataAreaId,"T.SalesLine","%ShippingDateRequested","","","","","","","ItemId|InventTransId",$D480,$E480)</f>
        <v>5/22/2017</v>
      </c>
      <c r="H480" s="9">
        <v>-75</v>
      </c>
      <c r="I480" s="9">
        <f>_xll.AtlasFormulas.AtlasFunctions.AtlasBalance("PROD",DataAreaId,"T.SalesLine","Sum|SalesPrice|0","","","","","","","ItemId|InventTransId",$D480,$E480)</f>
        <v>3.1</v>
      </c>
      <c r="J480" s="7" t="str">
        <f>_xll.AtlasFormulas.AtlasFunctions.AtlasTable("PROD",DataAreaId,"T.SalesLine","%CurrencyCode","","","","","","","ItemId|InventTransId",$D480,$E480)</f>
        <v>EUR</v>
      </c>
      <c r="K480" s="9">
        <f>_xll.AtlasFormulas.AtlasFunctions.AtlasBalance("PROD",DataAreaId,"T.SalesLine","Sum|LineAmount|0","","","","","","","ItemId|InventTransId",$D480,$E480)</f>
        <v>232.5</v>
      </c>
      <c r="L480" s="6">
        <v>42894</v>
      </c>
      <c r="M480" s="6">
        <v>42877</v>
      </c>
    </row>
    <row r="481" spans="1:13" x14ac:dyDescent="0.25">
      <c r="A481" s="4" t="s">
        <v>1337</v>
      </c>
      <c r="B481" s="7" t="str">
        <f>_xll.AtlasFormulas.AtlasFunctions.AtlasTable("PROD",DataAreaId,"T.SalesTable","%CustAccount","","","","","","","SalesId",$A481)</f>
        <v>364-000057</v>
      </c>
      <c r="C481" s="7" t="str">
        <f>_xll.AtlasFormulas.AtlasFunctions.AtlasTable("PROD",DataAreaId,"T.CustTable","%Name","","","","","","","AccountNum",$B481)</f>
        <v>Ballast Nedam Asfalt p/a Ballast Nedam CFD</v>
      </c>
      <c r="D481" s="4" t="s">
        <v>455</v>
      </c>
      <c r="E481" s="4" t="s">
        <v>1338</v>
      </c>
      <c r="F481" s="4" t="s">
        <v>439</v>
      </c>
      <c r="G481" s="7" t="str">
        <f>_xll.AtlasFormulas.AtlasFunctions.AtlasTable("PROD",DataAreaId,"T.SalesLine","%ShippingDateRequested","","","","","","","ItemId|InventTransId",$D481,$E481)</f>
        <v>5/30/2017</v>
      </c>
      <c r="H481" s="9">
        <v>-4500</v>
      </c>
      <c r="I481" s="9">
        <f>_xll.AtlasFormulas.AtlasFunctions.AtlasBalance("PROD",DataAreaId,"T.SalesLine","Sum|SalesPrice|0","","","","","","","ItemId|InventTransId",$D481,$E481)</f>
        <v>2.85</v>
      </c>
      <c r="J481" s="7" t="str">
        <f>_xll.AtlasFormulas.AtlasFunctions.AtlasTable("PROD",DataAreaId,"T.SalesLine","%CurrencyCode","","","","","","","ItemId|InventTransId",$D481,$E481)</f>
        <v>EUR</v>
      </c>
      <c r="K481" s="9">
        <f>_xll.AtlasFormulas.AtlasFunctions.AtlasBalance("PROD",DataAreaId,"T.SalesLine","Sum|LineAmount|0","","","","","","","ItemId|InventTransId",$D481,$E481)</f>
        <v>12825</v>
      </c>
      <c r="L481" s="6">
        <v>42894</v>
      </c>
      <c r="M481" s="6">
        <v>42885</v>
      </c>
    </row>
    <row r="482" spans="1:13" x14ac:dyDescent="0.25">
      <c r="A482" s="4" t="s">
        <v>916</v>
      </c>
      <c r="B482" s="7" t="str">
        <f>_xll.AtlasFormulas.AtlasFunctions.AtlasTable("PROD",DataAreaId,"T.SalesTable","%CustAccount","","","","","","","SalesId",$A482)</f>
        <v>364-000107</v>
      </c>
      <c r="C482" s="7" t="str">
        <f>_xll.AtlasFormulas.AtlasFunctions.AtlasTable("PROD",DataAreaId,"T.CustTable","%Name","","","","","","","AccountNum",$B482)</f>
        <v>Boskalis NL B.V.</v>
      </c>
      <c r="D482" s="4" t="s">
        <v>64</v>
      </c>
      <c r="E482" s="4" t="s">
        <v>1339</v>
      </c>
      <c r="F482" s="4" t="s">
        <v>42</v>
      </c>
      <c r="G482" s="7" t="str">
        <f>_xll.AtlasFormulas.AtlasFunctions.AtlasTable("PROD",DataAreaId,"T.SalesLine","%ShippingDateRequested","","","","","","","ItemId|InventTransId",$D482,$E482)</f>
        <v>1/18/2017</v>
      </c>
      <c r="H482" s="9">
        <v>-2145</v>
      </c>
      <c r="I482" s="9">
        <f>_xll.AtlasFormulas.AtlasFunctions.AtlasBalance("PROD",DataAreaId,"T.SalesLine","Sum|SalesPrice|0","","","","","","","ItemId|InventTransId",$D482,$E482)</f>
        <v>2.6</v>
      </c>
      <c r="J482" s="7" t="str">
        <f>_xll.AtlasFormulas.AtlasFunctions.AtlasTable("PROD",DataAreaId,"T.SalesLine","%CurrencyCode","","","","","","","ItemId|InventTransId",$D482,$E482)</f>
        <v>EUR</v>
      </c>
      <c r="K482" s="9">
        <f>_xll.AtlasFormulas.AtlasFunctions.AtlasBalance("PROD",DataAreaId,"T.SalesLine","Sum|LineAmount|0","","","","","","","ItemId|InventTransId",$D482,$E482)</f>
        <v>5577</v>
      </c>
      <c r="L482" s="6">
        <v>42759</v>
      </c>
      <c r="M482" s="6">
        <v>42753</v>
      </c>
    </row>
    <row r="483" spans="1:13" x14ac:dyDescent="0.25">
      <c r="A483" s="4" t="s">
        <v>958</v>
      </c>
      <c r="B483" s="7" t="str">
        <f>_xll.AtlasFormulas.AtlasFunctions.AtlasTable("PROD",DataAreaId,"T.SalesTable","%CustAccount","","","","","","","SalesId",$A483)</f>
        <v>364-000025</v>
      </c>
      <c r="C483" s="7" t="str">
        <f>_xll.AtlasFormulas.AtlasFunctions.AtlasTable("PROD",DataAreaId,"T.CustTable","%Name","","","","","","","AccountNum",$B483)</f>
        <v>KWS Infra Leek</v>
      </c>
      <c r="D483" s="4" t="s">
        <v>64</v>
      </c>
      <c r="E483" s="4" t="s">
        <v>1340</v>
      </c>
      <c r="F483" s="4" t="s">
        <v>42</v>
      </c>
      <c r="G483" s="7" t="str">
        <f>_xll.AtlasFormulas.AtlasFunctions.AtlasTable("PROD",DataAreaId,"T.SalesLine","%ShippingDateRequested","","","","","","","ItemId|InventTransId",$D483,$E483)</f>
        <v>4/24/2017</v>
      </c>
      <c r="H483" s="9">
        <v>-6550</v>
      </c>
      <c r="I483" s="9">
        <f>_xll.AtlasFormulas.AtlasFunctions.AtlasBalance("PROD",DataAreaId,"T.SalesLine","Sum|SalesPrice|0","","","","","","","ItemId|InventTransId",$D483,$E483)</f>
        <v>2.2400000000000002</v>
      </c>
      <c r="J483" s="7" t="str">
        <f>_xll.AtlasFormulas.AtlasFunctions.AtlasTable("PROD",DataAreaId,"T.SalesLine","%CurrencyCode","","","","","","","ItemId|InventTransId",$D483,$E483)</f>
        <v>EUR</v>
      </c>
      <c r="K483" s="9">
        <f>_xll.AtlasFormulas.AtlasFunctions.AtlasBalance("PROD",DataAreaId,"T.SalesLine","Sum|LineAmount|0","","","","","","","ItemId|InventTransId",$D483,$E483)</f>
        <v>14672</v>
      </c>
      <c r="L483" s="6">
        <v>42866</v>
      </c>
      <c r="M483" s="6">
        <v>42845</v>
      </c>
    </row>
    <row r="484" spans="1:13" x14ac:dyDescent="0.25">
      <c r="A484" s="4" t="s">
        <v>958</v>
      </c>
      <c r="B484" s="7" t="str">
        <f>_xll.AtlasFormulas.AtlasFunctions.AtlasTable("PROD",DataAreaId,"T.SalesTable","%CustAccount","","","","","","","SalesId",$A484)</f>
        <v>364-000025</v>
      </c>
      <c r="C484" s="7" t="str">
        <f>_xll.AtlasFormulas.AtlasFunctions.AtlasTable("PROD",DataAreaId,"T.CustTable","%Name","","","","","","","AccountNum",$B484)</f>
        <v>KWS Infra Leek</v>
      </c>
      <c r="D484" s="4" t="s">
        <v>64</v>
      </c>
      <c r="E484" s="4" t="s">
        <v>1340</v>
      </c>
      <c r="F484" s="4" t="s">
        <v>42</v>
      </c>
      <c r="G484" s="7" t="str">
        <f>_xll.AtlasFormulas.AtlasFunctions.AtlasTable("PROD",DataAreaId,"T.SalesLine","%ShippingDateRequested","","","","","","","ItemId|InventTransId",$D484,$E484)</f>
        <v>4/24/2017</v>
      </c>
      <c r="H484" s="9">
        <v>-275</v>
      </c>
      <c r="I484" s="9">
        <f>_xll.AtlasFormulas.AtlasFunctions.AtlasBalance("PROD",DataAreaId,"T.SalesLine","Sum|SalesPrice|0","","","","","","","ItemId|InventTransId",$D484,$E484)</f>
        <v>2.2400000000000002</v>
      </c>
      <c r="J484" s="7" t="str">
        <f>_xll.AtlasFormulas.AtlasFunctions.AtlasTable("PROD",DataAreaId,"T.SalesLine","%CurrencyCode","","","","","","","ItemId|InventTransId",$D484,$E484)</f>
        <v>EUR</v>
      </c>
      <c r="K484" s="9">
        <f>_xll.AtlasFormulas.AtlasFunctions.AtlasBalance("PROD",DataAreaId,"T.SalesLine","Sum|LineAmount|0","","","","","","","ItemId|InventTransId",$D484,$E484)</f>
        <v>14672</v>
      </c>
      <c r="L484" s="6">
        <v>42856</v>
      </c>
      <c r="M484" s="6">
        <v>42845</v>
      </c>
    </row>
    <row r="485" spans="1:13" x14ac:dyDescent="0.25">
      <c r="A485" s="4" t="s">
        <v>958</v>
      </c>
      <c r="B485" s="7" t="str">
        <f>_xll.AtlasFormulas.AtlasFunctions.AtlasTable("PROD",DataAreaId,"T.SalesTable","%CustAccount","","","","","","","SalesId",$A485)</f>
        <v>364-000025</v>
      </c>
      <c r="C485" s="7" t="str">
        <f>_xll.AtlasFormulas.AtlasFunctions.AtlasTable("PROD",DataAreaId,"T.CustTable","%Name","","","","","","","AccountNum",$B485)</f>
        <v>KWS Infra Leek</v>
      </c>
      <c r="D485" s="4" t="s">
        <v>64</v>
      </c>
      <c r="E485" s="4" t="s">
        <v>1340</v>
      </c>
      <c r="F485" s="4" t="s">
        <v>42</v>
      </c>
      <c r="G485" s="7" t="str">
        <f>_xll.AtlasFormulas.AtlasFunctions.AtlasTable("PROD",DataAreaId,"T.SalesLine","%ShippingDateRequested","","","","","","","ItemId|InventTransId",$D485,$E485)</f>
        <v>4/24/2017</v>
      </c>
      <c r="H485" s="9">
        <v>275</v>
      </c>
      <c r="I485" s="9">
        <f>_xll.AtlasFormulas.AtlasFunctions.AtlasBalance("PROD",DataAreaId,"T.SalesLine","Sum|SalesPrice|0","","","","","","","ItemId|InventTransId",$D485,$E485)</f>
        <v>2.2400000000000002</v>
      </c>
      <c r="J485" s="7" t="str">
        <f>_xll.AtlasFormulas.AtlasFunctions.AtlasTable("PROD",DataAreaId,"T.SalesLine","%CurrencyCode","","","","","","","ItemId|InventTransId",$D485,$E485)</f>
        <v>EUR</v>
      </c>
      <c r="K485" s="9">
        <f>_xll.AtlasFormulas.AtlasFunctions.AtlasBalance("PROD",DataAreaId,"T.SalesLine","Sum|LineAmount|0","","","","","","","ItemId|InventTransId",$D485,$E485)</f>
        <v>14672</v>
      </c>
      <c r="L485" s="6">
        <v>42856</v>
      </c>
      <c r="M485" s="6">
        <v>42856</v>
      </c>
    </row>
    <row r="486" spans="1:13" x14ac:dyDescent="0.25">
      <c r="A486" s="4" t="s">
        <v>958</v>
      </c>
      <c r="B486" s="7" t="str">
        <f>_xll.AtlasFormulas.AtlasFunctions.AtlasTable("PROD",DataAreaId,"T.SalesTable","%CustAccount","","","","","","","SalesId",$A486)</f>
        <v>364-000025</v>
      </c>
      <c r="C486" s="7" t="str">
        <f>_xll.AtlasFormulas.AtlasFunctions.AtlasTable("PROD",DataAreaId,"T.CustTable","%Name","","","","","","","AccountNum",$B486)</f>
        <v>KWS Infra Leek</v>
      </c>
      <c r="D486" s="4" t="s">
        <v>64</v>
      </c>
      <c r="E486" s="4" t="s">
        <v>1341</v>
      </c>
      <c r="F486" s="4" t="s">
        <v>42</v>
      </c>
      <c r="G486" s="7" t="str">
        <f>_xll.AtlasFormulas.AtlasFunctions.AtlasTable("PROD",DataAreaId,"T.SalesLine","%ShippingDateRequested","","","","","","","ItemId|InventTransId",$D486,$E486)</f>
        <v>5/12/2017</v>
      </c>
      <c r="H486" s="9">
        <v>17.5</v>
      </c>
      <c r="I486" s="9">
        <f>_xll.AtlasFormulas.AtlasFunctions.AtlasBalance("PROD",DataAreaId,"T.SalesLine","Sum|SalesPrice|0","","","","","","","ItemId|InventTransId",$D486,$E486)</f>
        <v>0</v>
      </c>
      <c r="J486" s="7" t="str">
        <f>_xll.AtlasFormulas.AtlasFunctions.AtlasTable("PROD",DataAreaId,"T.SalesLine","%CurrencyCode","","","","","","","ItemId|InventTransId",$D486,$E486)</f>
        <v>EUR</v>
      </c>
      <c r="K486" s="9">
        <f>_xll.AtlasFormulas.AtlasFunctions.AtlasBalance("PROD",DataAreaId,"T.SalesLine","Sum|LineAmount|0","","","","","","","ItemId|InventTransId",$D486,$E486)</f>
        <v>0</v>
      </c>
      <c r="L486" s="6">
        <v>42866</v>
      </c>
      <c r="M486" s="6">
        <v>42856</v>
      </c>
    </row>
    <row r="487" spans="1:13" x14ac:dyDescent="0.25">
      <c r="A487" s="4" t="s">
        <v>950</v>
      </c>
      <c r="B487" s="7" t="str">
        <f>_xll.AtlasFormulas.AtlasFunctions.AtlasTable("PROD",DataAreaId,"T.SalesTable","%CustAccount","","","","","","","SalesId",$A487)</f>
        <v>364-000007</v>
      </c>
      <c r="C487" s="7" t="str">
        <f>_xll.AtlasFormulas.AtlasFunctions.AtlasTable("PROD",DataAreaId,"T.CustTable","%Name","","","","","","","AccountNum",$B487)</f>
        <v>Versluys &amp; Zoon B.V.</v>
      </c>
      <c r="D487" s="4" t="s">
        <v>64</v>
      </c>
      <c r="E487" s="4" t="s">
        <v>1342</v>
      </c>
      <c r="F487" s="4" t="s">
        <v>42</v>
      </c>
      <c r="G487" s="7" t="str">
        <f>_xll.AtlasFormulas.AtlasFunctions.AtlasTable("PROD",DataAreaId,"T.SalesLine","%ShippingDateRequested","","","","","","","ItemId|InventTransId",$D487,$E487)</f>
        <v>4/12/2017</v>
      </c>
      <c r="H487" s="9">
        <v>-66</v>
      </c>
      <c r="I487" s="9">
        <f>_xll.AtlasFormulas.AtlasFunctions.AtlasBalance("PROD",DataAreaId,"T.SalesLine","Sum|SalesPrice|0","","","","","","","ItemId|InventTransId",$D487,$E487)</f>
        <v>0</v>
      </c>
      <c r="J487" s="7" t="str">
        <f>_xll.AtlasFormulas.AtlasFunctions.AtlasTable("PROD",DataAreaId,"T.SalesLine","%CurrencyCode","","","","","","","ItemId|InventTransId",$D487,$E487)</f>
        <v>EUR</v>
      </c>
      <c r="K487" s="9">
        <f>_xll.AtlasFormulas.AtlasFunctions.AtlasBalance("PROD",DataAreaId,"T.SalesLine","Sum|LineAmount|0","","","","","","","ItemId|InventTransId",$D487,$E487)</f>
        <v>0</v>
      </c>
      <c r="L487" s="6">
        <v>42859</v>
      </c>
      <c r="M487" s="6">
        <v>42859</v>
      </c>
    </row>
    <row r="488" spans="1:13" x14ac:dyDescent="0.25">
      <c r="A488" s="4" t="s">
        <v>950</v>
      </c>
      <c r="B488" s="7" t="str">
        <f>_xll.AtlasFormulas.AtlasFunctions.AtlasTable("PROD",DataAreaId,"T.SalesTable","%CustAccount","","","","","","","SalesId",$A488)</f>
        <v>364-000007</v>
      </c>
      <c r="C488" s="7" t="str">
        <f>_xll.AtlasFormulas.AtlasFunctions.AtlasTable("PROD",DataAreaId,"T.CustTable","%Name","","","","","","","AccountNum",$B488)</f>
        <v>Versluys &amp; Zoon B.V.</v>
      </c>
      <c r="D488" s="4" t="s">
        <v>64</v>
      </c>
      <c r="E488" s="4" t="s">
        <v>1343</v>
      </c>
      <c r="F488" s="4" t="s">
        <v>42</v>
      </c>
      <c r="G488" s="7" t="str">
        <f>_xll.AtlasFormulas.AtlasFunctions.AtlasTable("PROD",DataAreaId,"T.SalesLine","%ShippingDateRequested","","","","","","","ItemId|InventTransId",$D488,$E488)</f>
        <v>4/12/2017</v>
      </c>
      <c r="H488" s="9">
        <v>-1650</v>
      </c>
      <c r="I488" s="9">
        <f>_xll.AtlasFormulas.AtlasFunctions.AtlasBalance("PROD",DataAreaId,"T.SalesLine","Sum|SalesPrice|0","","","","","","","ItemId|InventTransId",$D488,$E488)</f>
        <v>2.79</v>
      </c>
      <c r="J488" s="7" t="str">
        <f>_xll.AtlasFormulas.AtlasFunctions.AtlasTable("PROD",DataAreaId,"T.SalesLine","%CurrencyCode","","","","","","","ItemId|InventTransId",$D488,$E488)</f>
        <v>EUR</v>
      </c>
      <c r="K488" s="9">
        <f>_xll.AtlasFormulas.AtlasFunctions.AtlasBalance("PROD",DataAreaId,"T.SalesLine","Sum|LineAmount|0","","","","","","","ItemId|InventTransId",$D488,$E488)</f>
        <v>4603.5</v>
      </c>
      <c r="L488" s="6">
        <v>42863</v>
      </c>
      <c r="M488" s="6">
        <v>42859</v>
      </c>
    </row>
    <row r="489" spans="1:13" x14ac:dyDescent="0.25">
      <c r="A489" s="4" t="s">
        <v>950</v>
      </c>
      <c r="B489" s="7" t="str">
        <f>_xll.AtlasFormulas.AtlasFunctions.AtlasTable("PROD",DataAreaId,"T.SalesTable","%CustAccount","","","","","","","SalesId",$A489)</f>
        <v>364-000007</v>
      </c>
      <c r="C489" s="7" t="str">
        <f>_xll.AtlasFormulas.AtlasFunctions.AtlasTable("PROD",DataAreaId,"T.CustTable","%Name","","","","","","","AccountNum",$B489)</f>
        <v>Versluys &amp; Zoon B.V.</v>
      </c>
      <c r="D489" s="4" t="s">
        <v>64</v>
      </c>
      <c r="E489" s="4" t="s">
        <v>1343</v>
      </c>
      <c r="F489" s="4" t="s">
        <v>42</v>
      </c>
      <c r="G489" s="7" t="str">
        <f>_xll.AtlasFormulas.AtlasFunctions.AtlasTable("PROD",DataAreaId,"T.SalesLine","%ShippingDateRequested","","","","","","","ItemId|InventTransId",$D489,$E489)</f>
        <v>4/12/2017</v>
      </c>
      <c r="H489" s="9">
        <v>-66</v>
      </c>
      <c r="I489" s="9">
        <f>_xll.AtlasFormulas.AtlasFunctions.AtlasBalance("PROD",DataAreaId,"T.SalesLine","Sum|SalesPrice|0","","","","","","","ItemId|InventTransId",$D489,$E489)</f>
        <v>2.79</v>
      </c>
      <c r="J489" s="7" t="str">
        <f>_xll.AtlasFormulas.AtlasFunctions.AtlasTable("PROD",DataAreaId,"T.SalesLine","%CurrencyCode","","","","","","","ItemId|InventTransId",$D489,$E489)</f>
        <v>EUR</v>
      </c>
      <c r="K489" s="9">
        <f>_xll.AtlasFormulas.AtlasFunctions.AtlasBalance("PROD",DataAreaId,"T.SalesLine","Sum|LineAmount|0","","","","","","","ItemId|InventTransId",$D489,$E489)</f>
        <v>4603.5</v>
      </c>
      <c r="L489" s="6">
        <v>42859</v>
      </c>
      <c r="M489" s="6">
        <v>42859</v>
      </c>
    </row>
    <row r="490" spans="1:13" x14ac:dyDescent="0.25">
      <c r="A490" s="4" t="s">
        <v>950</v>
      </c>
      <c r="B490" s="7" t="str">
        <f>_xll.AtlasFormulas.AtlasFunctions.AtlasTable("PROD",DataAreaId,"T.SalesTable","%CustAccount","","","","","","","SalesId",$A490)</f>
        <v>364-000007</v>
      </c>
      <c r="C490" s="7" t="str">
        <f>_xll.AtlasFormulas.AtlasFunctions.AtlasTable("PROD",DataAreaId,"T.CustTable","%Name","","","","","","","AccountNum",$B490)</f>
        <v>Versluys &amp; Zoon B.V.</v>
      </c>
      <c r="D490" s="4" t="s">
        <v>64</v>
      </c>
      <c r="E490" s="4" t="s">
        <v>1343</v>
      </c>
      <c r="F490" s="4" t="s">
        <v>42</v>
      </c>
      <c r="G490" s="7" t="str">
        <f>_xll.AtlasFormulas.AtlasFunctions.AtlasTable("PROD",DataAreaId,"T.SalesLine","%ShippingDateRequested","","","","","","","ItemId|InventTransId",$D490,$E490)</f>
        <v>4/12/2017</v>
      </c>
      <c r="H490" s="9">
        <v>66</v>
      </c>
      <c r="I490" s="9">
        <f>_xll.AtlasFormulas.AtlasFunctions.AtlasBalance("PROD",DataAreaId,"T.SalesLine","Sum|SalesPrice|0","","","","","","","ItemId|InventTransId",$D490,$E490)</f>
        <v>2.79</v>
      </c>
      <c r="J490" s="7" t="str">
        <f>_xll.AtlasFormulas.AtlasFunctions.AtlasTable("PROD",DataAreaId,"T.SalesLine","%CurrencyCode","","","","","","","ItemId|InventTransId",$D490,$E490)</f>
        <v>EUR</v>
      </c>
      <c r="K490" s="9">
        <f>_xll.AtlasFormulas.AtlasFunctions.AtlasBalance("PROD",DataAreaId,"T.SalesLine","Sum|LineAmount|0","","","","","","","ItemId|InventTransId",$D490,$E490)</f>
        <v>4603.5</v>
      </c>
      <c r="L490" s="6">
        <v>42859</v>
      </c>
      <c r="M490" s="6">
        <v>42859</v>
      </c>
    </row>
    <row r="491" spans="1:13" x14ac:dyDescent="0.25">
      <c r="A491" s="4" t="s">
        <v>958</v>
      </c>
      <c r="B491" s="7" t="str">
        <f>_xll.AtlasFormulas.AtlasFunctions.AtlasTable("PROD",DataAreaId,"T.SalesTable","%CustAccount","","","","","","","SalesId",$A491)</f>
        <v>364-000025</v>
      </c>
      <c r="C491" s="7" t="str">
        <f>_xll.AtlasFormulas.AtlasFunctions.AtlasTable("PROD",DataAreaId,"T.CustTable","%Name","","","","","","","AccountNum",$B491)</f>
        <v>KWS Infra Leek</v>
      </c>
      <c r="D491" s="4" t="s">
        <v>64</v>
      </c>
      <c r="E491" s="4" t="s">
        <v>1344</v>
      </c>
      <c r="F491" s="4" t="s">
        <v>42</v>
      </c>
      <c r="G491" s="7" t="str">
        <f>_xll.AtlasFormulas.AtlasFunctions.AtlasTable("PROD",DataAreaId,"T.SalesLine","%ShippingDateRequested","","","","","","","ItemId|InventTransId",$D491,$E491)</f>
        <v>5/12/2017</v>
      </c>
      <c r="H491" s="9">
        <v>1</v>
      </c>
      <c r="I491" s="9">
        <f>_xll.AtlasFormulas.AtlasFunctions.AtlasBalance("PROD",DataAreaId,"T.SalesLine","Sum|SalesPrice|0","","","","","","","ItemId|InventTransId",$D491,$E491)</f>
        <v>2875</v>
      </c>
      <c r="J491" s="7" t="str">
        <f>_xll.AtlasFormulas.AtlasFunctions.AtlasTable("PROD",DataAreaId,"T.SalesLine","%CurrencyCode","","","","","","","ItemId|InventTransId",$D491,$E491)</f>
        <v>EUR</v>
      </c>
      <c r="K491" s="9">
        <f>_xll.AtlasFormulas.AtlasFunctions.AtlasBalance("PROD",DataAreaId,"T.SalesLine","Sum|LineAmount|0","","","","","","","ItemId|InventTransId",$D491,$E491)</f>
        <v>-2875</v>
      </c>
      <c r="L491" s="6">
        <v>42866</v>
      </c>
      <c r="M491" s="6">
        <v>42866</v>
      </c>
    </row>
    <row r="492" spans="1:13" x14ac:dyDescent="0.25">
      <c r="A492" s="4" t="s">
        <v>958</v>
      </c>
      <c r="B492" s="7" t="str">
        <f>_xll.AtlasFormulas.AtlasFunctions.AtlasTable("PROD",DataAreaId,"T.SalesTable","%CustAccount","","","","","","","SalesId",$A492)</f>
        <v>364-000025</v>
      </c>
      <c r="C492" s="7" t="str">
        <f>_xll.AtlasFormulas.AtlasFunctions.AtlasTable("PROD",DataAreaId,"T.CustTable","%Name","","","","","","","AccountNum",$B492)</f>
        <v>KWS Infra Leek</v>
      </c>
      <c r="D492" s="4" t="s">
        <v>64</v>
      </c>
      <c r="E492" s="4" t="s">
        <v>1345</v>
      </c>
      <c r="F492" s="4" t="s">
        <v>42</v>
      </c>
      <c r="G492" s="7" t="str">
        <f>_xll.AtlasFormulas.AtlasFunctions.AtlasTable("PROD",DataAreaId,"T.SalesLine","%ShippingDateRequested","","","","","","","ItemId|InventTransId",$D492,$E492)</f>
        <v>5/12/2017</v>
      </c>
      <c r="H492" s="9">
        <v>-1</v>
      </c>
      <c r="I492" s="9">
        <f>_xll.AtlasFormulas.AtlasFunctions.AtlasBalance("PROD",DataAreaId,"T.SalesLine","Sum|SalesPrice|0","","","","","","","ItemId|InventTransId",$D492,$E492)</f>
        <v>0</v>
      </c>
      <c r="J492" s="7" t="str">
        <f>_xll.AtlasFormulas.AtlasFunctions.AtlasTable("PROD",DataAreaId,"T.SalesLine","%CurrencyCode","","","","","","","ItemId|InventTransId",$D492,$E492)</f>
        <v>EUR</v>
      </c>
      <c r="K492" s="9">
        <f>_xll.AtlasFormulas.AtlasFunctions.AtlasBalance("PROD",DataAreaId,"T.SalesLine","Sum|LineAmount|0","","","","","","","ItemId|InventTransId",$D492,$E492)</f>
        <v>0</v>
      </c>
      <c r="L492" s="6">
        <v>42866</v>
      </c>
      <c r="M492" s="6">
        <v>42866</v>
      </c>
    </row>
    <row r="493" spans="1:13" x14ac:dyDescent="0.25">
      <c r="A493" s="4" t="s">
        <v>966</v>
      </c>
      <c r="B493" s="7" t="str">
        <f>_xll.AtlasFormulas.AtlasFunctions.AtlasTable("PROD",DataAreaId,"T.SalesTable","%CustAccount","","","","","","","SalesId",$A493)</f>
        <v>364-000020</v>
      </c>
      <c r="C493" s="7" t="str">
        <f>_xll.AtlasFormulas.AtlasFunctions.AtlasTable("PROD",DataAreaId,"T.CustTable","%Name","","","","","","","AccountNum",$B493)</f>
        <v>Reef Infra B.V.</v>
      </c>
      <c r="D493" s="4" t="s">
        <v>64</v>
      </c>
      <c r="E493" s="4" t="s">
        <v>1346</v>
      </c>
      <c r="F493" s="4" t="s">
        <v>42</v>
      </c>
      <c r="G493" s="7" t="str">
        <f>_xll.AtlasFormulas.AtlasFunctions.AtlasTable("PROD",DataAreaId,"T.SalesLine","%ShippingDateRequested","","","","","","","ItemId|InventTransId",$D493,$E493)</f>
        <v>5/13/2017</v>
      </c>
      <c r="H493" s="9">
        <v>-1179.5</v>
      </c>
      <c r="I493" s="9">
        <f>_xll.AtlasFormulas.AtlasFunctions.AtlasBalance("PROD",DataAreaId,"T.SalesLine","Sum|SalesPrice|0","","","","","","","ItemId|InventTransId",$D493,$E493)</f>
        <v>2.85</v>
      </c>
      <c r="J493" s="7" t="str">
        <f>_xll.AtlasFormulas.AtlasFunctions.AtlasTable("PROD",DataAreaId,"T.SalesLine","%CurrencyCode","","","","","","","ItemId|InventTransId",$D493,$E493)</f>
        <v>EUR</v>
      </c>
      <c r="K493" s="9">
        <f>_xll.AtlasFormulas.AtlasFunctions.AtlasBalance("PROD",DataAreaId,"T.SalesLine","Sum|LineAmount|0","","","","","","","ItemId|InventTransId",$D493,$E493)</f>
        <v>3361.58</v>
      </c>
      <c r="L493" s="6">
        <v>42874</v>
      </c>
      <c r="M493" s="6">
        <v>42873</v>
      </c>
    </row>
    <row r="494" spans="1:13" x14ac:dyDescent="0.25">
      <c r="A494" s="4" t="s">
        <v>966</v>
      </c>
      <c r="B494" s="7" t="str">
        <f>_xll.AtlasFormulas.AtlasFunctions.AtlasTable("PROD",DataAreaId,"T.SalesTable","%CustAccount","","","","","","","SalesId",$A494)</f>
        <v>364-000020</v>
      </c>
      <c r="C494" s="7" t="str">
        <f>_xll.AtlasFormulas.AtlasFunctions.AtlasTable("PROD",DataAreaId,"T.CustTable","%Name","","","","","","","AccountNum",$B494)</f>
        <v>Reef Infra B.V.</v>
      </c>
      <c r="D494" s="4" t="s">
        <v>64</v>
      </c>
      <c r="E494" s="4" t="s">
        <v>1346</v>
      </c>
      <c r="F494" s="4" t="s">
        <v>42</v>
      </c>
      <c r="G494" s="7" t="str">
        <f>_xll.AtlasFormulas.AtlasFunctions.AtlasTable("PROD",DataAreaId,"T.SalesLine","%ShippingDateRequested","","","","","","","ItemId|InventTransId",$D494,$E494)</f>
        <v>5/13/2017</v>
      </c>
      <c r="H494" s="9">
        <v>-88</v>
      </c>
      <c r="I494" s="9">
        <f>_xll.AtlasFormulas.AtlasFunctions.AtlasBalance("PROD",DataAreaId,"T.SalesLine","Sum|SalesPrice|0","","","","","","","ItemId|InventTransId",$D494,$E494)</f>
        <v>2.85</v>
      </c>
      <c r="J494" s="7" t="str">
        <f>_xll.AtlasFormulas.AtlasFunctions.AtlasTable("PROD",DataAreaId,"T.SalesLine","%CurrencyCode","","","","","","","ItemId|InventTransId",$D494,$E494)</f>
        <v>EUR</v>
      </c>
      <c r="K494" s="9">
        <f>_xll.AtlasFormulas.AtlasFunctions.AtlasBalance("PROD",DataAreaId,"T.SalesLine","Sum|LineAmount|0","","","","","","","ItemId|InventTransId",$D494,$E494)</f>
        <v>3361.58</v>
      </c>
      <c r="L494" s="6">
        <v>42873</v>
      </c>
      <c r="M494" s="6">
        <v>42873</v>
      </c>
    </row>
    <row r="495" spans="1:13" x14ac:dyDescent="0.25">
      <c r="A495" s="4" t="s">
        <v>966</v>
      </c>
      <c r="B495" s="7" t="str">
        <f>_xll.AtlasFormulas.AtlasFunctions.AtlasTable("PROD",DataAreaId,"T.SalesTable","%CustAccount","","","","","","","SalesId",$A495)</f>
        <v>364-000020</v>
      </c>
      <c r="C495" s="7" t="str">
        <f>_xll.AtlasFormulas.AtlasFunctions.AtlasTable("PROD",DataAreaId,"T.CustTable","%Name","","","","","","","AccountNum",$B495)</f>
        <v>Reef Infra B.V.</v>
      </c>
      <c r="D495" s="4" t="s">
        <v>64</v>
      </c>
      <c r="E495" s="4" t="s">
        <v>1346</v>
      </c>
      <c r="F495" s="4" t="s">
        <v>42</v>
      </c>
      <c r="G495" s="7" t="str">
        <f>_xll.AtlasFormulas.AtlasFunctions.AtlasTable("PROD",DataAreaId,"T.SalesLine","%ShippingDateRequested","","","","","","","ItemId|InventTransId",$D495,$E495)</f>
        <v>5/13/2017</v>
      </c>
      <c r="H495" s="9">
        <v>88</v>
      </c>
      <c r="I495" s="9">
        <f>_xll.AtlasFormulas.AtlasFunctions.AtlasBalance("PROD",DataAreaId,"T.SalesLine","Sum|SalesPrice|0","","","","","","","ItemId|InventTransId",$D495,$E495)</f>
        <v>2.85</v>
      </c>
      <c r="J495" s="7" t="str">
        <f>_xll.AtlasFormulas.AtlasFunctions.AtlasTable("PROD",DataAreaId,"T.SalesLine","%CurrencyCode","","","","","","","ItemId|InventTransId",$D495,$E495)</f>
        <v>EUR</v>
      </c>
      <c r="K495" s="9">
        <f>_xll.AtlasFormulas.AtlasFunctions.AtlasBalance("PROD",DataAreaId,"T.SalesLine","Sum|LineAmount|0","","","","","","","ItemId|InventTransId",$D495,$E495)</f>
        <v>3361.58</v>
      </c>
      <c r="L495" s="6">
        <v>42873</v>
      </c>
      <c r="M495" s="6">
        <v>42873</v>
      </c>
    </row>
    <row r="496" spans="1:13" x14ac:dyDescent="0.25">
      <c r="A496" s="4" t="s">
        <v>966</v>
      </c>
      <c r="B496" s="7" t="str">
        <f>_xll.AtlasFormulas.AtlasFunctions.AtlasTable("PROD",DataAreaId,"T.SalesTable","%CustAccount","","","","","","","SalesId",$A496)</f>
        <v>364-000020</v>
      </c>
      <c r="C496" s="7" t="str">
        <f>_xll.AtlasFormulas.AtlasFunctions.AtlasTable("PROD",DataAreaId,"T.CustTable","%Name","","","","","","","AccountNum",$B496)</f>
        <v>Reef Infra B.V.</v>
      </c>
      <c r="D496" s="4" t="s">
        <v>64</v>
      </c>
      <c r="E496" s="4" t="s">
        <v>1347</v>
      </c>
      <c r="F496" s="4" t="s">
        <v>42</v>
      </c>
      <c r="G496" s="7" t="str">
        <f>_xll.AtlasFormulas.AtlasFunctions.AtlasTable("PROD",DataAreaId,"T.SalesLine","%ShippingDateRequested","","","","","","","ItemId|InventTransId",$D496,$E496)</f>
        <v>5/13/2017</v>
      </c>
      <c r="H496" s="9">
        <v>-88</v>
      </c>
      <c r="I496" s="9">
        <f>_xll.AtlasFormulas.AtlasFunctions.AtlasBalance("PROD",DataAreaId,"T.SalesLine","Sum|SalesPrice|0","","","","","","","ItemId|InventTransId",$D496,$E496)</f>
        <v>0</v>
      </c>
      <c r="J496" s="7" t="str">
        <f>_xll.AtlasFormulas.AtlasFunctions.AtlasTable("PROD",DataAreaId,"T.SalesLine","%CurrencyCode","","","","","","","ItemId|InventTransId",$D496,$E496)</f>
        <v>EUR</v>
      </c>
      <c r="K496" s="9">
        <f>_xll.AtlasFormulas.AtlasFunctions.AtlasBalance("PROD",DataAreaId,"T.SalesLine","Sum|LineAmount|0","","","","","","","ItemId|InventTransId",$D496,$E496)</f>
        <v>0</v>
      </c>
      <c r="L496" s="6">
        <v>42873</v>
      </c>
      <c r="M496" s="6">
        <v>42873</v>
      </c>
    </row>
    <row r="497" spans="1:13" x14ac:dyDescent="0.25">
      <c r="A497" s="4" t="s">
        <v>1348</v>
      </c>
      <c r="B497" s="7" t="str">
        <f>_xll.AtlasFormulas.AtlasFunctions.AtlasTable("PROD",DataAreaId,"T.SalesTable","%CustAccount","","","","","","","SalesId",$A497)</f>
        <v>364-000007</v>
      </c>
      <c r="C497" s="7" t="str">
        <f>_xll.AtlasFormulas.AtlasFunctions.AtlasTable("PROD",DataAreaId,"T.CustTable","%Name","","","","","","","AccountNum",$B497)</f>
        <v>Versluys &amp; Zoon B.V.</v>
      </c>
      <c r="D497" s="4" t="s">
        <v>64</v>
      </c>
      <c r="E497" s="4" t="s">
        <v>1349</v>
      </c>
      <c r="F497" s="4" t="s">
        <v>42</v>
      </c>
      <c r="G497" s="7" t="str">
        <f>_xll.AtlasFormulas.AtlasFunctions.AtlasTable("PROD",DataAreaId,"T.SalesLine","%ShippingDateRequested","","","","","","","ItemId|InventTransId",$D497,$E497)</f>
        <v>5/24/2017</v>
      </c>
      <c r="H497" s="9">
        <v>-97.5</v>
      </c>
      <c r="I497" s="9">
        <f>_xll.AtlasFormulas.AtlasFunctions.AtlasBalance("PROD",DataAreaId,"T.SalesLine","Sum|SalesPrice|0","","","","","","","ItemId|InventTransId",$D497,$E497)</f>
        <v>2.85</v>
      </c>
      <c r="J497" s="7" t="str">
        <f>_xll.AtlasFormulas.AtlasFunctions.AtlasTable("PROD",DataAreaId,"T.SalesLine","%CurrencyCode","","","","","","","ItemId|InventTransId",$D497,$E497)</f>
        <v>EUR</v>
      </c>
      <c r="K497" s="9">
        <f>_xll.AtlasFormulas.AtlasFunctions.AtlasBalance("PROD",DataAreaId,"T.SalesLine","Sum|LineAmount|0","","","","","","","ItemId|InventTransId",$D497,$E497)</f>
        <v>277.88</v>
      </c>
      <c r="L497" s="6">
        <v>42886</v>
      </c>
      <c r="M497" s="6">
        <v>42879</v>
      </c>
    </row>
    <row r="498" spans="1:13" x14ac:dyDescent="0.25">
      <c r="A498" s="4" t="s">
        <v>993</v>
      </c>
      <c r="B498" s="7" t="str">
        <f>_xll.AtlasFormulas.AtlasFunctions.AtlasTable("PROD",DataAreaId,"T.SalesTable","%CustAccount","","","","","","","SalesId",$A498)</f>
        <v>364-000102</v>
      </c>
      <c r="C498" s="7" t="str">
        <f>_xll.AtlasFormulas.AtlasFunctions.AtlasTable("PROD",DataAreaId,"T.CustTable","%Name","","","","","","","AccountNum",$B498)</f>
        <v>Reimert Bouw en Infrastructuur B.V.</v>
      </c>
      <c r="D498" s="4" t="s">
        <v>64</v>
      </c>
      <c r="E498" s="4" t="s">
        <v>1350</v>
      </c>
      <c r="F498" s="4" t="s">
        <v>42</v>
      </c>
      <c r="G498" s="7" t="str">
        <f>_xll.AtlasFormulas.AtlasFunctions.AtlasTable("PROD",DataAreaId,"T.SalesLine","%ShippingDateRequested","","","","","","","ItemId|InventTransId",$D498,$E498)</f>
        <v>4/18/2017</v>
      </c>
      <c r="H498" s="9">
        <v>-1470</v>
      </c>
      <c r="I498" s="9">
        <f>_xll.AtlasFormulas.AtlasFunctions.AtlasBalance("PROD",DataAreaId,"T.SalesLine","Sum|SalesPrice|0","","","","","","","ItemId|InventTransId",$D498,$E498)</f>
        <v>2.75</v>
      </c>
      <c r="J498" s="7" t="str">
        <f>_xll.AtlasFormulas.AtlasFunctions.AtlasTable("PROD",DataAreaId,"T.SalesLine","%CurrencyCode","","","","","","","ItemId|InventTransId",$D498,$E498)</f>
        <v>EUR</v>
      </c>
      <c r="K498" s="9">
        <f>_xll.AtlasFormulas.AtlasFunctions.AtlasBalance("PROD",DataAreaId,"T.SalesLine","Sum|LineAmount|0","","","","","","","ItemId|InventTransId",$D498,$E498)</f>
        <v>4042.5</v>
      </c>
      <c r="L498" s="6">
        <v>42894</v>
      </c>
      <c r="M498" s="6">
        <v>42894</v>
      </c>
    </row>
    <row r="499" spans="1:13" x14ac:dyDescent="0.25">
      <c r="A499" s="4" t="s">
        <v>993</v>
      </c>
      <c r="B499" s="7" t="str">
        <f>_xll.AtlasFormulas.AtlasFunctions.AtlasTable("PROD",DataAreaId,"T.SalesTable","%CustAccount","","","","","","","SalesId",$A499)</f>
        <v>364-000102</v>
      </c>
      <c r="C499" s="7" t="str">
        <f>_xll.AtlasFormulas.AtlasFunctions.AtlasTable("PROD",DataAreaId,"T.CustTable","%Name","","","","","","","AccountNum",$B499)</f>
        <v>Reimert Bouw en Infrastructuur B.V.</v>
      </c>
      <c r="D499" s="4" t="s">
        <v>64</v>
      </c>
      <c r="E499" s="4" t="s">
        <v>1350</v>
      </c>
      <c r="F499" s="4" t="s">
        <v>42</v>
      </c>
      <c r="G499" s="7" t="str">
        <f>_xll.AtlasFormulas.AtlasFunctions.AtlasTable("PROD",DataAreaId,"T.SalesLine","%ShippingDateRequested","","","","","","","ItemId|InventTransId",$D499,$E499)</f>
        <v>4/18/2017</v>
      </c>
      <c r="H499" s="9">
        <v>-41.25</v>
      </c>
      <c r="I499" s="9">
        <f>_xll.AtlasFormulas.AtlasFunctions.AtlasBalance("PROD",DataAreaId,"T.SalesLine","Sum|SalesPrice|0","","","","","","","ItemId|InventTransId",$D499,$E499)</f>
        <v>2.75</v>
      </c>
      <c r="J499" s="7" t="str">
        <f>_xll.AtlasFormulas.AtlasFunctions.AtlasTable("PROD",DataAreaId,"T.SalesLine","%CurrencyCode","","","","","","","ItemId|InventTransId",$D499,$E499)</f>
        <v>EUR</v>
      </c>
      <c r="K499" s="9">
        <f>_xll.AtlasFormulas.AtlasFunctions.AtlasBalance("PROD",DataAreaId,"T.SalesLine","Sum|LineAmount|0","","","","","","","ItemId|InventTransId",$D499,$E499)</f>
        <v>4042.5</v>
      </c>
      <c r="L499" s="6">
        <v>42894</v>
      </c>
      <c r="M499" s="6">
        <v>42894</v>
      </c>
    </row>
    <row r="500" spans="1:13" x14ac:dyDescent="0.25">
      <c r="A500" s="4" t="s">
        <v>993</v>
      </c>
      <c r="B500" s="7" t="str">
        <f>_xll.AtlasFormulas.AtlasFunctions.AtlasTable("PROD",DataAreaId,"T.SalesTable","%CustAccount","","","","","","","SalesId",$A500)</f>
        <v>364-000102</v>
      </c>
      <c r="C500" s="7" t="str">
        <f>_xll.AtlasFormulas.AtlasFunctions.AtlasTable("PROD",DataAreaId,"T.CustTable","%Name","","","","","","","AccountNum",$B500)</f>
        <v>Reimert Bouw en Infrastructuur B.V.</v>
      </c>
      <c r="D500" s="4" t="s">
        <v>64</v>
      </c>
      <c r="E500" s="4" t="s">
        <v>1350</v>
      </c>
      <c r="F500" s="4" t="s">
        <v>42</v>
      </c>
      <c r="G500" s="7" t="str">
        <f>_xll.AtlasFormulas.AtlasFunctions.AtlasTable("PROD",DataAreaId,"T.SalesLine","%ShippingDateRequested","","","","","","","ItemId|InventTransId",$D500,$E500)</f>
        <v>4/18/2017</v>
      </c>
      <c r="H500" s="9">
        <v>41.25</v>
      </c>
      <c r="I500" s="9">
        <f>_xll.AtlasFormulas.AtlasFunctions.AtlasBalance("PROD",DataAreaId,"T.SalesLine","Sum|SalesPrice|0","","","","","","","ItemId|InventTransId",$D500,$E500)</f>
        <v>2.75</v>
      </c>
      <c r="J500" s="7" t="str">
        <f>_xll.AtlasFormulas.AtlasFunctions.AtlasTable("PROD",DataAreaId,"T.SalesLine","%CurrencyCode","","","","","","","ItemId|InventTransId",$D500,$E500)</f>
        <v>EUR</v>
      </c>
      <c r="K500" s="9">
        <f>_xll.AtlasFormulas.AtlasFunctions.AtlasBalance("PROD",DataAreaId,"T.SalesLine","Sum|LineAmount|0","","","","","","","ItemId|InventTransId",$D500,$E500)</f>
        <v>4042.5</v>
      </c>
      <c r="L500" s="6">
        <v>42894</v>
      </c>
      <c r="M500" s="6">
        <v>42894</v>
      </c>
    </row>
    <row r="501" spans="1:13" x14ac:dyDescent="0.25">
      <c r="A501" s="4" t="s">
        <v>993</v>
      </c>
      <c r="B501" s="7" t="str">
        <f>_xll.AtlasFormulas.AtlasFunctions.AtlasTable("PROD",DataAreaId,"T.SalesTable","%CustAccount","","","","","","","SalesId",$A501)</f>
        <v>364-000102</v>
      </c>
      <c r="C501" s="7" t="str">
        <f>_xll.AtlasFormulas.AtlasFunctions.AtlasTable("PROD",DataAreaId,"T.CustTable","%Name","","","","","","","AccountNum",$B501)</f>
        <v>Reimert Bouw en Infrastructuur B.V.</v>
      </c>
      <c r="D501" s="4" t="s">
        <v>64</v>
      </c>
      <c r="E501" s="4" t="s">
        <v>1351</v>
      </c>
      <c r="F501" s="4" t="s">
        <v>42</v>
      </c>
      <c r="G501" s="7" t="str">
        <f>_xll.AtlasFormulas.AtlasFunctions.AtlasTable("PROD",DataAreaId,"T.SalesLine","%ShippingDateRequested","","","","","","","ItemId|InventTransId",$D501,$E501)</f>
        <v>4/18/2017</v>
      </c>
      <c r="H501" s="9">
        <v>-41.25</v>
      </c>
      <c r="I501" s="9">
        <f>_xll.AtlasFormulas.AtlasFunctions.AtlasBalance("PROD",DataAreaId,"T.SalesLine","Sum|SalesPrice|0","","","","","","","ItemId|InventTransId",$D501,$E501)</f>
        <v>0</v>
      </c>
      <c r="J501" s="7" t="str">
        <f>_xll.AtlasFormulas.AtlasFunctions.AtlasTable("PROD",DataAreaId,"T.SalesLine","%CurrencyCode","","","","","","","ItemId|InventTransId",$D501,$E501)</f>
        <v>EUR</v>
      </c>
      <c r="K501" s="9">
        <f>_xll.AtlasFormulas.AtlasFunctions.AtlasBalance("PROD",DataAreaId,"T.SalesLine","Sum|LineAmount|0","","","","","","","ItemId|InventTransId",$D501,$E501)</f>
        <v>0</v>
      </c>
      <c r="L501" s="6">
        <v>42894</v>
      </c>
      <c r="M501" s="6">
        <v>42894</v>
      </c>
    </row>
    <row r="502" spans="1:13" x14ac:dyDescent="0.25">
      <c r="A502" s="4" t="s">
        <v>902</v>
      </c>
      <c r="B502" s="7" t="str">
        <f>_xll.AtlasFormulas.AtlasFunctions.AtlasTable("PROD",DataAreaId,"T.SalesTable","%CustAccount","","","","","","","SalesId",$A502)</f>
        <v>364-000061</v>
      </c>
      <c r="C502" s="7" t="str">
        <f>_xll.AtlasFormulas.AtlasFunctions.AtlasTable("PROD",DataAreaId,"T.CustTable","%Name","","","","","","","AccountNum",$B502)</f>
        <v>Heijmans Wegen B.V. Asset Management Schiphol</v>
      </c>
      <c r="D502" s="4" t="s">
        <v>466</v>
      </c>
      <c r="E502" s="4" t="s">
        <v>1352</v>
      </c>
      <c r="F502" s="4" t="s">
        <v>427</v>
      </c>
      <c r="G502" s="7" t="str">
        <f>_xll.AtlasFormulas.AtlasFunctions.AtlasTable("PROD",DataAreaId,"T.SalesLine","%ShippingDateRequested","","","","","","","ItemId|InventTransId",$D502,$E502)</f>
        <v>7/8/2017</v>
      </c>
      <c r="H502" s="9">
        <v>-195</v>
      </c>
      <c r="I502" s="9">
        <f>_xll.AtlasFormulas.AtlasFunctions.AtlasBalance("PROD",DataAreaId,"T.SalesLine","Sum|SalesPrice|0","","","","","","","ItemId|InventTransId",$D502,$E502)</f>
        <v>2.85</v>
      </c>
      <c r="J502" s="7" t="str">
        <f>_xll.AtlasFormulas.AtlasFunctions.AtlasTable("PROD",DataAreaId,"T.SalesLine","%CurrencyCode","","","","","","","ItemId|InventTransId",$D502,$E502)</f>
        <v>EUR</v>
      </c>
      <c r="K502" s="9">
        <f>_xll.AtlasFormulas.AtlasFunctions.AtlasBalance("PROD",DataAreaId,"T.SalesLine","Sum|LineAmount|0","","","","","","","ItemId|InventTransId",$D502,$E502)</f>
        <v>555.75</v>
      </c>
      <c r="L502" s="6"/>
      <c r="M502" s="6"/>
    </row>
    <row r="503" spans="1:13" x14ac:dyDescent="0.25">
      <c r="A503" s="4" t="s">
        <v>1353</v>
      </c>
      <c r="B503" s="7" t="str">
        <f>_xll.AtlasFormulas.AtlasFunctions.AtlasTable("PROD",DataAreaId,"T.SalesTable","%CustAccount","","","","","","","SalesId",$A503)</f>
        <v>364-000047</v>
      </c>
      <c r="C503" s="7" t="str">
        <f>_xll.AtlasFormulas.AtlasFunctions.AtlasTable("PROD",DataAreaId,"T.CustTable","%Name","","","","","","","AccountNum",$B503)</f>
        <v>BAM Wegen Regio West</v>
      </c>
      <c r="D503" s="4" t="s">
        <v>466</v>
      </c>
      <c r="E503" s="4" t="s">
        <v>1354</v>
      </c>
      <c r="F503" s="4" t="s">
        <v>427</v>
      </c>
      <c r="G503" s="7" t="str">
        <f>_xll.AtlasFormulas.AtlasFunctions.AtlasTable("PROD",DataAreaId,"T.SalesLine","%ShippingDateRequested","","","","","","","ItemId|InventTransId",$D503,$E503)</f>
        <v>1/30/2017</v>
      </c>
      <c r="H503" s="9">
        <v>-292.5</v>
      </c>
      <c r="I503" s="9">
        <f>_xll.AtlasFormulas.AtlasFunctions.AtlasBalance("PROD",DataAreaId,"T.SalesLine","Sum|SalesPrice|0","","","","","","","ItemId|InventTransId",$D503,$E503)</f>
        <v>2.7</v>
      </c>
      <c r="J503" s="7" t="str">
        <f>_xll.AtlasFormulas.AtlasFunctions.AtlasTable("PROD",DataAreaId,"T.SalesLine","%CurrencyCode","","","","","","","ItemId|InventTransId",$D503,$E503)</f>
        <v>EUR</v>
      </c>
      <c r="K503" s="9">
        <f>_xll.AtlasFormulas.AtlasFunctions.AtlasBalance("PROD",DataAreaId,"T.SalesLine","Sum|LineAmount|0","","","","","","","ItemId|InventTransId",$D503,$E503)</f>
        <v>789.75</v>
      </c>
      <c r="L503" s="6">
        <v>42774</v>
      </c>
      <c r="M503" s="6">
        <v>42765</v>
      </c>
    </row>
    <row r="504" spans="1:13" x14ac:dyDescent="0.25">
      <c r="A504" s="4" t="s">
        <v>1355</v>
      </c>
      <c r="B504" s="7" t="str">
        <f>_xll.AtlasFormulas.AtlasFunctions.AtlasTable("PROD",DataAreaId,"T.SalesTable","%CustAccount","","","","","","","SalesId",$A504)</f>
        <v>364-000107</v>
      </c>
      <c r="C504" s="7" t="str">
        <f>_xll.AtlasFormulas.AtlasFunctions.AtlasTable("PROD",DataAreaId,"T.CustTable","%Name","","","","","","","AccountNum",$B504)</f>
        <v>Boskalis NL B.V.</v>
      </c>
      <c r="D504" s="4" t="s">
        <v>466</v>
      </c>
      <c r="E504" s="4" t="s">
        <v>1356</v>
      </c>
      <c r="F504" s="4" t="s">
        <v>427</v>
      </c>
      <c r="G504" s="7" t="str">
        <f>_xll.AtlasFormulas.AtlasFunctions.AtlasTable("PROD",DataAreaId,"T.SalesLine","%ShippingDateRequested","","","","","","","ItemId|InventTransId",$D504,$E504)</f>
        <v>1/31/2017</v>
      </c>
      <c r="H504" s="9">
        <v>-682.5</v>
      </c>
      <c r="I504" s="9">
        <f>_xll.AtlasFormulas.AtlasFunctions.AtlasBalance("PROD",DataAreaId,"T.SalesLine","Sum|SalesPrice|0","","","","","","","ItemId|InventTransId",$D504,$E504)</f>
        <v>2.6</v>
      </c>
      <c r="J504" s="7" t="str">
        <f>_xll.AtlasFormulas.AtlasFunctions.AtlasTable("PROD",DataAreaId,"T.SalesLine","%CurrencyCode","","","","","","","ItemId|InventTransId",$D504,$E504)</f>
        <v>EUR</v>
      </c>
      <c r="K504" s="9">
        <f>_xll.AtlasFormulas.AtlasFunctions.AtlasBalance("PROD",DataAreaId,"T.SalesLine","Sum|LineAmount|0","","","","","","","ItemId|InventTransId",$D504,$E504)</f>
        <v>1774.5</v>
      </c>
      <c r="L504" s="6">
        <v>42776</v>
      </c>
      <c r="M504" s="6">
        <v>42765</v>
      </c>
    </row>
    <row r="505" spans="1:13" x14ac:dyDescent="0.25">
      <c r="A505" s="4" t="s">
        <v>1357</v>
      </c>
      <c r="B505" s="7" t="str">
        <f>_xll.AtlasFormulas.AtlasFunctions.AtlasTable("PROD",DataAreaId,"T.SalesTable","%CustAccount","","","","","","","SalesId",$A505)</f>
        <v>364-000034</v>
      </c>
      <c r="C505" s="7" t="str">
        <f>_xll.AtlasFormulas.AtlasFunctions.AtlasTable("PROD",DataAreaId,"T.CustTable","%Name","","","","","","","AccountNum",$B505)</f>
        <v>Mouwrik Waardenburg B.V.</v>
      </c>
      <c r="D505" s="4" t="s">
        <v>466</v>
      </c>
      <c r="E505" s="4" t="s">
        <v>1358</v>
      </c>
      <c r="F505" s="4" t="s">
        <v>427</v>
      </c>
      <c r="G505" s="7" t="str">
        <f>_xll.AtlasFormulas.AtlasFunctions.AtlasTable("PROD",DataAreaId,"T.SalesLine","%ShippingDateRequested","","","","","","","ItemId|InventTransId",$D505,$E505)</f>
        <v>3/2/2017</v>
      </c>
      <c r="H505" s="9">
        <v>-195</v>
      </c>
      <c r="I505" s="9">
        <f>_xll.AtlasFormulas.AtlasFunctions.AtlasBalance("PROD",DataAreaId,"T.SalesLine","Sum|SalesPrice|0","","","","","","","ItemId|InventTransId",$D505,$E505)</f>
        <v>2.9</v>
      </c>
      <c r="J505" s="7" t="str">
        <f>_xll.AtlasFormulas.AtlasFunctions.AtlasTable("PROD",DataAreaId,"T.SalesLine","%CurrencyCode","","","","","","","ItemId|InventTransId",$D505,$E505)</f>
        <v>EUR</v>
      </c>
      <c r="K505" s="9">
        <f>_xll.AtlasFormulas.AtlasFunctions.AtlasBalance("PROD",DataAreaId,"T.SalesLine","Sum|LineAmount|0","","","","","","","ItemId|InventTransId",$D505,$E505)</f>
        <v>565.5</v>
      </c>
      <c r="L505" s="6">
        <v>42804</v>
      </c>
      <c r="M505" s="6">
        <v>42795</v>
      </c>
    </row>
    <row r="506" spans="1:13" x14ac:dyDescent="0.25">
      <c r="A506" s="4" t="s">
        <v>1359</v>
      </c>
      <c r="B506" s="7" t="str">
        <f>_xll.AtlasFormulas.AtlasFunctions.AtlasTable("PROD",DataAreaId,"T.SalesTable","%CustAccount","","","","","","","SalesId",$A506)</f>
        <v>364-000080</v>
      </c>
      <c r="C506" s="7" t="str">
        <f>_xll.AtlasFormulas.AtlasFunctions.AtlasTable("PROD",DataAreaId,"T.CustTable","%Name","","","","","","","AccountNum",$B506)</f>
        <v>Aannemingsmaatschappij van Gelder B.V. Noord Braba</v>
      </c>
      <c r="D506" s="4" t="s">
        <v>466</v>
      </c>
      <c r="E506" s="4" t="s">
        <v>1360</v>
      </c>
      <c r="F506" s="4" t="s">
        <v>427</v>
      </c>
      <c r="G506" s="7" t="str">
        <f>_xll.AtlasFormulas.AtlasFunctions.AtlasTable("PROD",DataAreaId,"T.SalesLine","%ShippingDateRequested","","","","","","","ItemId|InventTransId",$D506,$E506)</f>
        <v>3/6/2017</v>
      </c>
      <c r="H506" s="9">
        <v>-487.5</v>
      </c>
      <c r="I506" s="9">
        <f>_xll.AtlasFormulas.AtlasFunctions.AtlasBalance("PROD",DataAreaId,"T.SalesLine","Sum|SalesPrice|0","","","","","","","ItemId|InventTransId",$D506,$E506)</f>
        <v>2.95</v>
      </c>
      <c r="J506" s="7" t="str">
        <f>_xll.AtlasFormulas.AtlasFunctions.AtlasTable("PROD",DataAreaId,"T.SalesLine","%CurrencyCode","","","","","","","ItemId|InventTransId",$D506,$E506)</f>
        <v>EUR</v>
      </c>
      <c r="K506" s="9">
        <f>_xll.AtlasFormulas.AtlasFunctions.AtlasBalance("PROD",DataAreaId,"T.SalesLine","Sum|LineAmount|0","","","","","","","ItemId|InventTransId",$D506,$E506)</f>
        <v>1438.13</v>
      </c>
      <c r="L506" s="6">
        <v>42822</v>
      </c>
      <c r="M506" s="6">
        <v>42797</v>
      </c>
    </row>
    <row r="507" spans="1:13" x14ac:dyDescent="0.25">
      <c r="A507" s="4" t="s">
        <v>1202</v>
      </c>
      <c r="B507" s="7" t="str">
        <f>_xll.AtlasFormulas.AtlasFunctions.AtlasTable("PROD",DataAreaId,"T.SalesTable","%CustAccount","","","","","","","SalesId",$A507)</f>
        <v>364-000081</v>
      </c>
      <c r="C507" s="7" t="str">
        <f>_xll.AtlasFormulas.AtlasFunctions.AtlasTable("PROD",DataAreaId,"T.CustTable","%Name","","","","","","","AccountNum",$B507)</f>
        <v>Dura Vermeer Infrastructuur BV Oost</v>
      </c>
      <c r="D507" s="4" t="s">
        <v>466</v>
      </c>
      <c r="E507" s="4" t="s">
        <v>1361</v>
      </c>
      <c r="F507" s="4" t="s">
        <v>427</v>
      </c>
      <c r="G507" s="7" t="str">
        <f>_xll.AtlasFormulas.AtlasFunctions.AtlasTable("PROD",DataAreaId,"T.SalesLine","%ShippingDateRequested","","","","","","","ItemId|InventTransId",$D507,$E507)</f>
        <v>3/15/2017</v>
      </c>
      <c r="H507" s="9">
        <v>-780</v>
      </c>
      <c r="I507" s="9">
        <f>_xll.AtlasFormulas.AtlasFunctions.AtlasBalance("PROD",DataAreaId,"T.SalesLine","Sum|SalesPrice|0","","","","","","","ItemId|InventTransId",$D507,$E507)</f>
        <v>2.56</v>
      </c>
      <c r="J507" s="7" t="str">
        <f>_xll.AtlasFormulas.AtlasFunctions.AtlasTable("PROD",DataAreaId,"T.SalesLine","%CurrencyCode","","","","","","","ItemId|InventTransId",$D507,$E507)</f>
        <v>EUR</v>
      </c>
      <c r="K507" s="9">
        <f>_xll.AtlasFormulas.AtlasFunctions.AtlasBalance("PROD",DataAreaId,"T.SalesLine","Sum|LineAmount|0","","","","","","","ItemId|InventTransId",$D507,$E507)</f>
        <v>1996.8</v>
      </c>
      <c r="L507" s="6">
        <v>42832</v>
      </c>
      <c r="M507" s="6">
        <v>42803</v>
      </c>
    </row>
    <row r="508" spans="1:13" x14ac:dyDescent="0.25">
      <c r="A508" s="4" t="s">
        <v>1362</v>
      </c>
      <c r="B508" s="7" t="str">
        <f>_xll.AtlasFormulas.AtlasFunctions.AtlasTable("PROD",DataAreaId,"T.SalesTable","%CustAccount","","","","","","","SalesId",$A508)</f>
        <v>364-000025</v>
      </c>
      <c r="C508" s="7" t="str">
        <f>_xll.AtlasFormulas.AtlasFunctions.AtlasTable("PROD",DataAreaId,"T.CustTable","%Name","","","","","","","AccountNum",$B508)</f>
        <v>KWS Infra Leek</v>
      </c>
      <c r="D508" s="4" t="s">
        <v>466</v>
      </c>
      <c r="E508" s="4" t="s">
        <v>1363</v>
      </c>
      <c r="F508" s="4" t="s">
        <v>427</v>
      </c>
      <c r="G508" s="7" t="str">
        <f>_xll.AtlasFormulas.AtlasFunctions.AtlasTable("PROD",DataAreaId,"T.SalesLine","%ShippingDateRequested","","","","","","","ItemId|InventTransId",$D508,$E508)</f>
        <v>4/6/2017</v>
      </c>
      <c r="H508" s="9">
        <v>-97.5</v>
      </c>
      <c r="I508" s="9">
        <f>_xll.AtlasFormulas.AtlasFunctions.AtlasBalance("PROD",DataAreaId,"T.SalesLine","Sum|SalesPrice|0","","","","","","","ItemId|InventTransId",$D508,$E508)</f>
        <v>2.65</v>
      </c>
      <c r="J508" s="7" t="str">
        <f>_xll.AtlasFormulas.AtlasFunctions.AtlasTable("PROD",DataAreaId,"T.SalesLine","%CurrencyCode","","","","","","","ItemId|InventTransId",$D508,$E508)</f>
        <v>EUR</v>
      </c>
      <c r="K508" s="9">
        <f>_xll.AtlasFormulas.AtlasFunctions.AtlasBalance("PROD",DataAreaId,"T.SalesLine","Sum|LineAmount|0","","","","","","","ItemId|InventTransId",$D508,$E508)</f>
        <v>258.38</v>
      </c>
      <c r="L508" s="6">
        <v>42811</v>
      </c>
      <c r="M508" s="6">
        <v>42807</v>
      </c>
    </row>
    <row r="509" spans="1:13" x14ac:dyDescent="0.25">
      <c r="A509" s="4" t="s">
        <v>1218</v>
      </c>
      <c r="B509" s="7" t="str">
        <f>_xll.AtlasFormulas.AtlasFunctions.AtlasTable("PROD",DataAreaId,"T.SalesTable","%CustAccount","","","","","","","SalesId",$A509)</f>
        <v>364-000034</v>
      </c>
      <c r="C509" s="7" t="str">
        <f>_xll.AtlasFormulas.AtlasFunctions.AtlasTable("PROD",DataAreaId,"T.CustTable","%Name","","","","","","","AccountNum",$B509)</f>
        <v>Mouwrik Waardenburg B.V.</v>
      </c>
      <c r="D509" s="4" t="s">
        <v>466</v>
      </c>
      <c r="E509" s="4" t="s">
        <v>1364</v>
      </c>
      <c r="F509" s="4" t="s">
        <v>427</v>
      </c>
      <c r="G509" s="7" t="str">
        <f>_xll.AtlasFormulas.AtlasFunctions.AtlasTable("PROD",DataAreaId,"T.SalesLine","%ShippingDateRequested","","","","","","","ItemId|InventTransId",$D509,$E509)</f>
        <v>3/23/2017</v>
      </c>
      <c r="H509" s="9">
        <v>-195</v>
      </c>
      <c r="I509" s="9">
        <f>_xll.AtlasFormulas.AtlasFunctions.AtlasBalance("PROD",DataAreaId,"T.SalesLine","Sum|SalesPrice|0","","","","","","","ItemId|InventTransId",$D509,$E509)</f>
        <v>2.9</v>
      </c>
      <c r="J509" s="7" t="str">
        <f>_xll.AtlasFormulas.AtlasFunctions.AtlasTable("PROD",DataAreaId,"T.SalesLine","%CurrencyCode","","","","","","","ItemId|InventTransId",$D509,$E509)</f>
        <v>EUR</v>
      </c>
      <c r="K509" s="9">
        <f>_xll.AtlasFormulas.AtlasFunctions.AtlasBalance("PROD",DataAreaId,"T.SalesLine","Sum|LineAmount|0","","","","","","","ItemId|InventTransId",$D509,$E509)</f>
        <v>565.5</v>
      </c>
      <c r="L509" s="6">
        <v>42823</v>
      </c>
      <c r="M509" s="6">
        <v>42817</v>
      </c>
    </row>
    <row r="510" spans="1:13" x14ac:dyDescent="0.25">
      <c r="A510" s="4" t="s">
        <v>1365</v>
      </c>
      <c r="B510" s="7" t="str">
        <f>_xll.AtlasFormulas.AtlasFunctions.AtlasTable("PROD",DataAreaId,"T.SalesTable","%CustAccount","","","","","","","SalesId",$A510)</f>
        <v>364-000021</v>
      </c>
      <c r="C510" s="7" t="str">
        <f>_xll.AtlasFormulas.AtlasFunctions.AtlasTable("PROD",DataAreaId,"T.CustTable","%Name","","","","","","","AccountNum",$B510)</f>
        <v>Gebr van Kessel Wegenbouw B.V (Buren)</v>
      </c>
      <c r="D510" s="4" t="s">
        <v>466</v>
      </c>
      <c r="E510" s="4" t="s">
        <v>1366</v>
      </c>
      <c r="F510" s="4" t="s">
        <v>427</v>
      </c>
      <c r="G510" s="7" t="str">
        <f>_xll.AtlasFormulas.AtlasFunctions.AtlasTable("PROD",DataAreaId,"T.SalesLine","%ShippingDateRequested","","","","","","","ItemId|InventTransId",$D510,$E510)</f>
        <v>3/30/2017</v>
      </c>
      <c r="H510" s="9">
        <v>-195</v>
      </c>
      <c r="I510" s="9">
        <f>_xll.AtlasFormulas.AtlasFunctions.AtlasBalance("PROD",DataAreaId,"T.SalesLine","Sum|SalesPrice|0","","","","","","","ItemId|InventTransId",$D510,$E510)</f>
        <v>2.65</v>
      </c>
      <c r="J510" s="7" t="str">
        <f>_xll.AtlasFormulas.AtlasFunctions.AtlasTable("PROD",DataAreaId,"T.SalesLine","%CurrencyCode","","","","","","","ItemId|InventTransId",$D510,$E510)</f>
        <v>EUR</v>
      </c>
      <c r="K510" s="9">
        <f>_xll.AtlasFormulas.AtlasFunctions.AtlasBalance("PROD",DataAreaId,"T.SalesLine","Sum|LineAmount|0","","","","","","","ItemId|InventTransId",$D510,$E510)</f>
        <v>516.75</v>
      </c>
      <c r="L510" s="6">
        <v>42863</v>
      </c>
      <c r="M510" s="6">
        <v>42824</v>
      </c>
    </row>
    <row r="511" spans="1:13" x14ac:dyDescent="0.25">
      <c r="A511" s="4" t="s">
        <v>1003</v>
      </c>
      <c r="B511" s="7" t="str">
        <f>_xll.AtlasFormulas.AtlasFunctions.AtlasTable("PROD",DataAreaId,"T.SalesTable","%CustAccount","","","","","","","SalesId",$A511)</f>
        <v>364-000053</v>
      </c>
      <c r="C511" s="7" t="str">
        <f>_xll.AtlasFormulas.AtlasFunctions.AtlasTable("PROD",DataAreaId,"T.CustTable","%Name","","","","","","","AccountNum",$B511)</f>
        <v>Heijmans Wegenbouw B.V. GPO</v>
      </c>
      <c r="D511" s="4" t="s">
        <v>466</v>
      </c>
      <c r="E511" s="4" t="s">
        <v>1367</v>
      </c>
      <c r="F511" s="4" t="s">
        <v>427</v>
      </c>
      <c r="G511" s="7" t="str">
        <f>_xll.AtlasFormulas.AtlasFunctions.AtlasTable("PROD",DataAreaId,"T.SalesLine","%ShippingDateRequested","","","","","","","ItemId|InventTransId",$D511,$E511)</f>
        <v>4/6/2017</v>
      </c>
      <c r="H511" s="9">
        <v>-1755</v>
      </c>
      <c r="I511" s="9">
        <f>_xll.AtlasFormulas.AtlasFunctions.AtlasBalance("PROD",DataAreaId,"T.SalesLine","Sum|SalesPrice|0","","","","","","","ItemId|InventTransId",$D511,$E511)</f>
        <v>2.6</v>
      </c>
      <c r="J511" s="7" t="str">
        <f>_xll.AtlasFormulas.AtlasFunctions.AtlasTable("PROD",DataAreaId,"T.SalesLine","%CurrencyCode","","","","","","","ItemId|InventTransId",$D511,$E511)</f>
        <v>EUR</v>
      </c>
      <c r="K511" s="9">
        <f>_xll.AtlasFormulas.AtlasFunctions.AtlasBalance("PROD",DataAreaId,"T.SalesLine","Sum|LineAmount|0","","","","","","","ItemId|InventTransId",$D511,$E511)</f>
        <v>4563</v>
      </c>
      <c r="L511" s="6">
        <v>42837</v>
      </c>
      <c r="M511" s="6">
        <v>42830</v>
      </c>
    </row>
    <row r="512" spans="1:13" x14ac:dyDescent="0.25">
      <c r="A512" s="4" t="s">
        <v>1224</v>
      </c>
      <c r="B512" s="7" t="str">
        <f>_xll.AtlasFormulas.AtlasFunctions.AtlasTable("PROD",DataAreaId,"T.SalesTable","%CustAccount","","","","","","","SalesId",$A512)</f>
        <v>364-000065</v>
      </c>
      <c r="C512" s="7" t="str">
        <f>_xll.AtlasFormulas.AtlasFunctions.AtlasTable("PROD",DataAreaId,"T.CustTable","%Name","","","","","","","AccountNum",$B512)</f>
        <v>Gebr. van der Lee</v>
      </c>
      <c r="D512" s="4" t="s">
        <v>466</v>
      </c>
      <c r="E512" s="4" t="s">
        <v>1368</v>
      </c>
      <c r="F512" s="4" t="s">
        <v>427</v>
      </c>
      <c r="G512" s="7" t="str">
        <f>_xll.AtlasFormulas.AtlasFunctions.AtlasTable("PROD",DataAreaId,"T.SalesLine","%ShippingDateRequested","","","","","","","ItemId|InventTransId",$D512,$E512)</f>
        <v>4/6/2017</v>
      </c>
      <c r="H512" s="9">
        <v>-3900</v>
      </c>
      <c r="I512" s="9">
        <f>_xll.AtlasFormulas.AtlasFunctions.AtlasBalance("PROD",DataAreaId,"T.SalesLine","Sum|SalesPrice|0","","","","","","","ItemId|InventTransId",$D512,$E512)</f>
        <v>2.25</v>
      </c>
      <c r="J512" s="7" t="str">
        <f>_xll.AtlasFormulas.AtlasFunctions.AtlasTable("PROD",DataAreaId,"T.SalesLine","%CurrencyCode","","","","","","","ItemId|InventTransId",$D512,$E512)</f>
        <v>EUR</v>
      </c>
      <c r="K512" s="9">
        <f>_xll.AtlasFormulas.AtlasFunctions.AtlasBalance("PROD",DataAreaId,"T.SalesLine","Sum|LineAmount|0","","","","","","","ItemId|InventTransId",$D512,$E512)</f>
        <v>8775</v>
      </c>
      <c r="L512" s="6">
        <v>42838</v>
      </c>
      <c r="M512" s="6">
        <v>42831</v>
      </c>
    </row>
    <row r="513" spans="1:13" x14ac:dyDescent="0.25">
      <c r="A513" s="4" t="s">
        <v>1308</v>
      </c>
      <c r="B513" s="7" t="str">
        <f>_xll.AtlasFormulas.AtlasFunctions.AtlasTable("PROD",DataAreaId,"T.SalesTable","%CustAccount","","","","","","","SalesId",$A513)</f>
        <v>364-000034</v>
      </c>
      <c r="C513" s="7" t="str">
        <f>_xll.AtlasFormulas.AtlasFunctions.AtlasTable("PROD",DataAreaId,"T.CustTable","%Name","","","","","","","AccountNum",$B513)</f>
        <v>Mouwrik Waardenburg B.V.</v>
      </c>
      <c r="D513" s="4" t="s">
        <v>466</v>
      </c>
      <c r="E513" s="4" t="s">
        <v>1369</v>
      </c>
      <c r="F513" s="4" t="s">
        <v>427</v>
      </c>
      <c r="G513" s="7" t="str">
        <f>_xll.AtlasFormulas.AtlasFunctions.AtlasTable("PROD",DataAreaId,"T.SalesLine","%ShippingDateRequested","","","","","","","ItemId|InventTransId",$D513,$E513)</f>
        <v>4/19/2017</v>
      </c>
      <c r="H513" s="9">
        <v>-195</v>
      </c>
      <c r="I513" s="9">
        <f>_xll.AtlasFormulas.AtlasFunctions.AtlasBalance("PROD",DataAreaId,"T.SalesLine","Sum|SalesPrice|0","","","","","","","ItemId|InventTransId",$D513,$E513)</f>
        <v>2.85</v>
      </c>
      <c r="J513" s="7" t="str">
        <f>_xll.AtlasFormulas.AtlasFunctions.AtlasTable("PROD",DataAreaId,"T.SalesLine","%CurrencyCode","","","","","","","ItemId|InventTransId",$D513,$E513)</f>
        <v>EUR</v>
      </c>
      <c r="K513" s="9">
        <f>_xll.AtlasFormulas.AtlasFunctions.AtlasBalance("PROD",DataAreaId,"T.SalesLine","Sum|LineAmount|0","","","","","","","ItemId|InventTransId",$D513,$E513)</f>
        <v>555.75</v>
      </c>
      <c r="L513" s="6">
        <v>42863</v>
      </c>
      <c r="M513" s="6">
        <v>42837</v>
      </c>
    </row>
    <row r="514" spans="1:13" x14ac:dyDescent="0.25">
      <c r="A514" s="4" t="s">
        <v>945</v>
      </c>
      <c r="B514" s="7" t="str">
        <f>_xll.AtlasFormulas.AtlasFunctions.AtlasTable("PROD",DataAreaId,"T.SalesTable","%CustAccount","","","","","","","SalesId",$A514)</f>
        <v>364-000107</v>
      </c>
      <c r="C514" s="7" t="str">
        <f>_xll.AtlasFormulas.AtlasFunctions.AtlasTable("PROD",DataAreaId,"T.CustTable","%Name","","","","","","","AccountNum",$B514)</f>
        <v>Boskalis NL B.V.</v>
      </c>
      <c r="D514" s="4" t="s">
        <v>466</v>
      </c>
      <c r="E514" s="4" t="s">
        <v>1370</v>
      </c>
      <c r="F514" s="4" t="s">
        <v>427</v>
      </c>
      <c r="G514" s="7" t="str">
        <f>_xll.AtlasFormulas.AtlasFunctions.AtlasTable("PROD",DataAreaId,"T.SalesLine","%ShippingDateRequested","","","","","","","ItemId|InventTransId",$D514,$E514)</f>
        <v>4/13/2017</v>
      </c>
      <c r="H514" s="9">
        <v>-585</v>
      </c>
      <c r="I514" s="9">
        <f>_xll.AtlasFormulas.AtlasFunctions.AtlasBalance("PROD",DataAreaId,"T.SalesLine","Sum|SalesPrice|0","","","","","","","ItemId|InventTransId",$D514,$E514)</f>
        <v>2.6</v>
      </c>
      <c r="J514" s="7" t="str">
        <f>_xll.AtlasFormulas.AtlasFunctions.AtlasTable("PROD",DataAreaId,"T.SalesLine","%CurrencyCode","","","","","","","ItemId|InventTransId",$D514,$E514)</f>
        <v>EUR</v>
      </c>
      <c r="K514" s="9">
        <f>_xll.AtlasFormulas.AtlasFunctions.AtlasBalance("PROD",DataAreaId,"T.SalesLine","Sum|LineAmount|0","","","","","","","ItemId|InventTransId",$D514,$E514)</f>
        <v>1521</v>
      </c>
      <c r="L514" s="6">
        <v>42838</v>
      </c>
      <c r="M514" s="6">
        <v>42838</v>
      </c>
    </row>
    <row r="515" spans="1:13" x14ac:dyDescent="0.25">
      <c r="A515" s="4" t="s">
        <v>1230</v>
      </c>
      <c r="B515" s="7" t="str">
        <f>_xll.AtlasFormulas.AtlasFunctions.AtlasTable("PROD",DataAreaId,"T.SalesTable","%CustAccount","","","","","","","SalesId",$A515)</f>
        <v>364-000007</v>
      </c>
      <c r="C515" s="7" t="str">
        <f>_xll.AtlasFormulas.AtlasFunctions.AtlasTable("PROD",DataAreaId,"T.CustTable","%Name","","","","","","","AccountNum",$B515)</f>
        <v>Versluys &amp; Zoon B.V.</v>
      </c>
      <c r="D515" s="4" t="s">
        <v>466</v>
      </c>
      <c r="E515" s="4" t="s">
        <v>1371</v>
      </c>
      <c r="F515" s="4" t="s">
        <v>427</v>
      </c>
      <c r="G515" s="7" t="str">
        <f>_xll.AtlasFormulas.AtlasFunctions.AtlasTable("PROD",DataAreaId,"T.SalesLine","%ShippingDateRequested","","","","","","","ItemId|InventTransId",$D515,$E515)</f>
        <v>4/24/2017</v>
      </c>
      <c r="H515" s="9">
        <v>-390</v>
      </c>
      <c r="I515" s="9">
        <f>_xll.AtlasFormulas.AtlasFunctions.AtlasBalance("PROD",DataAreaId,"T.SalesLine","Sum|SalesPrice|0","","","","","","","ItemId|InventTransId",$D515,$E515)</f>
        <v>2.85</v>
      </c>
      <c r="J515" s="7" t="str">
        <f>_xll.AtlasFormulas.AtlasFunctions.AtlasTable("PROD",DataAreaId,"T.SalesLine","%CurrencyCode","","","","","","","ItemId|InventTransId",$D515,$E515)</f>
        <v>EUR</v>
      </c>
      <c r="K515" s="9">
        <f>_xll.AtlasFormulas.AtlasFunctions.AtlasBalance("PROD",DataAreaId,"T.SalesLine","Sum|LineAmount|0","","","","","","","ItemId|InventTransId",$D515,$E515)</f>
        <v>1111.5</v>
      </c>
      <c r="L515" s="6">
        <v>42863</v>
      </c>
      <c r="M515" s="6">
        <v>42849</v>
      </c>
    </row>
    <row r="516" spans="1:13" x14ac:dyDescent="0.25">
      <c r="A516" s="4" t="s">
        <v>1226</v>
      </c>
      <c r="B516" s="7" t="str">
        <f>_xll.AtlasFormulas.AtlasFunctions.AtlasTable("PROD",DataAreaId,"T.SalesTable","%CustAccount","","","","","","","SalesId",$A516)</f>
        <v>364-000065</v>
      </c>
      <c r="C516" s="7" t="str">
        <f>_xll.AtlasFormulas.AtlasFunctions.AtlasTable("PROD",DataAreaId,"T.CustTable","%Name","","","","","","","AccountNum",$B516)</f>
        <v>Gebr. van der Lee</v>
      </c>
      <c r="D516" s="4" t="s">
        <v>466</v>
      </c>
      <c r="E516" s="4" t="s">
        <v>1372</v>
      </c>
      <c r="F516" s="4" t="s">
        <v>427</v>
      </c>
      <c r="G516" s="7" t="str">
        <f>_xll.AtlasFormulas.AtlasFunctions.AtlasTable("PROD",DataAreaId,"T.SalesLine","%ShippingDateRequested","","","","","","","ItemId|InventTransId",$D516,$E516)</f>
        <v>4/24/2017</v>
      </c>
      <c r="H516" s="9">
        <v>-2340</v>
      </c>
      <c r="I516" s="9">
        <f>_xll.AtlasFormulas.AtlasFunctions.AtlasBalance("PROD",DataAreaId,"T.SalesLine","Sum|SalesPrice|0","","","","","","","ItemId|InventTransId",$D516,$E516)</f>
        <v>2.25</v>
      </c>
      <c r="J516" s="7" t="str">
        <f>_xll.AtlasFormulas.AtlasFunctions.AtlasTable("PROD",DataAreaId,"T.SalesLine","%CurrencyCode","","","","","","","ItemId|InventTransId",$D516,$E516)</f>
        <v>EUR</v>
      </c>
      <c r="K516" s="9">
        <f>_xll.AtlasFormulas.AtlasFunctions.AtlasBalance("PROD",DataAreaId,"T.SalesLine","Sum|LineAmount|0","","","","","","","ItemId|InventTransId",$D516,$E516)</f>
        <v>5265</v>
      </c>
      <c r="L516" s="6">
        <v>42863</v>
      </c>
      <c r="M516" s="6">
        <v>42849</v>
      </c>
    </row>
    <row r="517" spans="1:13" x14ac:dyDescent="0.25">
      <c r="A517" s="4" t="s">
        <v>1228</v>
      </c>
      <c r="B517" s="7" t="str">
        <f>_xll.AtlasFormulas.AtlasFunctions.AtlasTable("PROD",DataAreaId,"T.SalesTable","%CustAccount","","","","","","","SalesId",$A517)</f>
        <v>364-000065</v>
      </c>
      <c r="C517" s="7" t="str">
        <f>_xll.AtlasFormulas.AtlasFunctions.AtlasTable("PROD",DataAreaId,"T.CustTable","%Name","","","","","","","AccountNum",$B517)</f>
        <v>Gebr. van der Lee</v>
      </c>
      <c r="D517" s="4" t="s">
        <v>466</v>
      </c>
      <c r="E517" s="4" t="s">
        <v>1373</v>
      </c>
      <c r="F517" s="4" t="s">
        <v>427</v>
      </c>
      <c r="G517" s="7" t="str">
        <f>_xll.AtlasFormulas.AtlasFunctions.AtlasTable("PROD",DataAreaId,"T.SalesLine","%ShippingDateRequested","","","","","","","ItemId|InventTransId",$D517,$E517)</f>
        <v>4/24/2017</v>
      </c>
      <c r="H517" s="9">
        <v>-10140</v>
      </c>
      <c r="I517" s="9">
        <f>_xll.AtlasFormulas.AtlasFunctions.AtlasBalance("PROD",DataAreaId,"T.SalesLine","Sum|SalesPrice|0","","","","","","","ItemId|InventTransId",$D517,$E517)</f>
        <v>2.25</v>
      </c>
      <c r="J517" s="7" t="str">
        <f>_xll.AtlasFormulas.AtlasFunctions.AtlasTable("PROD",DataAreaId,"T.SalesLine","%CurrencyCode","","","","","","","ItemId|InventTransId",$D517,$E517)</f>
        <v>EUR</v>
      </c>
      <c r="K517" s="9">
        <f>_xll.AtlasFormulas.AtlasFunctions.AtlasBalance("PROD",DataAreaId,"T.SalesLine","Sum|LineAmount|0","","","","","","","ItemId|InventTransId",$D517,$E517)</f>
        <v>22815</v>
      </c>
      <c r="L517" s="6">
        <v>42867</v>
      </c>
      <c r="M517" s="6">
        <v>42849</v>
      </c>
    </row>
    <row r="518" spans="1:13" x14ac:dyDescent="0.25">
      <c r="A518" s="4" t="s">
        <v>1232</v>
      </c>
      <c r="B518" s="7" t="str">
        <f>_xll.AtlasFormulas.AtlasFunctions.AtlasTable("PROD",DataAreaId,"T.SalesTable","%CustAccount","","","","","","","SalesId",$A518)</f>
        <v>364-000065</v>
      </c>
      <c r="C518" s="7" t="str">
        <f>_xll.AtlasFormulas.AtlasFunctions.AtlasTable("PROD",DataAreaId,"T.CustTable","%Name","","","","","","","AccountNum",$B518)</f>
        <v>Gebr. van der Lee</v>
      </c>
      <c r="D518" s="4" t="s">
        <v>466</v>
      </c>
      <c r="E518" s="4" t="s">
        <v>1374</v>
      </c>
      <c r="F518" s="4" t="s">
        <v>427</v>
      </c>
      <c r="G518" s="7" t="str">
        <f>_xll.AtlasFormulas.AtlasFunctions.AtlasTable("PROD",DataAreaId,"T.SalesLine","%ShippingDateRequested","","","","","","","ItemId|InventTransId",$D518,$E518)</f>
        <v>5/1/2017</v>
      </c>
      <c r="H518" s="9">
        <v>-6337.5</v>
      </c>
      <c r="I518" s="9">
        <f>_xll.AtlasFormulas.AtlasFunctions.AtlasBalance("PROD",DataAreaId,"T.SalesLine","Sum|SalesPrice|0","","","","","","","ItemId|InventTransId",$D518,$E518)</f>
        <v>2.25</v>
      </c>
      <c r="J518" s="7" t="str">
        <f>_xll.AtlasFormulas.AtlasFunctions.AtlasTable("PROD",DataAreaId,"T.SalesLine","%CurrencyCode","","","","","","","ItemId|InventTransId",$D518,$E518)</f>
        <v>EUR</v>
      </c>
      <c r="K518" s="9">
        <f>_xll.AtlasFormulas.AtlasFunctions.AtlasBalance("PROD",DataAreaId,"T.SalesLine","Sum|LineAmount|0","","","","","","","ItemId|InventTransId",$D518,$E518)</f>
        <v>14259.38</v>
      </c>
      <c r="L518" s="6">
        <v>42863</v>
      </c>
      <c r="M518" s="6">
        <v>42853</v>
      </c>
    </row>
    <row r="519" spans="1:13" x14ac:dyDescent="0.25">
      <c r="A519" s="4" t="s">
        <v>1236</v>
      </c>
      <c r="B519" s="7" t="str">
        <f>_xll.AtlasFormulas.AtlasFunctions.AtlasTable("PROD",DataAreaId,"T.SalesTable","%CustAccount","","","","","","","SalesId",$A519)</f>
        <v>364-000055</v>
      </c>
      <c r="C519" s="7" t="str">
        <f>_xll.AtlasFormulas.AtlasFunctions.AtlasTable("PROD",DataAreaId,"T.CustTable","%Name","","","","","","","AccountNum",$B519)</f>
        <v>Aannemingsmaatschappij van Gelder B.V.</v>
      </c>
      <c r="D519" s="4" t="s">
        <v>466</v>
      </c>
      <c r="E519" s="4" t="s">
        <v>1375</v>
      </c>
      <c r="F519" s="4" t="s">
        <v>427</v>
      </c>
      <c r="G519" s="7" t="str">
        <f>_xll.AtlasFormulas.AtlasFunctions.AtlasTable("PROD",DataAreaId,"T.SalesLine","%ShippingDateRequested","","","","","","","ItemId|InventTransId",$D519,$E519)</f>
        <v>5/2/2017</v>
      </c>
      <c r="H519" s="9">
        <v>-877.5</v>
      </c>
      <c r="I519" s="9">
        <f>_xll.AtlasFormulas.AtlasFunctions.AtlasBalance("PROD",DataAreaId,"T.SalesLine","Sum|SalesPrice|0","","","","","","","ItemId|InventTransId",$D519,$E519)</f>
        <v>2.7</v>
      </c>
      <c r="J519" s="7" t="str">
        <f>_xll.AtlasFormulas.AtlasFunctions.AtlasTable("PROD",DataAreaId,"T.SalesLine","%CurrencyCode","","","","","","","ItemId|InventTransId",$D519,$E519)</f>
        <v>EUR</v>
      </c>
      <c r="K519" s="9">
        <f>_xll.AtlasFormulas.AtlasFunctions.AtlasBalance("PROD",DataAreaId,"T.SalesLine","Sum|LineAmount|0","","","","","","","ItemId|InventTransId",$D519,$E519)</f>
        <v>2369.25</v>
      </c>
      <c r="L519" s="6">
        <v>42867</v>
      </c>
      <c r="M519" s="6">
        <v>42856</v>
      </c>
    </row>
    <row r="520" spans="1:13" x14ac:dyDescent="0.25">
      <c r="A520" s="4" t="s">
        <v>1376</v>
      </c>
      <c r="B520" s="7" t="str">
        <f>_xll.AtlasFormulas.AtlasFunctions.AtlasTable("PROD",DataAreaId,"T.SalesTable","%CustAccount","","","","","","","SalesId",$A520)</f>
        <v>364-000065</v>
      </c>
      <c r="C520" s="7" t="str">
        <f>_xll.AtlasFormulas.AtlasFunctions.AtlasTable("PROD",DataAreaId,"T.CustTable","%Name","","","","","","","AccountNum",$B520)</f>
        <v>Gebr. van der Lee</v>
      </c>
      <c r="D520" s="4" t="s">
        <v>466</v>
      </c>
      <c r="E520" s="4" t="s">
        <v>1377</v>
      </c>
      <c r="F520" s="4" t="s">
        <v>427</v>
      </c>
      <c r="G520" s="7" t="str">
        <f>_xll.AtlasFormulas.AtlasFunctions.AtlasTable("PROD",DataAreaId,"T.SalesLine","%ShippingDateRequested","","","","","","","ItemId|InventTransId",$D520,$E520)</f>
        <v>5/3/2017</v>
      </c>
      <c r="H520" s="9">
        <v>-975</v>
      </c>
      <c r="I520" s="9">
        <f>_xll.AtlasFormulas.AtlasFunctions.AtlasBalance("PROD",DataAreaId,"T.SalesLine","Sum|SalesPrice|0","","","","","","","ItemId|InventTransId",$D520,$E520)</f>
        <v>2.25</v>
      </c>
      <c r="J520" s="7" t="str">
        <f>_xll.AtlasFormulas.AtlasFunctions.AtlasTable("PROD",DataAreaId,"T.SalesLine","%CurrencyCode","","","","","","","ItemId|InventTransId",$D520,$E520)</f>
        <v>EUR</v>
      </c>
      <c r="K520" s="9">
        <f>_xll.AtlasFormulas.AtlasFunctions.AtlasBalance("PROD",DataAreaId,"T.SalesLine","Sum|LineAmount|0","","","","","","","ItemId|InventTransId",$D520,$E520)</f>
        <v>2193.75</v>
      </c>
      <c r="L520" s="6">
        <v>42872</v>
      </c>
      <c r="M520" s="6">
        <v>42858</v>
      </c>
    </row>
    <row r="521" spans="1:13" x14ac:dyDescent="0.25">
      <c r="A521" s="4" t="s">
        <v>1378</v>
      </c>
      <c r="B521" s="7" t="str">
        <f>_xll.AtlasFormulas.AtlasFunctions.AtlasTable("PROD",DataAreaId,"T.SalesTable","%CustAccount","","","","","","","SalesId",$A521)</f>
        <v>364-000006</v>
      </c>
      <c r="C521" s="7" t="str">
        <f>_xll.AtlasFormulas.AtlasFunctions.AtlasTable("PROD",DataAreaId,"T.CustTable","%Name","","","","","","","AccountNum",$B521)</f>
        <v>KWS infra bv Utrecht</v>
      </c>
      <c r="D521" s="4" t="s">
        <v>466</v>
      </c>
      <c r="E521" s="4" t="s">
        <v>1379</v>
      </c>
      <c r="F521" s="4" t="s">
        <v>427</v>
      </c>
      <c r="G521" s="7" t="str">
        <f>_xll.AtlasFormulas.AtlasFunctions.AtlasTable("PROD",DataAreaId,"T.SalesLine","%ShippingDateRequested","","","","","","","ItemId|InventTransId",$D521,$E521)</f>
        <v>5/4/2017</v>
      </c>
      <c r="H521" s="9">
        <v>-390</v>
      </c>
      <c r="I521" s="9">
        <f>_xll.AtlasFormulas.AtlasFunctions.AtlasBalance("PROD",DataAreaId,"T.SalesLine","Sum|SalesPrice|0","","","","","","","ItemId|InventTransId",$D521,$E521)</f>
        <v>6.6</v>
      </c>
      <c r="J521" s="7" t="str">
        <f>_xll.AtlasFormulas.AtlasFunctions.AtlasTable("PROD",DataAreaId,"T.SalesLine","%CurrencyCode","","","","","","","ItemId|InventTransId",$D521,$E521)</f>
        <v>EUR</v>
      </c>
      <c r="K521" s="9">
        <f>_xll.AtlasFormulas.AtlasFunctions.AtlasBalance("PROD",DataAreaId,"T.SalesLine","Sum|LineAmount|0","","","","","","","ItemId|InventTransId",$D521,$E521)</f>
        <v>2574</v>
      </c>
      <c r="L521" s="6">
        <v>42870</v>
      </c>
      <c r="M521" s="6">
        <v>42859</v>
      </c>
    </row>
    <row r="522" spans="1:13" x14ac:dyDescent="0.25">
      <c r="A522" s="4" t="s">
        <v>1380</v>
      </c>
      <c r="B522" s="7" t="str">
        <f>_xll.AtlasFormulas.AtlasFunctions.AtlasTable("PROD",DataAreaId,"T.SalesTable","%CustAccount","","","","","","","SalesId",$A522)</f>
        <v>364-000107</v>
      </c>
      <c r="C522" s="7" t="str">
        <f>_xll.AtlasFormulas.AtlasFunctions.AtlasTable("PROD",DataAreaId,"T.CustTable","%Name","","","","","","","AccountNum",$B522)</f>
        <v>Boskalis NL B.V.</v>
      </c>
      <c r="D522" s="4" t="s">
        <v>466</v>
      </c>
      <c r="E522" s="4" t="s">
        <v>1381</v>
      </c>
      <c r="F522" s="4" t="s">
        <v>427</v>
      </c>
      <c r="G522" s="7" t="str">
        <f>_xll.AtlasFormulas.AtlasFunctions.AtlasTable("PROD",DataAreaId,"T.SalesLine","%ShippingDateRequested","","","","","","","ItemId|InventTransId",$D522,$E522)</f>
        <v>5/12/2017</v>
      </c>
      <c r="H522" s="9">
        <v>-975</v>
      </c>
      <c r="I522" s="9">
        <f>_xll.AtlasFormulas.AtlasFunctions.AtlasBalance("PROD",DataAreaId,"T.SalesLine","Sum|SalesPrice|0","","","","","","","ItemId|InventTransId",$D522,$E522)</f>
        <v>2.65</v>
      </c>
      <c r="J522" s="7" t="str">
        <f>_xll.AtlasFormulas.AtlasFunctions.AtlasTable("PROD",DataAreaId,"T.SalesLine","%CurrencyCode","","","","","","","ItemId|InventTransId",$D522,$E522)</f>
        <v>EUR</v>
      </c>
      <c r="K522" s="9">
        <f>_xll.AtlasFormulas.AtlasFunctions.AtlasBalance("PROD",DataAreaId,"T.SalesLine","Sum|LineAmount|0","","","","","","","ItemId|InventTransId",$D522,$E522)</f>
        <v>2583.75</v>
      </c>
      <c r="L522" s="6">
        <v>42870</v>
      </c>
      <c r="M522" s="6">
        <v>42867</v>
      </c>
    </row>
    <row r="523" spans="1:13" x14ac:dyDescent="0.25">
      <c r="A523" s="4" t="s">
        <v>1382</v>
      </c>
      <c r="B523" s="7" t="str">
        <f>_xll.AtlasFormulas.AtlasFunctions.AtlasTable("PROD",DataAreaId,"T.SalesTable","%CustAccount","","","","","","","SalesId",$A523)</f>
        <v>364-000006</v>
      </c>
      <c r="C523" s="7" t="str">
        <f>_xll.AtlasFormulas.AtlasFunctions.AtlasTable("PROD",DataAreaId,"T.CustTable","%Name","","","","","","","AccountNum",$B523)</f>
        <v>KWS infra bv Utrecht</v>
      </c>
      <c r="D523" s="4" t="s">
        <v>466</v>
      </c>
      <c r="E523" s="4" t="s">
        <v>1383</v>
      </c>
      <c r="F523" s="4" t="s">
        <v>427</v>
      </c>
      <c r="G523" s="7" t="str">
        <f>_xll.AtlasFormulas.AtlasFunctions.AtlasTable("PROD",DataAreaId,"T.SalesLine","%ShippingDateRequested","","","","","","","ItemId|InventTransId",$D523,$E523)</f>
        <v>5/16/2017</v>
      </c>
      <c r="H523" s="9">
        <v>390</v>
      </c>
      <c r="I523" s="9">
        <f>_xll.AtlasFormulas.AtlasFunctions.AtlasBalance("PROD",DataAreaId,"T.SalesLine","Sum|SalesPrice|0","","","","","","","ItemId|InventTransId",$D523,$E523)</f>
        <v>6.6</v>
      </c>
      <c r="J523" s="7" t="str">
        <f>_xll.AtlasFormulas.AtlasFunctions.AtlasTable("PROD",DataAreaId,"T.SalesLine","%CurrencyCode","","","","","","","ItemId|InventTransId",$D523,$E523)</f>
        <v>EUR</v>
      </c>
      <c r="K523" s="9">
        <f>_xll.AtlasFormulas.AtlasFunctions.AtlasBalance("PROD",DataAreaId,"T.SalesLine","Sum|LineAmount|0","","","","","","","ItemId|InventTransId",$D523,$E523)</f>
        <v>-2574</v>
      </c>
      <c r="L523" s="6">
        <v>42870</v>
      </c>
      <c r="M523" s="6">
        <v>42870</v>
      </c>
    </row>
    <row r="524" spans="1:13" x14ac:dyDescent="0.25">
      <c r="A524" s="4" t="s">
        <v>1382</v>
      </c>
      <c r="B524" s="7" t="str">
        <f>_xll.AtlasFormulas.AtlasFunctions.AtlasTable("PROD",DataAreaId,"T.SalesTable","%CustAccount","","","","","","","SalesId",$A524)</f>
        <v>364-000006</v>
      </c>
      <c r="C524" s="7" t="str">
        <f>_xll.AtlasFormulas.AtlasFunctions.AtlasTable("PROD",DataAreaId,"T.CustTable","%Name","","","","","","","AccountNum",$B524)</f>
        <v>KWS infra bv Utrecht</v>
      </c>
      <c r="D524" s="4" t="s">
        <v>466</v>
      </c>
      <c r="E524" s="4" t="s">
        <v>1384</v>
      </c>
      <c r="F524" s="4" t="s">
        <v>427</v>
      </c>
      <c r="G524" s="7" t="str">
        <f>_xll.AtlasFormulas.AtlasFunctions.AtlasTable("PROD",DataAreaId,"T.SalesLine","%ShippingDateRequested","","","","","","","ItemId|InventTransId",$D524,$E524)</f>
        <v>5/16/2017</v>
      </c>
      <c r="H524" s="9">
        <v>-390</v>
      </c>
      <c r="I524" s="9">
        <f>_xll.AtlasFormulas.AtlasFunctions.AtlasBalance("PROD",DataAreaId,"T.SalesLine","Sum|SalesPrice|0","","","","","","","ItemId|InventTransId",$D524,$E524)</f>
        <v>2.65</v>
      </c>
      <c r="J524" s="7" t="str">
        <f>_xll.AtlasFormulas.AtlasFunctions.AtlasTable("PROD",DataAreaId,"T.SalesLine","%CurrencyCode","","","","","","","ItemId|InventTransId",$D524,$E524)</f>
        <v>EUR</v>
      </c>
      <c r="K524" s="9">
        <f>_xll.AtlasFormulas.AtlasFunctions.AtlasBalance("PROD",DataAreaId,"T.SalesLine","Sum|LineAmount|0","","","","","","","ItemId|InventTransId",$D524,$E524)</f>
        <v>1033.5</v>
      </c>
      <c r="L524" s="6">
        <v>42870</v>
      </c>
      <c r="M524" s="6">
        <v>42870</v>
      </c>
    </row>
    <row r="525" spans="1:13" x14ac:dyDescent="0.25">
      <c r="A525" s="4" t="s">
        <v>1385</v>
      </c>
      <c r="B525" s="7" t="str">
        <f>_xll.AtlasFormulas.AtlasFunctions.AtlasTable("PROD",DataAreaId,"T.SalesTable","%CustAccount","","","","","","","SalesId",$A525)</f>
        <v>364-000153</v>
      </c>
      <c r="C525" s="7" t="str">
        <f>_xll.AtlasFormulas.AtlasFunctions.AtlasTable("PROD",DataAreaId,"T.CustTable","%Name","","","","","","","AccountNum",$B525)</f>
        <v>Rochette Investments NV</v>
      </c>
      <c r="D525" s="4" t="s">
        <v>466</v>
      </c>
      <c r="E525" s="4" t="s">
        <v>1386</v>
      </c>
      <c r="F525" s="4" t="s">
        <v>427</v>
      </c>
      <c r="G525" s="7" t="str">
        <f>_xll.AtlasFormulas.AtlasFunctions.AtlasTable("PROD",DataAreaId,"T.SalesLine","%ShippingDateRequested","","","","","","","ItemId|InventTransId",$D525,$E525)</f>
        <v>5/16/2017</v>
      </c>
      <c r="H525" s="9">
        <v>-780</v>
      </c>
      <c r="I525" s="9">
        <f>_xll.AtlasFormulas.AtlasFunctions.AtlasBalance("PROD",DataAreaId,"T.SalesLine","Sum|SalesPrice|0","","","","","","","ItemId|InventTransId",$D525,$E525)</f>
        <v>2.25</v>
      </c>
      <c r="J525" s="7" t="str">
        <f>_xll.AtlasFormulas.AtlasFunctions.AtlasTable("PROD",DataAreaId,"T.SalesLine","%CurrencyCode","","","","","","","ItemId|InventTransId",$D525,$E525)</f>
        <v>EUR</v>
      </c>
      <c r="K525" s="9">
        <f>_xll.AtlasFormulas.AtlasFunctions.AtlasBalance("PROD",DataAreaId,"T.SalesLine","Sum|LineAmount|0","","","","","","","ItemId|InventTransId",$D525,$E525)</f>
        <v>1755</v>
      </c>
      <c r="L525" s="6">
        <v>42872</v>
      </c>
      <c r="M525" s="6">
        <v>42870</v>
      </c>
    </row>
    <row r="526" spans="1:13" x14ac:dyDescent="0.25">
      <c r="A526" s="4" t="s">
        <v>1318</v>
      </c>
      <c r="B526" s="7" t="str">
        <f>_xll.AtlasFormulas.AtlasFunctions.AtlasTable("PROD",DataAreaId,"T.SalesTable","%CustAccount","","","","","","","SalesId",$A526)</f>
        <v>364-000074</v>
      </c>
      <c r="C526" s="7" t="str">
        <f>_xll.AtlasFormulas.AtlasFunctions.AtlasTable("PROD",DataAreaId,"T.CustTable","%Name","","","","","","","AccountNum",$B526)</f>
        <v>Dura Vermeer Infrastructuur Zuid West, Moerdijk</v>
      </c>
      <c r="D526" s="4" t="s">
        <v>466</v>
      </c>
      <c r="E526" s="4" t="s">
        <v>1387</v>
      </c>
      <c r="F526" s="4" t="s">
        <v>427</v>
      </c>
      <c r="G526" s="7" t="str">
        <f>_xll.AtlasFormulas.AtlasFunctions.AtlasTable("PROD",DataAreaId,"T.SalesLine","%ShippingDateRequested","","","","","","","ItemId|InventTransId",$D526,$E526)</f>
        <v>5/17/2017</v>
      </c>
      <c r="H526" s="9">
        <v>-487.5</v>
      </c>
      <c r="I526" s="9">
        <f>_xll.AtlasFormulas.AtlasFunctions.AtlasBalance("PROD",DataAreaId,"T.SalesLine","Sum|SalesPrice|0","","","","","","","ItemId|InventTransId",$D526,$E526)</f>
        <v>2.56</v>
      </c>
      <c r="J526" s="7" t="str">
        <f>_xll.AtlasFormulas.AtlasFunctions.AtlasTable("PROD",DataAreaId,"T.SalesLine","%CurrencyCode","","","","","","","ItemId|InventTransId",$D526,$E526)</f>
        <v>EUR</v>
      </c>
      <c r="K526" s="9">
        <f>_xll.AtlasFormulas.AtlasFunctions.AtlasBalance("PROD",DataAreaId,"T.SalesLine","Sum|LineAmount|0","","","","","","","ItemId|InventTransId",$D526,$E526)</f>
        <v>1248</v>
      </c>
      <c r="L526" s="6">
        <v>42894</v>
      </c>
      <c r="M526" s="6">
        <v>42872</v>
      </c>
    </row>
    <row r="527" spans="1:13" x14ac:dyDescent="0.25">
      <c r="A527" s="4" t="s">
        <v>1348</v>
      </c>
      <c r="B527" s="7" t="str">
        <f>_xll.AtlasFormulas.AtlasFunctions.AtlasTable("PROD",DataAreaId,"T.SalesTable","%CustAccount","","","","","","","SalesId",$A527)</f>
        <v>364-000007</v>
      </c>
      <c r="C527" s="7" t="str">
        <f>_xll.AtlasFormulas.AtlasFunctions.AtlasTable("PROD",DataAreaId,"T.CustTable","%Name","","","","","","","AccountNum",$B527)</f>
        <v>Versluys &amp; Zoon B.V.</v>
      </c>
      <c r="D527" s="4" t="s">
        <v>466</v>
      </c>
      <c r="E527" s="4" t="s">
        <v>1388</v>
      </c>
      <c r="F527" s="4" t="s">
        <v>427</v>
      </c>
      <c r="G527" s="7" t="str">
        <f>_xll.AtlasFormulas.AtlasFunctions.AtlasTable("PROD",DataAreaId,"T.SalesLine","%ShippingDateRequested","","","","","","","ItemId|InventTransId",$D527,$E527)</f>
        <v/>
      </c>
      <c r="H527" s="9">
        <v>-97.5</v>
      </c>
      <c r="I527" s="9">
        <f>_xll.AtlasFormulas.AtlasFunctions.AtlasBalance("PROD",DataAreaId,"T.SalesLine","Sum|SalesPrice|0","","","","","","","ItemId|InventTransId",$D527,$E527)</f>
        <v>0</v>
      </c>
      <c r="J527" s="7" t="str">
        <f>_xll.AtlasFormulas.AtlasFunctions.AtlasTable("PROD",DataAreaId,"T.SalesLine","%CurrencyCode","","","","","","","ItemId|InventTransId",$D527,$E527)</f>
        <v/>
      </c>
      <c r="K527" s="9">
        <f>_xll.AtlasFormulas.AtlasFunctions.AtlasBalance("PROD",DataAreaId,"T.SalesLine","Sum|LineAmount|0","","","","","","","ItemId|InventTransId",$D527,$E527)</f>
        <v>0</v>
      </c>
      <c r="L527" s="6">
        <v>42879</v>
      </c>
      <c r="M527" s="6">
        <v>42878</v>
      </c>
    </row>
    <row r="528" spans="1:13" x14ac:dyDescent="0.25">
      <c r="A528" s="4" t="s">
        <v>1348</v>
      </c>
      <c r="B528" s="7" t="str">
        <f>_xll.AtlasFormulas.AtlasFunctions.AtlasTable("PROD",DataAreaId,"T.SalesTable","%CustAccount","","","","","","","SalesId",$A528)</f>
        <v>364-000007</v>
      </c>
      <c r="C528" s="7" t="str">
        <f>_xll.AtlasFormulas.AtlasFunctions.AtlasTable("PROD",DataAreaId,"T.CustTable","%Name","","","","","","","AccountNum",$B528)</f>
        <v>Versluys &amp; Zoon B.V.</v>
      </c>
      <c r="D528" s="4" t="s">
        <v>466</v>
      </c>
      <c r="E528" s="4" t="s">
        <v>1388</v>
      </c>
      <c r="F528" s="4" t="s">
        <v>427</v>
      </c>
      <c r="G528" s="7" t="str">
        <f>_xll.AtlasFormulas.AtlasFunctions.AtlasTable("PROD",DataAreaId,"T.SalesLine","%ShippingDateRequested","","","","","","","ItemId|InventTransId",$D528,$E528)</f>
        <v/>
      </c>
      <c r="H528" s="9">
        <v>97.5</v>
      </c>
      <c r="I528" s="9">
        <f>_xll.AtlasFormulas.AtlasFunctions.AtlasBalance("PROD",DataAreaId,"T.SalesLine","Sum|SalesPrice|0","","","","","","","ItemId|InventTransId",$D528,$E528)</f>
        <v>0</v>
      </c>
      <c r="J528" s="7" t="str">
        <f>_xll.AtlasFormulas.AtlasFunctions.AtlasTable("PROD",DataAreaId,"T.SalesLine","%CurrencyCode","","","","","","","ItemId|InventTransId",$D528,$E528)</f>
        <v/>
      </c>
      <c r="K528" s="9">
        <f>_xll.AtlasFormulas.AtlasFunctions.AtlasBalance("PROD",DataAreaId,"T.SalesLine","Sum|LineAmount|0","","","","","","","ItemId|InventTransId",$D528,$E528)</f>
        <v>0</v>
      </c>
      <c r="L528" s="6">
        <v>42879</v>
      </c>
      <c r="M528" s="6">
        <v>42879</v>
      </c>
    </row>
    <row r="529" spans="1:13" x14ac:dyDescent="0.25">
      <c r="A529" s="4" t="s">
        <v>1389</v>
      </c>
      <c r="B529" s="7" t="str">
        <f>_xll.AtlasFormulas.AtlasFunctions.AtlasTable("PROD",DataAreaId,"T.SalesTable","%CustAccount","","","","","","","SalesId",$A529)</f>
        <v>364-000065</v>
      </c>
      <c r="C529" s="7" t="str">
        <f>_xll.AtlasFormulas.AtlasFunctions.AtlasTable("PROD",DataAreaId,"T.CustTable","%Name","","","","","","","AccountNum",$B529)</f>
        <v>Gebr. van der Lee</v>
      </c>
      <c r="D529" s="4" t="s">
        <v>466</v>
      </c>
      <c r="E529" s="4" t="s">
        <v>1390</v>
      </c>
      <c r="F529" s="4" t="s">
        <v>427</v>
      </c>
      <c r="G529" s="7" t="str">
        <f>_xll.AtlasFormulas.AtlasFunctions.AtlasTable("PROD",DataAreaId,"T.SalesLine","%ShippingDateRequested","","","","","","","ItemId|InventTransId",$D529,$E529)</f>
        <v>5/24/2017</v>
      </c>
      <c r="H529" s="9">
        <v>-390</v>
      </c>
      <c r="I529" s="9">
        <f>_xll.AtlasFormulas.AtlasFunctions.AtlasBalance("PROD",DataAreaId,"T.SalesLine","Sum|SalesPrice|0","","","","","","","ItemId|InventTransId",$D529,$E529)</f>
        <v>2.25</v>
      </c>
      <c r="J529" s="7" t="str">
        <f>_xll.AtlasFormulas.AtlasFunctions.AtlasTable("PROD",DataAreaId,"T.SalesLine","%CurrencyCode","","","","","","","ItemId|InventTransId",$D529,$E529)</f>
        <v>EUR</v>
      </c>
      <c r="K529" s="9">
        <f>_xll.AtlasFormulas.AtlasFunctions.AtlasBalance("PROD",DataAreaId,"T.SalesLine","Sum|LineAmount|0","","","","","","","ItemId|InventTransId",$D529,$E529)</f>
        <v>877.5</v>
      </c>
      <c r="L529" s="6">
        <v>42894</v>
      </c>
      <c r="M529" s="6">
        <v>42879</v>
      </c>
    </row>
    <row r="530" spans="1:13" x14ac:dyDescent="0.25">
      <c r="A530" s="4" t="s">
        <v>1391</v>
      </c>
      <c r="B530" s="7" t="str">
        <f>_xll.AtlasFormulas.AtlasFunctions.AtlasTable("PROD",DataAreaId,"T.SalesTable","%CustAccount","","","","","","","SalesId",$A530)</f>
        <v>364-000007</v>
      </c>
      <c r="C530" s="7" t="str">
        <f>_xll.AtlasFormulas.AtlasFunctions.AtlasTable("PROD",DataAreaId,"T.CustTable","%Name","","","","","","","AccountNum",$B530)</f>
        <v>Versluys &amp; Zoon B.V.</v>
      </c>
      <c r="D530" s="4" t="s">
        <v>466</v>
      </c>
      <c r="E530" s="4" t="s">
        <v>1392</v>
      </c>
      <c r="F530" s="4" t="s">
        <v>427</v>
      </c>
      <c r="G530" s="7" t="str">
        <f>_xll.AtlasFormulas.AtlasFunctions.AtlasTable("PROD",DataAreaId,"T.SalesLine","%ShippingDateRequested","","","","","","","ItemId|InventTransId",$D530,$E530)</f>
        <v>5/29/2017</v>
      </c>
      <c r="H530" s="9">
        <v>-292.5</v>
      </c>
      <c r="I530" s="9">
        <f>_xll.AtlasFormulas.AtlasFunctions.AtlasBalance("PROD",DataAreaId,"T.SalesLine","Sum|SalesPrice|0","","","","","","","ItemId|InventTransId",$D530,$E530)</f>
        <v>2.85</v>
      </c>
      <c r="J530" s="7" t="str">
        <f>_xll.AtlasFormulas.AtlasFunctions.AtlasTable("PROD",DataAreaId,"T.SalesLine","%CurrencyCode","","","","","","","ItemId|InventTransId",$D530,$E530)</f>
        <v>EUR</v>
      </c>
      <c r="K530" s="9">
        <f>_xll.AtlasFormulas.AtlasFunctions.AtlasBalance("PROD",DataAreaId,"T.SalesLine","Sum|LineAmount|0","","","","","","","ItemId|InventTransId",$D530,$E530)</f>
        <v>833.63</v>
      </c>
      <c r="L530" s="6">
        <v>42886</v>
      </c>
      <c r="M530" s="6">
        <v>42886</v>
      </c>
    </row>
    <row r="531" spans="1:13" x14ac:dyDescent="0.25">
      <c r="A531" s="4" t="s">
        <v>1393</v>
      </c>
      <c r="B531" s="7" t="str">
        <f>_xll.AtlasFormulas.AtlasFunctions.AtlasTable("PROD",DataAreaId,"T.SalesTable","%CustAccount","","","","","","","SalesId",$A531)</f>
        <v>364-000107</v>
      </c>
      <c r="C531" s="7" t="str">
        <f>_xll.AtlasFormulas.AtlasFunctions.AtlasTable("PROD",DataAreaId,"T.CustTable","%Name","","","","","","","AccountNum",$B531)</f>
        <v>Boskalis NL B.V.</v>
      </c>
      <c r="D531" s="4" t="s">
        <v>466</v>
      </c>
      <c r="E531" s="4" t="s">
        <v>1394</v>
      </c>
      <c r="F531" s="4" t="s">
        <v>427</v>
      </c>
      <c r="G531" s="7" t="str">
        <f>_xll.AtlasFormulas.AtlasFunctions.AtlasTable("PROD",DataAreaId,"T.SalesLine","%ShippingDateRequested","","","","","","","ItemId|InventTransId",$D531,$E531)</f>
        <v>5/31/2017</v>
      </c>
      <c r="H531" s="9">
        <v>-975</v>
      </c>
      <c r="I531" s="9">
        <f>_xll.AtlasFormulas.AtlasFunctions.AtlasBalance("PROD",DataAreaId,"T.SalesLine","Sum|SalesPrice|0","","","","","","","ItemId|InventTransId",$D531,$E531)</f>
        <v>2.65</v>
      </c>
      <c r="J531" s="7" t="str">
        <f>_xll.AtlasFormulas.AtlasFunctions.AtlasTable("PROD",DataAreaId,"T.SalesLine","%CurrencyCode","","","","","","","ItemId|InventTransId",$D531,$E531)</f>
        <v>EUR</v>
      </c>
      <c r="K531" s="9">
        <f>_xll.AtlasFormulas.AtlasFunctions.AtlasBalance("PROD",DataAreaId,"T.SalesLine","Sum|LineAmount|0","","","","","","","ItemId|InventTransId",$D531,$E531)</f>
        <v>2583.75</v>
      </c>
      <c r="L531" s="6">
        <v>42894</v>
      </c>
      <c r="M531" s="6">
        <v>42886</v>
      </c>
    </row>
    <row r="532" spans="1:13" x14ac:dyDescent="0.25">
      <c r="A532" s="4" t="s">
        <v>1395</v>
      </c>
      <c r="B532" s="7" t="str">
        <f>_xll.AtlasFormulas.AtlasFunctions.AtlasTable("PROD",DataAreaId,"T.SalesTable","%CustAccount","","","","","","","SalesId",$A532)</f>
        <v>364-000185</v>
      </c>
      <c r="C532" s="7" t="str">
        <f>_xll.AtlasFormulas.AtlasFunctions.AtlasTable("PROD",DataAreaId,"T.CustTable","%Name","","","","","","","AccountNum",$B532)</f>
        <v>BuitenGewoon BV</v>
      </c>
      <c r="D532" s="4" t="s">
        <v>466</v>
      </c>
      <c r="E532" s="4" t="s">
        <v>1396</v>
      </c>
      <c r="F532" s="4" t="s">
        <v>427</v>
      </c>
      <c r="G532" s="7" t="str">
        <f>_xll.AtlasFormulas.AtlasFunctions.AtlasTable("PROD",DataAreaId,"T.SalesLine","%ShippingDateRequested","","","","","","","ItemId|InventTransId",$D532,$E532)</f>
        <v>6/5/2017</v>
      </c>
      <c r="H532" s="9">
        <v>-4875</v>
      </c>
      <c r="I532" s="9">
        <f>_xll.AtlasFormulas.AtlasFunctions.AtlasBalance("PROD",DataAreaId,"T.SalesLine","Sum|SalesPrice|0","","","","","","","ItemId|InventTransId",$D532,$E532)</f>
        <v>3</v>
      </c>
      <c r="J532" s="7" t="str">
        <f>_xll.AtlasFormulas.AtlasFunctions.AtlasTable("PROD",DataAreaId,"T.SalesLine","%CurrencyCode","","","","","","","ItemId|InventTransId",$D532,$E532)</f>
        <v>EUR</v>
      </c>
      <c r="K532" s="9">
        <f>_xll.AtlasFormulas.AtlasFunctions.AtlasBalance("PROD",DataAreaId,"T.SalesLine","Sum|LineAmount|0","","","","","","","ItemId|InventTransId",$D532,$E532)</f>
        <v>14625</v>
      </c>
      <c r="L532" s="6">
        <v>42894</v>
      </c>
      <c r="M532" s="6">
        <v>42892</v>
      </c>
    </row>
    <row r="533" spans="1:13" x14ac:dyDescent="0.25">
      <c r="A533" s="4" t="s">
        <v>1397</v>
      </c>
      <c r="B533" s="7" t="str">
        <f>_xll.AtlasFormulas.AtlasFunctions.AtlasTable("PROD",DataAreaId,"T.SalesTable","%CustAccount","","","","","","","SalesId",$A533)</f>
        <v>364-000007</v>
      </c>
      <c r="C533" s="7" t="str">
        <f>_xll.AtlasFormulas.AtlasFunctions.AtlasTable("PROD",DataAreaId,"T.CustTable","%Name","","","","","","","AccountNum",$B533)</f>
        <v>Versluys &amp; Zoon B.V.</v>
      </c>
      <c r="D533" s="4" t="s">
        <v>466</v>
      </c>
      <c r="E533" s="4" t="s">
        <v>1398</v>
      </c>
      <c r="F533" s="4" t="s">
        <v>427</v>
      </c>
      <c r="G533" s="7" t="str">
        <f>_xll.AtlasFormulas.AtlasFunctions.AtlasTable("PROD",DataAreaId,"T.SalesLine","%ShippingDateRequested","","","","","","","ItemId|InventTransId",$D533,$E533)</f>
        <v>6/7/2017</v>
      </c>
      <c r="H533" s="9">
        <v>-1</v>
      </c>
      <c r="I533" s="9">
        <f>_xll.AtlasFormulas.AtlasFunctions.AtlasBalance("PROD",DataAreaId,"T.SalesLine","Sum|SalesPrice|0","","","","","","","ItemId|InventTransId",$D533,$E533)</f>
        <v>2.85</v>
      </c>
      <c r="J533" s="7" t="str">
        <f>_xll.AtlasFormulas.AtlasFunctions.AtlasTable("PROD",DataAreaId,"T.SalesLine","%CurrencyCode","","","","","","","ItemId|InventTransId",$D533,$E533)</f>
        <v>EUR</v>
      </c>
      <c r="K533" s="9">
        <f>_xll.AtlasFormulas.AtlasFunctions.AtlasBalance("PROD",DataAreaId,"T.SalesLine","Sum|LineAmount|0","","","","","","","ItemId|InventTransId",$D533,$E533)</f>
        <v>277.88</v>
      </c>
      <c r="L533" s="6">
        <v>42907</v>
      </c>
      <c r="M533" s="6">
        <v>42893</v>
      </c>
    </row>
    <row r="534" spans="1:13" x14ac:dyDescent="0.25">
      <c r="A534" s="4" t="s">
        <v>1262</v>
      </c>
      <c r="B534" s="7" t="str">
        <f>_xll.AtlasFormulas.AtlasFunctions.AtlasTable("PROD",DataAreaId,"T.SalesTable","%CustAccount","","","","","","","SalesId",$A534)</f>
        <v>364-000107</v>
      </c>
      <c r="C534" s="7" t="str">
        <f>_xll.AtlasFormulas.AtlasFunctions.AtlasTable("PROD",DataAreaId,"T.CustTable","%Name","","","","","","","AccountNum",$B534)</f>
        <v>Boskalis NL B.V.</v>
      </c>
      <c r="D534" s="4" t="s">
        <v>466</v>
      </c>
      <c r="E534" s="4" t="s">
        <v>1399</v>
      </c>
      <c r="F534" s="4" t="s">
        <v>427</v>
      </c>
      <c r="G534" s="7" t="str">
        <f>_xll.AtlasFormulas.AtlasFunctions.AtlasTable("PROD",DataAreaId,"T.SalesLine","%ShippingDateRequested","","","","","","","ItemId|InventTransId",$D534,$E534)</f>
        <v>6/10/2017</v>
      </c>
      <c r="H534" s="9">
        <v>-6922.5</v>
      </c>
      <c r="I534" s="9">
        <f>_xll.AtlasFormulas.AtlasFunctions.AtlasBalance("PROD",DataAreaId,"T.SalesLine","Sum|SalesPrice|0","","","","","","","ItemId|InventTransId",$D534,$E534)</f>
        <v>3.78</v>
      </c>
      <c r="J534" s="7" t="str">
        <f>_xll.AtlasFormulas.AtlasFunctions.AtlasTable("PROD",DataAreaId,"T.SalesLine","%CurrencyCode","","","","","","","ItemId|InventTransId",$D534,$E534)</f>
        <v>EUR</v>
      </c>
      <c r="K534" s="9">
        <f>_xll.AtlasFormulas.AtlasFunctions.AtlasBalance("PROD",DataAreaId,"T.SalesLine","Sum|LineAmount|0","","","","","","","ItemId|InventTransId",$D534,$E534)</f>
        <v>26167.05</v>
      </c>
      <c r="L534" s="6"/>
      <c r="M534" s="6">
        <v>42894</v>
      </c>
    </row>
    <row r="535" spans="1:13" x14ac:dyDescent="0.25">
      <c r="A535" s="4" t="s">
        <v>1400</v>
      </c>
      <c r="B535" s="7" t="str">
        <f>_xll.AtlasFormulas.AtlasFunctions.AtlasTable("PROD",DataAreaId,"T.SalesTable","%CustAccount","","","","","","","SalesId",$A535)</f>
        <v>364-000023</v>
      </c>
      <c r="C535" s="7" t="str">
        <f>_xll.AtlasFormulas.AtlasFunctions.AtlasTable("PROD",DataAreaId,"T.CustTable","%Name","","","","","","","AccountNum",$B535)</f>
        <v>Rasenberg Wegenbouw, Rayon West-Brabant</v>
      </c>
      <c r="D535" s="4" t="s">
        <v>466</v>
      </c>
      <c r="E535" s="4" t="s">
        <v>1401</v>
      </c>
      <c r="F535" s="4" t="s">
        <v>427</v>
      </c>
      <c r="G535" s="7" t="str">
        <f>_xll.AtlasFormulas.AtlasFunctions.AtlasTable("PROD",DataAreaId,"T.SalesLine","%ShippingDateRequested","","","","","","","ItemId|InventTransId",$D535,$E535)</f>
        <v>6/7/2017</v>
      </c>
      <c r="H535" s="9">
        <v>-1080</v>
      </c>
      <c r="I535" s="9">
        <f>_xll.AtlasFormulas.AtlasFunctions.AtlasBalance("PROD",DataAreaId,"T.SalesLine","Sum|SalesPrice|0","","","","","","","ItemId|InventTransId",$D535,$E535)</f>
        <v>4.0999999999999996</v>
      </c>
      <c r="J535" s="7" t="str">
        <f>_xll.AtlasFormulas.AtlasFunctions.AtlasTable("PROD",DataAreaId,"T.SalesLine","%CurrencyCode","","","","","","","ItemId|InventTransId",$D535,$E535)</f>
        <v>EUR</v>
      </c>
      <c r="K535" s="9">
        <f>_xll.AtlasFormulas.AtlasFunctions.AtlasBalance("PROD",DataAreaId,"T.SalesLine","Sum|LineAmount|0","","","","","","","ItemId|InventTransId",$D535,$E535)</f>
        <v>4428</v>
      </c>
      <c r="L535" s="6">
        <v>42901</v>
      </c>
      <c r="M535" s="6">
        <v>42900</v>
      </c>
    </row>
    <row r="536" spans="1:13" x14ac:dyDescent="0.25">
      <c r="A536" s="4" t="s">
        <v>1400</v>
      </c>
      <c r="B536" s="7" t="str">
        <f>_xll.AtlasFormulas.AtlasFunctions.AtlasTable("PROD",DataAreaId,"T.SalesTable","%CustAccount","","","","","","","SalesId",$A536)</f>
        <v>364-000023</v>
      </c>
      <c r="C536" s="7" t="str">
        <f>_xll.AtlasFormulas.AtlasFunctions.AtlasTable("PROD",DataAreaId,"T.CustTable","%Name","","","","","","","AccountNum",$B536)</f>
        <v>Rasenberg Wegenbouw, Rayon West-Brabant</v>
      </c>
      <c r="D536" s="4" t="s">
        <v>466</v>
      </c>
      <c r="E536" s="4" t="s">
        <v>1401</v>
      </c>
      <c r="F536" s="4" t="s">
        <v>427</v>
      </c>
      <c r="G536" s="7" t="str">
        <f>_xll.AtlasFormulas.AtlasFunctions.AtlasTable("PROD",DataAreaId,"T.SalesLine","%ShippingDateRequested","","","","","","","ItemId|InventTransId",$D536,$E536)</f>
        <v>6/7/2017</v>
      </c>
      <c r="H536" s="9">
        <v>-90</v>
      </c>
      <c r="I536" s="9">
        <f>_xll.AtlasFormulas.AtlasFunctions.AtlasBalance("PROD",DataAreaId,"T.SalesLine","Sum|SalesPrice|0","","","","","","","ItemId|InventTransId",$D536,$E536)</f>
        <v>4.0999999999999996</v>
      </c>
      <c r="J536" s="7" t="str">
        <f>_xll.AtlasFormulas.AtlasFunctions.AtlasTable("PROD",DataAreaId,"T.SalesLine","%CurrencyCode","","","","","","","ItemId|InventTransId",$D536,$E536)</f>
        <v>EUR</v>
      </c>
      <c r="K536" s="9">
        <f>_xll.AtlasFormulas.AtlasFunctions.AtlasBalance("PROD",DataAreaId,"T.SalesLine","Sum|LineAmount|0","","","","","","","ItemId|InventTransId",$D536,$E536)</f>
        <v>4428</v>
      </c>
      <c r="L536" s="6">
        <v>42900</v>
      </c>
      <c r="M536" s="6">
        <v>42900</v>
      </c>
    </row>
    <row r="537" spans="1:13" x14ac:dyDescent="0.25">
      <c r="A537" s="4" t="s">
        <v>1400</v>
      </c>
      <c r="B537" s="7" t="str">
        <f>_xll.AtlasFormulas.AtlasFunctions.AtlasTable("PROD",DataAreaId,"T.SalesTable","%CustAccount","","","","","","","SalesId",$A537)</f>
        <v>364-000023</v>
      </c>
      <c r="C537" s="7" t="str">
        <f>_xll.AtlasFormulas.AtlasFunctions.AtlasTable("PROD",DataAreaId,"T.CustTable","%Name","","","","","","","AccountNum",$B537)</f>
        <v>Rasenberg Wegenbouw, Rayon West-Brabant</v>
      </c>
      <c r="D537" s="4" t="s">
        <v>466</v>
      </c>
      <c r="E537" s="4" t="s">
        <v>1401</v>
      </c>
      <c r="F537" s="4" t="s">
        <v>427</v>
      </c>
      <c r="G537" s="7" t="str">
        <f>_xll.AtlasFormulas.AtlasFunctions.AtlasTable("PROD",DataAreaId,"T.SalesLine","%ShippingDateRequested","","","","","","","ItemId|InventTransId",$D537,$E537)</f>
        <v>6/7/2017</v>
      </c>
      <c r="H537" s="9">
        <v>90</v>
      </c>
      <c r="I537" s="9">
        <f>_xll.AtlasFormulas.AtlasFunctions.AtlasBalance("PROD",DataAreaId,"T.SalesLine","Sum|SalesPrice|0","","","","","","","ItemId|InventTransId",$D537,$E537)</f>
        <v>4.0999999999999996</v>
      </c>
      <c r="J537" s="7" t="str">
        <f>_xll.AtlasFormulas.AtlasFunctions.AtlasTable("PROD",DataAreaId,"T.SalesLine","%CurrencyCode","","","","","","","ItemId|InventTransId",$D537,$E537)</f>
        <v>EUR</v>
      </c>
      <c r="K537" s="9">
        <f>_xll.AtlasFormulas.AtlasFunctions.AtlasBalance("PROD",DataAreaId,"T.SalesLine","Sum|LineAmount|0","","","","","","","ItemId|InventTransId",$D537,$E537)</f>
        <v>4428</v>
      </c>
      <c r="L537" s="6">
        <v>42900</v>
      </c>
      <c r="M537" s="6">
        <v>42900</v>
      </c>
    </row>
    <row r="538" spans="1:13" x14ac:dyDescent="0.25">
      <c r="A538" s="4" t="s">
        <v>1400</v>
      </c>
      <c r="B538" s="7" t="str">
        <f>_xll.AtlasFormulas.AtlasFunctions.AtlasTable("PROD",DataAreaId,"T.SalesTable","%CustAccount","","","","","","","SalesId",$A538)</f>
        <v>364-000023</v>
      </c>
      <c r="C538" s="7" t="str">
        <f>_xll.AtlasFormulas.AtlasFunctions.AtlasTable("PROD",DataAreaId,"T.CustTable","%Name","","","","","","","AccountNum",$B538)</f>
        <v>Rasenberg Wegenbouw, Rayon West-Brabant</v>
      </c>
      <c r="D538" s="4" t="s">
        <v>466</v>
      </c>
      <c r="E538" s="4" t="s">
        <v>1402</v>
      </c>
      <c r="F538" s="4" t="s">
        <v>427</v>
      </c>
      <c r="G538" s="7" t="str">
        <f>_xll.AtlasFormulas.AtlasFunctions.AtlasTable("PROD",DataAreaId,"T.SalesLine","%ShippingDateRequested","","","","","","","ItemId|InventTransId",$D538,$E538)</f>
        <v>6/14/2017</v>
      </c>
      <c r="H538" s="9">
        <v>-90</v>
      </c>
      <c r="I538" s="9">
        <f>_xll.AtlasFormulas.AtlasFunctions.AtlasBalance("PROD",DataAreaId,"T.SalesLine","Sum|SalesPrice|0","","","","","","","ItemId|InventTransId",$D538,$E538)</f>
        <v>0</v>
      </c>
      <c r="J538" s="7" t="str">
        <f>_xll.AtlasFormulas.AtlasFunctions.AtlasTable("PROD",DataAreaId,"T.SalesLine","%CurrencyCode","","","","","","","ItemId|InventTransId",$D538,$E538)</f>
        <v>EUR</v>
      </c>
      <c r="K538" s="9">
        <f>_xll.AtlasFormulas.AtlasFunctions.AtlasBalance("PROD",DataAreaId,"T.SalesLine","Sum|LineAmount|0","","","","","","","ItemId|InventTransId",$D538,$E538)</f>
        <v>0</v>
      </c>
      <c r="L538" s="6">
        <v>42900</v>
      </c>
      <c r="M538" s="6">
        <v>42900</v>
      </c>
    </row>
    <row r="539" spans="1:13" x14ac:dyDescent="0.25">
      <c r="A539" s="4" t="s">
        <v>1397</v>
      </c>
      <c r="B539" s="7" t="str">
        <f>_xll.AtlasFormulas.AtlasFunctions.AtlasTable("PROD",DataAreaId,"T.SalesTable","%CustAccount","","","","","","","SalesId",$A539)</f>
        <v>364-000007</v>
      </c>
      <c r="C539" s="7" t="str">
        <f>_xll.AtlasFormulas.AtlasFunctions.AtlasTable("PROD",DataAreaId,"T.CustTable","%Name","","","","","","","AccountNum",$B539)</f>
        <v>Versluys &amp; Zoon B.V.</v>
      </c>
      <c r="D539" s="4" t="s">
        <v>466</v>
      </c>
      <c r="E539" s="4" t="s">
        <v>1398</v>
      </c>
      <c r="F539" s="4" t="s">
        <v>427</v>
      </c>
      <c r="G539" s="7" t="str">
        <f>_xll.AtlasFormulas.AtlasFunctions.AtlasTable("PROD",DataAreaId,"T.SalesLine","%ShippingDateRequested","","","","","","","ItemId|InventTransId",$D539,$E539)</f>
        <v>6/7/2017</v>
      </c>
      <c r="H539" s="9">
        <v>-96.5</v>
      </c>
      <c r="I539" s="9">
        <f>_xll.AtlasFormulas.AtlasFunctions.AtlasBalance("PROD",DataAreaId,"T.SalesLine","Sum|SalesPrice|0","","","","","","","ItemId|InventTransId",$D539,$E539)</f>
        <v>2.85</v>
      </c>
      <c r="J539" s="7" t="str">
        <f>_xll.AtlasFormulas.AtlasFunctions.AtlasTable("PROD",DataAreaId,"T.SalesLine","%CurrencyCode","","","","","","","ItemId|InventTransId",$D539,$E539)</f>
        <v>EUR</v>
      </c>
      <c r="K539" s="9">
        <f>_xll.AtlasFormulas.AtlasFunctions.AtlasBalance("PROD",DataAreaId,"T.SalesLine","Sum|LineAmount|0","","","","","","","ItemId|InventTransId",$D539,$E539)</f>
        <v>277.88</v>
      </c>
      <c r="L539" s="6">
        <v>42907</v>
      </c>
      <c r="M539" s="6">
        <v>42906</v>
      </c>
    </row>
    <row r="540" spans="1:13" x14ac:dyDescent="0.25">
      <c r="A540" s="4" t="s">
        <v>896</v>
      </c>
      <c r="B540" s="7" t="str">
        <f>_xll.AtlasFormulas.AtlasFunctions.AtlasTable("PROD",DataAreaId,"T.SalesTable","%CustAccount","","","","","","","SalesId",$A540)</f>
        <v>364-000099</v>
      </c>
      <c r="C540" s="7" t="str">
        <f>_xll.AtlasFormulas.AtlasFunctions.AtlasTable("PROD",DataAreaId,"T.CustTable","%Name","","","","","","","AccountNum",$B540)</f>
        <v>KWS Infra Zwijndrecht</v>
      </c>
      <c r="D540" s="4" t="s">
        <v>484</v>
      </c>
      <c r="E540" s="4" t="s">
        <v>1403</v>
      </c>
      <c r="F540" s="4" t="s">
        <v>485</v>
      </c>
      <c r="G540" s="7" t="str">
        <f>_xll.AtlasFormulas.AtlasFunctions.AtlasTable("PROD",DataAreaId,"T.SalesLine","%ShippingDateRequested","","","","","","","ItemId|InventTransId",$D540,$E540)</f>
        <v>7/13/2017</v>
      </c>
      <c r="H540" s="9">
        <v>-5070</v>
      </c>
      <c r="I540" s="9">
        <f>_xll.AtlasFormulas.AtlasFunctions.AtlasBalance("PROD",DataAreaId,"T.SalesLine","Sum|SalesPrice|0","","","","","","","ItemId|InventTransId",$D540,$E540)</f>
        <v>2.82</v>
      </c>
      <c r="J540" s="7" t="str">
        <f>_xll.AtlasFormulas.AtlasFunctions.AtlasTable("PROD",DataAreaId,"T.SalesLine","%CurrencyCode","","","","","","","ItemId|InventTransId",$D540,$E540)</f>
        <v>EUR</v>
      </c>
      <c r="K540" s="9">
        <f>_xll.AtlasFormulas.AtlasFunctions.AtlasBalance("PROD",DataAreaId,"T.SalesLine","Sum|LineAmount|0","","","","","","","ItemId|InventTransId",$D540,$E540)</f>
        <v>14297.4</v>
      </c>
      <c r="L540" s="6"/>
      <c r="M540" s="6"/>
    </row>
    <row r="541" spans="1:13" x14ac:dyDescent="0.25">
      <c r="A541" s="4" t="s">
        <v>892</v>
      </c>
      <c r="B541" s="7" t="str">
        <f>_xll.AtlasFormulas.AtlasFunctions.AtlasTable("PROD",DataAreaId,"T.SalesTable","%CustAccount","","","","","","","SalesId",$A541)</f>
        <v>364-000099</v>
      </c>
      <c r="C541" s="7" t="str">
        <f>_xll.AtlasFormulas.AtlasFunctions.AtlasTable("PROD",DataAreaId,"T.CustTable","%Name","","","","","","","AccountNum",$B541)</f>
        <v>KWS Infra Zwijndrecht</v>
      </c>
      <c r="D541" s="4" t="s">
        <v>484</v>
      </c>
      <c r="E541" s="4" t="s">
        <v>1404</v>
      </c>
      <c r="F541" s="4" t="s">
        <v>485</v>
      </c>
      <c r="G541" s="7" t="str">
        <f>_xll.AtlasFormulas.AtlasFunctions.AtlasTable("PROD",DataAreaId,"T.SalesLine","%ShippingDateRequested","","","","","","","ItemId|InventTransId",$D541,$E541)</f>
        <v>7/6/2017</v>
      </c>
      <c r="H541" s="9">
        <v>-5070</v>
      </c>
      <c r="I541" s="9">
        <f>_xll.AtlasFormulas.AtlasFunctions.AtlasBalance("PROD",DataAreaId,"T.SalesLine","Sum|SalesPrice|0","","","","","","","ItemId|InventTransId",$D541,$E541)</f>
        <v>2.82</v>
      </c>
      <c r="J541" s="7" t="str">
        <f>_xll.AtlasFormulas.AtlasFunctions.AtlasTable("PROD",DataAreaId,"T.SalesLine","%CurrencyCode","","","","","","","ItemId|InventTransId",$D541,$E541)</f>
        <v>EUR</v>
      </c>
      <c r="K541" s="9">
        <f>_xll.AtlasFormulas.AtlasFunctions.AtlasBalance("PROD",DataAreaId,"T.SalesLine","Sum|LineAmount|0","","","","","","","ItemId|InventTransId",$D541,$E541)</f>
        <v>14297.4</v>
      </c>
      <c r="L541" s="6"/>
      <c r="M541" s="6"/>
    </row>
    <row r="542" spans="1:13" x14ac:dyDescent="0.25">
      <c r="A542" s="4" t="s">
        <v>900</v>
      </c>
      <c r="B542" s="7" t="str">
        <f>_xll.AtlasFormulas.AtlasFunctions.AtlasTable("PROD",DataAreaId,"T.SalesTable","%CustAccount","","","","","","","SalesId",$A542)</f>
        <v>364-000002</v>
      </c>
      <c r="C542" s="7" t="str">
        <f>_xll.AtlasFormulas.AtlasFunctions.AtlasTable("PROD",DataAreaId,"T.CustTable","%Name","","","","","","","AccountNum",$B542)</f>
        <v>Aannemingsbedrijf De Jong en Zoon Beesd B.V.</v>
      </c>
      <c r="D542" s="4" t="s">
        <v>484</v>
      </c>
      <c r="E542" s="4" t="s">
        <v>1405</v>
      </c>
      <c r="F542" s="4" t="s">
        <v>485</v>
      </c>
      <c r="G542" s="7" t="str">
        <f>_xll.AtlasFormulas.AtlasFunctions.AtlasTable("PROD",DataAreaId,"T.SalesLine","%ShippingDateRequested","","","","","","","ItemId|InventTransId",$D542,$E542)</f>
        <v>6/22/2017</v>
      </c>
      <c r="H542" s="9">
        <v>-2964</v>
      </c>
      <c r="I542" s="9">
        <f>_xll.AtlasFormulas.AtlasFunctions.AtlasBalance("PROD",DataAreaId,"T.SalesLine","Sum|SalesPrice|0","","","","","","","ItemId|InventTransId",$D542,$E542)</f>
        <v>2.5499999999999998</v>
      </c>
      <c r="J542" s="7" t="str">
        <f>_xll.AtlasFormulas.AtlasFunctions.AtlasTable("PROD",DataAreaId,"T.SalesLine","%CurrencyCode","","","","","","","ItemId|InventTransId",$D542,$E542)</f>
        <v>EUR</v>
      </c>
      <c r="K542" s="9">
        <f>_xll.AtlasFormulas.AtlasFunctions.AtlasBalance("PROD",DataAreaId,"T.SalesLine","Sum|LineAmount|0","","","","","","","ItemId|InventTransId",$D542,$E542)</f>
        <v>7558.2</v>
      </c>
      <c r="L542" s="6"/>
      <c r="M542" s="6"/>
    </row>
    <row r="543" spans="1:13" x14ac:dyDescent="0.25">
      <c r="A543" s="4" t="s">
        <v>914</v>
      </c>
      <c r="B543" s="7" t="str">
        <f>_xll.AtlasFormulas.AtlasFunctions.AtlasTable("PROD",DataAreaId,"T.SalesTable","%CustAccount","","","","","","","SalesId",$A543)</f>
        <v>364-000033</v>
      </c>
      <c r="C543" s="7" t="str">
        <f>_xll.AtlasFormulas.AtlasFunctions.AtlasTable("PROD",DataAreaId,"T.CustTable","%Name","","","","","","","AccountNum",$B543)</f>
        <v>KWS Infra Diemen</v>
      </c>
      <c r="D543" s="4" t="s">
        <v>484</v>
      </c>
      <c r="E543" s="4" t="s">
        <v>1406</v>
      </c>
      <c r="F543" s="4" t="s">
        <v>485</v>
      </c>
      <c r="G543" s="7" t="str">
        <f>_xll.AtlasFormulas.AtlasFunctions.AtlasTable("PROD",DataAreaId,"T.SalesLine","%ShippingDateRequested","","","","","","","ItemId|InventTransId",$D543,$E543)</f>
        <v>6/20/2017</v>
      </c>
      <c r="H543" s="9">
        <v>-390</v>
      </c>
      <c r="I543" s="9">
        <f>_xll.AtlasFormulas.AtlasFunctions.AtlasBalance("PROD",DataAreaId,"T.SalesLine","Sum|SalesPrice|0","","","","","","","ItemId|InventTransId",$D543,$E543)</f>
        <v>3.1</v>
      </c>
      <c r="J543" s="7" t="str">
        <f>_xll.AtlasFormulas.AtlasFunctions.AtlasTable("PROD",DataAreaId,"T.SalesLine","%CurrencyCode","","","","","","","ItemId|InventTransId",$D543,$E543)</f>
        <v>EUR</v>
      </c>
      <c r="K543" s="9">
        <f>_xll.AtlasFormulas.AtlasFunctions.AtlasBalance("PROD",DataAreaId,"T.SalesLine","Sum|LineAmount|0","","","","","","","ItemId|InventTransId",$D543,$E543)</f>
        <v>1209</v>
      </c>
      <c r="L543" s="6"/>
      <c r="M543" s="6"/>
    </row>
    <row r="544" spans="1:13" x14ac:dyDescent="0.25">
      <c r="A544" s="4" t="s">
        <v>934</v>
      </c>
      <c r="B544" s="7" t="str">
        <f>_xll.AtlasFormulas.AtlasFunctions.AtlasTable("PROD",DataAreaId,"T.SalesTable","%CustAccount","","","","","","","SalesId",$A544)</f>
        <v>364-000055</v>
      </c>
      <c r="C544" s="7" t="str">
        <f>_xll.AtlasFormulas.AtlasFunctions.AtlasTable("PROD",DataAreaId,"T.CustTable","%Name","","","","","","","AccountNum",$B544)</f>
        <v>Aannemingsmaatschappij van Gelder B.V.</v>
      </c>
      <c r="D544" s="4" t="s">
        <v>484</v>
      </c>
      <c r="E544" s="4" t="s">
        <v>1407</v>
      </c>
      <c r="F544" s="4" t="s">
        <v>485</v>
      </c>
      <c r="G544" s="7" t="str">
        <f>_xll.AtlasFormulas.AtlasFunctions.AtlasTable("PROD",DataAreaId,"T.SalesLine","%ShippingDateRequested","","","","","","","ItemId|InventTransId",$D544,$E544)</f>
        <v>3/16/2017</v>
      </c>
      <c r="H544" s="9">
        <v>-1248</v>
      </c>
      <c r="I544" s="9">
        <f>_xll.AtlasFormulas.AtlasFunctions.AtlasBalance("PROD",DataAreaId,"T.SalesLine","Sum|SalesPrice|0","","","","","","","ItemId|InventTransId",$D544,$E544)</f>
        <v>3.05</v>
      </c>
      <c r="J544" s="7" t="str">
        <f>_xll.AtlasFormulas.AtlasFunctions.AtlasTable("PROD",DataAreaId,"T.SalesLine","%CurrencyCode","","","","","","","ItemId|InventTransId",$D544,$E544)</f>
        <v>EUR</v>
      </c>
      <c r="K544" s="9">
        <f>_xll.AtlasFormulas.AtlasFunctions.AtlasBalance("PROD",DataAreaId,"T.SalesLine","Sum|LineAmount|0","","","","","","","ItemId|InventTransId",$D544,$E544)</f>
        <v>3806.4</v>
      </c>
      <c r="L544" s="6">
        <v>42837</v>
      </c>
      <c r="M544" s="6">
        <v>42811</v>
      </c>
    </row>
    <row r="545" spans="1:13" x14ac:dyDescent="0.25">
      <c r="A545" s="4" t="s">
        <v>936</v>
      </c>
      <c r="B545" s="7" t="str">
        <f>_xll.AtlasFormulas.AtlasFunctions.AtlasTable("PROD",DataAreaId,"T.SalesTable","%CustAccount","","","","","","","SalesId",$A545)</f>
        <v>364-000055</v>
      </c>
      <c r="C545" s="7" t="str">
        <f>_xll.AtlasFormulas.AtlasFunctions.AtlasTable("PROD",DataAreaId,"T.CustTable","%Name","","","","","","","AccountNum",$B545)</f>
        <v>Aannemingsmaatschappij van Gelder B.V.</v>
      </c>
      <c r="D545" s="4" t="s">
        <v>484</v>
      </c>
      <c r="E545" s="4" t="s">
        <v>1408</v>
      </c>
      <c r="F545" s="4" t="s">
        <v>485</v>
      </c>
      <c r="G545" s="7" t="str">
        <f>_xll.AtlasFormulas.AtlasFunctions.AtlasTable("PROD",DataAreaId,"T.SalesLine","%ShippingDateRequested","","","","","","","ItemId|InventTransId",$D545,$E545)</f>
        <v>3/28/2017</v>
      </c>
      <c r="H545" s="9">
        <v>-780</v>
      </c>
      <c r="I545" s="9">
        <f>_xll.AtlasFormulas.AtlasFunctions.AtlasBalance("PROD",DataAreaId,"T.SalesLine","Sum|SalesPrice|0","","","","","","","ItemId|InventTransId",$D545,$E545)</f>
        <v>3.05</v>
      </c>
      <c r="J545" s="7" t="str">
        <f>_xll.AtlasFormulas.AtlasFunctions.AtlasTable("PROD",DataAreaId,"T.SalesLine","%CurrencyCode","","","","","","","ItemId|InventTransId",$D545,$E545)</f>
        <v>EUR</v>
      </c>
      <c r="K545" s="9">
        <f>_xll.AtlasFormulas.AtlasFunctions.AtlasBalance("PROD",DataAreaId,"T.SalesLine","Sum|LineAmount|0","","","","","","","ItemId|InventTransId",$D545,$E545)</f>
        <v>2973.75</v>
      </c>
      <c r="L545" s="6">
        <v>42837</v>
      </c>
      <c r="M545" s="6">
        <v>42822</v>
      </c>
    </row>
    <row r="546" spans="1:13" x14ac:dyDescent="0.25">
      <c r="A546" s="4" t="s">
        <v>939</v>
      </c>
      <c r="B546" s="7" t="str">
        <f>_xll.AtlasFormulas.AtlasFunctions.AtlasTable("PROD",DataAreaId,"T.SalesTable","%CustAccount","","","","","","","SalesId",$A546)</f>
        <v>364-000055</v>
      </c>
      <c r="C546" s="7" t="str">
        <f>_xll.AtlasFormulas.AtlasFunctions.AtlasTable("PROD",DataAreaId,"T.CustTable","%Name","","","","","","","AccountNum",$B546)</f>
        <v>Aannemingsmaatschappij van Gelder B.V.</v>
      </c>
      <c r="D546" s="4" t="s">
        <v>484</v>
      </c>
      <c r="E546" s="4" t="s">
        <v>1409</v>
      </c>
      <c r="F546" s="4" t="s">
        <v>485</v>
      </c>
      <c r="G546" s="7" t="str">
        <f>_xll.AtlasFormulas.AtlasFunctions.AtlasTable("PROD",DataAreaId,"T.SalesLine","%ShippingDateRequested","","","","","","","ItemId|InventTransId",$D546,$E546)</f>
        <v>3/31/2017</v>
      </c>
      <c r="H546" s="9">
        <v>-195</v>
      </c>
      <c r="I546" s="9">
        <f>_xll.AtlasFormulas.AtlasFunctions.AtlasBalance("PROD",DataAreaId,"T.SalesLine","Sum|SalesPrice|0","","","","","","","ItemId|InventTransId",$D546,$E546)</f>
        <v>3.05</v>
      </c>
      <c r="J546" s="7" t="str">
        <f>_xll.AtlasFormulas.AtlasFunctions.AtlasTable("PROD",DataAreaId,"T.SalesLine","%CurrencyCode","","","","","","","ItemId|InventTransId",$D546,$E546)</f>
        <v>EUR</v>
      </c>
      <c r="K546" s="9">
        <f>_xll.AtlasFormulas.AtlasFunctions.AtlasBalance("PROD",DataAreaId,"T.SalesLine","Sum|LineAmount|0","","","","","","","ItemId|InventTransId",$D546,$E546)</f>
        <v>1308.45</v>
      </c>
      <c r="L546" s="6">
        <v>42835</v>
      </c>
      <c r="M546" s="6">
        <v>42824</v>
      </c>
    </row>
    <row r="547" spans="1:13" x14ac:dyDescent="0.25">
      <c r="A547" s="4" t="s">
        <v>939</v>
      </c>
      <c r="B547" s="7" t="str">
        <f>_xll.AtlasFormulas.AtlasFunctions.AtlasTable("PROD",DataAreaId,"T.SalesTable","%CustAccount","","","","","","","SalesId",$A547)</f>
        <v>364-000055</v>
      </c>
      <c r="C547" s="7" t="str">
        <f>_xll.AtlasFormulas.AtlasFunctions.AtlasTable("PROD",DataAreaId,"T.CustTable","%Name","","","","","","","AccountNum",$B547)</f>
        <v>Aannemingsmaatschappij van Gelder B.V.</v>
      </c>
      <c r="D547" s="4" t="s">
        <v>484</v>
      </c>
      <c r="E547" s="4" t="s">
        <v>1409</v>
      </c>
      <c r="F547" s="4" t="s">
        <v>485</v>
      </c>
      <c r="G547" s="7" t="str">
        <f>_xll.AtlasFormulas.AtlasFunctions.AtlasTable("PROD",DataAreaId,"T.SalesLine","%ShippingDateRequested","","","","","","","ItemId|InventTransId",$D547,$E547)</f>
        <v>3/31/2017</v>
      </c>
      <c r="H547" s="9">
        <v>-429</v>
      </c>
      <c r="I547" s="9">
        <f>_xll.AtlasFormulas.AtlasFunctions.AtlasBalance("PROD",DataAreaId,"T.SalesLine","Sum|SalesPrice|0","","","","","","","ItemId|InventTransId",$D547,$E547)</f>
        <v>3.05</v>
      </c>
      <c r="J547" s="7" t="str">
        <f>_xll.AtlasFormulas.AtlasFunctions.AtlasTable("PROD",DataAreaId,"T.SalesLine","%CurrencyCode","","","","","","","ItemId|InventTransId",$D547,$E547)</f>
        <v>EUR</v>
      </c>
      <c r="K547" s="9">
        <f>_xll.AtlasFormulas.AtlasFunctions.AtlasBalance("PROD",DataAreaId,"T.SalesLine","Sum|LineAmount|0","","","","","","","ItemId|InventTransId",$D547,$E547)</f>
        <v>1308.45</v>
      </c>
      <c r="L547" s="6">
        <v>42838</v>
      </c>
      <c r="M547" s="6">
        <v>42824</v>
      </c>
    </row>
    <row r="548" spans="1:13" x14ac:dyDescent="0.25">
      <c r="A548" s="4" t="s">
        <v>939</v>
      </c>
      <c r="B548" s="7" t="str">
        <f>_xll.AtlasFormulas.AtlasFunctions.AtlasTable("PROD",DataAreaId,"T.SalesTable","%CustAccount","","","","","","","SalesId",$A548)</f>
        <v>364-000055</v>
      </c>
      <c r="C548" s="7" t="str">
        <f>_xll.AtlasFormulas.AtlasFunctions.AtlasTable("PROD",DataAreaId,"T.CustTable","%Name","","","","","","","AccountNum",$B548)</f>
        <v>Aannemingsmaatschappij van Gelder B.V.</v>
      </c>
      <c r="D548" s="4" t="s">
        <v>484</v>
      </c>
      <c r="E548" s="4" t="s">
        <v>1409</v>
      </c>
      <c r="F548" s="4" t="s">
        <v>485</v>
      </c>
      <c r="G548" s="7" t="str">
        <f>_xll.AtlasFormulas.AtlasFunctions.AtlasTable("PROD",DataAreaId,"T.SalesLine","%ShippingDateRequested","","","","","","","ItemId|InventTransId",$D548,$E548)</f>
        <v>3/31/2017</v>
      </c>
      <c r="H548" s="9">
        <v>-78</v>
      </c>
      <c r="I548" s="9">
        <f>_xll.AtlasFormulas.AtlasFunctions.AtlasBalance("PROD",DataAreaId,"T.SalesLine","Sum|SalesPrice|0","","","","","","","ItemId|InventTransId",$D548,$E548)</f>
        <v>3.05</v>
      </c>
      <c r="J548" s="7" t="str">
        <f>_xll.AtlasFormulas.AtlasFunctions.AtlasTable("PROD",DataAreaId,"T.SalesLine","%CurrencyCode","","","","","","","ItemId|InventTransId",$D548,$E548)</f>
        <v>EUR</v>
      </c>
      <c r="K548" s="9">
        <f>_xll.AtlasFormulas.AtlasFunctions.AtlasBalance("PROD",DataAreaId,"T.SalesLine","Sum|LineAmount|0","","","","","","","ItemId|InventTransId",$D548,$E548)</f>
        <v>1308.45</v>
      </c>
      <c r="L548" s="6">
        <v>42835</v>
      </c>
      <c r="M548" s="6">
        <v>42824</v>
      </c>
    </row>
    <row r="549" spans="1:13" x14ac:dyDescent="0.25">
      <c r="A549" s="4" t="s">
        <v>1410</v>
      </c>
      <c r="B549" s="7" t="str">
        <f>_xll.AtlasFormulas.AtlasFunctions.AtlasTable("PROD",DataAreaId,"T.SalesTable","%CustAccount","","","","","","","SalesId",$A549)</f>
        <v>364-000099</v>
      </c>
      <c r="C549" s="7" t="str">
        <f>_xll.AtlasFormulas.AtlasFunctions.AtlasTable("PROD",DataAreaId,"T.CustTable","%Name","","","","","","","AccountNum",$B549)</f>
        <v>KWS Infra Zwijndrecht</v>
      </c>
      <c r="D549" s="4" t="s">
        <v>484</v>
      </c>
      <c r="E549" s="4" t="s">
        <v>1411</v>
      </c>
      <c r="F549" s="4" t="s">
        <v>485</v>
      </c>
      <c r="G549" s="7" t="str">
        <f>_xll.AtlasFormulas.AtlasFunctions.AtlasTable("PROD",DataAreaId,"T.SalesLine","%ShippingDateRequested","","","","","","","ItemId|InventTransId",$D549,$E549)</f>
        <v>4/4/2017</v>
      </c>
      <c r="H549" s="9">
        <v>-936</v>
      </c>
      <c r="I549" s="9">
        <f>_xll.AtlasFormulas.AtlasFunctions.AtlasBalance("PROD",DataAreaId,"T.SalesLine","Sum|SalesPrice|0","","","","","","","ItemId|InventTransId",$D549,$E549)</f>
        <v>2.95</v>
      </c>
      <c r="J549" s="7" t="str">
        <f>_xll.AtlasFormulas.AtlasFunctions.AtlasTable("PROD",DataAreaId,"T.SalesLine","%CurrencyCode","","","","","","","ItemId|InventTransId",$D549,$E549)</f>
        <v>EUR</v>
      </c>
      <c r="K549" s="9">
        <f>_xll.AtlasFormulas.AtlasFunctions.AtlasBalance("PROD",DataAreaId,"T.SalesLine","Sum|LineAmount|0","","","","","","","ItemId|InventTransId",$D549,$E549)</f>
        <v>2761.2</v>
      </c>
      <c r="L549" s="6">
        <v>42832</v>
      </c>
      <c r="M549" s="6">
        <v>42829</v>
      </c>
    </row>
    <row r="550" spans="1:13" x14ac:dyDescent="0.25">
      <c r="A550" s="4" t="s">
        <v>1410</v>
      </c>
      <c r="B550" s="7" t="str">
        <f>_xll.AtlasFormulas.AtlasFunctions.AtlasTable("PROD",DataAreaId,"T.SalesTable","%CustAccount","","","","","","","SalesId",$A550)</f>
        <v>364-000099</v>
      </c>
      <c r="C550" s="7" t="str">
        <f>_xll.AtlasFormulas.AtlasFunctions.AtlasTable("PROD",DataAreaId,"T.CustTable","%Name","","","","","","","AccountNum",$B550)</f>
        <v>KWS Infra Zwijndrecht</v>
      </c>
      <c r="D550" s="4" t="s">
        <v>484</v>
      </c>
      <c r="E550" s="4" t="s">
        <v>1411</v>
      </c>
      <c r="F550" s="4" t="s">
        <v>485</v>
      </c>
      <c r="G550" s="7" t="str">
        <f>_xll.AtlasFormulas.AtlasFunctions.AtlasTable("PROD",DataAreaId,"T.SalesLine","%ShippingDateRequested","","","","","","","ItemId|InventTransId",$D550,$E550)</f>
        <v>4/4/2017</v>
      </c>
      <c r="H550" s="9">
        <v>-234</v>
      </c>
      <c r="I550" s="9">
        <f>_xll.AtlasFormulas.AtlasFunctions.AtlasBalance("PROD",DataAreaId,"T.SalesLine","Sum|SalesPrice|0","","","","","","","ItemId|InventTransId",$D550,$E550)</f>
        <v>2.95</v>
      </c>
      <c r="J550" s="7" t="str">
        <f>_xll.AtlasFormulas.AtlasFunctions.AtlasTable("PROD",DataAreaId,"T.SalesLine","%CurrencyCode","","","","","","","ItemId|InventTransId",$D550,$E550)</f>
        <v>EUR</v>
      </c>
      <c r="K550" s="9">
        <f>_xll.AtlasFormulas.AtlasFunctions.AtlasBalance("PROD",DataAreaId,"T.SalesLine","Sum|LineAmount|0","","","","","","","ItemId|InventTransId",$D550,$E550)</f>
        <v>2761.2</v>
      </c>
      <c r="L550" s="6">
        <v>42831</v>
      </c>
      <c r="M550" s="6">
        <v>42829</v>
      </c>
    </row>
    <row r="551" spans="1:13" x14ac:dyDescent="0.25">
      <c r="A551" s="4" t="s">
        <v>1410</v>
      </c>
      <c r="B551" s="7" t="str">
        <f>_xll.AtlasFormulas.AtlasFunctions.AtlasTable("PROD",DataAreaId,"T.SalesTable","%CustAccount","","","","","","","SalesId",$A551)</f>
        <v>364-000099</v>
      </c>
      <c r="C551" s="7" t="str">
        <f>_xll.AtlasFormulas.AtlasFunctions.AtlasTable("PROD",DataAreaId,"T.CustTable","%Name","","","","","","","AccountNum",$B551)</f>
        <v>KWS Infra Zwijndrecht</v>
      </c>
      <c r="D551" s="4" t="s">
        <v>484</v>
      </c>
      <c r="E551" s="4" t="s">
        <v>1411</v>
      </c>
      <c r="F551" s="4" t="s">
        <v>485</v>
      </c>
      <c r="G551" s="7" t="str">
        <f>_xll.AtlasFormulas.AtlasFunctions.AtlasTable("PROD",DataAreaId,"T.SalesLine","%ShippingDateRequested","","","","","","","ItemId|InventTransId",$D551,$E551)</f>
        <v>4/4/2017</v>
      </c>
      <c r="H551" s="9">
        <v>234</v>
      </c>
      <c r="I551" s="9">
        <f>_xll.AtlasFormulas.AtlasFunctions.AtlasBalance("PROD",DataAreaId,"T.SalesLine","Sum|SalesPrice|0","","","","","","","ItemId|InventTransId",$D551,$E551)</f>
        <v>2.95</v>
      </c>
      <c r="J551" s="7" t="str">
        <f>_xll.AtlasFormulas.AtlasFunctions.AtlasTable("PROD",DataAreaId,"T.SalesLine","%CurrencyCode","","","","","","","ItemId|InventTransId",$D551,$E551)</f>
        <v>EUR</v>
      </c>
      <c r="K551" s="9">
        <f>_xll.AtlasFormulas.AtlasFunctions.AtlasBalance("PROD",DataAreaId,"T.SalesLine","Sum|LineAmount|0","","","","","","","ItemId|InventTransId",$D551,$E551)</f>
        <v>2761.2</v>
      </c>
      <c r="L551" s="6">
        <v>42831</v>
      </c>
      <c r="M551" s="6">
        <v>42831</v>
      </c>
    </row>
    <row r="552" spans="1:13" x14ac:dyDescent="0.25">
      <c r="A552" s="4" t="s">
        <v>939</v>
      </c>
      <c r="B552" s="7" t="str">
        <f>_xll.AtlasFormulas.AtlasFunctions.AtlasTable("PROD",DataAreaId,"T.SalesTable","%CustAccount","","","","","","","SalesId",$A552)</f>
        <v>364-000055</v>
      </c>
      <c r="C552" s="7" t="str">
        <f>_xll.AtlasFormulas.AtlasFunctions.AtlasTable("PROD",DataAreaId,"T.CustTable","%Name","","","","","","","AccountNum",$B552)</f>
        <v>Aannemingsmaatschappij van Gelder B.V.</v>
      </c>
      <c r="D552" s="4" t="s">
        <v>484</v>
      </c>
      <c r="E552" s="4" t="s">
        <v>1409</v>
      </c>
      <c r="F552" s="4" t="s">
        <v>485</v>
      </c>
      <c r="G552" s="7" t="str">
        <f>_xll.AtlasFormulas.AtlasFunctions.AtlasTable("PROD",DataAreaId,"T.SalesLine","%ShippingDateRequested","","","","","","","ItemId|InventTransId",$D552,$E552)</f>
        <v>3/31/2017</v>
      </c>
      <c r="H552" s="9">
        <v>195</v>
      </c>
      <c r="I552" s="9">
        <f>_xll.AtlasFormulas.AtlasFunctions.AtlasBalance("PROD",DataAreaId,"T.SalesLine","Sum|SalesPrice|0","","","","","","","ItemId|InventTransId",$D552,$E552)</f>
        <v>3.05</v>
      </c>
      <c r="J552" s="7" t="str">
        <f>_xll.AtlasFormulas.AtlasFunctions.AtlasTable("PROD",DataAreaId,"T.SalesLine","%CurrencyCode","","","","","","","ItemId|InventTransId",$D552,$E552)</f>
        <v>EUR</v>
      </c>
      <c r="K552" s="9">
        <f>_xll.AtlasFormulas.AtlasFunctions.AtlasBalance("PROD",DataAreaId,"T.SalesLine","Sum|LineAmount|0","","","","","","","ItemId|InventTransId",$D552,$E552)</f>
        <v>1308.45</v>
      </c>
      <c r="L552" s="6">
        <v>42835</v>
      </c>
      <c r="M552" s="6">
        <v>42835</v>
      </c>
    </row>
    <row r="553" spans="1:13" x14ac:dyDescent="0.25">
      <c r="A553" s="4" t="s">
        <v>936</v>
      </c>
      <c r="B553" s="7" t="str">
        <f>_xll.AtlasFormulas.AtlasFunctions.AtlasTable("PROD",DataAreaId,"T.SalesTable","%CustAccount","","","","","","","SalesId",$A553)</f>
        <v>364-000055</v>
      </c>
      <c r="C553" s="7" t="str">
        <f>_xll.AtlasFormulas.AtlasFunctions.AtlasTable("PROD",DataAreaId,"T.CustTable","%Name","","","","","","","AccountNum",$B553)</f>
        <v>Aannemingsmaatschappij van Gelder B.V.</v>
      </c>
      <c r="D553" s="4" t="s">
        <v>484</v>
      </c>
      <c r="E553" s="4" t="s">
        <v>1408</v>
      </c>
      <c r="F553" s="4" t="s">
        <v>485</v>
      </c>
      <c r="G553" s="7" t="str">
        <f>_xll.AtlasFormulas.AtlasFunctions.AtlasTable("PROD",DataAreaId,"T.SalesLine","%ShippingDateRequested","","","","","","","ItemId|InventTransId",$D553,$E553)</f>
        <v>3/28/2017</v>
      </c>
      <c r="H553" s="9">
        <v>-195</v>
      </c>
      <c r="I553" s="9">
        <f>_xll.AtlasFormulas.AtlasFunctions.AtlasBalance("PROD",DataAreaId,"T.SalesLine","Sum|SalesPrice|0","","","","","","","ItemId|InventTransId",$D553,$E553)</f>
        <v>3.05</v>
      </c>
      <c r="J553" s="7" t="str">
        <f>_xll.AtlasFormulas.AtlasFunctions.AtlasTable("PROD",DataAreaId,"T.SalesLine","%CurrencyCode","","","","","","","ItemId|InventTransId",$D553,$E553)</f>
        <v>EUR</v>
      </c>
      <c r="K553" s="9">
        <f>_xll.AtlasFormulas.AtlasFunctions.AtlasBalance("PROD",DataAreaId,"T.SalesLine","Sum|LineAmount|0","","","","","","","ItemId|InventTransId",$D553,$E553)</f>
        <v>2973.75</v>
      </c>
      <c r="L553" s="6">
        <v>42837</v>
      </c>
      <c r="M553" s="6">
        <v>42835</v>
      </c>
    </row>
    <row r="554" spans="1:13" x14ac:dyDescent="0.25">
      <c r="A554" s="4" t="s">
        <v>939</v>
      </c>
      <c r="B554" s="7" t="str">
        <f>_xll.AtlasFormulas.AtlasFunctions.AtlasTable("PROD",DataAreaId,"T.SalesTable","%CustAccount","","","","","","","SalesId",$A554)</f>
        <v>364-000055</v>
      </c>
      <c r="C554" s="7" t="str">
        <f>_xll.AtlasFormulas.AtlasFunctions.AtlasTable("PROD",DataAreaId,"T.CustTable","%Name","","","","","","","AccountNum",$B554)</f>
        <v>Aannemingsmaatschappij van Gelder B.V.</v>
      </c>
      <c r="D554" s="4" t="s">
        <v>484</v>
      </c>
      <c r="E554" s="4" t="s">
        <v>1409</v>
      </c>
      <c r="F554" s="4" t="s">
        <v>485</v>
      </c>
      <c r="G554" s="7" t="str">
        <f>_xll.AtlasFormulas.AtlasFunctions.AtlasTable("PROD",DataAreaId,"T.SalesLine","%ShippingDateRequested","","","","","","","ItemId|InventTransId",$D554,$E554)</f>
        <v>3/31/2017</v>
      </c>
      <c r="H554" s="9">
        <v>78</v>
      </c>
      <c r="I554" s="9">
        <f>_xll.AtlasFormulas.AtlasFunctions.AtlasBalance("PROD",DataAreaId,"T.SalesLine","Sum|SalesPrice|0","","","","","","","ItemId|InventTransId",$D554,$E554)</f>
        <v>3.05</v>
      </c>
      <c r="J554" s="7" t="str">
        <f>_xll.AtlasFormulas.AtlasFunctions.AtlasTable("PROD",DataAreaId,"T.SalesLine","%CurrencyCode","","","","","","","ItemId|InventTransId",$D554,$E554)</f>
        <v>EUR</v>
      </c>
      <c r="K554" s="9">
        <f>_xll.AtlasFormulas.AtlasFunctions.AtlasBalance("PROD",DataAreaId,"T.SalesLine","Sum|LineAmount|0","","","","","","","ItemId|InventTransId",$D554,$E554)</f>
        <v>1308.45</v>
      </c>
      <c r="L554" s="6">
        <v>42835</v>
      </c>
      <c r="M554" s="6">
        <v>42835</v>
      </c>
    </row>
    <row r="555" spans="1:13" x14ac:dyDescent="0.25">
      <c r="A555" s="4" t="s">
        <v>1005</v>
      </c>
      <c r="B555" s="7" t="str">
        <f>_xll.AtlasFormulas.AtlasFunctions.AtlasTable("PROD",DataAreaId,"T.SalesTable","%CustAccount","","","","","","","SalesId",$A555)</f>
        <v>364-000031</v>
      </c>
      <c r="C555" s="7" t="str">
        <f>_xll.AtlasFormulas.AtlasFunctions.AtlasTable("PROD",DataAreaId,"T.CustTable","%Name","","","","","","","AccountNum",$B555)</f>
        <v>Aannemingsbedrijf Vermeulen Benthuizen B.V.</v>
      </c>
      <c r="D555" s="4" t="s">
        <v>1412</v>
      </c>
      <c r="E555" s="4" t="s">
        <v>1413</v>
      </c>
      <c r="F555" s="4" t="s">
        <v>1414</v>
      </c>
      <c r="G555" s="7" t="str">
        <f>_xll.AtlasFormulas.AtlasFunctions.AtlasTable("PROD",DataAreaId,"T.SalesLine","%ShippingDateRequested","","","","","","","ItemId|InventTransId",$D555,$E555)</f>
        <v>4/6/2017</v>
      </c>
      <c r="H555" s="9">
        <v>-3705</v>
      </c>
      <c r="I555" s="9">
        <f>_xll.AtlasFormulas.AtlasFunctions.AtlasBalance("PROD",DataAreaId,"T.SalesLine","Sum|SalesPrice|0","","","","","","","ItemId|InventTransId",$D555,$E555)</f>
        <v>1.6922999999999999</v>
      </c>
      <c r="J555" s="7" t="str">
        <f>_xll.AtlasFormulas.AtlasFunctions.AtlasTable("PROD",DataAreaId,"T.SalesLine","%CurrencyCode","","","","","","","ItemId|InventTransId",$D555,$E555)</f>
        <v>EUR</v>
      </c>
      <c r="K555" s="9">
        <f>_xll.AtlasFormulas.AtlasFunctions.AtlasBalance("PROD",DataAreaId,"T.SalesLine","Sum|LineAmount|0","","","","","","","ItemId|InventTransId",$D555,$E555)</f>
        <v>6269.97</v>
      </c>
      <c r="L555" s="6">
        <v>42853</v>
      </c>
      <c r="M555" s="6">
        <v>42837</v>
      </c>
    </row>
    <row r="556" spans="1:13" x14ac:dyDescent="0.25">
      <c r="A556" s="4" t="s">
        <v>1415</v>
      </c>
      <c r="B556" s="7" t="str">
        <f>_xll.AtlasFormulas.AtlasFunctions.AtlasTable("PROD",DataAreaId,"T.SalesTable","%CustAccount","","","","","","","SalesId",$A556)</f>
        <v>364-000031</v>
      </c>
      <c r="C556" s="7" t="str">
        <f>_xll.AtlasFormulas.AtlasFunctions.AtlasTable("PROD",DataAreaId,"T.CustTable","%Name","","","","","","","AccountNum",$B556)</f>
        <v>Aannemingsbedrijf Vermeulen Benthuizen B.V.</v>
      </c>
      <c r="D556" s="4" t="s">
        <v>1412</v>
      </c>
      <c r="E556" s="4" t="s">
        <v>1416</v>
      </c>
      <c r="F556" s="4" t="s">
        <v>1414</v>
      </c>
      <c r="G556" s="7" t="str">
        <f>_xll.AtlasFormulas.AtlasFunctions.AtlasTable("PROD",DataAreaId,"T.SalesLine","%ShippingDateRequested","","","","","","","ItemId|InventTransId",$D556,$E556)</f>
        <v>5/10/2017</v>
      </c>
      <c r="H556" s="9">
        <v>-585</v>
      </c>
      <c r="I556" s="9">
        <f>_xll.AtlasFormulas.AtlasFunctions.AtlasBalance("PROD",DataAreaId,"T.SalesLine","Sum|SalesPrice|0","","","","","","","ItemId|InventTransId",$D556,$E556)</f>
        <v>1.6922999999999999</v>
      </c>
      <c r="J556" s="7" t="str">
        <f>_xll.AtlasFormulas.AtlasFunctions.AtlasTable("PROD",DataAreaId,"T.SalesLine","%CurrencyCode","","","","","","","ItemId|InventTransId",$D556,$E556)</f>
        <v>EUR</v>
      </c>
      <c r="K556" s="9">
        <f>_xll.AtlasFormulas.AtlasFunctions.AtlasBalance("PROD",DataAreaId,"T.SalesLine","Sum|LineAmount|0","","","","","","","ItemId|InventTransId",$D556,$E556)</f>
        <v>990</v>
      </c>
      <c r="L556" s="6">
        <v>42870</v>
      </c>
      <c r="M556" s="6">
        <v>42865</v>
      </c>
    </row>
    <row r="557" spans="1:13" x14ac:dyDescent="0.25">
      <c r="A557" s="4" t="s">
        <v>1417</v>
      </c>
      <c r="B557" s="7" t="str">
        <f>_xll.AtlasFormulas.AtlasFunctions.AtlasTable("PROD",DataAreaId,"T.SalesTable","%CustAccount","","","","","","","SalesId",$A557)</f>
        <v>364-000031</v>
      </c>
      <c r="C557" s="7" t="str">
        <f>_xll.AtlasFormulas.AtlasFunctions.AtlasTable("PROD",DataAreaId,"T.CustTable","%Name","","","","","","","AccountNum",$B557)</f>
        <v>Aannemingsbedrijf Vermeulen Benthuizen B.V.</v>
      </c>
      <c r="D557" s="4" t="s">
        <v>1412</v>
      </c>
      <c r="E557" s="4" t="s">
        <v>1418</v>
      </c>
      <c r="F557" s="4" t="s">
        <v>1414</v>
      </c>
      <c r="G557" s="7" t="str">
        <f>_xll.AtlasFormulas.AtlasFunctions.AtlasTable("PROD",DataAreaId,"T.SalesLine","%ShippingDateRequested","","","","","","","ItemId|InventTransId",$D557,$E557)</f>
        <v>5/12/2017</v>
      </c>
      <c r="H557" s="9">
        <v>-195</v>
      </c>
      <c r="I557" s="9">
        <f>_xll.AtlasFormulas.AtlasFunctions.AtlasBalance("PROD",DataAreaId,"T.SalesLine","Sum|SalesPrice|0","","","","","","","ItemId|InventTransId",$D557,$E557)</f>
        <v>1.6922999999999999</v>
      </c>
      <c r="J557" s="7" t="str">
        <f>_xll.AtlasFormulas.AtlasFunctions.AtlasTable("PROD",DataAreaId,"T.SalesLine","%CurrencyCode","","","","","","","ItemId|InventTransId",$D557,$E557)</f>
        <v>EUR</v>
      </c>
      <c r="K557" s="9">
        <f>_xll.AtlasFormulas.AtlasFunctions.AtlasBalance("PROD",DataAreaId,"T.SalesLine","Sum|LineAmount|0","","","","","","","ItemId|InventTransId",$D557,$E557)</f>
        <v>330</v>
      </c>
      <c r="L557" s="6">
        <v>42870</v>
      </c>
      <c r="M557" s="6">
        <v>42867</v>
      </c>
    </row>
    <row r="558" spans="1:13" x14ac:dyDescent="0.25">
      <c r="A558" s="4" t="s">
        <v>1419</v>
      </c>
      <c r="B558" s="7" t="str">
        <f>_xll.AtlasFormulas.AtlasFunctions.AtlasTable("PROD",DataAreaId,"T.SalesTable","%CustAccount","","","","","","","SalesId",$A558)</f>
        <v>364-000175</v>
      </c>
      <c r="C558" s="7" t="str">
        <f>_xll.AtlasFormulas.AtlasFunctions.AtlasTable("PROD",DataAreaId,"T.CustTable","%Name","","","","","","","AccountNum",$B558)</f>
        <v>Desami SPRL</v>
      </c>
      <c r="D558" s="4" t="s">
        <v>199</v>
      </c>
      <c r="E558" s="4" t="s">
        <v>1420</v>
      </c>
      <c r="F558" s="4" t="s">
        <v>198</v>
      </c>
      <c r="G558" s="7" t="str">
        <f>_xll.AtlasFormulas.AtlasFunctions.AtlasTable("PROD",DataAreaId,"T.SalesLine","%ShippingDateRequested","","","","","","","ItemId|InventTransId",$D558,$E558)</f>
        <v>3/30/2017</v>
      </c>
      <c r="H558" s="9">
        <v>-91.12</v>
      </c>
      <c r="I558" s="9">
        <f>_xll.AtlasFormulas.AtlasFunctions.AtlasBalance("PROD",DataAreaId,"T.SalesLine","Sum|SalesPrice|0","","","","","","","ItemId|InventTransId",$D558,$E558)</f>
        <v>5.62</v>
      </c>
      <c r="J558" s="7" t="str">
        <f>_xll.AtlasFormulas.AtlasFunctions.AtlasTable("PROD",DataAreaId,"T.SalesLine","%CurrencyCode","","","","","","","ItemId|InventTransId",$D558,$E558)</f>
        <v>EUR</v>
      </c>
      <c r="K558" s="9">
        <f>_xll.AtlasFormulas.AtlasFunctions.AtlasBalance("PROD",DataAreaId,"T.SalesLine","Sum|LineAmount|0","","","","","","","ItemId|InventTransId",$D558,$E558)</f>
        <v>9639.42</v>
      </c>
      <c r="L558" s="6">
        <v>42830</v>
      </c>
      <c r="M558" s="6">
        <v>42828</v>
      </c>
    </row>
    <row r="559" spans="1:13" x14ac:dyDescent="0.25">
      <c r="A559" s="4" t="s">
        <v>1419</v>
      </c>
      <c r="B559" s="7" t="str">
        <f>_xll.AtlasFormulas.AtlasFunctions.AtlasTable("PROD",DataAreaId,"T.SalesTable","%CustAccount","","","","","","","SalesId",$A559)</f>
        <v>364-000175</v>
      </c>
      <c r="C559" s="7" t="str">
        <f>_xll.AtlasFormulas.AtlasFunctions.AtlasTable("PROD",DataAreaId,"T.CustTable","%Name","","","","","","","AccountNum",$B559)</f>
        <v>Desami SPRL</v>
      </c>
      <c r="D559" s="4" t="s">
        <v>199</v>
      </c>
      <c r="E559" s="4" t="s">
        <v>1420</v>
      </c>
      <c r="F559" s="4" t="s">
        <v>198</v>
      </c>
      <c r="G559" s="7" t="str">
        <f>_xll.AtlasFormulas.AtlasFunctions.AtlasTable("PROD",DataAreaId,"T.SalesLine","%ShippingDateRequested","","","","","","","ItemId|InventTransId",$D559,$E559)</f>
        <v>3/30/2017</v>
      </c>
      <c r="H559" s="9">
        <v>-101.84</v>
      </c>
      <c r="I559" s="9">
        <f>_xll.AtlasFormulas.AtlasFunctions.AtlasBalance("PROD",DataAreaId,"T.SalesLine","Sum|SalesPrice|0","","","","","","","ItemId|InventTransId",$D559,$E559)</f>
        <v>5.62</v>
      </c>
      <c r="J559" s="7" t="str">
        <f>_xll.AtlasFormulas.AtlasFunctions.AtlasTable("PROD",DataAreaId,"T.SalesLine","%CurrencyCode","","","","","","","ItemId|InventTransId",$D559,$E559)</f>
        <v>EUR</v>
      </c>
      <c r="K559" s="9">
        <f>_xll.AtlasFormulas.AtlasFunctions.AtlasBalance("PROD",DataAreaId,"T.SalesLine","Sum|LineAmount|0","","","","","","","ItemId|InventTransId",$D559,$E559)</f>
        <v>9639.42</v>
      </c>
      <c r="L559" s="6">
        <v>42830</v>
      </c>
      <c r="M559" s="6">
        <v>42828</v>
      </c>
    </row>
    <row r="560" spans="1:13" x14ac:dyDescent="0.25">
      <c r="A560" s="4" t="s">
        <v>1419</v>
      </c>
      <c r="B560" s="7" t="str">
        <f>_xll.AtlasFormulas.AtlasFunctions.AtlasTable("PROD",DataAreaId,"T.SalesTable","%CustAccount","","","","","","","SalesId",$A560)</f>
        <v>364-000175</v>
      </c>
      <c r="C560" s="7" t="str">
        <f>_xll.AtlasFormulas.AtlasFunctions.AtlasTable("PROD",DataAreaId,"T.CustTable","%Name","","","","","","","AccountNum",$B560)</f>
        <v>Desami SPRL</v>
      </c>
      <c r="D560" s="4" t="s">
        <v>199</v>
      </c>
      <c r="E560" s="4" t="s">
        <v>1420</v>
      </c>
      <c r="F560" s="4" t="s">
        <v>198</v>
      </c>
      <c r="G560" s="7" t="str">
        <f>_xll.AtlasFormulas.AtlasFunctions.AtlasTable("PROD",DataAreaId,"T.SalesLine","%ShippingDateRequested","","","","","","","ItemId|InventTransId",$D560,$E560)</f>
        <v>3/30/2017</v>
      </c>
      <c r="H560" s="9">
        <v>-101.84</v>
      </c>
      <c r="I560" s="9">
        <f>_xll.AtlasFormulas.AtlasFunctions.AtlasBalance("PROD",DataAreaId,"T.SalesLine","Sum|SalesPrice|0","","","","","","","ItemId|InventTransId",$D560,$E560)</f>
        <v>5.62</v>
      </c>
      <c r="J560" s="7" t="str">
        <f>_xll.AtlasFormulas.AtlasFunctions.AtlasTable("PROD",DataAreaId,"T.SalesLine","%CurrencyCode","","","","","","","ItemId|InventTransId",$D560,$E560)</f>
        <v>EUR</v>
      </c>
      <c r="K560" s="9">
        <f>_xll.AtlasFormulas.AtlasFunctions.AtlasBalance("PROD",DataAreaId,"T.SalesLine","Sum|LineAmount|0","","","","","","","ItemId|InventTransId",$D560,$E560)</f>
        <v>9639.42</v>
      </c>
      <c r="L560" s="6">
        <v>42830</v>
      </c>
      <c r="M560" s="6">
        <v>42828</v>
      </c>
    </row>
    <row r="561" spans="1:13" x14ac:dyDescent="0.25">
      <c r="A561" s="4" t="s">
        <v>1419</v>
      </c>
      <c r="B561" s="7" t="str">
        <f>_xll.AtlasFormulas.AtlasFunctions.AtlasTable("PROD",DataAreaId,"T.SalesTable","%CustAccount","","","","","","","SalesId",$A561)</f>
        <v>364-000175</v>
      </c>
      <c r="C561" s="7" t="str">
        <f>_xll.AtlasFormulas.AtlasFunctions.AtlasTable("PROD",DataAreaId,"T.CustTable","%Name","","","","","","","AccountNum",$B561)</f>
        <v>Desami SPRL</v>
      </c>
      <c r="D561" s="4" t="s">
        <v>199</v>
      </c>
      <c r="E561" s="4" t="s">
        <v>1420</v>
      </c>
      <c r="F561" s="4" t="s">
        <v>198</v>
      </c>
      <c r="G561" s="7" t="str">
        <f>_xll.AtlasFormulas.AtlasFunctions.AtlasTable("PROD",DataAreaId,"T.SalesLine","%ShippingDateRequested","","","","","","","ItemId|InventTransId",$D561,$E561)</f>
        <v>3/30/2017</v>
      </c>
      <c r="H561" s="9">
        <v>-101.84</v>
      </c>
      <c r="I561" s="9">
        <f>_xll.AtlasFormulas.AtlasFunctions.AtlasBalance("PROD",DataAreaId,"T.SalesLine","Sum|SalesPrice|0","","","","","","","ItemId|InventTransId",$D561,$E561)</f>
        <v>5.62</v>
      </c>
      <c r="J561" s="7" t="str">
        <f>_xll.AtlasFormulas.AtlasFunctions.AtlasTable("PROD",DataAreaId,"T.SalesLine","%CurrencyCode","","","","","","","ItemId|InventTransId",$D561,$E561)</f>
        <v>EUR</v>
      </c>
      <c r="K561" s="9">
        <f>_xll.AtlasFormulas.AtlasFunctions.AtlasBalance("PROD",DataAreaId,"T.SalesLine","Sum|LineAmount|0","","","","","","","ItemId|InventTransId",$D561,$E561)</f>
        <v>9639.42</v>
      </c>
      <c r="L561" s="6">
        <v>42830</v>
      </c>
      <c r="M561" s="6">
        <v>42828</v>
      </c>
    </row>
    <row r="562" spans="1:13" x14ac:dyDescent="0.25">
      <c r="A562" s="4" t="s">
        <v>1419</v>
      </c>
      <c r="B562" s="7" t="str">
        <f>_xll.AtlasFormulas.AtlasFunctions.AtlasTable("PROD",DataAreaId,"T.SalesTable","%CustAccount","","","","","","","SalesId",$A562)</f>
        <v>364-000175</v>
      </c>
      <c r="C562" s="7" t="str">
        <f>_xll.AtlasFormulas.AtlasFunctions.AtlasTable("PROD",DataAreaId,"T.CustTable","%Name","","","","","","","AccountNum",$B562)</f>
        <v>Desami SPRL</v>
      </c>
      <c r="D562" s="4" t="s">
        <v>199</v>
      </c>
      <c r="E562" s="4" t="s">
        <v>1420</v>
      </c>
      <c r="F562" s="4" t="s">
        <v>198</v>
      </c>
      <c r="G562" s="7" t="str">
        <f>_xll.AtlasFormulas.AtlasFunctions.AtlasTable("PROD",DataAreaId,"T.SalesLine","%ShippingDateRequested","","","","","","","ItemId|InventTransId",$D562,$E562)</f>
        <v>3/30/2017</v>
      </c>
      <c r="H562" s="9">
        <v>-101.84</v>
      </c>
      <c r="I562" s="9">
        <f>_xll.AtlasFormulas.AtlasFunctions.AtlasBalance("PROD",DataAreaId,"T.SalesLine","Sum|SalesPrice|0","","","","","","","ItemId|InventTransId",$D562,$E562)</f>
        <v>5.62</v>
      </c>
      <c r="J562" s="7" t="str">
        <f>_xll.AtlasFormulas.AtlasFunctions.AtlasTable("PROD",DataAreaId,"T.SalesLine","%CurrencyCode","","","","","","","ItemId|InventTransId",$D562,$E562)</f>
        <v>EUR</v>
      </c>
      <c r="K562" s="9">
        <f>_xll.AtlasFormulas.AtlasFunctions.AtlasBalance("PROD",DataAreaId,"T.SalesLine","Sum|LineAmount|0","","","","","","","ItemId|InventTransId",$D562,$E562)</f>
        <v>9639.42</v>
      </c>
      <c r="L562" s="6">
        <v>42830</v>
      </c>
      <c r="M562" s="6">
        <v>42828</v>
      </c>
    </row>
    <row r="563" spans="1:13" x14ac:dyDescent="0.25">
      <c r="A563" s="4" t="s">
        <v>1419</v>
      </c>
      <c r="B563" s="7" t="str">
        <f>_xll.AtlasFormulas.AtlasFunctions.AtlasTable("PROD",DataAreaId,"T.SalesTable","%CustAccount","","","","","","","SalesId",$A563)</f>
        <v>364-000175</v>
      </c>
      <c r="C563" s="7" t="str">
        <f>_xll.AtlasFormulas.AtlasFunctions.AtlasTable("PROD",DataAreaId,"T.CustTable","%Name","","","","","","","AccountNum",$B563)</f>
        <v>Desami SPRL</v>
      </c>
      <c r="D563" s="4" t="s">
        <v>199</v>
      </c>
      <c r="E563" s="4" t="s">
        <v>1420</v>
      </c>
      <c r="F563" s="4" t="s">
        <v>198</v>
      </c>
      <c r="G563" s="7" t="str">
        <f>_xll.AtlasFormulas.AtlasFunctions.AtlasTable("PROD",DataAreaId,"T.SalesLine","%ShippingDateRequested","","","","","","","ItemId|InventTransId",$D563,$E563)</f>
        <v>3/30/2017</v>
      </c>
      <c r="H563" s="9">
        <v>-101.84</v>
      </c>
      <c r="I563" s="9">
        <f>_xll.AtlasFormulas.AtlasFunctions.AtlasBalance("PROD",DataAreaId,"T.SalesLine","Sum|SalesPrice|0","","","","","","","ItemId|InventTransId",$D563,$E563)</f>
        <v>5.62</v>
      </c>
      <c r="J563" s="7" t="str">
        <f>_xll.AtlasFormulas.AtlasFunctions.AtlasTable("PROD",DataAreaId,"T.SalesLine","%CurrencyCode","","","","","","","ItemId|InventTransId",$D563,$E563)</f>
        <v>EUR</v>
      </c>
      <c r="K563" s="9">
        <f>_xll.AtlasFormulas.AtlasFunctions.AtlasBalance("PROD",DataAreaId,"T.SalesLine","Sum|LineAmount|0","","","","","","","ItemId|InventTransId",$D563,$E563)</f>
        <v>9639.42</v>
      </c>
      <c r="L563" s="6">
        <v>42830</v>
      </c>
      <c r="M563" s="6">
        <v>42828</v>
      </c>
    </row>
    <row r="564" spans="1:13" x14ac:dyDescent="0.25">
      <c r="A564" s="4" t="s">
        <v>1419</v>
      </c>
      <c r="B564" s="7" t="str">
        <f>_xll.AtlasFormulas.AtlasFunctions.AtlasTable("PROD",DataAreaId,"T.SalesTable","%CustAccount","","","","","","","SalesId",$A564)</f>
        <v>364-000175</v>
      </c>
      <c r="C564" s="7" t="str">
        <f>_xll.AtlasFormulas.AtlasFunctions.AtlasTable("PROD",DataAreaId,"T.CustTable","%Name","","","","","","","AccountNum",$B564)</f>
        <v>Desami SPRL</v>
      </c>
      <c r="D564" s="4" t="s">
        <v>199</v>
      </c>
      <c r="E564" s="4" t="s">
        <v>1420</v>
      </c>
      <c r="F564" s="4" t="s">
        <v>198</v>
      </c>
      <c r="G564" s="7" t="str">
        <f>_xll.AtlasFormulas.AtlasFunctions.AtlasTable("PROD",DataAreaId,"T.SalesLine","%ShippingDateRequested","","","","","","","ItemId|InventTransId",$D564,$E564)</f>
        <v>3/30/2017</v>
      </c>
      <c r="H564" s="9">
        <v>-101.84</v>
      </c>
      <c r="I564" s="9">
        <f>_xll.AtlasFormulas.AtlasFunctions.AtlasBalance("PROD",DataAreaId,"T.SalesLine","Sum|SalesPrice|0","","","","","","","ItemId|InventTransId",$D564,$E564)</f>
        <v>5.62</v>
      </c>
      <c r="J564" s="7" t="str">
        <f>_xll.AtlasFormulas.AtlasFunctions.AtlasTable("PROD",DataAreaId,"T.SalesLine","%CurrencyCode","","","","","","","ItemId|InventTransId",$D564,$E564)</f>
        <v>EUR</v>
      </c>
      <c r="K564" s="9">
        <f>_xll.AtlasFormulas.AtlasFunctions.AtlasBalance("PROD",DataAreaId,"T.SalesLine","Sum|LineAmount|0","","","","","","","ItemId|InventTransId",$D564,$E564)</f>
        <v>9639.42</v>
      </c>
      <c r="L564" s="6">
        <v>42830</v>
      </c>
      <c r="M564" s="6">
        <v>42828</v>
      </c>
    </row>
    <row r="565" spans="1:13" x14ac:dyDescent="0.25">
      <c r="A565" s="4" t="s">
        <v>1419</v>
      </c>
      <c r="B565" s="7" t="str">
        <f>_xll.AtlasFormulas.AtlasFunctions.AtlasTable("PROD",DataAreaId,"T.SalesTable","%CustAccount","","","","","","","SalesId",$A565)</f>
        <v>364-000175</v>
      </c>
      <c r="C565" s="7" t="str">
        <f>_xll.AtlasFormulas.AtlasFunctions.AtlasTable("PROD",DataAreaId,"T.CustTable","%Name","","","","","","","AccountNum",$B565)</f>
        <v>Desami SPRL</v>
      </c>
      <c r="D565" s="4" t="s">
        <v>199</v>
      </c>
      <c r="E565" s="4" t="s">
        <v>1420</v>
      </c>
      <c r="F565" s="4" t="s">
        <v>198</v>
      </c>
      <c r="G565" s="7" t="str">
        <f>_xll.AtlasFormulas.AtlasFunctions.AtlasTable("PROD",DataAreaId,"T.SalesLine","%ShippingDateRequested","","","","","","","ItemId|InventTransId",$D565,$E565)</f>
        <v>3/30/2017</v>
      </c>
      <c r="H565" s="9">
        <v>-101.84</v>
      </c>
      <c r="I565" s="9">
        <f>_xll.AtlasFormulas.AtlasFunctions.AtlasBalance("PROD",DataAreaId,"T.SalesLine","Sum|SalesPrice|0","","","","","","","ItemId|InventTransId",$D565,$E565)</f>
        <v>5.62</v>
      </c>
      <c r="J565" s="7" t="str">
        <f>_xll.AtlasFormulas.AtlasFunctions.AtlasTable("PROD",DataAreaId,"T.SalesLine","%CurrencyCode","","","","","","","ItemId|InventTransId",$D565,$E565)</f>
        <v>EUR</v>
      </c>
      <c r="K565" s="9">
        <f>_xll.AtlasFormulas.AtlasFunctions.AtlasBalance("PROD",DataAreaId,"T.SalesLine","Sum|LineAmount|0","","","","","","","ItemId|InventTransId",$D565,$E565)</f>
        <v>9639.42</v>
      </c>
      <c r="L565" s="6">
        <v>42830</v>
      </c>
      <c r="M565" s="6">
        <v>42828</v>
      </c>
    </row>
    <row r="566" spans="1:13" x14ac:dyDescent="0.25">
      <c r="A566" s="4" t="s">
        <v>1419</v>
      </c>
      <c r="B566" s="7" t="str">
        <f>_xll.AtlasFormulas.AtlasFunctions.AtlasTable("PROD",DataAreaId,"T.SalesTable","%CustAccount","","","","","","","SalesId",$A566)</f>
        <v>364-000175</v>
      </c>
      <c r="C566" s="7" t="str">
        <f>_xll.AtlasFormulas.AtlasFunctions.AtlasTable("PROD",DataAreaId,"T.CustTable","%Name","","","","","","","AccountNum",$B566)</f>
        <v>Desami SPRL</v>
      </c>
      <c r="D566" s="4" t="s">
        <v>199</v>
      </c>
      <c r="E566" s="4" t="s">
        <v>1420</v>
      </c>
      <c r="F566" s="4" t="s">
        <v>198</v>
      </c>
      <c r="G566" s="7" t="str">
        <f>_xll.AtlasFormulas.AtlasFunctions.AtlasTable("PROD",DataAreaId,"T.SalesLine","%ShippingDateRequested","","","","","","","ItemId|InventTransId",$D566,$E566)</f>
        <v>3/30/2017</v>
      </c>
      <c r="H566" s="9">
        <v>-101.84</v>
      </c>
      <c r="I566" s="9">
        <f>_xll.AtlasFormulas.AtlasFunctions.AtlasBalance("PROD",DataAreaId,"T.SalesLine","Sum|SalesPrice|0","","","","","","","ItemId|InventTransId",$D566,$E566)</f>
        <v>5.62</v>
      </c>
      <c r="J566" s="7" t="str">
        <f>_xll.AtlasFormulas.AtlasFunctions.AtlasTable("PROD",DataAreaId,"T.SalesLine","%CurrencyCode","","","","","","","ItemId|InventTransId",$D566,$E566)</f>
        <v>EUR</v>
      </c>
      <c r="K566" s="9">
        <f>_xll.AtlasFormulas.AtlasFunctions.AtlasBalance("PROD",DataAreaId,"T.SalesLine","Sum|LineAmount|0","","","","","","","ItemId|InventTransId",$D566,$E566)</f>
        <v>9639.42</v>
      </c>
      <c r="L566" s="6">
        <v>42830</v>
      </c>
      <c r="M566" s="6">
        <v>42828</v>
      </c>
    </row>
    <row r="567" spans="1:13" x14ac:dyDescent="0.25">
      <c r="A567" s="4" t="s">
        <v>1419</v>
      </c>
      <c r="B567" s="7" t="str">
        <f>_xll.AtlasFormulas.AtlasFunctions.AtlasTable("PROD",DataAreaId,"T.SalesTable","%CustAccount","","","","","","","SalesId",$A567)</f>
        <v>364-000175</v>
      </c>
      <c r="C567" s="7" t="str">
        <f>_xll.AtlasFormulas.AtlasFunctions.AtlasTable("PROD",DataAreaId,"T.CustTable","%Name","","","","","","","AccountNum",$B567)</f>
        <v>Desami SPRL</v>
      </c>
      <c r="D567" s="4" t="s">
        <v>199</v>
      </c>
      <c r="E567" s="4" t="s">
        <v>1420</v>
      </c>
      <c r="F567" s="4" t="s">
        <v>198</v>
      </c>
      <c r="G567" s="7" t="str">
        <f>_xll.AtlasFormulas.AtlasFunctions.AtlasTable("PROD",DataAreaId,"T.SalesLine","%ShippingDateRequested","","","","","","","ItemId|InventTransId",$D567,$E567)</f>
        <v>3/30/2017</v>
      </c>
      <c r="H567" s="9">
        <v>-101.84</v>
      </c>
      <c r="I567" s="9">
        <f>_xll.AtlasFormulas.AtlasFunctions.AtlasBalance("PROD",DataAreaId,"T.SalesLine","Sum|SalesPrice|0","","","","","","","ItemId|InventTransId",$D567,$E567)</f>
        <v>5.62</v>
      </c>
      <c r="J567" s="7" t="str">
        <f>_xll.AtlasFormulas.AtlasFunctions.AtlasTable("PROD",DataAreaId,"T.SalesLine","%CurrencyCode","","","","","","","ItemId|InventTransId",$D567,$E567)</f>
        <v>EUR</v>
      </c>
      <c r="K567" s="9">
        <f>_xll.AtlasFormulas.AtlasFunctions.AtlasBalance("PROD",DataAreaId,"T.SalesLine","Sum|LineAmount|0","","","","","","","ItemId|InventTransId",$D567,$E567)</f>
        <v>9639.42</v>
      </c>
      <c r="L567" s="6">
        <v>42830</v>
      </c>
      <c r="M567" s="6">
        <v>42828</v>
      </c>
    </row>
    <row r="568" spans="1:13" x14ac:dyDescent="0.25">
      <c r="A568" s="4" t="s">
        <v>1419</v>
      </c>
      <c r="B568" s="7" t="str">
        <f>_xll.AtlasFormulas.AtlasFunctions.AtlasTable("PROD",DataAreaId,"T.SalesTable","%CustAccount","","","","","","","SalesId",$A568)</f>
        <v>364-000175</v>
      </c>
      <c r="C568" s="7" t="str">
        <f>_xll.AtlasFormulas.AtlasFunctions.AtlasTable("PROD",DataAreaId,"T.CustTable","%Name","","","","","","","AccountNum",$B568)</f>
        <v>Desami SPRL</v>
      </c>
      <c r="D568" s="4" t="s">
        <v>199</v>
      </c>
      <c r="E568" s="4" t="s">
        <v>1420</v>
      </c>
      <c r="F568" s="4" t="s">
        <v>198</v>
      </c>
      <c r="G568" s="7" t="str">
        <f>_xll.AtlasFormulas.AtlasFunctions.AtlasTable("PROD",DataAreaId,"T.SalesLine","%ShippingDateRequested","","","","","","","ItemId|InventTransId",$D568,$E568)</f>
        <v>3/30/2017</v>
      </c>
      <c r="H568" s="9">
        <v>-101.84</v>
      </c>
      <c r="I568" s="9">
        <f>_xll.AtlasFormulas.AtlasFunctions.AtlasBalance("PROD",DataAreaId,"T.SalesLine","Sum|SalesPrice|0","","","","","","","ItemId|InventTransId",$D568,$E568)</f>
        <v>5.62</v>
      </c>
      <c r="J568" s="7" t="str">
        <f>_xll.AtlasFormulas.AtlasFunctions.AtlasTable("PROD",DataAreaId,"T.SalesLine","%CurrencyCode","","","","","","","ItemId|InventTransId",$D568,$E568)</f>
        <v>EUR</v>
      </c>
      <c r="K568" s="9">
        <f>_xll.AtlasFormulas.AtlasFunctions.AtlasBalance("PROD",DataAreaId,"T.SalesLine","Sum|LineAmount|0","","","","","","","ItemId|InventTransId",$D568,$E568)</f>
        <v>9639.42</v>
      </c>
      <c r="L568" s="6">
        <v>42830</v>
      </c>
      <c r="M568" s="6">
        <v>42828</v>
      </c>
    </row>
    <row r="569" spans="1:13" x14ac:dyDescent="0.25">
      <c r="A569" s="4" t="s">
        <v>1419</v>
      </c>
      <c r="B569" s="7" t="str">
        <f>_xll.AtlasFormulas.AtlasFunctions.AtlasTable("PROD",DataAreaId,"T.SalesTable","%CustAccount","","","","","","","SalesId",$A569)</f>
        <v>364-000175</v>
      </c>
      <c r="C569" s="7" t="str">
        <f>_xll.AtlasFormulas.AtlasFunctions.AtlasTable("PROD",DataAreaId,"T.CustTable","%Name","","","","","","","AccountNum",$B569)</f>
        <v>Desami SPRL</v>
      </c>
      <c r="D569" s="4" t="s">
        <v>199</v>
      </c>
      <c r="E569" s="4" t="s">
        <v>1420</v>
      </c>
      <c r="F569" s="4" t="s">
        <v>198</v>
      </c>
      <c r="G569" s="7" t="str">
        <f>_xll.AtlasFormulas.AtlasFunctions.AtlasTable("PROD",DataAreaId,"T.SalesLine","%ShippingDateRequested","","","","","","","ItemId|InventTransId",$D569,$E569)</f>
        <v>3/30/2017</v>
      </c>
      <c r="H569" s="9">
        <v>-101.84</v>
      </c>
      <c r="I569" s="9">
        <f>_xll.AtlasFormulas.AtlasFunctions.AtlasBalance("PROD",DataAreaId,"T.SalesLine","Sum|SalesPrice|0","","","","","","","ItemId|InventTransId",$D569,$E569)</f>
        <v>5.62</v>
      </c>
      <c r="J569" s="7" t="str">
        <f>_xll.AtlasFormulas.AtlasFunctions.AtlasTable("PROD",DataAreaId,"T.SalesLine","%CurrencyCode","","","","","","","ItemId|InventTransId",$D569,$E569)</f>
        <v>EUR</v>
      </c>
      <c r="K569" s="9">
        <f>_xll.AtlasFormulas.AtlasFunctions.AtlasBalance("PROD",DataAreaId,"T.SalesLine","Sum|LineAmount|0","","","","","","","ItemId|InventTransId",$D569,$E569)</f>
        <v>9639.42</v>
      </c>
      <c r="L569" s="6">
        <v>42830</v>
      </c>
      <c r="M569" s="6">
        <v>42828</v>
      </c>
    </row>
    <row r="570" spans="1:13" x14ac:dyDescent="0.25">
      <c r="A570" s="4" t="s">
        <v>1419</v>
      </c>
      <c r="B570" s="7" t="str">
        <f>_xll.AtlasFormulas.AtlasFunctions.AtlasTable("PROD",DataAreaId,"T.SalesTable","%CustAccount","","","","","","","SalesId",$A570)</f>
        <v>364-000175</v>
      </c>
      <c r="C570" s="7" t="str">
        <f>_xll.AtlasFormulas.AtlasFunctions.AtlasTable("PROD",DataAreaId,"T.CustTable","%Name","","","","","","","AccountNum",$B570)</f>
        <v>Desami SPRL</v>
      </c>
      <c r="D570" s="4" t="s">
        <v>199</v>
      </c>
      <c r="E570" s="4" t="s">
        <v>1420</v>
      </c>
      <c r="F570" s="4" t="s">
        <v>198</v>
      </c>
      <c r="G570" s="7" t="str">
        <f>_xll.AtlasFormulas.AtlasFunctions.AtlasTable("PROD",DataAreaId,"T.SalesLine","%ShippingDateRequested","","","","","","","ItemId|InventTransId",$D570,$E570)</f>
        <v>3/30/2017</v>
      </c>
      <c r="H570" s="9">
        <v>-101.84</v>
      </c>
      <c r="I570" s="9">
        <f>_xll.AtlasFormulas.AtlasFunctions.AtlasBalance("PROD",DataAreaId,"T.SalesLine","Sum|SalesPrice|0","","","","","","","ItemId|InventTransId",$D570,$E570)</f>
        <v>5.62</v>
      </c>
      <c r="J570" s="7" t="str">
        <f>_xll.AtlasFormulas.AtlasFunctions.AtlasTable("PROD",DataAreaId,"T.SalesLine","%CurrencyCode","","","","","","","ItemId|InventTransId",$D570,$E570)</f>
        <v>EUR</v>
      </c>
      <c r="K570" s="9">
        <f>_xll.AtlasFormulas.AtlasFunctions.AtlasBalance("PROD",DataAreaId,"T.SalesLine","Sum|LineAmount|0","","","","","","","ItemId|InventTransId",$D570,$E570)</f>
        <v>9639.42</v>
      </c>
      <c r="L570" s="6">
        <v>42830</v>
      </c>
      <c r="M570" s="6">
        <v>42828</v>
      </c>
    </row>
    <row r="571" spans="1:13" x14ac:dyDescent="0.25">
      <c r="A571" s="4" t="s">
        <v>1419</v>
      </c>
      <c r="B571" s="7" t="str">
        <f>_xll.AtlasFormulas.AtlasFunctions.AtlasTable("PROD",DataAreaId,"T.SalesTable","%CustAccount","","","","","","","SalesId",$A571)</f>
        <v>364-000175</v>
      </c>
      <c r="C571" s="7" t="str">
        <f>_xll.AtlasFormulas.AtlasFunctions.AtlasTable("PROD",DataAreaId,"T.CustTable","%Name","","","","","","","AccountNum",$B571)</f>
        <v>Desami SPRL</v>
      </c>
      <c r="D571" s="4" t="s">
        <v>199</v>
      </c>
      <c r="E571" s="4" t="s">
        <v>1420</v>
      </c>
      <c r="F571" s="4" t="s">
        <v>198</v>
      </c>
      <c r="G571" s="7" t="str">
        <f>_xll.AtlasFormulas.AtlasFunctions.AtlasTable("PROD",DataAreaId,"T.SalesLine","%ShippingDateRequested","","","","","","","ItemId|InventTransId",$D571,$E571)</f>
        <v>3/30/2017</v>
      </c>
      <c r="H571" s="9">
        <v>-101.84</v>
      </c>
      <c r="I571" s="9">
        <f>_xll.AtlasFormulas.AtlasFunctions.AtlasBalance("PROD",DataAreaId,"T.SalesLine","Sum|SalesPrice|0","","","","","","","ItemId|InventTransId",$D571,$E571)</f>
        <v>5.62</v>
      </c>
      <c r="J571" s="7" t="str">
        <f>_xll.AtlasFormulas.AtlasFunctions.AtlasTable("PROD",DataAreaId,"T.SalesLine","%CurrencyCode","","","","","","","ItemId|InventTransId",$D571,$E571)</f>
        <v>EUR</v>
      </c>
      <c r="K571" s="9">
        <f>_xll.AtlasFormulas.AtlasFunctions.AtlasBalance("PROD",DataAreaId,"T.SalesLine","Sum|LineAmount|0","","","","","","","ItemId|InventTransId",$D571,$E571)</f>
        <v>9639.42</v>
      </c>
      <c r="L571" s="6">
        <v>42830</v>
      </c>
      <c r="M571" s="6">
        <v>42828</v>
      </c>
    </row>
    <row r="572" spans="1:13" x14ac:dyDescent="0.25">
      <c r="A572" s="4" t="s">
        <v>1419</v>
      </c>
      <c r="B572" s="7" t="str">
        <f>_xll.AtlasFormulas.AtlasFunctions.AtlasTable("PROD",DataAreaId,"T.SalesTable","%CustAccount","","","","","","","SalesId",$A572)</f>
        <v>364-000175</v>
      </c>
      <c r="C572" s="7" t="str">
        <f>_xll.AtlasFormulas.AtlasFunctions.AtlasTable("PROD",DataAreaId,"T.CustTable","%Name","","","","","","","AccountNum",$B572)</f>
        <v>Desami SPRL</v>
      </c>
      <c r="D572" s="4" t="s">
        <v>199</v>
      </c>
      <c r="E572" s="4" t="s">
        <v>1420</v>
      </c>
      <c r="F572" s="4" t="s">
        <v>198</v>
      </c>
      <c r="G572" s="7" t="str">
        <f>_xll.AtlasFormulas.AtlasFunctions.AtlasTable("PROD",DataAreaId,"T.SalesLine","%ShippingDateRequested","","","","","","","ItemId|InventTransId",$D572,$E572)</f>
        <v>3/30/2017</v>
      </c>
      <c r="H572" s="9">
        <v>-99.16</v>
      </c>
      <c r="I572" s="9">
        <f>_xll.AtlasFormulas.AtlasFunctions.AtlasBalance("PROD",DataAreaId,"T.SalesLine","Sum|SalesPrice|0","","","","","","","ItemId|InventTransId",$D572,$E572)</f>
        <v>5.62</v>
      </c>
      <c r="J572" s="7" t="str">
        <f>_xll.AtlasFormulas.AtlasFunctions.AtlasTable("PROD",DataAreaId,"T.SalesLine","%CurrencyCode","","","","","","","ItemId|InventTransId",$D572,$E572)</f>
        <v>EUR</v>
      </c>
      <c r="K572" s="9">
        <f>_xll.AtlasFormulas.AtlasFunctions.AtlasBalance("PROD",DataAreaId,"T.SalesLine","Sum|LineAmount|0","","","","","","","ItemId|InventTransId",$D572,$E572)</f>
        <v>9639.42</v>
      </c>
      <c r="L572" s="6">
        <v>42830</v>
      </c>
      <c r="M572" s="6">
        <v>42828</v>
      </c>
    </row>
    <row r="573" spans="1:13" x14ac:dyDescent="0.25">
      <c r="A573" s="4" t="s">
        <v>1419</v>
      </c>
      <c r="B573" s="7" t="str">
        <f>_xll.AtlasFormulas.AtlasFunctions.AtlasTable("PROD",DataAreaId,"T.SalesTable","%CustAccount","","","","","","","SalesId",$A573)</f>
        <v>364-000175</v>
      </c>
      <c r="C573" s="7" t="str">
        <f>_xll.AtlasFormulas.AtlasFunctions.AtlasTable("PROD",DataAreaId,"T.CustTable","%Name","","","","","","","AccountNum",$B573)</f>
        <v>Desami SPRL</v>
      </c>
      <c r="D573" s="4" t="s">
        <v>199</v>
      </c>
      <c r="E573" s="4" t="s">
        <v>1420</v>
      </c>
      <c r="F573" s="4" t="s">
        <v>198</v>
      </c>
      <c r="G573" s="7" t="str">
        <f>_xll.AtlasFormulas.AtlasFunctions.AtlasTable("PROD",DataAreaId,"T.SalesLine","%ShippingDateRequested","","","","","","","ItemId|InventTransId",$D573,$E573)</f>
        <v>3/30/2017</v>
      </c>
      <c r="H573" s="9">
        <v>-99.16</v>
      </c>
      <c r="I573" s="9">
        <f>_xll.AtlasFormulas.AtlasFunctions.AtlasBalance("PROD",DataAreaId,"T.SalesLine","Sum|SalesPrice|0","","","","","","","ItemId|InventTransId",$D573,$E573)</f>
        <v>5.62</v>
      </c>
      <c r="J573" s="7" t="str">
        <f>_xll.AtlasFormulas.AtlasFunctions.AtlasTable("PROD",DataAreaId,"T.SalesLine","%CurrencyCode","","","","","","","ItemId|InventTransId",$D573,$E573)</f>
        <v>EUR</v>
      </c>
      <c r="K573" s="9">
        <f>_xll.AtlasFormulas.AtlasFunctions.AtlasBalance("PROD",DataAreaId,"T.SalesLine","Sum|LineAmount|0","","","","","","","ItemId|InventTransId",$D573,$E573)</f>
        <v>9639.42</v>
      </c>
      <c r="L573" s="6">
        <v>42830</v>
      </c>
      <c r="M573" s="6">
        <v>42828</v>
      </c>
    </row>
    <row r="574" spans="1:13" x14ac:dyDescent="0.25">
      <c r="A574" s="4" t="s">
        <v>1419</v>
      </c>
      <c r="B574" s="7" t="str">
        <f>_xll.AtlasFormulas.AtlasFunctions.AtlasTable("PROD",DataAreaId,"T.SalesTable","%CustAccount","","","","","","","SalesId",$A574)</f>
        <v>364-000175</v>
      </c>
      <c r="C574" s="7" t="str">
        <f>_xll.AtlasFormulas.AtlasFunctions.AtlasTable("PROD",DataAreaId,"T.CustTable","%Name","","","","","","","AccountNum",$B574)</f>
        <v>Desami SPRL</v>
      </c>
      <c r="D574" s="4" t="s">
        <v>199</v>
      </c>
      <c r="E574" s="4" t="s">
        <v>1420</v>
      </c>
      <c r="F574" s="4" t="s">
        <v>198</v>
      </c>
      <c r="G574" s="7" t="str">
        <f>_xll.AtlasFormulas.AtlasFunctions.AtlasTable("PROD",DataAreaId,"T.SalesLine","%ShippingDateRequested","","","","","","","ItemId|InventTransId",$D574,$E574)</f>
        <v>3/30/2017</v>
      </c>
      <c r="H574" s="9">
        <v>-101.84</v>
      </c>
      <c r="I574" s="9">
        <f>_xll.AtlasFormulas.AtlasFunctions.AtlasBalance("PROD",DataAreaId,"T.SalesLine","Sum|SalesPrice|0","","","","","","","ItemId|InventTransId",$D574,$E574)</f>
        <v>5.62</v>
      </c>
      <c r="J574" s="7" t="str">
        <f>_xll.AtlasFormulas.AtlasFunctions.AtlasTable("PROD",DataAreaId,"T.SalesLine","%CurrencyCode","","","","","","","ItemId|InventTransId",$D574,$E574)</f>
        <v>EUR</v>
      </c>
      <c r="K574" s="9">
        <f>_xll.AtlasFormulas.AtlasFunctions.AtlasBalance("PROD",DataAreaId,"T.SalesLine","Sum|LineAmount|0","","","","","","","ItemId|InventTransId",$D574,$E574)</f>
        <v>9639.42</v>
      </c>
      <c r="L574" s="6">
        <v>42830</v>
      </c>
      <c r="M574" s="6">
        <v>42828</v>
      </c>
    </row>
    <row r="575" spans="1:13" x14ac:dyDescent="0.25">
      <c r="A575" s="4" t="s">
        <v>1421</v>
      </c>
      <c r="B575" s="7" t="str">
        <f>_xll.AtlasFormulas.AtlasFunctions.AtlasTable("PROD",DataAreaId,"T.SalesTable","%CustAccount","","","","","","","SalesId",$A575)</f>
        <v>364-000015</v>
      </c>
      <c r="C575" s="7" t="str">
        <f>_xll.AtlasFormulas.AtlasFunctions.AtlasTable("PROD",DataAreaId,"T.CustTable","%Name","","","","","","","AccountNum",$B575)</f>
        <v>Vogel B.V.</v>
      </c>
      <c r="D575" s="4" t="s">
        <v>199</v>
      </c>
      <c r="E575" s="4" t="s">
        <v>1422</v>
      </c>
      <c r="F575" s="4" t="s">
        <v>198</v>
      </c>
      <c r="G575" s="7" t="str">
        <f>_xll.AtlasFormulas.AtlasFunctions.AtlasTable("PROD",DataAreaId,"T.SalesLine","%ShippingDateRequested","","","","","","","ItemId|InventTransId",$D575,$E575)</f>
        <v>5/8/2017</v>
      </c>
      <c r="H575" s="9">
        <v>-90.85</v>
      </c>
      <c r="I575" s="9">
        <f>_xll.AtlasFormulas.AtlasFunctions.AtlasBalance("PROD",DataAreaId,"T.SalesLine","Sum|SalesPrice|0","","","","","","","ItemId|InventTransId",$D575,$E575)</f>
        <v>5.55</v>
      </c>
      <c r="J575" s="7" t="str">
        <f>_xll.AtlasFormulas.AtlasFunctions.AtlasTable("PROD",DataAreaId,"T.SalesLine","%CurrencyCode","","","","","","","ItemId|InventTransId",$D575,$E575)</f>
        <v>EUR</v>
      </c>
      <c r="K575" s="9">
        <f>_xll.AtlasFormulas.AtlasFunctions.AtlasBalance("PROD",DataAreaId,"T.SalesLine","Sum|LineAmount|0","","","","","","","ItemId|InventTransId",$D575,$E575)</f>
        <v>1188.81</v>
      </c>
      <c r="L575" s="6">
        <v>42867</v>
      </c>
      <c r="M575" s="6">
        <v>42864</v>
      </c>
    </row>
    <row r="576" spans="1:13" x14ac:dyDescent="0.25">
      <c r="A576" s="4" t="s">
        <v>1421</v>
      </c>
      <c r="B576" s="7" t="str">
        <f>_xll.AtlasFormulas.AtlasFunctions.AtlasTable("PROD",DataAreaId,"T.SalesTable","%CustAccount","","","","","","","SalesId",$A576)</f>
        <v>364-000015</v>
      </c>
      <c r="C576" s="7" t="str">
        <f>_xll.AtlasFormulas.AtlasFunctions.AtlasTable("PROD",DataAreaId,"T.CustTable","%Name","","","","","","","AccountNum",$B576)</f>
        <v>Vogel B.V.</v>
      </c>
      <c r="D576" s="4" t="s">
        <v>199</v>
      </c>
      <c r="E576" s="4" t="s">
        <v>1422</v>
      </c>
      <c r="F576" s="4" t="s">
        <v>198</v>
      </c>
      <c r="G576" s="7" t="str">
        <f>_xll.AtlasFormulas.AtlasFunctions.AtlasTable("PROD",DataAreaId,"T.SalesLine","%ShippingDateRequested","","","","","","","ItemId|InventTransId",$D576,$E576)</f>
        <v>5/8/2017</v>
      </c>
      <c r="H576" s="9">
        <v>-8.6</v>
      </c>
      <c r="I576" s="9">
        <f>_xll.AtlasFormulas.AtlasFunctions.AtlasBalance("PROD",DataAreaId,"T.SalesLine","Sum|SalesPrice|0","","","","","","","ItemId|InventTransId",$D576,$E576)</f>
        <v>5.55</v>
      </c>
      <c r="J576" s="7" t="str">
        <f>_xll.AtlasFormulas.AtlasFunctions.AtlasTable("PROD",DataAreaId,"T.SalesLine","%CurrencyCode","","","","","","","ItemId|InventTransId",$D576,$E576)</f>
        <v>EUR</v>
      </c>
      <c r="K576" s="9">
        <f>_xll.AtlasFormulas.AtlasFunctions.AtlasBalance("PROD",DataAreaId,"T.SalesLine","Sum|LineAmount|0","","","","","","","ItemId|InventTransId",$D576,$E576)</f>
        <v>1188.81</v>
      </c>
      <c r="L576" s="6">
        <v>42867</v>
      </c>
      <c r="M576" s="6">
        <v>42864</v>
      </c>
    </row>
    <row r="577" spans="1:13" x14ac:dyDescent="0.25">
      <c r="A577" s="4" t="s">
        <v>1421</v>
      </c>
      <c r="B577" s="7" t="str">
        <f>_xll.AtlasFormulas.AtlasFunctions.AtlasTable("PROD",DataAreaId,"T.SalesTable","%CustAccount","","","","","","","SalesId",$A577)</f>
        <v>364-000015</v>
      </c>
      <c r="C577" s="7" t="str">
        <f>_xll.AtlasFormulas.AtlasFunctions.AtlasTable("PROD",DataAreaId,"T.CustTable","%Name","","","","","","","AccountNum",$B577)</f>
        <v>Vogel B.V.</v>
      </c>
      <c r="D577" s="4" t="s">
        <v>199</v>
      </c>
      <c r="E577" s="4" t="s">
        <v>1422</v>
      </c>
      <c r="F577" s="4" t="s">
        <v>198</v>
      </c>
      <c r="G577" s="7" t="str">
        <f>_xll.AtlasFormulas.AtlasFunctions.AtlasTable("PROD",DataAreaId,"T.SalesLine","%ShippingDateRequested","","","","","","","ItemId|InventTransId",$D577,$E577)</f>
        <v>5/8/2017</v>
      </c>
      <c r="H577" s="9">
        <v>-0.7</v>
      </c>
      <c r="I577" s="9">
        <f>_xll.AtlasFormulas.AtlasFunctions.AtlasBalance("PROD",DataAreaId,"T.SalesLine","Sum|SalesPrice|0","","","","","","","ItemId|InventTransId",$D577,$E577)</f>
        <v>5.55</v>
      </c>
      <c r="J577" s="7" t="str">
        <f>_xll.AtlasFormulas.AtlasFunctions.AtlasTable("PROD",DataAreaId,"T.SalesLine","%CurrencyCode","","","","","","","ItemId|InventTransId",$D577,$E577)</f>
        <v>EUR</v>
      </c>
      <c r="K577" s="9">
        <f>_xll.AtlasFormulas.AtlasFunctions.AtlasBalance("PROD",DataAreaId,"T.SalesLine","Sum|LineAmount|0","","","","","","","ItemId|InventTransId",$D577,$E577)</f>
        <v>1188.81</v>
      </c>
      <c r="L577" s="6">
        <v>42867</v>
      </c>
      <c r="M577" s="6">
        <v>42864</v>
      </c>
    </row>
    <row r="578" spans="1:13" x14ac:dyDescent="0.25">
      <c r="A578" s="4" t="s">
        <v>1421</v>
      </c>
      <c r="B578" s="7" t="str">
        <f>_xll.AtlasFormulas.AtlasFunctions.AtlasTable("PROD",DataAreaId,"T.SalesTable","%CustAccount","","","","","","","SalesId",$A578)</f>
        <v>364-000015</v>
      </c>
      <c r="C578" s="7" t="str">
        <f>_xll.AtlasFormulas.AtlasFunctions.AtlasTable("PROD",DataAreaId,"T.CustTable","%Name","","","","","","","AccountNum",$B578)</f>
        <v>Vogel B.V.</v>
      </c>
      <c r="D578" s="4" t="s">
        <v>199</v>
      </c>
      <c r="E578" s="4" t="s">
        <v>1422</v>
      </c>
      <c r="F578" s="4" t="s">
        <v>198</v>
      </c>
      <c r="G578" s="7" t="str">
        <f>_xll.AtlasFormulas.AtlasFunctions.AtlasTable("PROD",DataAreaId,"T.SalesLine","%ShippingDateRequested","","","","","","","ItemId|InventTransId",$D578,$E578)</f>
        <v>5/8/2017</v>
      </c>
      <c r="H578" s="9">
        <v>-9.5</v>
      </c>
      <c r="I578" s="9">
        <f>_xll.AtlasFormulas.AtlasFunctions.AtlasBalance("PROD",DataAreaId,"T.SalesLine","Sum|SalesPrice|0","","","","","","","ItemId|InventTransId",$D578,$E578)</f>
        <v>5.55</v>
      </c>
      <c r="J578" s="7" t="str">
        <f>_xll.AtlasFormulas.AtlasFunctions.AtlasTable("PROD",DataAreaId,"T.SalesLine","%CurrencyCode","","","","","","","ItemId|InventTransId",$D578,$E578)</f>
        <v>EUR</v>
      </c>
      <c r="K578" s="9">
        <f>_xll.AtlasFormulas.AtlasFunctions.AtlasBalance("PROD",DataAreaId,"T.SalesLine","Sum|LineAmount|0","","","","","","","ItemId|InventTransId",$D578,$E578)</f>
        <v>1188.81</v>
      </c>
      <c r="L578" s="6">
        <v>42867</v>
      </c>
      <c r="M578" s="6">
        <v>42864</v>
      </c>
    </row>
    <row r="579" spans="1:13" x14ac:dyDescent="0.25">
      <c r="A579" s="4" t="s">
        <v>1421</v>
      </c>
      <c r="B579" s="7" t="str">
        <f>_xll.AtlasFormulas.AtlasFunctions.AtlasTable("PROD",DataAreaId,"T.SalesTable","%CustAccount","","","","","","","SalesId",$A579)</f>
        <v>364-000015</v>
      </c>
      <c r="C579" s="7" t="str">
        <f>_xll.AtlasFormulas.AtlasFunctions.AtlasTable("PROD",DataAreaId,"T.CustTable","%Name","","","","","","","AccountNum",$B579)</f>
        <v>Vogel B.V.</v>
      </c>
      <c r="D579" s="4" t="s">
        <v>199</v>
      </c>
      <c r="E579" s="4" t="s">
        <v>1422</v>
      </c>
      <c r="F579" s="4" t="s">
        <v>198</v>
      </c>
      <c r="G579" s="7" t="str">
        <f>_xll.AtlasFormulas.AtlasFunctions.AtlasTable("PROD",DataAreaId,"T.SalesLine","%ShippingDateRequested","","","","","","","ItemId|InventTransId",$D579,$E579)</f>
        <v>5/8/2017</v>
      </c>
      <c r="H579" s="9">
        <v>-96.9</v>
      </c>
      <c r="I579" s="9">
        <f>_xll.AtlasFormulas.AtlasFunctions.AtlasBalance("PROD",DataAreaId,"T.SalesLine","Sum|SalesPrice|0","","","","","","","ItemId|InventTransId",$D579,$E579)</f>
        <v>5.55</v>
      </c>
      <c r="J579" s="7" t="str">
        <f>_xll.AtlasFormulas.AtlasFunctions.AtlasTable("PROD",DataAreaId,"T.SalesLine","%CurrencyCode","","","","","","","ItemId|InventTransId",$D579,$E579)</f>
        <v>EUR</v>
      </c>
      <c r="K579" s="9">
        <f>_xll.AtlasFormulas.AtlasFunctions.AtlasBalance("PROD",DataAreaId,"T.SalesLine","Sum|LineAmount|0","","","","","","","ItemId|InventTransId",$D579,$E579)</f>
        <v>1188.81</v>
      </c>
      <c r="L579" s="6">
        <v>42867</v>
      </c>
      <c r="M579" s="6">
        <v>42864</v>
      </c>
    </row>
    <row r="580" spans="1:13" x14ac:dyDescent="0.25">
      <c r="A580" s="4" t="s">
        <v>1421</v>
      </c>
      <c r="B580" s="7" t="str">
        <f>_xll.AtlasFormulas.AtlasFunctions.AtlasTable("PROD",DataAreaId,"T.SalesTable","%CustAccount","","","","","","","SalesId",$A580)</f>
        <v>364-000015</v>
      </c>
      <c r="C580" s="7" t="str">
        <f>_xll.AtlasFormulas.AtlasFunctions.AtlasTable("PROD",DataAreaId,"T.CustTable","%Name","","","","","","","AccountNum",$B580)</f>
        <v>Vogel B.V.</v>
      </c>
      <c r="D580" s="4" t="s">
        <v>199</v>
      </c>
      <c r="E580" s="4" t="s">
        <v>1422</v>
      </c>
      <c r="F580" s="4" t="s">
        <v>198</v>
      </c>
      <c r="G580" s="7" t="str">
        <f>_xll.AtlasFormulas.AtlasFunctions.AtlasTable("PROD",DataAreaId,"T.SalesLine","%ShippingDateRequested","","","","","","","ItemId|InventTransId",$D580,$E580)</f>
        <v>5/8/2017</v>
      </c>
      <c r="H580" s="9">
        <v>-7.65</v>
      </c>
      <c r="I580" s="9">
        <f>_xll.AtlasFormulas.AtlasFunctions.AtlasBalance("PROD",DataAreaId,"T.SalesLine","Sum|SalesPrice|0","","","","","","","ItemId|InventTransId",$D580,$E580)</f>
        <v>5.55</v>
      </c>
      <c r="J580" s="7" t="str">
        <f>_xll.AtlasFormulas.AtlasFunctions.AtlasTable("PROD",DataAreaId,"T.SalesLine","%CurrencyCode","","","","","","","ItemId|InventTransId",$D580,$E580)</f>
        <v>EUR</v>
      </c>
      <c r="K580" s="9">
        <f>_xll.AtlasFormulas.AtlasFunctions.AtlasBalance("PROD",DataAreaId,"T.SalesLine","Sum|LineAmount|0","","","","","","","ItemId|InventTransId",$D580,$E580)</f>
        <v>1188.81</v>
      </c>
      <c r="L580" s="6">
        <v>42867</v>
      </c>
      <c r="M580" s="6">
        <v>42864</v>
      </c>
    </row>
    <row r="581" spans="1:13" x14ac:dyDescent="0.25">
      <c r="A581" s="4" t="s">
        <v>1423</v>
      </c>
      <c r="B581" s="7" t="str">
        <f>_xll.AtlasFormulas.AtlasFunctions.AtlasTable("PROD",DataAreaId,"T.SalesTable","%CustAccount","","","","","","","SalesId",$A581)</f>
        <v>364-000015</v>
      </c>
      <c r="C581" s="7" t="str">
        <f>_xll.AtlasFormulas.AtlasFunctions.AtlasTable("PROD",DataAreaId,"T.CustTable","%Name","","","","","","","AccountNum",$B581)</f>
        <v>Vogel B.V.</v>
      </c>
      <c r="D581" s="4" t="s">
        <v>199</v>
      </c>
      <c r="E581" s="4" t="s">
        <v>1424</v>
      </c>
      <c r="F581" s="4" t="s">
        <v>198</v>
      </c>
      <c r="G581" s="7" t="str">
        <f>_xll.AtlasFormulas.AtlasFunctions.AtlasTable("PROD",DataAreaId,"T.SalesLine","%ShippingDateRequested","","","","","","","ItemId|InventTransId",$D581,$E581)</f>
        <v>5/9/2017</v>
      </c>
      <c r="H581" s="9">
        <v>-24.3</v>
      </c>
      <c r="I581" s="9">
        <f>_xll.AtlasFormulas.AtlasFunctions.AtlasBalance("PROD",DataAreaId,"T.SalesLine","Sum|SalesPrice|0","","","","","","","ItemId|InventTransId",$D581,$E581)</f>
        <v>5.55</v>
      </c>
      <c r="J581" s="7" t="str">
        <f>_xll.AtlasFormulas.AtlasFunctions.AtlasTable("PROD",DataAreaId,"T.SalesLine","%CurrencyCode","","","","","","","ItemId|InventTransId",$D581,$E581)</f>
        <v>EUR</v>
      </c>
      <c r="K581" s="9">
        <f>_xll.AtlasFormulas.AtlasFunctions.AtlasBalance("PROD",DataAreaId,"T.SalesLine","Sum|LineAmount|0","","","","","","","ItemId|InventTransId",$D581,$E581)</f>
        <v>1123.8800000000001</v>
      </c>
      <c r="L581" s="6">
        <v>42874</v>
      </c>
      <c r="M581" s="6">
        <v>42872</v>
      </c>
    </row>
    <row r="582" spans="1:13" x14ac:dyDescent="0.25">
      <c r="A582" s="4" t="s">
        <v>1423</v>
      </c>
      <c r="B582" s="7" t="str">
        <f>_xll.AtlasFormulas.AtlasFunctions.AtlasTable("PROD",DataAreaId,"T.SalesTable","%CustAccount","","","","","","","SalesId",$A582)</f>
        <v>364-000015</v>
      </c>
      <c r="C582" s="7" t="str">
        <f>_xll.AtlasFormulas.AtlasFunctions.AtlasTable("PROD",DataAreaId,"T.CustTable","%Name","","","","","","","AccountNum",$B582)</f>
        <v>Vogel B.V.</v>
      </c>
      <c r="D582" s="4" t="s">
        <v>199</v>
      </c>
      <c r="E582" s="4" t="s">
        <v>1424</v>
      </c>
      <c r="F582" s="4" t="s">
        <v>198</v>
      </c>
      <c r="G582" s="7" t="str">
        <f>_xll.AtlasFormulas.AtlasFunctions.AtlasTable("PROD",DataAreaId,"T.SalesLine","%ShippingDateRequested","","","","","","","ItemId|InventTransId",$D582,$E582)</f>
        <v>5/9/2017</v>
      </c>
      <c r="H582" s="9">
        <v>-2.6</v>
      </c>
      <c r="I582" s="9">
        <f>_xll.AtlasFormulas.AtlasFunctions.AtlasBalance("PROD",DataAreaId,"T.SalesLine","Sum|SalesPrice|0","","","","","","","ItemId|InventTransId",$D582,$E582)</f>
        <v>5.55</v>
      </c>
      <c r="J582" s="7" t="str">
        <f>_xll.AtlasFormulas.AtlasFunctions.AtlasTable("PROD",DataAreaId,"T.SalesLine","%CurrencyCode","","","","","","","ItemId|InventTransId",$D582,$E582)</f>
        <v>EUR</v>
      </c>
      <c r="K582" s="9">
        <f>_xll.AtlasFormulas.AtlasFunctions.AtlasBalance("PROD",DataAreaId,"T.SalesLine","Sum|LineAmount|0","","","","","","","ItemId|InventTransId",$D582,$E582)</f>
        <v>1123.8800000000001</v>
      </c>
      <c r="L582" s="6">
        <v>42874</v>
      </c>
      <c r="M582" s="6">
        <v>42872</v>
      </c>
    </row>
    <row r="583" spans="1:13" x14ac:dyDescent="0.25">
      <c r="A583" s="4" t="s">
        <v>1423</v>
      </c>
      <c r="B583" s="7" t="str">
        <f>_xll.AtlasFormulas.AtlasFunctions.AtlasTable("PROD",DataAreaId,"T.SalesTable","%CustAccount","","","","","","","SalesId",$A583)</f>
        <v>364-000015</v>
      </c>
      <c r="C583" s="7" t="str">
        <f>_xll.AtlasFormulas.AtlasFunctions.AtlasTable("PROD",DataAreaId,"T.CustTable","%Name","","","","","","","AccountNum",$B583)</f>
        <v>Vogel B.V.</v>
      </c>
      <c r="D583" s="4" t="s">
        <v>199</v>
      </c>
      <c r="E583" s="4" t="s">
        <v>1424</v>
      </c>
      <c r="F583" s="4" t="s">
        <v>198</v>
      </c>
      <c r="G583" s="7" t="str">
        <f>_xll.AtlasFormulas.AtlasFunctions.AtlasTable("PROD",DataAreaId,"T.SalesLine","%ShippingDateRequested","","","","","","","ItemId|InventTransId",$D583,$E583)</f>
        <v>5/9/2017</v>
      </c>
      <c r="H583" s="9">
        <v>-73</v>
      </c>
      <c r="I583" s="9">
        <f>_xll.AtlasFormulas.AtlasFunctions.AtlasBalance("PROD",DataAreaId,"T.SalesLine","Sum|SalesPrice|0","","","","","","","ItemId|InventTransId",$D583,$E583)</f>
        <v>5.55</v>
      </c>
      <c r="J583" s="7" t="str">
        <f>_xll.AtlasFormulas.AtlasFunctions.AtlasTable("PROD",DataAreaId,"T.SalesLine","%CurrencyCode","","","","","","","ItemId|InventTransId",$D583,$E583)</f>
        <v>EUR</v>
      </c>
      <c r="K583" s="9">
        <f>_xll.AtlasFormulas.AtlasFunctions.AtlasBalance("PROD",DataAreaId,"T.SalesLine","Sum|LineAmount|0","","","","","","","ItemId|InventTransId",$D583,$E583)</f>
        <v>1123.8800000000001</v>
      </c>
      <c r="L583" s="6">
        <v>42874</v>
      </c>
      <c r="M583" s="6">
        <v>42872</v>
      </c>
    </row>
    <row r="584" spans="1:13" x14ac:dyDescent="0.25">
      <c r="A584" s="4" t="s">
        <v>1423</v>
      </c>
      <c r="B584" s="7" t="str">
        <f>_xll.AtlasFormulas.AtlasFunctions.AtlasTable("PROD",DataAreaId,"T.SalesTable","%CustAccount","","","","","","","SalesId",$A584)</f>
        <v>364-000015</v>
      </c>
      <c r="C584" s="7" t="str">
        <f>_xll.AtlasFormulas.AtlasFunctions.AtlasTable("PROD",DataAreaId,"T.CustTable","%Name","","","","","","","AccountNum",$B584)</f>
        <v>Vogel B.V.</v>
      </c>
      <c r="D584" s="4" t="s">
        <v>199</v>
      </c>
      <c r="E584" s="4" t="s">
        <v>1424</v>
      </c>
      <c r="F584" s="4" t="s">
        <v>198</v>
      </c>
      <c r="G584" s="7" t="str">
        <f>_xll.AtlasFormulas.AtlasFunctions.AtlasTable("PROD",DataAreaId,"T.SalesLine","%ShippingDateRequested","","","","","","","ItemId|InventTransId",$D584,$E584)</f>
        <v>5/9/2017</v>
      </c>
      <c r="H584" s="9">
        <v>-102.6</v>
      </c>
      <c r="I584" s="9">
        <f>_xll.AtlasFormulas.AtlasFunctions.AtlasBalance("PROD",DataAreaId,"T.SalesLine","Sum|SalesPrice|0","","","","","","","ItemId|InventTransId",$D584,$E584)</f>
        <v>5.55</v>
      </c>
      <c r="J584" s="7" t="str">
        <f>_xll.AtlasFormulas.AtlasFunctions.AtlasTable("PROD",DataAreaId,"T.SalesLine","%CurrencyCode","","","","","","","ItemId|InventTransId",$D584,$E584)</f>
        <v>EUR</v>
      </c>
      <c r="K584" s="9">
        <f>_xll.AtlasFormulas.AtlasFunctions.AtlasBalance("PROD",DataAreaId,"T.SalesLine","Sum|LineAmount|0","","","","","","","ItemId|InventTransId",$D584,$E584)</f>
        <v>1123.8800000000001</v>
      </c>
      <c r="L584" s="6">
        <v>42874</v>
      </c>
      <c r="M584" s="6">
        <v>42872</v>
      </c>
    </row>
    <row r="585" spans="1:13" x14ac:dyDescent="0.25">
      <c r="A585" s="4" t="s">
        <v>1423</v>
      </c>
      <c r="B585" s="7" t="str">
        <f>_xll.AtlasFormulas.AtlasFunctions.AtlasTable("PROD",DataAreaId,"T.SalesTable","%CustAccount","","","","","","","SalesId",$A585)</f>
        <v>364-000015</v>
      </c>
      <c r="C585" s="7" t="str">
        <f>_xll.AtlasFormulas.AtlasFunctions.AtlasTable("PROD",DataAreaId,"T.CustTable","%Name","","","","","","","AccountNum",$B585)</f>
        <v>Vogel B.V.</v>
      </c>
      <c r="D585" s="4" t="s">
        <v>199</v>
      </c>
      <c r="E585" s="4" t="s">
        <v>1425</v>
      </c>
      <c r="F585" s="4" t="s">
        <v>198</v>
      </c>
      <c r="G585" s="7" t="str">
        <f>_xll.AtlasFormulas.AtlasFunctions.AtlasTable("PROD",DataAreaId,"T.SalesLine","%ShippingDateRequested","","","","","","","ItemId|InventTransId",$D585,$E585)</f>
        <v>5/9/2017</v>
      </c>
      <c r="H585" s="9">
        <v>-79.05</v>
      </c>
      <c r="I585" s="9">
        <f>_xll.AtlasFormulas.AtlasFunctions.AtlasBalance("PROD",DataAreaId,"T.SalesLine","Sum|SalesPrice|0","","","","","","","ItemId|InventTransId",$D585,$E585)</f>
        <v>5.55</v>
      </c>
      <c r="J585" s="7" t="str">
        <f>_xll.AtlasFormulas.AtlasFunctions.AtlasTable("PROD",DataAreaId,"T.SalesLine","%CurrencyCode","","","","","","","ItemId|InventTransId",$D585,$E585)</f>
        <v>EUR</v>
      </c>
      <c r="K585" s="9">
        <f>_xll.AtlasFormulas.AtlasFunctions.AtlasBalance("PROD",DataAreaId,"T.SalesLine","Sum|LineAmount|0","","","","","","","ItemId|InventTransId",$D585,$E585)</f>
        <v>438.73</v>
      </c>
      <c r="L585" s="6">
        <v>42874</v>
      </c>
      <c r="M585" s="6">
        <v>42872</v>
      </c>
    </row>
    <row r="586" spans="1:13" x14ac:dyDescent="0.25">
      <c r="A586" s="4" t="s">
        <v>1426</v>
      </c>
      <c r="B586" s="7" t="str">
        <f>_xll.AtlasFormulas.AtlasFunctions.AtlasTable("PROD",DataAreaId,"T.SalesTable","%CustAccount","","","","","","","SalesId",$A586)</f>
        <v>364-000159</v>
      </c>
      <c r="C586" s="7" t="str">
        <f>_xll.AtlasFormulas.AtlasFunctions.AtlasTable("PROD",DataAreaId,"T.CustTable","%Name","","","","","","","AccountNum",$B586)</f>
        <v>QuakeShield B.V.</v>
      </c>
      <c r="D586" s="4" t="s">
        <v>489</v>
      </c>
      <c r="E586" s="4" t="s">
        <v>1427</v>
      </c>
      <c r="F586" s="4" t="s">
        <v>490</v>
      </c>
      <c r="G586" s="7" t="str">
        <f>_xll.AtlasFormulas.AtlasFunctions.AtlasTable("PROD",DataAreaId,"T.SalesLine","%ShippingDateRequested","","","","","","","ItemId|InventTransId",$D586,$E586)</f>
        <v>3/24/2017</v>
      </c>
      <c r="H586" s="9">
        <v>-18</v>
      </c>
      <c r="I586" s="9">
        <f>_xll.AtlasFormulas.AtlasFunctions.AtlasBalance("PROD",DataAreaId,"T.SalesLine","Sum|SalesPrice|0","","","","","","","ItemId|InventTransId",$D586,$E586)</f>
        <v>9.1</v>
      </c>
      <c r="J586" s="7" t="str">
        <f>_xll.AtlasFormulas.AtlasFunctions.AtlasTable("PROD",DataAreaId,"T.SalesLine","%CurrencyCode","","","","","","","ItemId|InventTransId",$D586,$E586)</f>
        <v>EUR</v>
      </c>
      <c r="K586" s="9">
        <f>_xll.AtlasFormulas.AtlasFunctions.AtlasBalance("PROD",DataAreaId,"T.SalesLine","Sum|LineAmount|0","","","","","","","ItemId|InventTransId",$D586,$E586)</f>
        <v>163.80000000000001</v>
      </c>
      <c r="L586" s="6">
        <v>42823</v>
      </c>
      <c r="M586" s="6">
        <v>42822</v>
      </c>
    </row>
    <row r="587" spans="1:13" x14ac:dyDescent="0.25">
      <c r="A587" s="4" t="s">
        <v>1428</v>
      </c>
      <c r="B587" s="7" t="str">
        <f>_xll.AtlasFormulas.AtlasFunctions.AtlasTable("PROD",DataAreaId,"T.SalesTable","%CustAccount","","","","","","","SalesId",$A587)</f>
        <v>364-000011</v>
      </c>
      <c r="C587" s="7" t="str">
        <f>_xll.AtlasFormulas.AtlasFunctions.AtlasTable("PROD",DataAreaId,"T.CustTable","%Name","","","","","","","AccountNum",$B587)</f>
        <v>Fortius B.K.International bvba</v>
      </c>
      <c r="D587" s="4" t="s">
        <v>1429</v>
      </c>
      <c r="E587" s="4" t="s">
        <v>1430</v>
      </c>
      <c r="F587" s="4" t="s">
        <v>1431</v>
      </c>
      <c r="G587" s="7" t="str">
        <f>_xll.AtlasFormulas.AtlasFunctions.AtlasTable("PROD",DataAreaId,"T.SalesLine","%ShippingDateRequested","","","","","","","ItemId|InventTransId",$D587,$E587)</f>
        <v>5/29/2017</v>
      </c>
      <c r="H587" s="9">
        <v>-20</v>
      </c>
      <c r="I587" s="9">
        <f>_xll.AtlasFormulas.AtlasFunctions.AtlasBalance("PROD",DataAreaId,"T.SalesLine","Sum|SalesPrice|0","","","","","","","ItemId|InventTransId",$D587,$E587)</f>
        <v>9.6</v>
      </c>
      <c r="J587" s="7" t="str">
        <f>_xll.AtlasFormulas.AtlasFunctions.AtlasTable("PROD",DataAreaId,"T.SalesLine","%CurrencyCode","","","","","","","ItemId|InventTransId",$D587,$E587)</f>
        <v>EUR</v>
      </c>
      <c r="K587" s="9">
        <f>_xll.AtlasFormulas.AtlasFunctions.AtlasBalance("PROD",DataAreaId,"T.SalesLine","Sum|LineAmount|0","","","","","","","ItemId|InventTransId",$D587,$E587)</f>
        <v>192</v>
      </c>
      <c r="L587" s="6">
        <v>42886</v>
      </c>
      <c r="M587" s="6">
        <v>42884</v>
      </c>
    </row>
    <row r="588" spans="1:13" x14ac:dyDescent="0.25">
      <c r="A588" s="4" t="s">
        <v>1432</v>
      </c>
      <c r="B588" s="7" t="str">
        <f>_xll.AtlasFormulas.AtlasFunctions.AtlasTable("PROD",DataAreaId,"T.SalesTable","%CustAccount","","","","","","","SalesId",$A588)</f>
        <v>364-000017</v>
      </c>
      <c r="C588" s="7" t="str">
        <f>_xll.AtlasFormulas.AtlasFunctions.AtlasTable("PROD",DataAreaId,"T.CustTable","%Name","","","","","","","AccountNum",$B588)</f>
        <v>Ervas International B.V.</v>
      </c>
      <c r="D588" s="4" t="s">
        <v>1429</v>
      </c>
      <c r="E588" s="4" t="s">
        <v>1433</v>
      </c>
      <c r="F588" s="4" t="s">
        <v>1431</v>
      </c>
      <c r="G588" s="7" t="str">
        <f>_xll.AtlasFormulas.AtlasFunctions.AtlasTable("PROD",DataAreaId,"T.SalesLine","%ShippingDateRequested","","","","","","","ItemId|InventTransId",$D588,$E588)</f>
        <v>6/19/2017</v>
      </c>
      <c r="H588" s="9">
        <v>-71.5</v>
      </c>
      <c r="I588" s="9">
        <f>_xll.AtlasFormulas.AtlasFunctions.AtlasBalance("PROD",DataAreaId,"T.SalesLine","Sum|SalesPrice|0","","","","","","","ItemId|InventTransId",$D588,$E588)</f>
        <v>6.35</v>
      </c>
      <c r="J588" s="7" t="str">
        <f>_xll.AtlasFormulas.AtlasFunctions.AtlasTable("PROD",DataAreaId,"T.SalesLine","%CurrencyCode","","","","","","","ItemId|InventTransId",$D588,$E588)</f>
        <v>EUR</v>
      </c>
      <c r="K588" s="9">
        <f>_xll.AtlasFormulas.AtlasFunctions.AtlasBalance("PROD",DataAreaId,"T.SalesLine","Sum|LineAmount|0","","","","","","","ItemId|InventTransId",$D588,$E588)</f>
        <v>454.03</v>
      </c>
      <c r="L588" s="6">
        <v>42906</v>
      </c>
      <c r="M588" s="6">
        <v>42902</v>
      </c>
    </row>
    <row r="589" spans="1:13" x14ac:dyDescent="0.25">
      <c r="A589" s="4" t="s">
        <v>1434</v>
      </c>
      <c r="B589" s="7" t="str">
        <f>_xll.AtlasFormulas.AtlasFunctions.AtlasTable("PROD",DataAreaId,"T.SalesTable","%CustAccount","","","","","","","SalesId",$A589)</f>
        <v>364-000010</v>
      </c>
      <c r="C589" s="7" t="str">
        <f>_xll.AtlasFormulas.AtlasFunctions.AtlasTable("PROD",DataAreaId,"T.CustTable","%Name","","","","","","","AccountNum",$B589)</f>
        <v>Balm Uitwendige Wapening B.V.</v>
      </c>
      <c r="D589" s="4" t="s">
        <v>492</v>
      </c>
      <c r="E589" s="4" t="s">
        <v>1435</v>
      </c>
      <c r="F589" s="4" t="s">
        <v>493</v>
      </c>
      <c r="G589" s="7" t="str">
        <f>_xll.AtlasFormulas.AtlasFunctions.AtlasTable("PROD",DataAreaId,"T.SalesLine","%ShippingDateRequested","","","","","","","ItemId|InventTransId",$D589,$E589)</f>
        <v>6/22/2017</v>
      </c>
      <c r="H589" s="9">
        <v>-100</v>
      </c>
      <c r="I589" s="9">
        <f>_xll.AtlasFormulas.AtlasFunctions.AtlasBalance("PROD",DataAreaId,"T.SalesLine","Sum|SalesPrice|0","","","","","","","ItemId|InventTransId",$D589,$E589)</f>
        <v>0</v>
      </c>
      <c r="J589" s="7" t="str">
        <f>_xll.AtlasFormulas.AtlasFunctions.AtlasTable("PROD",DataAreaId,"T.SalesLine","%CurrencyCode","","","","","","","ItemId|InventTransId",$D589,$E589)</f>
        <v>EUR</v>
      </c>
      <c r="K589" s="9">
        <f>_xll.AtlasFormulas.AtlasFunctions.AtlasBalance("PROD",DataAreaId,"T.SalesLine","Sum|LineAmount|0","","","","","","","ItemId|InventTransId",$D589,$E589)</f>
        <v>0</v>
      </c>
      <c r="L589" s="6"/>
      <c r="M589" s="6"/>
    </row>
    <row r="590" spans="1:13" x14ac:dyDescent="0.25">
      <c r="A590" s="4" t="s">
        <v>1436</v>
      </c>
      <c r="B590" s="7" t="str">
        <f>_xll.AtlasFormulas.AtlasFunctions.AtlasTable("PROD",DataAreaId,"T.SalesTable","%CustAccount","","","","","","","SalesId",$A590)</f>
        <v>364-000170</v>
      </c>
      <c r="C590" s="7" t="str">
        <f>_xll.AtlasFormulas.AtlasFunctions.AtlasTable("PROD",DataAreaId,"T.CustTable","%Name","","","","","","","AccountNum",$B590)</f>
        <v>Neston Betonconservering</v>
      </c>
      <c r="D590" s="4" t="s">
        <v>492</v>
      </c>
      <c r="E590" s="4" t="s">
        <v>1437</v>
      </c>
      <c r="F590" s="4" t="s">
        <v>493</v>
      </c>
      <c r="G590" s="7" t="str">
        <f>_xll.AtlasFormulas.AtlasFunctions.AtlasTable("PROD",DataAreaId,"T.SalesLine","%ShippingDateRequested","","","","","","","ItemId|InventTransId",$D590,$E590)</f>
        <v>2/8/2017</v>
      </c>
      <c r="H590" s="9">
        <v>-10</v>
      </c>
      <c r="I590" s="9">
        <f>_xll.AtlasFormulas.AtlasFunctions.AtlasBalance("PROD",DataAreaId,"T.SalesLine","Sum|SalesPrice|0","","","","","","","ItemId|InventTransId",$D590,$E590)</f>
        <v>13.73</v>
      </c>
      <c r="J590" s="7" t="str">
        <f>_xll.AtlasFormulas.AtlasFunctions.AtlasTable("PROD",DataAreaId,"T.SalesLine","%CurrencyCode","","","","","","","ItemId|InventTransId",$D590,$E590)</f>
        <v>EUR</v>
      </c>
      <c r="K590" s="9">
        <f>_xll.AtlasFormulas.AtlasFunctions.AtlasBalance("PROD",DataAreaId,"T.SalesLine","Sum|LineAmount|0","","","","","","","ItemId|InventTransId",$D590,$E590)</f>
        <v>137.30000000000001</v>
      </c>
      <c r="L590" s="6">
        <v>42780</v>
      </c>
      <c r="M590" s="6">
        <v>42780</v>
      </c>
    </row>
    <row r="591" spans="1:13" x14ac:dyDescent="0.25">
      <c r="A591" s="4" t="s">
        <v>1438</v>
      </c>
      <c r="B591" s="7" t="str">
        <f>_xll.AtlasFormulas.AtlasFunctions.AtlasTable("PROD",DataAreaId,"T.SalesTable","%CustAccount","","","","","","","SalesId",$A591)</f>
        <v>364-000010</v>
      </c>
      <c r="C591" s="7" t="str">
        <f>_xll.AtlasFormulas.AtlasFunctions.AtlasTable("PROD",DataAreaId,"T.CustTable","%Name","","","","","","","AccountNum",$B591)</f>
        <v>Balm Uitwendige Wapening B.V.</v>
      </c>
      <c r="D591" s="4" t="s">
        <v>492</v>
      </c>
      <c r="E591" s="4" t="s">
        <v>1439</v>
      </c>
      <c r="F591" s="4" t="s">
        <v>493</v>
      </c>
      <c r="G591" s="7" t="str">
        <f>_xll.AtlasFormulas.AtlasFunctions.AtlasTable("PROD",DataAreaId,"T.SalesLine","%ShippingDateRequested","","","","","","","ItemId|InventTransId",$D591,$E591)</f>
        <v>2/24/2017</v>
      </c>
      <c r="H591" s="9">
        <v>-52</v>
      </c>
      <c r="I591" s="9">
        <f>_xll.AtlasFormulas.AtlasFunctions.AtlasBalance("PROD",DataAreaId,"T.SalesLine","Sum|SalesPrice|0","","","","","","","ItemId|InventTransId",$D591,$E591)</f>
        <v>9.5</v>
      </c>
      <c r="J591" s="7" t="str">
        <f>_xll.AtlasFormulas.AtlasFunctions.AtlasTable("PROD",DataAreaId,"T.SalesLine","%CurrencyCode","","","","","","","ItemId|InventTransId",$D591,$E591)</f>
        <v>EUR</v>
      </c>
      <c r="K591" s="9">
        <f>_xll.AtlasFormulas.AtlasFunctions.AtlasBalance("PROD",DataAreaId,"T.SalesLine","Sum|LineAmount|0","","","","","","","ItemId|InventTransId",$D591,$E591)</f>
        <v>494</v>
      </c>
      <c r="L591" s="6">
        <v>42797</v>
      </c>
      <c r="M591" s="6">
        <v>42789</v>
      </c>
    </row>
    <row r="592" spans="1:13" x14ac:dyDescent="0.25">
      <c r="A592" s="4" t="s">
        <v>1440</v>
      </c>
      <c r="B592" s="7" t="str">
        <f>_xll.AtlasFormulas.AtlasFunctions.AtlasTable("PROD",DataAreaId,"T.SalesTable","%CustAccount","","","","","","","SalesId",$A592)</f>
        <v>364-000014</v>
      </c>
      <c r="C592" s="7" t="str">
        <f>_xll.AtlasFormulas.AtlasFunctions.AtlasTable("PROD",DataAreaId,"T.CustTable","%Name","","","","","","","AccountNum",$B592)</f>
        <v>Rowij</v>
      </c>
      <c r="D592" s="4" t="s">
        <v>492</v>
      </c>
      <c r="E592" s="4" t="s">
        <v>1441</v>
      </c>
      <c r="F592" s="4" t="s">
        <v>493</v>
      </c>
      <c r="G592" s="7" t="str">
        <f>_xll.AtlasFormulas.AtlasFunctions.AtlasTable("PROD",DataAreaId,"T.SalesLine","%ShippingDateRequested","","","","","","","ItemId|InventTransId",$D592,$E592)</f>
        <v>3/3/2017</v>
      </c>
      <c r="H592" s="9">
        <v>30</v>
      </c>
      <c r="I592" s="9">
        <f>_xll.AtlasFormulas.AtlasFunctions.AtlasBalance("PROD",DataAreaId,"T.SalesLine","Sum|SalesPrice|0","","","","","","","ItemId|InventTransId",$D592,$E592)</f>
        <v>9.4499999999999993</v>
      </c>
      <c r="J592" s="7" t="str">
        <f>_xll.AtlasFormulas.AtlasFunctions.AtlasTable("PROD",DataAreaId,"T.SalesLine","%CurrencyCode","","","","","","","ItemId|InventTransId",$D592,$E592)</f>
        <v>EUR</v>
      </c>
      <c r="K592" s="9">
        <f>_xll.AtlasFormulas.AtlasFunctions.AtlasBalance("PROD",DataAreaId,"T.SalesLine","Sum|LineAmount|0","","","","","","","ItemId|InventTransId",$D592,$E592)</f>
        <v>-283.5</v>
      </c>
      <c r="L592" s="6">
        <v>42797</v>
      </c>
      <c r="M592" s="6">
        <v>42797</v>
      </c>
    </row>
    <row r="593" spans="1:13" x14ac:dyDescent="0.25">
      <c r="A593" s="4" t="s">
        <v>1442</v>
      </c>
      <c r="B593" s="7" t="str">
        <f>_xll.AtlasFormulas.AtlasFunctions.AtlasTable("PROD",DataAreaId,"T.SalesTable","%CustAccount","","","","","","","SalesId",$A593)</f>
        <v>364-000014</v>
      </c>
      <c r="C593" s="7" t="str">
        <f>_xll.AtlasFormulas.AtlasFunctions.AtlasTable("PROD",DataAreaId,"T.CustTable","%Name","","","","","","","AccountNum",$B593)</f>
        <v>Rowij</v>
      </c>
      <c r="D593" s="4" t="s">
        <v>492</v>
      </c>
      <c r="E593" s="4" t="s">
        <v>1443</v>
      </c>
      <c r="F593" s="4" t="s">
        <v>493</v>
      </c>
      <c r="G593" s="7" t="str">
        <f>_xll.AtlasFormulas.AtlasFunctions.AtlasTable("PROD",DataAreaId,"T.SalesLine","%ShippingDateRequested","","","","","","","ItemId|InventTransId",$D593,$E593)</f>
        <v>3/3/2017</v>
      </c>
      <c r="H593" s="9">
        <v>-30</v>
      </c>
      <c r="I593" s="9">
        <f>_xll.AtlasFormulas.AtlasFunctions.AtlasBalance("PROD",DataAreaId,"T.SalesLine","Sum|SalesPrice|0","","","","","","","ItemId|InventTransId",$D593,$E593)</f>
        <v>9.4499999999999993</v>
      </c>
      <c r="J593" s="7" t="str">
        <f>_xll.AtlasFormulas.AtlasFunctions.AtlasTable("PROD",DataAreaId,"T.SalesLine","%CurrencyCode","","","","","","","ItemId|InventTransId",$D593,$E593)</f>
        <v>EUR</v>
      </c>
      <c r="K593" s="9">
        <f>_xll.AtlasFormulas.AtlasFunctions.AtlasBalance("PROD",DataAreaId,"T.SalesLine","Sum|LineAmount|0","","","","","","","ItemId|InventTransId",$D593,$E593)</f>
        <v>283.5</v>
      </c>
      <c r="L593" s="6">
        <v>42797</v>
      </c>
      <c r="M593" s="6">
        <v>42797</v>
      </c>
    </row>
    <row r="594" spans="1:13" x14ac:dyDescent="0.25">
      <c r="A594" s="4" t="s">
        <v>1444</v>
      </c>
      <c r="B594" s="7" t="str">
        <f>_xll.AtlasFormulas.AtlasFunctions.AtlasTable("PROD",DataAreaId,"T.SalesTable","%CustAccount","","","","","","","SalesId",$A594)</f>
        <v>364-000014</v>
      </c>
      <c r="C594" s="7" t="str">
        <f>_xll.AtlasFormulas.AtlasFunctions.AtlasTable("PROD",DataAreaId,"T.CustTable","%Name","","","","","","","AccountNum",$B594)</f>
        <v>Rowij</v>
      </c>
      <c r="D594" s="4" t="s">
        <v>492</v>
      </c>
      <c r="E594" s="4" t="s">
        <v>1445</v>
      </c>
      <c r="F594" s="4" t="s">
        <v>493</v>
      </c>
      <c r="G594" s="7" t="str">
        <f>_xll.AtlasFormulas.AtlasFunctions.AtlasTable("PROD",DataAreaId,"T.SalesLine","%ShippingDateRequested","","","","","","","ItemId|InventTransId",$D594,$E594)</f>
        <v>2/24/2017</v>
      </c>
      <c r="H594" s="9">
        <v>-30</v>
      </c>
      <c r="I594" s="9">
        <f>_xll.AtlasFormulas.AtlasFunctions.AtlasBalance("PROD",DataAreaId,"T.SalesLine","Sum|SalesPrice|0","","","","","","","ItemId|InventTransId",$D594,$E594)</f>
        <v>9.4499999999999993</v>
      </c>
      <c r="J594" s="7" t="str">
        <f>_xll.AtlasFormulas.AtlasFunctions.AtlasTable("PROD",DataAreaId,"T.SalesLine","%CurrencyCode","","","","","","","ItemId|InventTransId",$D594,$E594)</f>
        <v>EUR</v>
      </c>
      <c r="K594" s="9">
        <f>_xll.AtlasFormulas.AtlasFunctions.AtlasBalance("PROD",DataAreaId,"T.SalesLine","Sum|LineAmount|0","","","","","","","ItemId|InventTransId",$D594,$E594)</f>
        <v>283.5</v>
      </c>
      <c r="L594" s="6">
        <v>42797</v>
      </c>
      <c r="M594" s="6">
        <v>42797</v>
      </c>
    </row>
    <row r="595" spans="1:13" x14ac:dyDescent="0.25">
      <c r="A595" s="4" t="s">
        <v>1446</v>
      </c>
      <c r="B595" s="7" t="str">
        <f>_xll.AtlasFormulas.AtlasFunctions.AtlasTable("PROD",DataAreaId,"T.SalesTable","%CustAccount","","","","","","","SalesId",$A595)</f>
        <v>364-000014</v>
      </c>
      <c r="C595" s="7" t="str">
        <f>_xll.AtlasFormulas.AtlasFunctions.AtlasTable("PROD",DataAreaId,"T.CustTable","%Name","","","","","","","AccountNum",$B595)</f>
        <v>Rowij</v>
      </c>
      <c r="D595" s="4" t="s">
        <v>492</v>
      </c>
      <c r="E595" s="4" t="s">
        <v>1447</v>
      </c>
      <c r="F595" s="4" t="s">
        <v>493</v>
      </c>
      <c r="G595" s="7" t="str">
        <f>_xll.AtlasFormulas.AtlasFunctions.AtlasTable("PROD",DataAreaId,"T.SalesLine","%ShippingDateRequested","","","","","","","ItemId|InventTransId",$D595,$E595)</f>
        <v>3/7/2017</v>
      </c>
      <c r="H595" s="9">
        <v>-150</v>
      </c>
      <c r="I595" s="9">
        <f>_xll.AtlasFormulas.AtlasFunctions.AtlasBalance("PROD",DataAreaId,"T.SalesLine","Sum|SalesPrice|0","","","","","","","ItemId|InventTransId",$D595,$E595)</f>
        <v>9.4499999999999993</v>
      </c>
      <c r="J595" s="7" t="str">
        <f>_xll.AtlasFormulas.AtlasFunctions.AtlasTable("PROD",DataAreaId,"T.SalesLine","%CurrencyCode","","","","","","","ItemId|InventTransId",$D595,$E595)</f>
        <v>EUR</v>
      </c>
      <c r="K595" s="9">
        <f>_xll.AtlasFormulas.AtlasFunctions.AtlasBalance("PROD",DataAreaId,"T.SalesLine","Sum|LineAmount|0","","","","","","","ItemId|InventTransId",$D595,$E595)</f>
        <v>1417.5</v>
      </c>
      <c r="L595" s="6">
        <v>42807</v>
      </c>
      <c r="M595" s="6">
        <v>42801</v>
      </c>
    </row>
    <row r="596" spans="1:13" x14ac:dyDescent="0.25">
      <c r="A596" s="4" t="s">
        <v>1448</v>
      </c>
      <c r="B596" s="7" t="str">
        <f>_xll.AtlasFormulas.AtlasFunctions.AtlasTable("PROD",DataAreaId,"T.SalesTable","%CustAccount","","","","","","","SalesId",$A596)</f>
        <v>364-000014</v>
      </c>
      <c r="C596" s="7" t="str">
        <f>_xll.AtlasFormulas.AtlasFunctions.AtlasTable("PROD",DataAreaId,"T.CustTable","%Name","","","","","","","AccountNum",$B596)</f>
        <v>Rowij</v>
      </c>
      <c r="D596" s="4" t="s">
        <v>492</v>
      </c>
      <c r="E596" s="4" t="s">
        <v>1449</v>
      </c>
      <c r="F596" s="4" t="s">
        <v>493</v>
      </c>
      <c r="G596" s="7" t="str">
        <f>_xll.AtlasFormulas.AtlasFunctions.AtlasTable("PROD",DataAreaId,"T.SalesLine","%ShippingDateRequested","","","","","","","ItemId|InventTransId",$D596,$E596)</f>
        <v>4/3/2017</v>
      </c>
      <c r="H596" s="9">
        <v>-70</v>
      </c>
      <c r="I596" s="9">
        <f>_xll.AtlasFormulas.AtlasFunctions.AtlasBalance("PROD",DataAreaId,"T.SalesLine","Sum|SalesPrice|0","","","","","","","ItemId|InventTransId",$D596,$E596)</f>
        <v>9.4499999999999993</v>
      </c>
      <c r="J596" s="7" t="str">
        <f>_xll.AtlasFormulas.AtlasFunctions.AtlasTable("PROD",DataAreaId,"T.SalesLine","%CurrencyCode","","","","","","","ItemId|InventTransId",$D596,$E596)</f>
        <v>EUR</v>
      </c>
      <c r="K596" s="9">
        <f>_xll.AtlasFormulas.AtlasFunctions.AtlasBalance("PROD",DataAreaId,"T.SalesLine","Sum|LineAmount|0","","","","","","","ItemId|InventTransId",$D596,$E596)</f>
        <v>661.5</v>
      </c>
      <c r="L596" s="6">
        <v>42832</v>
      </c>
      <c r="M596" s="6">
        <v>42828</v>
      </c>
    </row>
    <row r="597" spans="1:13" x14ac:dyDescent="0.25">
      <c r="A597" s="4" t="s">
        <v>1450</v>
      </c>
      <c r="B597" s="7" t="str">
        <f>_xll.AtlasFormulas.AtlasFunctions.AtlasTable("PROD",DataAreaId,"T.SalesTable","%CustAccount","","","","","","","SalesId",$A597)</f>
        <v>364-000010</v>
      </c>
      <c r="C597" s="7" t="str">
        <f>_xll.AtlasFormulas.AtlasFunctions.AtlasTable("PROD",DataAreaId,"T.CustTable","%Name","","","","","","","AccountNum",$B597)</f>
        <v>Balm Uitwendige Wapening B.V.</v>
      </c>
      <c r="D597" s="4" t="s">
        <v>492</v>
      </c>
      <c r="E597" s="4" t="s">
        <v>1451</v>
      </c>
      <c r="F597" s="4" t="s">
        <v>493</v>
      </c>
      <c r="G597" s="7" t="str">
        <f>_xll.AtlasFormulas.AtlasFunctions.AtlasTable("PROD",DataAreaId,"T.SalesLine","%ShippingDateRequested","","","","","","","ItemId|InventTransId",$D597,$E597)</f>
        <v>4/25/2017</v>
      </c>
      <c r="H597" s="9">
        <v>-80</v>
      </c>
      <c r="I597" s="9">
        <f>_xll.AtlasFormulas.AtlasFunctions.AtlasBalance("PROD",DataAreaId,"T.SalesLine","Sum|SalesPrice|0","","","","","","","ItemId|InventTransId",$D597,$E597)</f>
        <v>9.5</v>
      </c>
      <c r="J597" s="7" t="str">
        <f>_xll.AtlasFormulas.AtlasFunctions.AtlasTable("PROD",DataAreaId,"T.SalesLine","%CurrencyCode","","","","","","","ItemId|InventTransId",$D597,$E597)</f>
        <v>EUR</v>
      </c>
      <c r="K597" s="9">
        <f>_xll.AtlasFormulas.AtlasFunctions.AtlasBalance("PROD",DataAreaId,"T.SalesLine","Sum|LineAmount|0","","","","","","","ItemId|InventTransId",$D597,$E597)</f>
        <v>760</v>
      </c>
      <c r="L597" s="6">
        <v>42853</v>
      </c>
      <c r="M597" s="6">
        <v>42849</v>
      </c>
    </row>
    <row r="598" spans="1:13" x14ac:dyDescent="0.25">
      <c r="A598" s="4" t="s">
        <v>1452</v>
      </c>
      <c r="B598" s="7" t="str">
        <f>_xll.AtlasFormulas.AtlasFunctions.AtlasTable("PROD",DataAreaId,"T.SalesTable","%CustAccount","","","","","","","SalesId",$A598)</f>
        <v>364-000089</v>
      </c>
      <c r="C598" s="7" t="str">
        <f>_xll.AtlasFormulas.AtlasFunctions.AtlasTable("PROD",DataAreaId,"T.CustTable","%Name","","","","","","","AccountNum",$B598)</f>
        <v>Kiwitz Jaki B.V.</v>
      </c>
      <c r="D598" s="4" t="s">
        <v>492</v>
      </c>
      <c r="E598" s="4" t="s">
        <v>1453</v>
      </c>
      <c r="F598" s="4" t="s">
        <v>493</v>
      </c>
      <c r="G598" s="7" t="str">
        <f>_xll.AtlasFormulas.AtlasFunctions.AtlasTable("PROD",DataAreaId,"T.SalesLine","%ShippingDateRequested","","","","","","","ItemId|InventTransId",$D598,$E598)</f>
        <v>5/5/2017</v>
      </c>
      <c r="H598" s="9">
        <v>-40</v>
      </c>
      <c r="I598" s="9">
        <f>_xll.AtlasFormulas.AtlasFunctions.AtlasBalance("PROD",DataAreaId,"T.SalesLine","Sum|SalesPrice|0","","","","","","","ItemId|InventTransId",$D598,$E598)</f>
        <v>9.07</v>
      </c>
      <c r="J598" s="7" t="str">
        <f>_xll.AtlasFormulas.AtlasFunctions.AtlasTable("PROD",DataAreaId,"T.SalesLine","%CurrencyCode","","","","","","","ItemId|InventTransId",$D598,$E598)</f>
        <v>EUR</v>
      </c>
      <c r="K598" s="9">
        <f>_xll.AtlasFormulas.AtlasFunctions.AtlasBalance("PROD",DataAreaId,"T.SalesLine","Sum|LineAmount|0","","","","","","","ItemId|InventTransId",$D598,$E598)</f>
        <v>362.8</v>
      </c>
      <c r="L598" s="6">
        <v>42867</v>
      </c>
      <c r="M598" s="6">
        <v>42860</v>
      </c>
    </row>
    <row r="599" spans="1:13" x14ac:dyDescent="0.25">
      <c r="A599" s="4" t="s">
        <v>1454</v>
      </c>
      <c r="B599" s="7" t="str">
        <f>_xll.AtlasFormulas.AtlasFunctions.AtlasTable("PROD",DataAreaId,"T.SalesTable","%CustAccount","","","","","","","SalesId",$A599)</f>
        <v>364-000036</v>
      </c>
      <c r="C599" s="7" t="str">
        <f>_xll.AtlasFormulas.AtlasFunctions.AtlasTable("PROD",DataAreaId,"T.CustTable","%Name","","","","","","","AccountNum",$B599)</f>
        <v>Bouwbedrijf Salverda B.V.</v>
      </c>
      <c r="D599" s="4" t="s">
        <v>492</v>
      </c>
      <c r="E599" s="4" t="s">
        <v>1455</v>
      </c>
      <c r="F599" s="4" t="s">
        <v>493</v>
      </c>
      <c r="G599" s="7" t="str">
        <f>_xll.AtlasFormulas.AtlasFunctions.AtlasTable("PROD",DataAreaId,"T.SalesLine","%ShippingDateRequested","","","","","","","ItemId|InventTransId",$D599,$E599)</f>
        <v>5/17/2017</v>
      </c>
      <c r="H599" s="9">
        <v>-100</v>
      </c>
      <c r="I599" s="9">
        <f>_xll.AtlasFormulas.AtlasFunctions.AtlasBalance("PROD",DataAreaId,"T.SalesLine","Sum|SalesPrice|0","","","","","","","ItemId|InventTransId",$D599,$E599)</f>
        <v>12.48</v>
      </c>
      <c r="J599" s="7" t="str">
        <f>_xll.AtlasFormulas.AtlasFunctions.AtlasTable("PROD",DataAreaId,"T.SalesLine","%CurrencyCode","","","","","","","ItemId|InventTransId",$D599,$E599)</f>
        <v>EUR</v>
      </c>
      <c r="K599" s="9">
        <f>_xll.AtlasFormulas.AtlasFunctions.AtlasBalance("PROD",DataAreaId,"T.SalesLine","Sum|LineAmount|0","","","","","","","ItemId|InventTransId",$D599,$E599)</f>
        <v>1248</v>
      </c>
      <c r="L599" s="6">
        <v>42874</v>
      </c>
      <c r="M599" s="6">
        <v>42871</v>
      </c>
    </row>
    <row r="600" spans="1:13" x14ac:dyDescent="0.25">
      <c r="A600" s="4" t="s">
        <v>1454</v>
      </c>
      <c r="B600" s="7" t="str">
        <f>_xll.AtlasFormulas.AtlasFunctions.AtlasTable("PROD",DataAreaId,"T.SalesTable","%CustAccount","","","","","","","SalesId",$A600)</f>
        <v>364-000036</v>
      </c>
      <c r="C600" s="7" t="str">
        <f>_xll.AtlasFormulas.AtlasFunctions.AtlasTable("PROD",DataAreaId,"T.CustTable","%Name","","","","","","","AccountNum",$B600)</f>
        <v>Bouwbedrijf Salverda B.V.</v>
      </c>
      <c r="D600" s="4" t="s">
        <v>492</v>
      </c>
      <c r="E600" s="4" t="s">
        <v>1456</v>
      </c>
      <c r="F600" s="4" t="s">
        <v>493</v>
      </c>
      <c r="G600" s="7" t="str">
        <f>_xll.AtlasFormulas.AtlasFunctions.AtlasTable("PROD",DataAreaId,"T.SalesLine","%ShippingDateRequested","","","","","","","ItemId|InventTransId",$D600,$E600)</f>
        <v>5/17/2017</v>
      </c>
      <c r="H600" s="9">
        <v>-8</v>
      </c>
      <c r="I600" s="9">
        <f>_xll.AtlasFormulas.AtlasFunctions.AtlasBalance("PROD",DataAreaId,"T.SalesLine","Sum|SalesPrice|0","","","","","","","ItemId|InventTransId",$D600,$E600)</f>
        <v>13.1</v>
      </c>
      <c r="J600" s="7" t="str">
        <f>_xll.AtlasFormulas.AtlasFunctions.AtlasTable("PROD",DataAreaId,"T.SalesLine","%CurrencyCode","","","","","","","ItemId|InventTransId",$D600,$E600)</f>
        <v>EUR</v>
      </c>
      <c r="K600" s="9">
        <f>_xll.AtlasFormulas.AtlasFunctions.AtlasBalance("PROD",DataAreaId,"T.SalesLine","Sum|LineAmount|0","","","","","","","ItemId|InventTransId",$D600,$E600)</f>
        <v>104.8</v>
      </c>
      <c r="L600" s="6">
        <v>42874</v>
      </c>
      <c r="M600" s="6">
        <v>42871</v>
      </c>
    </row>
    <row r="601" spans="1:13" x14ac:dyDescent="0.25">
      <c r="A601" s="4" t="s">
        <v>1454</v>
      </c>
      <c r="B601" s="7" t="str">
        <f>_xll.AtlasFormulas.AtlasFunctions.AtlasTable("PROD",DataAreaId,"T.SalesTable","%CustAccount","","","","","","","SalesId",$A601)</f>
        <v>364-000036</v>
      </c>
      <c r="C601" s="7" t="str">
        <f>_xll.AtlasFormulas.AtlasFunctions.AtlasTable("PROD",DataAreaId,"T.CustTable","%Name","","","","","","","AccountNum",$B601)</f>
        <v>Bouwbedrijf Salverda B.V.</v>
      </c>
      <c r="D601" s="4" t="s">
        <v>492</v>
      </c>
      <c r="E601" s="4" t="s">
        <v>1457</v>
      </c>
      <c r="F601" s="4" t="s">
        <v>493</v>
      </c>
      <c r="G601" s="7" t="str">
        <f>_xll.AtlasFormulas.AtlasFunctions.AtlasTable("PROD",DataAreaId,"T.SalesLine","%ShippingDateRequested","","","","","","","ItemId|InventTransId",$D601,$E601)</f>
        <v>5/17/2017</v>
      </c>
      <c r="H601" s="9">
        <v>-4.0999999999999996</v>
      </c>
      <c r="I601" s="9">
        <f>_xll.AtlasFormulas.AtlasFunctions.AtlasBalance("PROD",DataAreaId,"T.SalesLine","Sum|SalesPrice|0","","","","","","","ItemId|InventTransId",$D601,$E601)</f>
        <v>13.1</v>
      </c>
      <c r="J601" s="7" t="str">
        <f>_xll.AtlasFormulas.AtlasFunctions.AtlasTable("PROD",DataAreaId,"T.SalesLine","%CurrencyCode","","","","","","","ItemId|InventTransId",$D601,$E601)</f>
        <v>EUR</v>
      </c>
      <c r="K601" s="9">
        <f>_xll.AtlasFormulas.AtlasFunctions.AtlasBalance("PROD",DataAreaId,"T.SalesLine","Sum|LineAmount|0","","","","","","","ItemId|InventTransId",$D601,$E601)</f>
        <v>53.71</v>
      </c>
      <c r="L601" s="6">
        <v>42874</v>
      </c>
      <c r="M601" s="6">
        <v>42871</v>
      </c>
    </row>
    <row r="602" spans="1:13" x14ac:dyDescent="0.25">
      <c r="A602" s="4" t="s">
        <v>1454</v>
      </c>
      <c r="B602" s="7" t="str">
        <f>_xll.AtlasFormulas.AtlasFunctions.AtlasTable("PROD",DataAreaId,"T.SalesTable","%CustAccount","","","","","","","SalesId",$A602)</f>
        <v>364-000036</v>
      </c>
      <c r="C602" s="7" t="str">
        <f>_xll.AtlasFormulas.AtlasFunctions.AtlasTable("PROD",DataAreaId,"T.CustTable","%Name","","","","","","","AccountNum",$B602)</f>
        <v>Bouwbedrijf Salverda B.V.</v>
      </c>
      <c r="D602" s="4" t="s">
        <v>492</v>
      </c>
      <c r="E602" s="4" t="s">
        <v>1458</v>
      </c>
      <c r="F602" s="4" t="s">
        <v>493</v>
      </c>
      <c r="G602" s="7" t="str">
        <f>_xll.AtlasFormulas.AtlasFunctions.AtlasTable("PROD",DataAreaId,"T.SalesLine","%ShippingDateRequested","","","","","","","ItemId|InventTransId",$D602,$E602)</f>
        <v>5/17/2017</v>
      </c>
      <c r="H602" s="9">
        <v>-4.4000000000000004</v>
      </c>
      <c r="I602" s="9">
        <f>_xll.AtlasFormulas.AtlasFunctions.AtlasBalance("PROD",DataAreaId,"T.SalesLine","Sum|SalesPrice|0","","","","","","","ItemId|InventTransId",$D602,$E602)</f>
        <v>13.1</v>
      </c>
      <c r="J602" s="7" t="str">
        <f>_xll.AtlasFormulas.AtlasFunctions.AtlasTable("PROD",DataAreaId,"T.SalesLine","%CurrencyCode","","","","","","","ItemId|InventTransId",$D602,$E602)</f>
        <v>EUR</v>
      </c>
      <c r="K602" s="9">
        <f>_xll.AtlasFormulas.AtlasFunctions.AtlasBalance("PROD",DataAreaId,"T.SalesLine","Sum|LineAmount|0","","","","","","","ItemId|InventTransId",$D602,$E602)</f>
        <v>57.64</v>
      </c>
      <c r="L602" s="6">
        <v>42874</v>
      </c>
      <c r="M602" s="6">
        <v>42871</v>
      </c>
    </row>
    <row r="603" spans="1:13" x14ac:dyDescent="0.25">
      <c r="A603" s="4" t="s">
        <v>1454</v>
      </c>
      <c r="B603" s="7" t="str">
        <f>_xll.AtlasFormulas.AtlasFunctions.AtlasTable("PROD",DataAreaId,"T.SalesTable","%CustAccount","","","","","","","SalesId",$A603)</f>
        <v>364-000036</v>
      </c>
      <c r="C603" s="7" t="str">
        <f>_xll.AtlasFormulas.AtlasFunctions.AtlasTable("PROD",DataAreaId,"T.CustTable","%Name","","","","","","","AccountNum",$B603)</f>
        <v>Bouwbedrijf Salverda B.V.</v>
      </c>
      <c r="D603" s="4" t="s">
        <v>492</v>
      </c>
      <c r="E603" s="4" t="s">
        <v>1459</v>
      </c>
      <c r="F603" s="4" t="s">
        <v>493</v>
      </c>
      <c r="G603" s="7" t="str">
        <f>_xll.AtlasFormulas.AtlasFunctions.AtlasTable("PROD",DataAreaId,"T.SalesLine","%ShippingDateRequested","","","","","","","ItemId|InventTransId",$D603,$E603)</f>
        <v>5/17/2017</v>
      </c>
      <c r="H603" s="9">
        <v>-9.1999999999999993</v>
      </c>
      <c r="I603" s="9">
        <f>_xll.AtlasFormulas.AtlasFunctions.AtlasBalance("PROD",DataAreaId,"T.SalesLine","Sum|SalesPrice|0","","","","","","","ItemId|InventTransId",$D603,$E603)</f>
        <v>13.1</v>
      </c>
      <c r="J603" s="7" t="str">
        <f>_xll.AtlasFormulas.AtlasFunctions.AtlasTable("PROD",DataAreaId,"T.SalesLine","%CurrencyCode","","","","","","","ItemId|InventTransId",$D603,$E603)</f>
        <v>EUR</v>
      </c>
      <c r="K603" s="9">
        <f>_xll.AtlasFormulas.AtlasFunctions.AtlasBalance("PROD",DataAreaId,"T.SalesLine","Sum|LineAmount|0","","","","","","","ItemId|InventTransId",$D603,$E603)</f>
        <v>120.52</v>
      </c>
      <c r="L603" s="6">
        <v>42874</v>
      </c>
      <c r="M603" s="6">
        <v>42871</v>
      </c>
    </row>
    <row r="604" spans="1:13" x14ac:dyDescent="0.25">
      <c r="A604" s="4" t="s">
        <v>1460</v>
      </c>
      <c r="B604" s="7" t="str">
        <f>_xll.AtlasFormulas.AtlasFunctions.AtlasTable("PROD",DataAreaId,"T.SalesTable","%CustAccount","","","","","","","SalesId",$A604)</f>
        <v>364-000089</v>
      </c>
      <c r="C604" s="7" t="str">
        <f>_xll.AtlasFormulas.AtlasFunctions.AtlasTable("PROD",DataAreaId,"T.CustTable","%Name","","","","","","","AccountNum",$B604)</f>
        <v>Kiwitz Jaki B.V.</v>
      </c>
      <c r="D604" s="4" t="s">
        <v>492</v>
      </c>
      <c r="E604" s="4" t="s">
        <v>1461</v>
      </c>
      <c r="F604" s="4" t="s">
        <v>493</v>
      </c>
      <c r="G604" s="7" t="str">
        <f>_xll.AtlasFormulas.AtlasFunctions.AtlasTable("PROD",DataAreaId,"T.SalesLine","%ShippingDateRequested","","","","","","","ItemId|InventTransId",$D604,$E604)</f>
        <v>5/19/2017</v>
      </c>
      <c r="H604" s="9">
        <v>-66</v>
      </c>
      <c r="I604" s="9">
        <f>_xll.AtlasFormulas.AtlasFunctions.AtlasBalance("PROD",DataAreaId,"T.SalesLine","Sum|SalesPrice|0","","","","","","","ItemId|InventTransId",$D604,$E604)</f>
        <v>9.07</v>
      </c>
      <c r="J604" s="7" t="str">
        <f>_xll.AtlasFormulas.AtlasFunctions.AtlasTable("PROD",DataAreaId,"T.SalesLine","%CurrencyCode","","","","","","","ItemId|InventTransId",$D604,$E604)</f>
        <v>EUR</v>
      </c>
      <c r="K604" s="9">
        <f>_xll.AtlasFormulas.AtlasFunctions.AtlasBalance("PROD",DataAreaId,"T.SalesLine","Sum|LineAmount|0","","","","","","","ItemId|InventTransId",$D604,$E604)</f>
        <v>598.62</v>
      </c>
      <c r="L604" s="6">
        <v>42879</v>
      </c>
      <c r="M604" s="6">
        <v>42874</v>
      </c>
    </row>
    <row r="605" spans="1:13" x14ac:dyDescent="0.25">
      <c r="A605" s="4" t="s">
        <v>1462</v>
      </c>
      <c r="B605" s="7" t="str">
        <f>_xll.AtlasFormulas.AtlasFunctions.AtlasTable("PROD",DataAreaId,"T.SalesTable","%CustAccount","","","","","","","SalesId",$A605)</f>
        <v>364-000059</v>
      </c>
      <c r="C605" s="7" t="str">
        <f>_xll.AtlasFormulas.AtlasFunctions.AtlasTable("PROD",DataAreaId,"T.CustTable","%Name","","","","","","","AccountNum",$B605)</f>
        <v>Kreeft Betonrenovatie &amp; Injectietechnieken BV</v>
      </c>
      <c r="D605" s="4" t="s">
        <v>492</v>
      </c>
      <c r="E605" s="4" t="s">
        <v>1463</v>
      </c>
      <c r="F605" s="4" t="s">
        <v>493</v>
      </c>
      <c r="G605" s="7" t="str">
        <f>_xll.AtlasFormulas.AtlasFunctions.AtlasTable("PROD",DataAreaId,"T.SalesLine","%ShippingDateRequested","","","","","","","ItemId|InventTransId",$D605,$E605)</f>
        <v>6/6/2017</v>
      </c>
      <c r="H605" s="9">
        <v>-39.200000000000003</v>
      </c>
      <c r="I605" s="9">
        <f>_xll.AtlasFormulas.AtlasFunctions.AtlasBalance("PROD",DataAreaId,"T.SalesLine","Sum|SalesPrice|0","","","","","","","ItemId|InventTransId",$D605,$E605)</f>
        <v>9.07</v>
      </c>
      <c r="J605" s="7" t="str">
        <f>_xll.AtlasFormulas.AtlasFunctions.AtlasTable("PROD",DataAreaId,"T.SalesLine","%CurrencyCode","","","","","","","ItemId|InventTransId",$D605,$E605)</f>
        <v>EUR</v>
      </c>
      <c r="K605" s="9">
        <f>_xll.AtlasFormulas.AtlasFunctions.AtlasBalance("PROD",DataAreaId,"T.SalesLine","Sum|LineAmount|0","","","","","","","ItemId|InventTransId",$D605,$E605)</f>
        <v>1117.42</v>
      </c>
      <c r="L605" s="6">
        <v>42894</v>
      </c>
      <c r="M605" s="6">
        <v>42892</v>
      </c>
    </row>
    <row r="606" spans="1:13" x14ac:dyDescent="0.25">
      <c r="A606" s="4" t="s">
        <v>1462</v>
      </c>
      <c r="B606" s="7" t="str">
        <f>_xll.AtlasFormulas.AtlasFunctions.AtlasTable("PROD",DataAreaId,"T.SalesTable","%CustAccount","","","","","","","SalesId",$A606)</f>
        <v>364-000059</v>
      </c>
      <c r="C606" s="7" t="str">
        <f>_xll.AtlasFormulas.AtlasFunctions.AtlasTable("PROD",DataAreaId,"T.CustTable","%Name","","","","","","","AccountNum",$B606)</f>
        <v>Kreeft Betonrenovatie &amp; Injectietechnieken BV</v>
      </c>
      <c r="D606" s="4" t="s">
        <v>492</v>
      </c>
      <c r="E606" s="4" t="s">
        <v>1463</v>
      </c>
      <c r="F606" s="4" t="s">
        <v>493</v>
      </c>
      <c r="G606" s="7" t="str">
        <f>_xll.AtlasFormulas.AtlasFunctions.AtlasTable("PROD",DataAreaId,"T.SalesLine","%ShippingDateRequested","","","","","","","ItemId|InventTransId",$D606,$E606)</f>
        <v>6/6/2017</v>
      </c>
      <c r="H606" s="9">
        <v>-84</v>
      </c>
      <c r="I606" s="9">
        <f>_xll.AtlasFormulas.AtlasFunctions.AtlasBalance("PROD",DataAreaId,"T.SalesLine","Sum|SalesPrice|0","","","","","","","ItemId|InventTransId",$D606,$E606)</f>
        <v>9.07</v>
      </c>
      <c r="J606" s="7" t="str">
        <f>_xll.AtlasFormulas.AtlasFunctions.AtlasTable("PROD",DataAreaId,"T.SalesLine","%CurrencyCode","","","","","","","ItemId|InventTransId",$D606,$E606)</f>
        <v>EUR</v>
      </c>
      <c r="K606" s="9">
        <f>_xll.AtlasFormulas.AtlasFunctions.AtlasBalance("PROD",DataAreaId,"T.SalesLine","Sum|LineAmount|0","","","","","","","ItemId|InventTransId",$D606,$E606)</f>
        <v>1117.42</v>
      </c>
      <c r="L606" s="6">
        <v>42894</v>
      </c>
      <c r="M606" s="6">
        <v>42892</v>
      </c>
    </row>
    <row r="607" spans="1:13" x14ac:dyDescent="0.25">
      <c r="A607" s="4" t="s">
        <v>1464</v>
      </c>
      <c r="B607" s="7" t="str">
        <f>_xll.AtlasFormulas.AtlasFunctions.AtlasTable("PROD",DataAreaId,"T.SalesTable","%CustAccount","","","","","","","SalesId",$A607)</f>
        <v>364-000187</v>
      </c>
      <c r="C607" s="7" t="str">
        <f>_xll.AtlasFormulas.AtlasFunctions.AtlasTable("PROD",DataAreaId,"T.CustTable","%Name","","","","","","","AccountNum",$B607)</f>
        <v>Coaton B.V.</v>
      </c>
      <c r="D607" s="4" t="s">
        <v>492</v>
      </c>
      <c r="E607" s="4" t="s">
        <v>1465</v>
      </c>
      <c r="F607" s="4" t="s">
        <v>493</v>
      </c>
      <c r="G607" s="7" t="str">
        <f>_xll.AtlasFormulas.AtlasFunctions.AtlasTable("PROD",DataAreaId,"T.SalesLine","%ShippingDateRequested","","","","","","","ItemId|InventTransId",$D607,$E607)</f>
        <v>6/8/2017</v>
      </c>
      <c r="H607" s="9">
        <v>-13.6</v>
      </c>
      <c r="I607" s="9">
        <f>_xll.AtlasFormulas.AtlasFunctions.AtlasBalance("PROD",DataAreaId,"T.SalesLine","Sum|SalesPrice|0","","","","","","","ItemId|InventTransId",$D607,$E607)</f>
        <v>13.1</v>
      </c>
      <c r="J607" s="7" t="str">
        <f>_xll.AtlasFormulas.AtlasFunctions.AtlasTable("PROD",DataAreaId,"T.SalesLine","%CurrencyCode","","","","","","","ItemId|InventTransId",$D607,$E607)</f>
        <v>EUR</v>
      </c>
      <c r="K607" s="9">
        <f>_xll.AtlasFormulas.AtlasFunctions.AtlasBalance("PROD",DataAreaId,"T.SalesLine","Sum|LineAmount|0","","","","","","","ItemId|InventTransId",$D607,$E607)</f>
        <v>178.16</v>
      </c>
      <c r="L607" s="6">
        <v>42900</v>
      </c>
      <c r="M607" s="6">
        <v>42894</v>
      </c>
    </row>
    <row r="608" spans="1:13" x14ac:dyDescent="0.25">
      <c r="A608" s="4" t="s">
        <v>1432</v>
      </c>
      <c r="B608" s="7" t="str">
        <f>_xll.AtlasFormulas.AtlasFunctions.AtlasTable("PROD",DataAreaId,"T.SalesTable","%CustAccount","","","","","","","SalesId",$A608)</f>
        <v>364-000017</v>
      </c>
      <c r="C608" s="7" t="str">
        <f>_xll.AtlasFormulas.AtlasFunctions.AtlasTable("PROD",DataAreaId,"T.CustTable","%Name","","","","","","","AccountNum",$B608)</f>
        <v>Ervas International B.V.</v>
      </c>
      <c r="D608" s="4" t="s">
        <v>492</v>
      </c>
      <c r="E608" s="4" t="s">
        <v>1466</v>
      </c>
      <c r="F608" s="4" t="s">
        <v>493</v>
      </c>
      <c r="G608" s="7" t="str">
        <f>_xll.AtlasFormulas.AtlasFunctions.AtlasTable("PROD",DataAreaId,"T.SalesLine","%ShippingDateRequested","","","","","","","ItemId|InventTransId",$D608,$E608)</f>
        <v>6/19/2017</v>
      </c>
      <c r="H608" s="9">
        <v>-7.5</v>
      </c>
      <c r="I608" s="9">
        <f>_xll.AtlasFormulas.AtlasFunctions.AtlasBalance("PROD",DataAreaId,"T.SalesLine","Sum|SalesPrice|0","","","","","","","ItemId|InventTransId",$D608,$E608)</f>
        <v>9.4499999999999993</v>
      </c>
      <c r="J608" s="7" t="str">
        <f>_xll.AtlasFormulas.AtlasFunctions.AtlasTable("PROD",DataAreaId,"T.SalesLine","%CurrencyCode","","","","","","","ItemId|InventTransId",$D608,$E608)</f>
        <v>EUR</v>
      </c>
      <c r="K608" s="9">
        <f>_xll.AtlasFormulas.AtlasFunctions.AtlasBalance("PROD",DataAreaId,"T.SalesLine","Sum|LineAmount|0","","","","","","","ItemId|InventTransId",$D608,$E608)</f>
        <v>70.88</v>
      </c>
      <c r="L608" s="6">
        <v>42906</v>
      </c>
      <c r="M608" s="6">
        <v>42902</v>
      </c>
    </row>
    <row r="609" spans="1:13" x14ac:dyDescent="0.25">
      <c r="A609" s="4" t="s">
        <v>1450</v>
      </c>
      <c r="B609" s="7" t="str">
        <f>_xll.AtlasFormulas.AtlasFunctions.AtlasTable("PROD",DataAreaId,"T.SalesTable","%CustAccount","","","","","","","SalesId",$A609)</f>
        <v>364-000010</v>
      </c>
      <c r="C609" s="7" t="str">
        <f>_xll.AtlasFormulas.AtlasFunctions.AtlasTable("PROD",DataAreaId,"T.CustTable","%Name","","","","","","","AccountNum",$B609)</f>
        <v>Balm Uitwendige Wapening B.V.</v>
      </c>
      <c r="D609" s="4" t="s">
        <v>43</v>
      </c>
      <c r="E609" s="4" t="s">
        <v>1467</v>
      </c>
      <c r="F609" s="4" t="s">
        <v>44</v>
      </c>
      <c r="G609" s="7" t="str">
        <f>_xll.AtlasFormulas.AtlasFunctions.AtlasTable("PROD",DataAreaId,"T.SalesLine","%ShippingDateRequested","","","","","","","ItemId|InventTransId",$D609,$E609)</f>
        <v>4/25/2017</v>
      </c>
      <c r="H609" s="9">
        <v>-150</v>
      </c>
      <c r="I609" s="9">
        <f>_xll.AtlasFormulas.AtlasFunctions.AtlasBalance("PROD",DataAreaId,"T.SalesLine","Sum|SalesPrice|0","","","","","","","ItemId|InventTransId",$D609,$E609)</f>
        <v>9.625</v>
      </c>
      <c r="J609" s="7" t="str">
        <f>_xll.AtlasFormulas.AtlasFunctions.AtlasTable("PROD",DataAreaId,"T.SalesLine","%CurrencyCode","","","","","","","ItemId|InventTransId",$D609,$E609)</f>
        <v>EUR</v>
      </c>
      <c r="K609" s="9">
        <f>_xll.AtlasFormulas.AtlasFunctions.AtlasBalance("PROD",DataAreaId,"T.SalesLine","Sum|LineAmount|0","","","","","","","ItemId|InventTransId",$D609,$E609)</f>
        <v>1443.75</v>
      </c>
      <c r="L609" s="6">
        <v>42853</v>
      </c>
      <c r="M609" s="6">
        <v>42849</v>
      </c>
    </row>
    <row r="610" spans="1:13" x14ac:dyDescent="0.25">
      <c r="A610" s="4" t="s">
        <v>1452</v>
      </c>
      <c r="B610" s="7" t="str">
        <f>_xll.AtlasFormulas.AtlasFunctions.AtlasTable("PROD",DataAreaId,"T.SalesTable","%CustAccount","","","","","","","SalesId",$A610)</f>
        <v>364-000089</v>
      </c>
      <c r="C610" s="7" t="str">
        <f>_xll.AtlasFormulas.AtlasFunctions.AtlasTable("PROD",DataAreaId,"T.CustTable","%Name","","","","","","","AccountNum",$B610)</f>
        <v>Kiwitz Jaki B.V.</v>
      </c>
      <c r="D610" s="4" t="s">
        <v>43</v>
      </c>
      <c r="E610" s="4" t="s">
        <v>1468</v>
      </c>
      <c r="F610" s="4" t="s">
        <v>44</v>
      </c>
      <c r="G610" s="7" t="str">
        <f>_xll.AtlasFormulas.AtlasFunctions.AtlasTable("PROD",DataAreaId,"T.SalesLine","%ShippingDateRequested","","","","","","","ItemId|InventTransId",$D610,$E610)</f>
        <v>5/5/2017</v>
      </c>
      <c r="H610" s="9">
        <v>-149.6</v>
      </c>
      <c r="I610" s="9">
        <f>_xll.AtlasFormulas.AtlasFunctions.AtlasBalance("PROD",DataAreaId,"T.SalesLine","Sum|SalesPrice|0","","","","","","","ItemId|InventTransId",$D610,$E610)</f>
        <v>9.48</v>
      </c>
      <c r="J610" s="7" t="str">
        <f>_xll.AtlasFormulas.AtlasFunctions.AtlasTable("PROD",DataAreaId,"T.SalesLine","%CurrencyCode","","","","","","","ItemId|InventTransId",$D610,$E610)</f>
        <v>EUR</v>
      </c>
      <c r="K610" s="9">
        <f>_xll.AtlasFormulas.AtlasFunctions.AtlasBalance("PROD",DataAreaId,"T.SalesLine","Sum|LineAmount|0","","","","","","","ItemId|InventTransId",$D610,$E610)</f>
        <v>4671.74</v>
      </c>
      <c r="L610" s="6">
        <v>42867</v>
      </c>
      <c r="M610" s="6">
        <v>42860</v>
      </c>
    </row>
    <row r="611" spans="1:13" x14ac:dyDescent="0.25">
      <c r="A611" s="4" t="s">
        <v>1452</v>
      </c>
      <c r="B611" s="7" t="str">
        <f>_xll.AtlasFormulas.AtlasFunctions.AtlasTable("PROD",DataAreaId,"T.SalesTable","%CustAccount","","","","","","","SalesId",$A611)</f>
        <v>364-000089</v>
      </c>
      <c r="C611" s="7" t="str">
        <f>_xll.AtlasFormulas.AtlasFunctions.AtlasTable("PROD",DataAreaId,"T.CustTable","%Name","","","","","","","AccountNum",$B611)</f>
        <v>Kiwitz Jaki B.V.</v>
      </c>
      <c r="D611" s="4" t="s">
        <v>43</v>
      </c>
      <c r="E611" s="4" t="s">
        <v>1468</v>
      </c>
      <c r="F611" s="4" t="s">
        <v>44</v>
      </c>
      <c r="G611" s="7" t="str">
        <f>_xll.AtlasFormulas.AtlasFunctions.AtlasTable("PROD",DataAreaId,"T.SalesLine","%ShippingDateRequested","","","","","","","ItemId|InventTransId",$D611,$E611)</f>
        <v>5/5/2017</v>
      </c>
      <c r="H611" s="9">
        <v>-149.6</v>
      </c>
      <c r="I611" s="9">
        <f>_xll.AtlasFormulas.AtlasFunctions.AtlasBalance("PROD",DataAreaId,"T.SalesLine","Sum|SalesPrice|0","","","","","","","ItemId|InventTransId",$D611,$E611)</f>
        <v>9.48</v>
      </c>
      <c r="J611" s="7" t="str">
        <f>_xll.AtlasFormulas.AtlasFunctions.AtlasTable("PROD",DataAreaId,"T.SalesLine","%CurrencyCode","","","","","","","ItemId|InventTransId",$D611,$E611)</f>
        <v>EUR</v>
      </c>
      <c r="K611" s="9">
        <f>_xll.AtlasFormulas.AtlasFunctions.AtlasBalance("PROD",DataAreaId,"T.SalesLine","Sum|LineAmount|0","","","","","","","ItemId|InventTransId",$D611,$E611)</f>
        <v>4671.74</v>
      </c>
      <c r="L611" s="6">
        <v>42867</v>
      </c>
      <c r="M611" s="6">
        <v>42860</v>
      </c>
    </row>
    <row r="612" spans="1:13" x14ac:dyDescent="0.25">
      <c r="A612" s="4" t="s">
        <v>1452</v>
      </c>
      <c r="B612" s="7" t="str">
        <f>_xll.AtlasFormulas.AtlasFunctions.AtlasTable("PROD",DataAreaId,"T.SalesTable","%CustAccount","","","","","","","SalesId",$A612)</f>
        <v>364-000089</v>
      </c>
      <c r="C612" s="7" t="str">
        <f>_xll.AtlasFormulas.AtlasFunctions.AtlasTable("PROD",DataAreaId,"T.CustTable","%Name","","","","","","","AccountNum",$B612)</f>
        <v>Kiwitz Jaki B.V.</v>
      </c>
      <c r="D612" s="4" t="s">
        <v>43</v>
      </c>
      <c r="E612" s="4" t="s">
        <v>1468</v>
      </c>
      <c r="F612" s="4" t="s">
        <v>44</v>
      </c>
      <c r="G612" s="7" t="str">
        <f>_xll.AtlasFormulas.AtlasFunctions.AtlasTable("PROD",DataAreaId,"T.SalesLine","%ShippingDateRequested","","","","","","","ItemId|InventTransId",$D612,$E612)</f>
        <v>5/5/2017</v>
      </c>
      <c r="H612" s="9">
        <v>-61.6</v>
      </c>
      <c r="I612" s="9">
        <f>_xll.AtlasFormulas.AtlasFunctions.AtlasBalance("PROD",DataAreaId,"T.SalesLine","Sum|SalesPrice|0","","","","","","","ItemId|InventTransId",$D612,$E612)</f>
        <v>9.48</v>
      </c>
      <c r="J612" s="7" t="str">
        <f>_xll.AtlasFormulas.AtlasFunctions.AtlasTable("PROD",DataAreaId,"T.SalesLine","%CurrencyCode","","","","","","","ItemId|InventTransId",$D612,$E612)</f>
        <v>EUR</v>
      </c>
      <c r="K612" s="9">
        <f>_xll.AtlasFormulas.AtlasFunctions.AtlasBalance("PROD",DataAreaId,"T.SalesLine","Sum|LineAmount|0","","","","","","","ItemId|InventTransId",$D612,$E612)</f>
        <v>4671.74</v>
      </c>
      <c r="L612" s="6">
        <v>42867</v>
      </c>
      <c r="M612" s="6">
        <v>42860</v>
      </c>
    </row>
    <row r="613" spans="1:13" x14ac:dyDescent="0.25">
      <c r="A613" s="4" t="s">
        <v>1452</v>
      </c>
      <c r="B613" s="7" t="str">
        <f>_xll.AtlasFormulas.AtlasFunctions.AtlasTable("PROD",DataAreaId,"T.SalesTable","%CustAccount","","","","","","","SalesId",$A613)</f>
        <v>364-000089</v>
      </c>
      <c r="C613" s="7" t="str">
        <f>_xll.AtlasFormulas.AtlasFunctions.AtlasTable("PROD",DataAreaId,"T.CustTable","%Name","","","","","","","AccountNum",$B613)</f>
        <v>Kiwitz Jaki B.V.</v>
      </c>
      <c r="D613" s="4" t="s">
        <v>43</v>
      </c>
      <c r="E613" s="4" t="s">
        <v>1468</v>
      </c>
      <c r="F613" s="4" t="s">
        <v>44</v>
      </c>
      <c r="G613" s="7" t="str">
        <f>_xll.AtlasFormulas.AtlasFunctions.AtlasTable("PROD",DataAreaId,"T.SalesLine","%ShippingDateRequested","","","","","","","ItemId|InventTransId",$D613,$E613)</f>
        <v>5/5/2017</v>
      </c>
      <c r="H613" s="9">
        <v>-132</v>
      </c>
      <c r="I613" s="9">
        <f>_xll.AtlasFormulas.AtlasFunctions.AtlasBalance("PROD",DataAreaId,"T.SalesLine","Sum|SalesPrice|0","","","","","","","ItemId|InventTransId",$D613,$E613)</f>
        <v>9.48</v>
      </c>
      <c r="J613" s="7" t="str">
        <f>_xll.AtlasFormulas.AtlasFunctions.AtlasTable("PROD",DataAreaId,"T.SalesLine","%CurrencyCode","","","","","","","ItemId|InventTransId",$D613,$E613)</f>
        <v>EUR</v>
      </c>
      <c r="K613" s="9">
        <f>_xll.AtlasFormulas.AtlasFunctions.AtlasBalance("PROD",DataAreaId,"T.SalesLine","Sum|LineAmount|0","","","","","","","ItemId|InventTransId",$D613,$E613)</f>
        <v>4671.74</v>
      </c>
      <c r="L613" s="6">
        <v>42867</v>
      </c>
      <c r="M613" s="6">
        <v>42860</v>
      </c>
    </row>
    <row r="614" spans="1:13" x14ac:dyDescent="0.25">
      <c r="A614" s="4" t="s">
        <v>1454</v>
      </c>
      <c r="B614" s="7" t="str">
        <f>_xll.AtlasFormulas.AtlasFunctions.AtlasTable("PROD",DataAreaId,"T.SalesTable","%CustAccount","","","","","","","SalesId",$A614)</f>
        <v>364-000036</v>
      </c>
      <c r="C614" s="7" t="str">
        <f>_xll.AtlasFormulas.AtlasFunctions.AtlasTable("PROD",DataAreaId,"T.CustTable","%Name","","","","","","","AccountNum",$B614)</f>
        <v>Bouwbedrijf Salverda B.V.</v>
      </c>
      <c r="D614" s="4" t="s">
        <v>43</v>
      </c>
      <c r="E614" s="4" t="s">
        <v>1469</v>
      </c>
      <c r="F614" s="4" t="s">
        <v>44</v>
      </c>
      <c r="G614" s="7" t="str">
        <f>_xll.AtlasFormulas.AtlasFunctions.AtlasTable("PROD",DataAreaId,"T.SalesLine","%ShippingDateRequested","","","","","","","ItemId|InventTransId",$D614,$E614)</f>
        <v>5/17/2017</v>
      </c>
      <c r="H614" s="9">
        <v>-10</v>
      </c>
      <c r="I614" s="9">
        <f>_xll.AtlasFormulas.AtlasFunctions.AtlasBalance("PROD",DataAreaId,"T.SalesLine","Sum|SalesPrice|0","","","","","","","ItemId|InventTransId",$D614,$E614)</f>
        <v>14.01</v>
      </c>
      <c r="J614" s="7" t="str">
        <f>_xll.AtlasFormulas.AtlasFunctions.AtlasTable("PROD",DataAreaId,"T.SalesLine","%CurrencyCode","","","","","","","ItemId|InventTransId",$D614,$E614)</f>
        <v>EUR</v>
      </c>
      <c r="K614" s="9">
        <f>_xll.AtlasFormulas.AtlasFunctions.AtlasBalance("PROD",DataAreaId,"T.SalesLine","Sum|LineAmount|0","","","","","","","ItemId|InventTransId",$D614,$E614)</f>
        <v>140.1</v>
      </c>
      <c r="L614" s="6">
        <v>42874</v>
      </c>
      <c r="M614" s="6">
        <v>42871</v>
      </c>
    </row>
    <row r="615" spans="1:13" x14ac:dyDescent="0.25">
      <c r="A615" s="4" t="s">
        <v>1470</v>
      </c>
      <c r="B615" s="7" t="str">
        <f>_xll.AtlasFormulas.AtlasFunctions.AtlasTable("PROD",DataAreaId,"T.SalesTable","%CustAccount","","","","","","","SalesId",$A615)</f>
        <v>364-000011</v>
      </c>
      <c r="C615" s="7" t="str">
        <f>_xll.AtlasFormulas.AtlasFunctions.AtlasTable("PROD",DataAreaId,"T.CustTable","%Name","","","","","","","AccountNum",$B615)</f>
        <v>Fortius B.K.International bvba</v>
      </c>
      <c r="D615" s="4" t="s">
        <v>499</v>
      </c>
      <c r="E615" s="4" t="s">
        <v>1471</v>
      </c>
      <c r="F615" s="4" t="s">
        <v>500</v>
      </c>
      <c r="G615" s="7" t="str">
        <f>_xll.AtlasFormulas.AtlasFunctions.AtlasTable("PROD",DataAreaId,"T.SalesLine","%ShippingDateRequested","","","","","","","ItemId|InventTransId",$D615,$E615)</f>
        <v>2/1/2017</v>
      </c>
      <c r="H615" s="9">
        <v>-50</v>
      </c>
      <c r="I615" s="9">
        <f>_xll.AtlasFormulas.AtlasFunctions.AtlasBalance("PROD",DataAreaId,"T.SalesLine","Sum|SalesPrice|0","","","","","","","ItemId|InventTransId",$D615,$E615)</f>
        <v>18.5</v>
      </c>
      <c r="J615" s="7" t="str">
        <f>_xll.AtlasFormulas.AtlasFunctions.AtlasTable("PROD",DataAreaId,"T.SalesLine","%CurrencyCode","","","","","","","ItemId|InventTransId",$D615,$E615)</f>
        <v>EUR</v>
      </c>
      <c r="K615" s="9">
        <f>_xll.AtlasFormulas.AtlasFunctions.AtlasBalance("PROD",DataAreaId,"T.SalesLine","Sum|LineAmount|0","","","","","","","ItemId|InventTransId",$D615,$E615)</f>
        <v>925</v>
      </c>
      <c r="L615" s="6">
        <v>42774</v>
      </c>
      <c r="M615" s="6">
        <v>42767</v>
      </c>
    </row>
    <row r="616" spans="1:13" x14ac:dyDescent="0.25">
      <c r="A616" s="4" t="s">
        <v>1472</v>
      </c>
      <c r="B616" s="7" t="str">
        <f>_xll.AtlasFormulas.AtlasFunctions.AtlasTable("PROD",DataAreaId,"T.SalesTable","%CustAccount","","","","","","","SalesId",$A616)</f>
        <v>364-000010</v>
      </c>
      <c r="C616" s="7" t="str">
        <f>_xll.AtlasFormulas.AtlasFunctions.AtlasTable("PROD",DataAreaId,"T.CustTable","%Name","","","","","","","AccountNum",$B616)</f>
        <v>Balm Uitwendige Wapening B.V.</v>
      </c>
      <c r="D616" s="4" t="s">
        <v>499</v>
      </c>
      <c r="E616" s="4" t="s">
        <v>1473</v>
      </c>
      <c r="F616" s="4" t="s">
        <v>500</v>
      </c>
      <c r="G616" s="7" t="str">
        <f>_xll.AtlasFormulas.AtlasFunctions.AtlasTable("PROD",DataAreaId,"T.SalesLine","%ShippingDateRequested","","","","","","","ItemId|InventTransId",$D616,$E616)</f>
        <v>3/3/2017</v>
      </c>
      <c r="H616" s="9">
        <v>-150</v>
      </c>
      <c r="I616" s="9">
        <f>_xll.AtlasFormulas.AtlasFunctions.AtlasBalance("PROD",DataAreaId,"T.SalesLine","Sum|SalesPrice|0","","","","","","","ItemId|InventTransId",$D616,$E616)</f>
        <v>10.15</v>
      </c>
      <c r="J616" s="7" t="str">
        <f>_xll.AtlasFormulas.AtlasFunctions.AtlasTable("PROD",DataAreaId,"T.SalesLine","%CurrencyCode","","","","","","","ItemId|InventTransId",$D616,$E616)</f>
        <v>EUR</v>
      </c>
      <c r="K616" s="9">
        <f>_xll.AtlasFormulas.AtlasFunctions.AtlasBalance("PROD",DataAreaId,"T.SalesLine","Sum|LineAmount|0","","","","","","","ItemId|InventTransId",$D616,$E616)</f>
        <v>1522.5</v>
      </c>
      <c r="L616" s="6">
        <v>42811</v>
      </c>
      <c r="M616" s="6">
        <v>42796</v>
      </c>
    </row>
    <row r="617" spans="1:13" x14ac:dyDescent="0.25">
      <c r="A617" s="4" t="s">
        <v>1442</v>
      </c>
      <c r="B617" s="7" t="str">
        <f>_xll.AtlasFormulas.AtlasFunctions.AtlasTable("PROD",DataAreaId,"T.SalesTable","%CustAccount","","","","","","","SalesId",$A617)</f>
        <v>364-000014</v>
      </c>
      <c r="C617" s="7" t="str">
        <f>_xll.AtlasFormulas.AtlasFunctions.AtlasTable("PROD",DataAreaId,"T.CustTable","%Name","","","","","","","AccountNum",$B617)</f>
        <v>Rowij</v>
      </c>
      <c r="D617" s="4" t="s">
        <v>499</v>
      </c>
      <c r="E617" s="4" t="s">
        <v>1474</v>
      </c>
      <c r="F617" s="4" t="s">
        <v>500</v>
      </c>
      <c r="G617" s="7" t="str">
        <f>_xll.AtlasFormulas.AtlasFunctions.AtlasTable("PROD",DataAreaId,"T.SalesLine","%ShippingDateRequested","","","","","","","ItemId|InventTransId",$D617,$E617)</f>
        <v>3/3/2017</v>
      </c>
      <c r="H617" s="9">
        <v>-150</v>
      </c>
      <c r="I617" s="9">
        <f>_xll.AtlasFormulas.AtlasFunctions.AtlasBalance("PROD",DataAreaId,"T.SalesLine","Sum|SalesPrice|0","","","","","","","ItemId|InventTransId",$D617,$E617)</f>
        <v>10.71</v>
      </c>
      <c r="J617" s="7" t="str">
        <f>_xll.AtlasFormulas.AtlasFunctions.AtlasTable("PROD",DataAreaId,"T.SalesLine","%CurrencyCode","","","","","","","ItemId|InventTransId",$D617,$E617)</f>
        <v>EUR</v>
      </c>
      <c r="K617" s="9">
        <f>_xll.AtlasFormulas.AtlasFunctions.AtlasBalance("PROD",DataAreaId,"T.SalesLine","Sum|LineAmount|0","","","","","","","ItemId|InventTransId",$D617,$E617)</f>
        <v>5355</v>
      </c>
      <c r="L617" s="6">
        <v>42797</v>
      </c>
      <c r="M617" s="6">
        <v>42797</v>
      </c>
    </row>
    <row r="618" spans="1:13" x14ac:dyDescent="0.25">
      <c r="A618" s="4" t="s">
        <v>1442</v>
      </c>
      <c r="B618" s="7" t="str">
        <f>_xll.AtlasFormulas.AtlasFunctions.AtlasTable("PROD",DataAreaId,"T.SalesTable","%CustAccount","","","","","","","SalesId",$A618)</f>
        <v>364-000014</v>
      </c>
      <c r="C618" s="7" t="str">
        <f>_xll.AtlasFormulas.AtlasFunctions.AtlasTable("PROD",DataAreaId,"T.CustTable","%Name","","","","","","","AccountNum",$B618)</f>
        <v>Rowij</v>
      </c>
      <c r="D618" s="4" t="s">
        <v>499</v>
      </c>
      <c r="E618" s="4" t="s">
        <v>1474</v>
      </c>
      <c r="F618" s="4" t="s">
        <v>500</v>
      </c>
      <c r="G618" s="7" t="str">
        <f>_xll.AtlasFormulas.AtlasFunctions.AtlasTable("PROD",DataAreaId,"T.SalesLine","%ShippingDateRequested","","","","","","","ItemId|InventTransId",$D618,$E618)</f>
        <v>3/3/2017</v>
      </c>
      <c r="H618" s="9">
        <v>-100</v>
      </c>
      <c r="I618" s="9">
        <f>_xll.AtlasFormulas.AtlasFunctions.AtlasBalance("PROD",DataAreaId,"T.SalesLine","Sum|SalesPrice|0","","","","","","","ItemId|InventTransId",$D618,$E618)</f>
        <v>10.71</v>
      </c>
      <c r="J618" s="7" t="str">
        <f>_xll.AtlasFormulas.AtlasFunctions.AtlasTable("PROD",DataAreaId,"T.SalesLine","%CurrencyCode","","","","","","","ItemId|InventTransId",$D618,$E618)</f>
        <v>EUR</v>
      </c>
      <c r="K618" s="9">
        <f>_xll.AtlasFormulas.AtlasFunctions.AtlasBalance("PROD",DataAreaId,"T.SalesLine","Sum|LineAmount|0","","","","","","","ItemId|InventTransId",$D618,$E618)</f>
        <v>5355</v>
      </c>
      <c r="L618" s="6">
        <v>42797</v>
      </c>
      <c r="M618" s="6">
        <v>42797</v>
      </c>
    </row>
    <row r="619" spans="1:13" x14ac:dyDescent="0.25">
      <c r="A619" s="4" t="s">
        <v>1442</v>
      </c>
      <c r="B619" s="7" t="str">
        <f>_xll.AtlasFormulas.AtlasFunctions.AtlasTable("PROD",DataAreaId,"T.SalesTable","%CustAccount","","","","","","","SalesId",$A619)</f>
        <v>364-000014</v>
      </c>
      <c r="C619" s="7" t="str">
        <f>_xll.AtlasFormulas.AtlasFunctions.AtlasTable("PROD",DataAreaId,"T.CustTable","%Name","","","","","","","AccountNum",$B619)</f>
        <v>Rowij</v>
      </c>
      <c r="D619" s="4" t="s">
        <v>499</v>
      </c>
      <c r="E619" s="4" t="s">
        <v>1474</v>
      </c>
      <c r="F619" s="4" t="s">
        <v>500</v>
      </c>
      <c r="G619" s="7" t="str">
        <f>_xll.AtlasFormulas.AtlasFunctions.AtlasTable("PROD",DataAreaId,"T.SalesLine","%ShippingDateRequested","","","","","","","ItemId|InventTransId",$D619,$E619)</f>
        <v>3/3/2017</v>
      </c>
      <c r="H619" s="9">
        <v>-100</v>
      </c>
      <c r="I619" s="9">
        <f>_xll.AtlasFormulas.AtlasFunctions.AtlasBalance("PROD",DataAreaId,"T.SalesLine","Sum|SalesPrice|0","","","","","","","ItemId|InventTransId",$D619,$E619)</f>
        <v>10.71</v>
      </c>
      <c r="J619" s="7" t="str">
        <f>_xll.AtlasFormulas.AtlasFunctions.AtlasTable("PROD",DataAreaId,"T.SalesLine","%CurrencyCode","","","","","","","ItemId|InventTransId",$D619,$E619)</f>
        <v>EUR</v>
      </c>
      <c r="K619" s="9">
        <f>_xll.AtlasFormulas.AtlasFunctions.AtlasBalance("PROD",DataAreaId,"T.SalesLine","Sum|LineAmount|0","","","","","","","ItemId|InventTransId",$D619,$E619)</f>
        <v>5355</v>
      </c>
      <c r="L619" s="6">
        <v>42797</v>
      </c>
      <c r="M619" s="6">
        <v>42797</v>
      </c>
    </row>
    <row r="620" spans="1:13" x14ac:dyDescent="0.25">
      <c r="A620" s="4" t="s">
        <v>1442</v>
      </c>
      <c r="B620" s="7" t="str">
        <f>_xll.AtlasFormulas.AtlasFunctions.AtlasTable("PROD",DataAreaId,"T.SalesTable","%CustAccount","","","","","","","SalesId",$A620)</f>
        <v>364-000014</v>
      </c>
      <c r="C620" s="7" t="str">
        <f>_xll.AtlasFormulas.AtlasFunctions.AtlasTable("PROD",DataAreaId,"T.CustTable","%Name","","","","","","","AccountNum",$B620)</f>
        <v>Rowij</v>
      </c>
      <c r="D620" s="4" t="s">
        <v>499</v>
      </c>
      <c r="E620" s="4" t="s">
        <v>1474</v>
      </c>
      <c r="F620" s="4" t="s">
        <v>500</v>
      </c>
      <c r="G620" s="7" t="str">
        <f>_xll.AtlasFormulas.AtlasFunctions.AtlasTable("PROD",DataAreaId,"T.SalesLine","%ShippingDateRequested","","","","","","","ItemId|InventTransId",$D620,$E620)</f>
        <v>3/3/2017</v>
      </c>
      <c r="H620" s="9">
        <v>-150</v>
      </c>
      <c r="I620" s="9">
        <f>_xll.AtlasFormulas.AtlasFunctions.AtlasBalance("PROD",DataAreaId,"T.SalesLine","Sum|SalesPrice|0","","","","","","","ItemId|InventTransId",$D620,$E620)</f>
        <v>10.71</v>
      </c>
      <c r="J620" s="7" t="str">
        <f>_xll.AtlasFormulas.AtlasFunctions.AtlasTable("PROD",DataAreaId,"T.SalesLine","%CurrencyCode","","","","","","","ItemId|InventTransId",$D620,$E620)</f>
        <v>EUR</v>
      </c>
      <c r="K620" s="9">
        <f>_xll.AtlasFormulas.AtlasFunctions.AtlasBalance("PROD",DataAreaId,"T.SalesLine","Sum|LineAmount|0","","","","","","","ItemId|InventTransId",$D620,$E620)</f>
        <v>5355</v>
      </c>
      <c r="L620" s="6">
        <v>42797</v>
      </c>
      <c r="M620" s="6">
        <v>42797</v>
      </c>
    </row>
    <row r="621" spans="1:13" x14ac:dyDescent="0.25">
      <c r="A621" s="4" t="s">
        <v>1475</v>
      </c>
      <c r="B621" s="7" t="str">
        <f>_xll.AtlasFormulas.AtlasFunctions.AtlasTable("PROD",DataAreaId,"T.SalesTable","%CustAccount","","","","","","","SalesId",$A621)</f>
        <v>364-000010</v>
      </c>
      <c r="C621" s="7" t="str">
        <f>_xll.AtlasFormulas.AtlasFunctions.AtlasTable("PROD",DataAreaId,"T.CustTable","%Name","","","","","","","AccountNum",$B621)</f>
        <v>Balm Uitwendige Wapening B.V.</v>
      </c>
      <c r="D621" s="4" t="s">
        <v>499</v>
      </c>
      <c r="E621" s="4" t="s">
        <v>1476</v>
      </c>
      <c r="F621" s="4" t="s">
        <v>500</v>
      </c>
      <c r="G621" s="7" t="str">
        <f>_xll.AtlasFormulas.AtlasFunctions.AtlasTable("PROD",DataAreaId,"T.SalesLine","%ShippingDateRequested","","","","","","","ItemId|InventTransId",$D621,$E621)</f>
        <v>3/7/2017</v>
      </c>
      <c r="H621" s="9">
        <v>-150</v>
      </c>
      <c r="I621" s="9">
        <f>_xll.AtlasFormulas.AtlasFunctions.AtlasBalance("PROD",DataAreaId,"T.SalesLine","Sum|SalesPrice|0","","","","","","","ItemId|InventTransId",$D621,$E621)</f>
        <v>10.15</v>
      </c>
      <c r="J621" s="7" t="str">
        <f>_xll.AtlasFormulas.AtlasFunctions.AtlasTable("PROD",DataAreaId,"T.SalesLine","%CurrencyCode","","","","","","","ItemId|InventTransId",$D621,$E621)</f>
        <v>EUR</v>
      </c>
      <c r="K621" s="9">
        <f>_xll.AtlasFormulas.AtlasFunctions.AtlasBalance("PROD",DataAreaId,"T.SalesLine","Sum|LineAmount|0","","","","","","","ItemId|InventTransId",$D621,$E621)</f>
        <v>3045</v>
      </c>
      <c r="L621" s="6">
        <v>42804</v>
      </c>
      <c r="M621" s="6">
        <v>42800</v>
      </c>
    </row>
    <row r="622" spans="1:13" x14ac:dyDescent="0.25">
      <c r="A622" s="4" t="s">
        <v>1475</v>
      </c>
      <c r="B622" s="7" t="str">
        <f>_xll.AtlasFormulas.AtlasFunctions.AtlasTable("PROD",DataAreaId,"T.SalesTable","%CustAccount","","","","","","","SalesId",$A622)</f>
        <v>364-000010</v>
      </c>
      <c r="C622" s="7" t="str">
        <f>_xll.AtlasFormulas.AtlasFunctions.AtlasTable("PROD",DataAreaId,"T.CustTable","%Name","","","","","","","AccountNum",$B622)</f>
        <v>Balm Uitwendige Wapening B.V.</v>
      </c>
      <c r="D622" s="4" t="s">
        <v>499</v>
      </c>
      <c r="E622" s="4" t="s">
        <v>1476</v>
      </c>
      <c r="F622" s="4" t="s">
        <v>500</v>
      </c>
      <c r="G622" s="7" t="str">
        <f>_xll.AtlasFormulas.AtlasFunctions.AtlasTable("PROD",DataAreaId,"T.SalesLine","%ShippingDateRequested","","","","","","","ItemId|InventTransId",$D622,$E622)</f>
        <v>3/7/2017</v>
      </c>
      <c r="H622" s="9">
        <v>-150</v>
      </c>
      <c r="I622" s="9">
        <f>_xll.AtlasFormulas.AtlasFunctions.AtlasBalance("PROD",DataAreaId,"T.SalesLine","Sum|SalesPrice|0","","","","","","","ItemId|InventTransId",$D622,$E622)</f>
        <v>10.15</v>
      </c>
      <c r="J622" s="7" t="str">
        <f>_xll.AtlasFormulas.AtlasFunctions.AtlasTable("PROD",DataAreaId,"T.SalesLine","%CurrencyCode","","","","","","","ItemId|InventTransId",$D622,$E622)</f>
        <v>EUR</v>
      </c>
      <c r="K622" s="9">
        <f>_xll.AtlasFormulas.AtlasFunctions.AtlasBalance("PROD",DataAreaId,"T.SalesLine","Sum|LineAmount|0","","","","","","","ItemId|InventTransId",$D622,$E622)</f>
        <v>3045</v>
      </c>
      <c r="L622" s="6">
        <v>42804</v>
      </c>
      <c r="M622" s="6">
        <v>42800</v>
      </c>
    </row>
    <row r="623" spans="1:13" x14ac:dyDescent="0.25">
      <c r="A623" s="4" t="s">
        <v>1191</v>
      </c>
      <c r="B623" s="7" t="str">
        <f>_xll.AtlasFormulas.AtlasFunctions.AtlasTable("PROD",DataAreaId,"T.SalesTable","%CustAccount","","","","","","","SalesId",$A623)</f>
        <v>364-000059</v>
      </c>
      <c r="C623" s="7" t="str">
        <f>_xll.AtlasFormulas.AtlasFunctions.AtlasTable("PROD",DataAreaId,"T.CustTable","%Name","","","","","","","AccountNum",$B623)</f>
        <v>Kreeft Betonrenovatie &amp; Injectietechnieken BV</v>
      </c>
      <c r="D623" s="4" t="s">
        <v>499</v>
      </c>
      <c r="E623" s="4" t="s">
        <v>1477</v>
      </c>
      <c r="F623" s="4" t="s">
        <v>500</v>
      </c>
      <c r="G623" s="7" t="str">
        <f>_xll.AtlasFormulas.AtlasFunctions.AtlasTable("PROD",DataAreaId,"T.SalesLine","%ShippingDateRequested","","","","","","","ItemId|InventTransId",$D623,$E623)</f>
        <v>3/1/2017</v>
      </c>
      <c r="H623" s="9">
        <v>-65</v>
      </c>
      <c r="I623" s="9">
        <f>_xll.AtlasFormulas.AtlasFunctions.AtlasBalance("PROD",DataAreaId,"T.SalesLine","Sum|SalesPrice|0","","","","","","","ItemId|InventTransId",$D623,$E623)</f>
        <v>10.18</v>
      </c>
      <c r="J623" s="7" t="str">
        <f>_xll.AtlasFormulas.AtlasFunctions.AtlasTable("PROD",DataAreaId,"T.SalesLine","%CurrencyCode","","","","","","","ItemId|InventTransId",$D623,$E623)</f>
        <v>EUR</v>
      </c>
      <c r="K623" s="9">
        <f>_xll.AtlasFormulas.AtlasFunctions.AtlasBalance("PROD",DataAreaId,"T.SalesLine","Sum|LineAmount|0","","","","","","","ItemId|InventTransId",$D623,$E623)</f>
        <v>661.7</v>
      </c>
      <c r="L623" s="6">
        <v>42804</v>
      </c>
      <c r="M623" s="6">
        <v>42800</v>
      </c>
    </row>
    <row r="624" spans="1:13" x14ac:dyDescent="0.25">
      <c r="A624" s="4" t="s">
        <v>1446</v>
      </c>
      <c r="B624" s="7" t="str">
        <f>_xll.AtlasFormulas.AtlasFunctions.AtlasTable("PROD",DataAreaId,"T.SalesTable","%CustAccount","","","","","","","SalesId",$A624)</f>
        <v>364-000014</v>
      </c>
      <c r="C624" s="7" t="str">
        <f>_xll.AtlasFormulas.AtlasFunctions.AtlasTable("PROD",DataAreaId,"T.CustTable","%Name","","","","","","","AccountNum",$B624)</f>
        <v>Rowij</v>
      </c>
      <c r="D624" s="4" t="s">
        <v>499</v>
      </c>
      <c r="E624" s="4" t="s">
        <v>1478</v>
      </c>
      <c r="F624" s="4" t="s">
        <v>500</v>
      </c>
      <c r="G624" s="7" t="str">
        <f>_xll.AtlasFormulas.AtlasFunctions.AtlasTable("PROD",DataAreaId,"T.SalesLine","%ShippingDateRequested","","","","","","","ItemId|InventTransId",$D624,$E624)</f>
        <v>3/7/2017</v>
      </c>
      <c r="H624" s="9">
        <v>-150</v>
      </c>
      <c r="I624" s="9">
        <f>_xll.AtlasFormulas.AtlasFunctions.AtlasBalance("PROD",DataAreaId,"T.SalesLine","Sum|SalesPrice|0","","","","","","","ItemId|InventTransId",$D624,$E624)</f>
        <v>10.71</v>
      </c>
      <c r="J624" s="7" t="str">
        <f>_xll.AtlasFormulas.AtlasFunctions.AtlasTable("PROD",DataAreaId,"T.SalesLine","%CurrencyCode","","","","","","","ItemId|InventTransId",$D624,$E624)</f>
        <v>EUR</v>
      </c>
      <c r="K624" s="9">
        <f>_xll.AtlasFormulas.AtlasFunctions.AtlasBalance("PROD",DataAreaId,"T.SalesLine","Sum|LineAmount|0","","","","","","","ItemId|InventTransId",$D624,$E624)</f>
        <v>1606.5</v>
      </c>
      <c r="L624" s="6">
        <v>42807</v>
      </c>
      <c r="M624" s="6">
        <v>42801</v>
      </c>
    </row>
    <row r="625" spans="1:13" x14ac:dyDescent="0.25">
      <c r="A625" s="4" t="s">
        <v>1479</v>
      </c>
      <c r="B625" s="7" t="str">
        <f>_xll.AtlasFormulas.AtlasFunctions.AtlasTable("PROD",DataAreaId,"T.SalesTable","%CustAccount","","","","","","","SalesId",$A625)</f>
        <v>364-000064</v>
      </c>
      <c r="C625" s="7" t="str">
        <f>_xll.AtlasFormulas.AtlasFunctions.AtlasTable("PROD",DataAreaId,"T.CustTable","%Name","","","","","","","AccountNum",$B625)</f>
        <v>Hakron-Nunspeet B.V.</v>
      </c>
      <c r="D625" s="4" t="s">
        <v>499</v>
      </c>
      <c r="E625" s="4" t="s">
        <v>1480</v>
      </c>
      <c r="F625" s="4" t="s">
        <v>500</v>
      </c>
      <c r="G625" s="7" t="str">
        <f>_xll.AtlasFormulas.AtlasFunctions.AtlasTable("PROD",DataAreaId,"T.SalesLine","%ShippingDateRequested","","","","","","","ItemId|InventTransId",$D625,$E625)</f>
        <v>3/15/2017</v>
      </c>
      <c r="H625" s="9">
        <v>-150</v>
      </c>
      <c r="I625" s="9">
        <f>_xll.AtlasFormulas.AtlasFunctions.AtlasBalance("PROD",DataAreaId,"T.SalesLine","Sum|SalesPrice|0","","","","","","","ItemId|InventTransId",$D625,$E625)</f>
        <v>12.27</v>
      </c>
      <c r="J625" s="7" t="str">
        <f>_xll.AtlasFormulas.AtlasFunctions.AtlasTable("PROD",DataAreaId,"T.SalesLine","%CurrencyCode","","","","","","","ItemId|InventTransId",$D625,$E625)</f>
        <v>EUR</v>
      </c>
      <c r="K625" s="9">
        <f>_xll.AtlasFormulas.AtlasFunctions.AtlasBalance("PROD",DataAreaId,"T.SalesLine","Sum|LineAmount|0","","","","","","","ItemId|InventTransId",$D625,$E625)</f>
        <v>1840.5</v>
      </c>
      <c r="L625" s="6">
        <v>42811</v>
      </c>
      <c r="M625" s="6">
        <v>42809</v>
      </c>
    </row>
    <row r="626" spans="1:13" x14ac:dyDescent="0.25">
      <c r="A626" s="4" t="s">
        <v>1481</v>
      </c>
      <c r="B626" s="7" t="str">
        <f>_xll.AtlasFormulas.AtlasFunctions.AtlasTable("PROD",DataAreaId,"T.SalesTable","%CustAccount","","","","","","","SalesId",$A626)</f>
        <v>364-000014</v>
      </c>
      <c r="C626" s="7" t="str">
        <f>_xll.AtlasFormulas.AtlasFunctions.AtlasTable("PROD",DataAreaId,"T.CustTable","%Name","","","","","","","AccountNum",$B626)</f>
        <v>Rowij</v>
      </c>
      <c r="D626" s="4" t="s">
        <v>499</v>
      </c>
      <c r="E626" s="4" t="s">
        <v>1482</v>
      </c>
      <c r="F626" s="4" t="s">
        <v>500</v>
      </c>
      <c r="G626" s="7" t="str">
        <f>_xll.AtlasFormulas.AtlasFunctions.AtlasTable("PROD",DataAreaId,"T.SalesLine","%ShippingDateRequested","","","","","","","ItemId|InventTransId",$D626,$E626)</f>
        <v>3/23/2017</v>
      </c>
      <c r="H626" s="9">
        <v>-35</v>
      </c>
      <c r="I626" s="9">
        <f>_xll.AtlasFormulas.AtlasFunctions.AtlasBalance("PROD",DataAreaId,"T.SalesLine","Sum|SalesPrice|0","","","","","","","ItemId|InventTransId",$D626,$E626)</f>
        <v>10.71</v>
      </c>
      <c r="J626" s="7" t="str">
        <f>_xll.AtlasFormulas.AtlasFunctions.AtlasTable("PROD",DataAreaId,"T.SalesLine","%CurrencyCode","","","","","","","ItemId|InventTransId",$D626,$E626)</f>
        <v>EUR</v>
      </c>
      <c r="K626" s="9">
        <f>_xll.AtlasFormulas.AtlasFunctions.AtlasBalance("PROD",DataAreaId,"T.SalesLine","Sum|LineAmount|0","","","","","","","ItemId|InventTransId",$D626,$E626)</f>
        <v>1445.85</v>
      </c>
      <c r="L626" s="6">
        <v>42823</v>
      </c>
      <c r="M626" s="6">
        <v>42815</v>
      </c>
    </row>
    <row r="627" spans="1:13" x14ac:dyDescent="0.25">
      <c r="A627" s="4" t="s">
        <v>1481</v>
      </c>
      <c r="B627" s="7" t="str">
        <f>_xll.AtlasFormulas.AtlasFunctions.AtlasTable("PROD",DataAreaId,"T.SalesTable","%CustAccount","","","","","","","SalesId",$A627)</f>
        <v>364-000014</v>
      </c>
      <c r="C627" s="7" t="str">
        <f>_xll.AtlasFormulas.AtlasFunctions.AtlasTable("PROD",DataAreaId,"T.CustTable","%Name","","","","","","","AccountNum",$B627)</f>
        <v>Rowij</v>
      </c>
      <c r="D627" s="4" t="s">
        <v>499</v>
      </c>
      <c r="E627" s="4" t="s">
        <v>1482</v>
      </c>
      <c r="F627" s="4" t="s">
        <v>500</v>
      </c>
      <c r="G627" s="7" t="str">
        <f>_xll.AtlasFormulas.AtlasFunctions.AtlasTable("PROD",DataAreaId,"T.SalesLine","%ShippingDateRequested","","","","","","","ItemId|InventTransId",$D627,$E627)</f>
        <v>3/23/2017</v>
      </c>
      <c r="H627" s="9">
        <v>-100</v>
      </c>
      <c r="I627" s="9">
        <f>_xll.AtlasFormulas.AtlasFunctions.AtlasBalance("PROD",DataAreaId,"T.SalesLine","Sum|SalesPrice|0","","","","","","","ItemId|InventTransId",$D627,$E627)</f>
        <v>10.71</v>
      </c>
      <c r="J627" s="7" t="str">
        <f>_xll.AtlasFormulas.AtlasFunctions.AtlasTable("PROD",DataAreaId,"T.SalesLine","%CurrencyCode","","","","","","","ItemId|InventTransId",$D627,$E627)</f>
        <v>EUR</v>
      </c>
      <c r="K627" s="9">
        <f>_xll.AtlasFormulas.AtlasFunctions.AtlasBalance("PROD",DataAreaId,"T.SalesLine","Sum|LineAmount|0","","","","","","","ItemId|InventTransId",$D627,$E627)</f>
        <v>1445.85</v>
      </c>
      <c r="L627" s="6">
        <v>42823</v>
      </c>
      <c r="M627" s="6">
        <v>42815</v>
      </c>
    </row>
    <row r="628" spans="1:13" x14ac:dyDescent="0.25">
      <c r="A628" s="4" t="s">
        <v>1483</v>
      </c>
      <c r="B628" s="7" t="str">
        <f>_xll.AtlasFormulas.AtlasFunctions.AtlasTable("PROD",DataAreaId,"T.SalesTable","%CustAccount","","","","","","","SalesId",$A628)</f>
        <v>364-000014</v>
      </c>
      <c r="C628" s="7" t="str">
        <f>_xll.AtlasFormulas.AtlasFunctions.AtlasTable("PROD",DataAreaId,"T.CustTable","%Name","","","","","","","AccountNum",$B628)</f>
        <v>Rowij</v>
      </c>
      <c r="D628" s="4" t="s">
        <v>499</v>
      </c>
      <c r="E628" s="4" t="s">
        <v>1484</v>
      </c>
      <c r="F628" s="4" t="s">
        <v>500</v>
      </c>
      <c r="G628" s="7" t="str">
        <f>_xll.AtlasFormulas.AtlasFunctions.AtlasTable("PROD",DataAreaId,"T.SalesLine","%ShippingDateRequested","","","","","","","ItemId|InventTransId",$D628,$E628)</f>
        <v>3/27/2017</v>
      </c>
      <c r="H628" s="9">
        <v>-40</v>
      </c>
      <c r="I628" s="9">
        <f>_xll.AtlasFormulas.AtlasFunctions.AtlasBalance("PROD",DataAreaId,"T.SalesLine","Sum|SalesPrice|0","","","","","","","ItemId|InventTransId",$D628,$E628)</f>
        <v>10.71</v>
      </c>
      <c r="J628" s="7" t="str">
        <f>_xll.AtlasFormulas.AtlasFunctions.AtlasTable("PROD",DataAreaId,"T.SalesLine","%CurrencyCode","","","","","","","ItemId|InventTransId",$D628,$E628)</f>
        <v>EUR</v>
      </c>
      <c r="K628" s="9">
        <f>_xll.AtlasFormulas.AtlasFunctions.AtlasBalance("PROD",DataAreaId,"T.SalesLine","Sum|LineAmount|0","","","","","","","ItemId|InventTransId",$D628,$E628)</f>
        <v>1499.4</v>
      </c>
      <c r="L628" s="6">
        <v>42823</v>
      </c>
      <c r="M628" s="6">
        <v>42821</v>
      </c>
    </row>
    <row r="629" spans="1:13" x14ac:dyDescent="0.25">
      <c r="A629" s="4" t="s">
        <v>1483</v>
      </c>
      <c r="B629" s="7" t="str">
        <f>_xll.AtlasFormulas.AtlasFunctions.AtlasTable("PROD",DataAreaId,"T.SalesTable","%CustAccount","","","","","","","SalesId",$A629)</f>
        <v>364-000014</v>
      </c>
      <c r="C629" s="7" t="str">
        <f>_xll.AtlasFormulas.AtlasFunctions.AtlasTable("PROD",DataAreaId,"T.CustTable","%Name","","","","","","","AccountNum",$B629)</f>
        <v>Rowij</v>
      </c>
      <c r="D629" s="4" t="s">
        <v>499</v>
      </c>
      <c r="E629" s="4" t="s">
        <v>1484</v>
      </c>
      <c r="F629" s="4" t="s">
        <v>500</v>
      </c>
      <c r="G629" s="7" t="str">
        <f>_xll.AtlasFormulas.AtlasFunctions.AtlasTable("PROD",DataAreaId,"T.SalesLine","%ShippingDateRequested","","","","","","","ItemId|InventTransId",$D629,$E629)</f>
        <v>3/27/2017</v>
      </c>
      <c r="H629" s="9">
        <v>-100</v>
      </c>
      <c r="I629" s="9">
        <f>_xll.AtlasFormulas.AtlasFunctions.AtlasBalance("PROD",DataAreaId,"T.SalesLine","Sum|SalesPrice|0","","","","","","","ItemId|InventTransId",$D629,$E629)</f>
        <v>10.71</v>
      </c>
      <c r="J629" s="7" t="str">
        <f>_xll.AtlasFormulas.AtlasFunctions.AtlasTable("PROD",DataAreaId,"T.SalesLine","%CurrencyCode","","","","","","","ItemId|InventTransId",$D629,$E629)</f>
        <v>EUR</v>
      </c>
      <c r="K629" s="9">
        <f>_xll.AtlasFormulas.AtlasFunctions.AtlasBalance("PROD",DataAreaId,"T.SalesLine","Sum|LineAmount|0","","","","","","","ItemId|InventTransId",$D629,$E629)</f>
        <v>1499.4</v>
      </c>
      <c r="L629" s="6">
        <v>42823</v>
      </c>
      <c r="M629" s="6">
        <v>42821</v>
      </c>
    </row>
    <row r="630" spans="1:13" x14ac:dyDescent="0.25">
      <c r="A630" s="4" t="s">
        <v>1485</v>
      </c>
      <c r="B630" s="7" t="str">
        <f>_xll.AtlasFormulas.AtlasFunctions.AtlasTable("PROD",DataAreaId,"T.SalesTable","%CustAccount","","","","","","","SalesId",$A630)</f>
        <v>364-000015</v>
      </c>
      <c r="C630" s="7" t="str">
        <f>_xll.AtlasFormulas.AtlasFunctions.AtlasTable("PROD",DataAreaId,"T.CustTable","%Name","","","","","","","AccountNum",$B630)</f>
        <v>Vogel B.V.</v>
      </c>
      <c r="D630" s="4" t="s">
        <v>499</v>
      </c>
      <c r="E630" s="4" t="s">
        <v>1486</v>
      </c>
      <c r="F630" s="4" t="s">
        <v>500</v>
      </c>
      <c r="G630" s="7" t="str">
        <f>_xll.AtlasFormulas.AtlasFunctions.AtlasTable("PROD",DataAreaId,"T.SalesLine","%ShippingDateRequested","","","","","","","ItemId|InventTransId",$D630,$E630)</f>
        <v>5/10/2017</v>
      </c>
      <c r="H630" s="9">
        <v>-18</v>
      </c>
      <c r="I630" s="9">
        <f>_xll.AtlasFormulas.AtlasFunctions.AtlasBalance("PROD",DataAreaId,"T.SalesLine","Sum|SalesPrice|0","","","","","","","ItemId|InventTransId",$D630,$E630)</f>
        <v>10.18</v>
      </c>
      <c r="J630" s="7" t="str">
        <f>_xll.AtlasFormulas.AtlasFunctions.AtlasTable("PROD",DataAreaId,"T.SalesLine","%CurrencyCode","","","","","","","ItemId|InventTransId",$D630,$E630)</f>
        <v>EUR</v>
      </c>
      <c r="K630" s="9">
        <f>_xll.AtlasFormulas.AtlasFunctions.AtlasBalance("PROD",DataAreaId,"T.SalesLine","Sum|LineAmount|0","","","","","","","ItemId|InventTransId",$D630,$E630)</f>
        <v>183.24</v>
      </c>
      <c r="L630" s="6">
        <v>42867</v>
      </c>
      <c r="M630" s="6">
        <v>42866</v>
      </c>
    </row>
    <row r="631" spans="1:13" x14ac:dyDescent="0.25">
      <c r="A631" s="4" t="s">
        <v>782</v>
      </c>
      <c r="B631" s="7" t="str">
        <f>_xll.AtlasFormulas.AtlasFunctions.AtlasTable("PROD",DataAreaId,"T.SalesTable","%CustAccount","","","","","","","SalesId",$A631)</f>
        <v>364-000011</v>
      </c>
      <c r="C631" s="7" t="str">
        <f>_xll.AtlasFormulas.AtlasFunctions.AtlasTable("PROD",DataAreaId,"T.CustTable","%Name","","","","","","","AccountNum",$B631)</f>
        <v>Fortius B.K.International bvba</v>
      </c>
      <c r="D631" s="4" t="s">
        <v>499</v>
      </c>
      <c r="E631" s="4" t="s">
        <v>1487</v>
      </c>
      <c r="F631" s="4" t="s">
        <v>500</v>
      </c>
      <c r="G631" s="7" t="str">
        <f>_xll.AtlasFormulas.AtlasFunctions.AtlasTable("PROD",DataAreaId,"T.SalesLine","%ShippingDateRequested","","","","","","","ItemId|InventTransId",$D631,$E631)</f>
        <v>5/29/2017</v>
      </c>
      <c r="H631" s="9">
        <v>-100</v>
      </c>
      <c r="I631" s="9">
        <f>_xll.AtlasFormulas.AtlasFunctions.AtlasBalance("PROD",DataAreaId,"T.SalesLine","Sum|SalesPrice|0","","","","","","","ItemId|InventTransId",$D631,$E631)</f>
        <v>9.6999999999999993</v>
      </c>
      <c r="J631" s="7" t="str">
        <f>_xll.AtlasFormulas.AtlasFunctions.AtlasTable("PROD",DataAreaId,"T.SalesLine","%CurrencyCode","","","","","","","ItemId|InventTransId",$D631,$E631)</f>
        <v>EUR</v>
      </c>
      <c r="K631" s="9">
        <f>_xll.AtlasFormulas.AtlasFunctions.AtlasBalance("PROD",DataAreaId,"T.SalesLine","Sum|LineAmount|0","","","","","","","ItemId|InventTransId",$D631,$E631)</f>
        <v>1746</v>
      </c>
      <c r="L631" s="6">
        <v>42886</v>
      </c>
      <c r="M631" s="6">
        <v>42886</v>
      </c>
    </row>
    <row r="632" spans="1:13" x14ac:dyDescent="0.25">
      <c r="A632" s="4" t="s">
        <v>782</v>
      </c>
      <c r="B632" s="7" t="str">
        <f>_xll.AtlasFormulas.AtlasFunctions.AtlasTable("PROD",DataAreaId,"T.SalesTable","%CustAccount","","","","","","","SalesId",$A632)</f>
        <v>364-000011</v>
      </c>
      <c r="C632" s="7" t="str">
        <f>_xll.AtlasFormulas.AtlasFunctions.AtlasTable("PROD",DataAreaId,"T.CustTable","%Name","","","","","","","AccountNum",$B632)</f>
        <v>Fortius B.K.International bvba</v>
      </c>
      <c r="D632" s="4" t="s">
        <v>499</v>
      </c>
      <c r="E632" s="4" t="s">
        <v>1487</v>
      </c>
      <c r="F632" s="4" t="s">
        <v>500</v>
      </c>
      <c r="G632" s="7" t="str">
        <f>_xll.AtlasFormulas.AtlasFunctions.AtlasTable("PROD",DataAreaId,"T.SalesLine","%ShippingDateRequested","","","","","","","ItemId|InventTransId",$D632,$E632)</f>
        <v>5/29/2017</v>
      </c>
      <c r="H632" s="9">
        <v>-80</v>
      </c>
      <c r="I632" s="9">
        <f>_xll.AtlasFormulas.AtlasFunctions.AtlasBalance("PROD",DataAreaId,"T.SalesLine","Sum|SalesPrice|0","","","","","","","ItemId|InventTransId",$D632,$E632)</f>
        <v>9.6999999999999993</v>
      </c>
      <c r="J632" s="7" t="str">
        <f>_xll.AtlasFormulas.AtlasFunctions.AtlasTable("PROD",DataAreaId,"T.SalesLine","%CurrencyCode","","","","","","","ItemId|InventTransId",$D632,$E632)</f>
        <v>EUR</v>
      </c>
      <c r="K632" s="9">
        <f>_xll.AtlasFormulas.AtlasFunctions.AtlasBalance("PROD",DataAreaId,"T.SalesLine","Sum|LineAmount|0","","","","","","","ItemId|InventTransId",$D632,$E632)</f>
        <v>1746</v>
      </c>
      <c r="L632" s="6">
        <v>42886</v>
      </c>
      <c r="M632" s="6">
        <v>42886</v>
      </c>
    </row>
    <row r="633" spans="1:13" x14ac:dyDescent="0.25">
      <c r="A633" s="4" t="s">
        <v>1488</v>
      </c>
      <c r="B633" s="7" t="str">
        <f>_xll.AtlasFormulas.AtlasFunctions.AtlasTable("PROD",DataAreaId,"T.SalesTable","%CustAccount","","","","","","","SalesId",$A633)</f>
        <v>364-000017</v>
      </c>
      <c r="C633" s="7" t="str">
        <f>_xll.AtlasFormulas.AtlasFunctions.AtlasTable("PROD",DataAreaId,"T.CustTable","%Name","","","","","","","AccountNum",$B633)</f>
        <v>Ervas International B.V.</v>
      </c>
      <c r="D633" s="4" t="s">
        <v>499</v>
      </c>
      <c r="E633" s="4" t="s">
        <v>1489</v>
      </c>
      <c r="F633" s="4" t="s">
        <v>500</v>
      </c>
      <c r="G633" s="7" t="str">
        <f>_xll.AtlasFormulas.AtlasFunctions.AtlasTable("PROD",DataAreaId,"T.SalesLine","%ShippingDateRequested","","","","","","","ItemId|InventTransId",$D633,$E633)</f>
        <v>5/31/2017</v>
      </c>
      <c r="H633" s="9">
        <v>-15</v>
      </c>
      <c r="I633" s="9">
        <f>_xll.AtlasFormulas.AtlasFunctions.AtlasBalance("PROD",DataAreaId,"T.SalesLine","Sum|SalesPrice|0","","","","","","","ItemId|InventTransId",$D633,$E633)</f>
        <v>10.71</v>
      </c>
      <c r="J633" s="7" t="str">
        <f>_xll.AtlasFormulas.AtlasFunctions.AtlasTable("PROD",DataAreaId,"T.SalesLine","%CurrencyCode","","","","","","","ItemId|InventTransId",$D633,$E633)</f>
        <v>EUR</v>
      </c>
      <c r="K633" s="9">
        <f>_xll.AtlasFormulas.AtlasFunctions.AtlasBalance("PROD",DataAreaId,"T.SalesLine","Sum|LineAmount|0","","","","","","","ItemId|InventTransId",$D633,$E633)</f>
        <v>192.78</v>
      </c>
      <c r="L633" s="6">
        <v>42886</v>
      </c>
      <c r="M633" s="6">
        <v>42886</v>
      </c>
    </row>
    <row r="634" spans="1:13" x14ac:dyDescent="0.25">
      <c r="A634" s="4" t="s">
        <v>1488</v>
      </c>
      <c r="B634" s="7" t="str">
        <f>_xll.AtlasFormulas.AtlasFunctions.AtlasTable("PROD",DataAreaId,"T.SalesTable","%CustAccount","","","","","","","SalesId",$A634)</f>
        <v>364-000017</v>
      </c>
      <c r="C634" s="7" t="str">
        <f>_xll.AtlasFormulas.AtlasFunctions.AtlasTable("PROD",DataAreaId,"T.CustTable","%Name","","","","","","","AccountNum",$B634)</f>
        <v>Ervas International B.V.</v>
      </c>
      <c r="D634" s="4" t="s">
        <v>499</v>
      </c>
      <c r="E634" s="4" t="s">
        <v>1489</v>
      </c>
      <c r="F634" s="4" t="s">
        <v>500</v>
      </c>
      <c r="G634" s="7" t="str">
        <f>_xll.AtlasFormulas.AtlasFunctions.AtlasTable("PROD",DataAreaId,"T.SalesLine","%ShippingDateRequested","","","","","","","ItemId|InventTransId",$D634,$E634)</f>
        <v>5/31/2017</v>
      </c>
      <c r="H634" s="9">
        <v>-3</v>
      </c>
      <c r="I634" s="9">
        <f>_xll.AtlasFormulas.AtlasFunctions.AtlasBalance("PROD",DataAreaId,"T.SalesLine","Sum|SalesPrice|0","","","","","","","ItemId|InventTransId",$D634,$E634)</f>
        <v>10.71</v>
      </c>
      <c r="J634" s="7" t="str">
        <f>_xll.AtlasFormulas.AtlasFunctions.AtlasTable("PROD",DataAreaId,"T.SalesLine","%CurrencyCode","","","","","","","ItemId|InventTransId",$D634,$E634)</f>
        <v>EUR</v>
      </c>
      <c r="K634" s="9">
        <f>_xll.AtlasFormulas.AtlasFunctions.AtlasBalance("PROD",DataAreaId,"T.SalesLine","Sum|LineAmount|0","","","","","","","ItemId|InventTransId",$D634,$E634)</f>
        <v>192.78</v>
      </c>
      <c r="L634" s="6">
        <v>42886</v>
      </c>
      <c r="M634" s="6">
        <v>42886</v>
      </c>
    </row>
    <row r="635" spans="1:13" x14ac:dyDescent="0.25">
      <c r="A635" s="4" t="s">
        <v>1490</v>
      </c>
      <c r="B635" s="7" t="str">
        <f>_xll.AtlasFormulas.AtlasFunctions.AtlasTable("PROD",DataAreaId,"T.SalesTable","%CustAccount","","","","","","","SalesId",$A635)</f>
        <v>364-000064</v>
      </c>
      <c r="C635" s="7" t="str">
        <f>_xll.AtlasFormulas.AtlasFunctions.AtlasTable("PROD",DataAreaId,"T.CustTable","%Name","","","","","","","AccountNum",$B635)</f>
        <v>Hakron-Nunspeet B.V.</v>
      </c>
      <c r="D635" s="4" t="s">
        <v>242</v>
      </c>
      <c r="E635" s="4" t="s">
        <v>1491</v>
      </c>
      <c r="F635" s="4" t="s">
        <v>241</v>
      </c>
      <c r="G635" s="7" t="str">
        <f>_xll.AtlasFormulas.AtlasFunctions.AtlasTable("PROD",DataAreaId,"T.SalesLine","%ShippingDateRequested","","","","","","","ItemId|InventTransId",$D635,$E635)</f>
        <v>1/10/2017</v>
      </c>
      <c r="H635" s="9">
        <v>-150</v>
      </c>
      <c r="I635" s="9">
        <f>_xll.AtlasFormulas.AtlasFunctions.AtlasBalance("PROD",DataAreaId,"T.SalesLine","Sum|SalesPrice|0","","","","","","","ItemId|InventTransId",$D635,$E635)</f>
        <v>12.62</v>
      </c>
      <c r="J635" s="7" t="str">
        <f>_xll.AtlasFormulas.AtlasFunctions.AtlasTable("PROD",DataAreaId,"T.SalesLine","%CurrencyCode","","","","","","","ItemId|InventTransId",$D635,$E635)</f>
        <v>EUR</v>
      </c>
      <c r="K635" s="9">
        <f>_xll.AtlasFormulas.AtlasFunctions.AtlasBalance("PROD",DataAreaId,"T.SalesLine","Sum|LineAmount|0","","","","","","","ItemId|InventTransId",$D635,$E635)</f>
        <v>3786</v>
      </c>
      <c r="L635" s="6">
        <v>42760</v>
      </c>
      <c r="M635" s="6">
        <v>42760</v>
      </c>
    </row>
    <row r="636" spans="1:13" x14ac:dyDescent="0.25">
      <c r="A636" s="4" t="s">
        <v>1490</v>
      </c>
      <c r="B636" s="7" t="str">
        <f>_xll.AtlasFormulas.AtlasFunctions.AtlasTable("PROD",DataAreaId,"T.SalesTable","%CustAccount","","","","","","","SalesId",$A636)</f>
        <v>364-000064</v>
      </c>
      <c r="C636" s="7" t="str">
        <f>_xll.AtlasFormulas.AtlasFunctions.AtlasTable("PROD",DataAreaId,"T.CustTable","%Name","","","","","","","AccountNum",$B636)</f>
        <v>Hakron-Nunspeet B.V.</v>
      </c>
      <c r="D636" s="4" t="s">
        <v>242</v>
      </c>
      <c r="E636" s="4" t="s">
        <v>1491</v>
      </c>
      <c r="F636" s="4" t="s">
        <v>241</v>
      </c>
      <c r="G636" s="7" t="str">
        <f>_xll.AtlasFormulas.AtlasFunctions.AtlasTable("PROD",DataAreaId,"T.SalesLine","%ShippingDateRequested","","","","","","","ItemId|InventTransId",$D636,$E636)</f>
        <v>1/10/2017</v>
      </c>
      <c r="H636" s="9">
        <v>-150</v>
      </c>
      <c r="I636" s="9">
        <f>_xll.AtlasFormulas.AtlasFunctions.AtlasBalance("PROD",DataAreaId,"T.SalesLine","Sum|SalesPrice|0","","","","","","","ItemId|InventTransId",$D636,$E636)</f>
        <v>12.62</v>
      </c>
      <c r="J636" s="7" t="str">
        <f>_xll.AtlasFormulas.AtlasFunctions.AtlasTable("PROD",DataAreaId,"T.SalesLine","%CurrencyCode","","","","","","","ItemId|InventTransId",$D636,$E636)</f>
        <v>EUR</v>
      </c>
      <c r="K636" s="9">
        <f>_xll.AtlasFormulas.AtlasFunctions.AtlasBalance("PROD",DataAreaId,"T.SalesLine","Sum|LineAmount|0","","","","","","","ItemId|InventTransId",$D636,$E636)</f>
        <v>3786</v>
      </c>
      <c r="L636" s="6">
        <v>42760</v>
      </c>
      <c r="M636" s="6">
        <v>42760</v>
      </c>
    </row>
    <row r="637" spans="1:13" x14ac:dyDescent="0.25">
      <c r="A637" s="4" t="s">
        <v>1492</v>
      </c>
      <c r="B637" s="7" t="str">
        <f>_xll.AtlasFormulas.AtlasFunctions.AtlasTable("PROD",DataAreaId,"T.SalesTable","%CustAccount","","","","","","","SalesId",$A637)</f>
        <v>364-000064</v>
      </c>
      <c r="C637" s="7" t="str">
        <f>_xll.AtlasFormulas.AtlasFunctions.AtlasTable("PROD",DataAreaId,"T.CustTable","%Name","","","","","","","AccountNum",$B637)</f>
        <v>Hakron-Nunspeet B.V.</v>
      </c>
      <c r="D637" s="4" t="s">
        <v>242</v>
      </c>
      <c r="E637" s="4" t="s">
        <v>1493</v>
      </c>
      <c r="F637" s="4" t="s">
        <v>241</v>
      </c>
      <c r="G637" s="7" t="str">
        <f>_xll.AtlasFormulas.AtlasFunctions.AtlasTable("PROD",DataAreaId,"T.SalesLine","%ShippingDateRequested","","","","","","","ItemId|InventTransId",$D637,$E637)</f>
        <v>2/24/2017</v>
      </c>
      <c r="H637" s="9">
        <v>-150</v>
      </c>
      <c r="I637" s="9">
        <f>_xll.AtlasFormulas.AtlasFunctions.AtlasBalance("PROD",DataAreaId,"T.SalesLine","Sum|SalesPrice|0","","","","","","","ItemId|InventTransId",$D637,$E637)</f>
        <v>12.62</v>
      </c>
      <c r="J637" s="7" t="str">
        <f>_xll.AtlasFormulas.AtlasFunctions.AtlasTable("PROD",DataAreaId,"T.SalesLine","%CurrencyCode","","","","","","","ItemId|InventTransId",$D637,$E637)</f>
        <v>EUR</v>
      </c>
      <c r="K637" s="9">
        <f>_xll.AtlasFormulas.AtlasFunctions.AtlasBalance("PROD",DataAreaId,"T.SalesLine","Sum|LineAmount|0","","","","","","","ItemId|InventTransId",$D637,$E637)</f>
        <v>3786</v>
      </c>
      <c r="L637" s="6">
        <v>42790</v>
      </c>
      <c r="M637" s="6">
        <v>42789</v>
      </c>
    </row>
    <row r="638" spans="1:13" x14ac:dyDescent="0.25">
      <c r="A638" s="4" t="s">
        <v>1492</v>
      </c>
      <c r="B638" s="7" t="str">
        <f>_xll.AtlasFormulas.AtlasFunctions.AtlasTable("PROD",DataAreaId,"T.SalesTable","%CustAccount","","","","","","","SalesId",$A638)</f>
        <v>364-000064</v>
      </c>
      <c r="C638" s="7" t="str">
        <f>_xll.AtlasFormulas.AtlasFunctions.AtlasTable("PROD",DataAreaId,"T.CustTable","%Name","","","","","","","AccountNum",$B638)</f>
        <v>Hakron-Nunspeet B.V.</v>
      </c>
      <c r="D638" s="4" t="s">
        <v>242</v>
      </c>
      <c r="E638" s="4" t="s">
        <v>1493</v>
      </c>
      <c r="F638" s="4" t="s">
        <v>241</v>
      </c>
      <c r="G638" s="7" t="str">
        <f>_xll.AtlasFormulas.AtlasFunctions.AtlasTable("PROD",DataAreaId,"T.SalesLine","%ShippingDateRequested","","","","","","","ItemId|InventTransId",$D638,$E638)</f>
        <v>2/24/2017</v>
      </c>
      <c r="H638" s="9">
        <v>-150</v>
      </c>
      <c r="I638" s="9">
        <f>_xll.AtlasFormulas.AtlasFunctions.AtlasBalance("PROD",DataAreaId,"T.SalesLine","Sum|SalesPrice|0","","","","","","","ItemId|InventTransId",$D638,$E638)</f>
        <v>12.62</v>
      </c>
      <c r="J638" s="7" t="str">
        <f>_xll.AtlasFormulas.AtlasFunctions.AtlasTable("PROD",DataAreaId,"T.SalesLine","%CurrencyCode","","","","","","","ItemId|InventTransId",$D638,$E638)</f>
        <v>EUR</v>
      </c>
      <c r="K638" s="9">
        <f>_xll.AtlasFormulas.AtlasFunctions.AtlasBalance("PROD",DataAreaId,"T.SalesLine","Sum|LineAmount|0","","","","","","","ItemId|InventTransId",$D638,$E638)</f>
        <v>3786</v>
      </c>
      <c r="L638" s="6">
        <v>42790</v>
      </c>
      <c r="M638" s="6">
        <v>42789</v>
      </c>
    </row>
    <row r="639" spans="1:13" x14ac:dyDescent="0.25">
      <c r="A639" s="4" t="s">
        <v>1494</v>
      </c>
      <c r="B639" s="7" t="str">
        <f>_xll.AtlasFormulas.AtlasFunctions.AtlasTable("PROD",DataAreaId,"T.SalesTable","%CustAccount","","","","","","","SalesId",$A639)</f>
        <v>364-000015</v>
      </c>
      <c r="C639" s="7" t="str">
        <f>_xll.AtlasFormulas.AtlasFunctions.AtlasTable("PROD",DataAreaId,"T.CustTable","%Name","","","","","","","AccountNum",$B639)</f>
        <v>Vogel B.V.</v>
      </c>
      <c r="D639" s="4" t="s">
        <v>242</v>
      </c>
      <c r="E639" s="4" t="s">
        <v>1495</v>
      </c>
      <c r="F639" s="4" t="s">
        <v>241</v>
      </c>
      <c r="G639" s="7" t="str">
        <f>_xll.AtlasFormulas.AtlasFunctions.AtlasTable("PROD",DataAreaId,"T.SalesLine","%ShippingDateRequested","","","","","","","ItemId|InventTransId",$D639,$E639)</f>
        <v>4/4/2017</v>
      </c>
      <c r="H639" s="9">
        <v>-38</v>
      </c>
      <c r="I639" s="9">
        <f>_xll.AtlasFormulas.AtlasFunctions.AtlasBalance("PROD",DataAreaId,"T.SalesLine","Sum|SalesPrice|0","","","","","","","ItemId|InventTransId",$D639,$E639)</f>
        <v>11.42</v>
      </c>
      <c r="J639" s="7" t="str">
        <f>_xll.AtlasFormulas.AtlasFunctions.AtlasTable("PROD",DataAreaId,"T.SalesLine","%CurrencyCode","","","","","","","ItemId|InventTransId",$D639,$E639)</f>
        <v>EUR</v>
      </c>
      <c r="K639" s="9">
        <f>_xll.AtlasFormulas.AtlasFunctions.AtlasBalance("PROD",DataAreaId,"T.SalesLine","Sum|LineAmount|0","","","","","","","ItemId|InventTransId",$D639,$E639)</f>
        <v>433.96</v>
      </c>
      <c r="L639" s="6">
        <v>42832</v>
      </c>
      <c r="M639" s="6">
        <v>42828</v>
      </c>
    </row>
    <row r="640" spans="1:13" x14ac:dyDescent="0.25">
      <c r="A640" s="4" t="s">
        <v>1496</v>
      </c>
      <c r="B640" s="7" t="str">
        <f>_xll.AtlasFormulas.AtlasFunctions.AtlasTable("PROD",DataAreaId,"T.SalesTable","%CustAccount","","","","","","","SalesId",$A640)</f>
        <v>364-000010</v>
      </c>
      <c r="C640" s="7" t="str">
        <f>_xll.AtlasFormulas.AtlasFunctions.AtlasTable("PROD",DataAreaId,"T.CustTable","%Name","","","","","","","AccountNum",$B640)</f>
        <v>Balm Uitwendige Wapening B.V.</v>
      </c>
      <c r="D640" s="4" t="s">
        <v>509</v>
      </c>
      <c r="E640" s="4" t="s">
        <v>1497</v>
      </c>
      <c r="F640" s="4" t="s">
        <v>510</v>
      </c>
      <c r="G640" s="7" t="str">
        <f>_xll.AtlasFormulas.AtlasFunctions.AtlasTable("PROD",DataAreaId,"T.SalesLine","%ShippingDateRequested","","","","","","","ItemId|InventTransId",$D640,$E640)</f>
        <v>1/31/2017</v>
      </c>
      <c r="H640" s="9">
        <v>-100</v>
      </c>
      <c r="I640" s="9">
        <f>_xll.AtlasFormulas.AtlasFunctions.AtlasBalance("PROD",DataAreaId,"T.SalesLine","Sum|SalesPrice|0","","","","","","","ItemId|InventTransId",$D640,$E640)</f>
        <v>11.49</v>
      </c>
      <c r="J640" s="7" t="str">
        <f>_xll.AtlasFormulas.AtlasFunctions.AtlasTable("PROD",DataAreaId,"T.SalesLine","%CurrencyCode","","","","","","","ItemId|InventTransId",$D640,$E640)</f>
        <v>EUR</v>
      </c>
      <c r="K640" s="9">
        <f>_xll.AtlasFormulas.AtlasFunctions.AtlasBalance("PROD",DataAreaId,"T.SalesLine","Sum|LineAmount|0","","","","","","","ItemId|InventTransId",$D640,$E640)</f>
        <v>1149</v>
      </c>
      <c r="L640" s="6">
        <v>42774</v>
      </c>
      <c r="M640" s="6">
        <v>42766</v>
      </c>
    </row>
    <row r="641" spans="1:13" x14ac:dyDescent="0.25">
      <c r="A641" s="4" t="s">
        <v>1498</v>
      </c>
      <c r="B641" s="7" t="str">
        <f>_xll.AtlasFormulas.AtlasFunctions.AtlasTable("PROD",DataAreaId,"T.SalesTable","%CustAccount","","","","","","","SalesId",$A641)</f>
        <v>364-000010</v>
      </c>
      <c r="C641" s="7" t="str">
        <f>_xll.AtlasFormulas.AtlasFunctions.AtlasTable("PROD",DataAreaId,"T.CustTable","%Name","","","","","","","AccountNum",$B641)</f>
        <v>Balm Uitwendige Wapening B.V.</v>
      </c>
      <c r="D641" s="4" t="s">
        <v>509</v>
      </c>
      <c r="E641" s="4" t="s">
        <v>1499</v>
      </c>
      <c r="F641" s="4" t="s">
        <v>510</v>
      </c>
      <c r="G641" s="7" t="str">
        <f>_xll.AtlasFormulas.AtlasFunctions.AtlasTable("PROD",DataAreaId,"T.SalesLine","%ShippingDateRequested","","","","","","","ItemId|InventTransId",$D641,$E641)</f>
        <v>2/9/2017</v>
      </c>
      <c r="H641" s="9">
        <v>-30</v>
      </c>
      <c r="I641" s="9">
        <f>_xll.AtlasFormulas.AtlasFunctions.AtlasBalance("PROD",DataAreaId,"T.SalesLine","Sum|SalesPrice|0","","","","","","","ItemId|InventTransId",$D641,$E641)</f>
        <v>12.06</v>
      </c>
      <c r="J641" s="7" t="str">
        <f>_xll.AtlasFormulas.AtlasFunctions.AtlasTable("PROD",DataAreaId,"T.SalesLine","%CurrencyCode","","","","","","","ItemId|InventTransId",$D641,$E641)</f>
        <v>EUR</v>
      </c>
      <c r="K641" s="9">
        <f>_xll.AtlasFormulas.AtlasFunctions.AtlasBalance("PROD",DataAreaId,"T.SalesLine","Sum|LineAmount|0","","","","","","","ItemId|InventTransId",$D641,$E641)</f>
        <v>361.8</v>
      </c>
      <c r="L641" s="6">
        <v>42775</v>
      </c>
      <c r="M641" s="6">
        <v>42775</v>
      </c>
    </row>
    <row r="642" spans="1:13" x14ac:dyDescent="0.25">
      <c r="A642" s="4" t="s">
        <v>1500</v>
      </c>
      <c r="B642" s="7" t="str">
        <f>_xll.AtlasFormulas.AtlasFunctions.AtlasTable("PROD",DataAreaId,"T.SalesTable","%CustAccount","","","","","","","SalesId",$A642)</f>
        <v>364-000059</v>
      </c>
      <c r="C642" s="7" t="str">
        <f>_xll.AtlasFormulas.AtlasFunctions.AtlasTable("PROD",DataAreaId,"T.CustTable","%Name","","","","","","","AccountNum",$B642)</f>
        <v>Kreeft Betonrenovatie &amp; Injectietechnieken BV</v>
      </c>
      <c r="D642" s="4" t="s">
        <v>509</v>
      </c>
      <c r="E642" s="4" t="s">
        <v>1501</v>
      </c>
      <c r="F642" s="4" t="s">
        <v>510</v>
      </c>
      <c r="G642" s="7" t="str">
        <f>_xll.AtlasFormulas.AtlasFunctions.AtlasTable("PROD",DataAreaId,"T.SalesLine","%ShippingDateRequested","","","","","","","ItemId|InventTransId",$D642,$E642)</f>
        <v>5/1/2017</v>
      </c>
      <c r="H642" s="9">
        <v>-97.2</v>
      </c>
      <c r="I642" s="9">
        <f>_xll.AtlasFormulas.AtlasFunctions.AtlasBalance("PROD",DataAreaId,"T.SalesLine","Sum|SalesPrice|0","","","","","","","ItemId|InventTransId",$D642,$E642)</f>
        <v>10.84</v>
      </c>
      <c r="J642" s="7" t="str">
        <f>_xll.AtlasFormulas.AtlasFunctions.AtlasTable("PROD",DataAreaId,"T.SalesLine","%CurrencyCode","","","","","","","ItemId|InventTransId",$D642,$E642)</f>
        <v>EUR</v>
      </c>
      <c r="K642" s="9">
        <f>_xll.AtlasFormulas.AtlasFunctions.AtlasBalance("PROD",DataAreaId,"T.SalesLine","Sum|LineAmount|0","","","","","","","ItemId|InventTransId",$D642,$E642)</f>
        <v>4214.59</v>
      </c>
      <c r="L642" s="6">
        <v>42867</v>
      </c>
      <c r="M642" s="6">
        <v>42860</v>
      </c>
    </row>
    <row r="643" spans="1:13" x14ac:dyDescent="0.25">
      <c r="A643" s="4" t="s">
        <v>1500</v>
      </c>
      <c r="B643" s="7" t="str">
        <f>_xll.AtlasFormulas.AtlasFunctions.AtlasTable("PROD",DataAreaId,"T.SalesTable","%CustAccount","","","","","","","SalesId",$A643)</f>
        <v>364-000059</v>
      </c>
      <c r="C643" s="7" t="str">
        <f>_xll.AtlasFormulas.AtlasFunctions.AtlasTable("PROD",DataAreaId,"T.CustTable","%Name","","","","","","","AccountNum",$B643)</f>
        <v>Kreeft Betonrenovatie &amp; Injectietechnieken BV</v>
      </c>
      <c r="D643" s="4" t="s">
        <v>509</v>
      </c>
      <c r="E643" s="4" t="s">
        <v>1501</v>
      </c>
      <c r="F643" s="4" t="s">
        <v>510</v>
      </c>
      <c r="G643" s="7" t="str">
        <f>_xll.AtlasFormulas.AtlasFunctions.AtlasTable("PROD",DataAreaId,"T.SalesLine","%ShippingDateRequested","","","","","","","ItemId|InventTransId",$D643,$E643)</f>
        <v>5/1/2017</v>
      </c>
      <c r="H643" s="9">
        <v>-140.4</v>
      </c>
      <c r="I643" s="9">
        <f>_xll.AtlasFormulas.AtlasFunctions.AtlasBalance("PROD",DataAreaId,"T.SalesLine","Sum|SalesPrice|0","","","","","","","ItemId|InventTransId",$D643,$E643)</f>
        <v>10.84</v>
      </c>
      <c r="J643" s="7" t="str">
        <f>_xll.AtlasFormulas.AtlasFunctions.AtlasTable("PROD",DataAreaId,"T.SalesLine","%CurrencyCode","","","","","","","ItemId|InventTransId",$D643,$E643)</f>
        <v>EUR</v>
      </c>
      <c r="K643" s="9">
        <f>_xll.AtlasFormulas.AtlasFunctions.AtlasBalance("PROD",DataAreaId,"T.SalesLine","Sum|LineAmount|0","","","","","","","ItemId|InventTransId",$D643,$E643)</f>
        <v>4214.59</v>
      </c>
      <c r="L643" s="6">
        <v>42867</v>
      </c>
      <c r="M643" s="6">
        <v>42860</v>
      </c>
    </row>
    <row r="644" spans="1:13" x14ac:dyDescent="0.25">
      <c r="A644" s="4" t="s">
        <v>1500</v>
      </c>
      <c r="B644" s="7" t="str">
        <f>_xll.AtlasFormulas.AtlasFunctions.AtlasTable("PROD",DataAreaId,"T.SalesTable","%CustAccount","","","","","","","SalesId",$A644)</f>
        <v>364-000059</v>
      </c>
      <c r="C644" s="7" t="str">
        <f>_xll.AtlasFormulas.AtlasFunctions.AtlasTable("PROD",DataAreaId,"T.CustTable","%Name","","","","","","","AccountNum",$B644)</f>
        <v>Kreeft Betonrenovatie &amp; Injectietechnieken BV</v>
      </c>
      <c r="D644" s="4" t="s">
        <v>509</v>
      </c>
      <c r="E644" s="4" t="s">
        <v>1501</v>
      </c>
      <c r="F644" s="4" t="s">
        <v>510</v>
      </c>
      <c r="G644" s="7" t="str">
        <f>_xll.AtlasFormulas.AtlasFunctions.AtlasTable("PROD",DataAreaId,"T.SalesLine","%ShippingDateRequested","","","","","","","ItemId|InventTransId",$D644,$E644)</f>
        <v>5/1/2017</v>
      </c>
      <c r="H644" s="9">
        <v>-151.19999999999999</v>
      </c>
      <c r="I644" s="9">
        <f>_xll.AtlasFormulas.AtlasFunctions.AtlasBalance("PROD",DataAreaId,"T.SalesLine","Sum|SalesPrice|0","","","","","","","ItemId|InventTransId",$D644,$E644)</f>
        <v>10.84</v>
      </c>
      <c r="J644" s="7" t="str">
        <f>_xll.AtlasFormulas.AtlasFunctions.AtlasTable("PROD",DataAreaId,"T.SalesLine","%CurrencyCode","","","","","","","ItemId|InventTransId",$D644,$E644)</f>
        <v>EUR</v>
      </c>
      <c r="K644" s="9">
        <f>_xll.AtlasFormulas.AtlasFunctions.AtlasBalance("PROD",DataAreaId,"T.SalesLine","Sum|LineAmount|0","","","","","","","ItemId|InventTransId",$D644,$E644)</f>
        <v>4214.59</v>
      </c>
      <c r="L644" s="6">
        <v>42867</v>
      </c>
      <c r="M644" s="6">
        <v>42860</v>
      </c>
    </row>
    <row r="645" spans="1:13" x14ac:dyDescent="0.25">
      <c r="A645" s="4" t="s">
        <v>1502</v>
      </c>
      <c r="B645" s="7" t="str">
        <f>_xll.AtlasFormulas.AtlasFunctions.AtlasTable("PROD",DataAreaId,"T.SalesTable","%CustAccount","","","","","","","SalesId",$A645)</f>
        <v>364-000010</v>
      </c>
      <c r="C645" s="7" t="str">
        <f>_xll.AtlasFormulas.AtlasFunctions.AtlasTable("PROD",DataAreaId,"T.CustTable","%Name","","","","","","","AccountNum",$B645)</f>
        <v>Balm Uitwendige Wapening B.V.</v>
      </c>
      <c r="D645" s="4" t="s">
        <v>156</v>
      </c>
      <c r="E645" s="4" t="s">
        <v>1503</v>
      </c>
      <c r="F645" s="4" t="s">
        <v>155</v>
      </c>
      <c r="G645" s="7" t="str">
        <f>_xll.AtlasFormulas.AtlasFunctions.AtlasTable("PROD",DataAreaId,"T.SalesLine","%ShippingDateRequested","","","","","","","ItemId|InventTransId",$D645,$E645)</f>
        <v>2/4/2017</v>
      </c>
      <c r="H645" s="9">
        <v>-100</v>
      </c>
      <c r="I645" s="9">
        <f>_xll.AtlasFormulas.AtlasFunctions.AtlasBalance("PROD",DataAreaId,"T.SalesLine","Sum|SalesPrice|0","","","","","","","ItemId|InventTransId",$D645,$E645)</f>
        <v>11.925000000000001</v>
      </c>
      <c r="J645" s="7" t="str">
        <f>_xll.AtlasFormulas.AtlasFunctions.AtlasTable("PROD",DataAreaId,"T.SalesLine","%CurrencyCode","","","","","","","ItemId|InventTransId",$D645,$E645)</f>
        <v>EUR</v>
      </c>
      <c r="K645" s="9">
        <f>_xll.AtlasFormulas.AtlasFunctions.AtlasBalance("PROD",DataAreaId,"T.SalesLine","Sum|LineAmount|0","","","","","","","ItemId|InventTransId",$D645,$E645)</f>
        <v>3577.5</v>
      </c>
      <c r="L645" s="6">
        <v>42774</v>
      </c>
      <c r="M645" s="6">
        <v>42769</v>
      </c>
    </row>
    <row r="646" spans="1:13" x14ac:dyDescent="0.25">
      <c r="A646" s="4" t="s">
        <v>1502</v>
      </c>
      <c r="B646" s="7" t="str">
        <f>_xll.AtlasFormulas.AtlasFunctions.AtlasTable("PROD",DataAreaId,"T.SalesTable","%CustAccount","","","","","","","SalesId",$A646)</f>
        <v>364-000010</v>
      </c>
      <c r="C646" s="7" t="str">
        <f>_xll.AtlasFormulas.AtlasFunctions.AtlasTable("PROD",DataAreaId,"T.CustTable","%Name","","","","","","","AccountNum",$B646)</f>
        <v>Balm Uitwendige Wapening B.V.</v>
      </c>
      <c r="D646" s="4" t="s">
        <v>156</v>
      </c>
      <c r="E646" s="4" t="s">
        <v>1503</v>
      </c>
      <c r="F646" s="4" t="s">
        <v>155</v>
      </c>
      <c r="G646" s="7" t="str">
        <f>_xll.AtlasFormulas.AtlasFunctions.AtlasTable("PROD",DataAreaId,"T.SalesLine","%ShippingDateRequested","","","","","","","ItemId|InventTransId",$D646,$E646)</f>
        <v>2/4/2017</v>
      </c>
      <c r="H646" s="9">
        <v>-100</v>
      </c>
      <c r="I646" s="9">
        <f>_xll.AtlasFormulas.AtlasFunctions.AtlasBalance("PROD",DataAreaId,"T.SalesLine","Sum|SalesPrice|0","","","","","","","ItemId|InventTransId",$D646,$E646)</f>
        <v>11.925000000000001</v>
      </c>
      <c r="J646" s="7" t="str">
        <f>_xll.AtlasFormulas.AtlasFunctions.AtlasTable("PROD",DataAreaId,"T.SalesLine","%CurrencyCode","","","","","","","ItemId|InventTransId",$D646,$E646)</f>
        <v>EUR</v>
      </c>
      <c r="K646" s="9">
        <f>_xll.AtlasFormulas.AtlasFunctions.AtlasBalance("PROD",DataAreaId,"T.SalesLine","Sum|LineAmount|0","","","","","","","ItemId|InventTransId",$D646,$E646)</f>
        <v>3577.5</v>
      </c>
      <c r="L646" s="6">
        <v>42774</v>
      </c>
      <c r="M646" s="6">
        <v>42769</v>
      </c>
    </row>
    <row r="647" spans="1:13" x14ac:dyDescent="0.25">
      <c r="A647" s="4" t="s">
        <v>1502</v>
      </c>
      <c r="B647" s="7" t="str">
        <f>_xll.AtlasFormulas.AtlasFunctions.AtlasTable("PROD",DataAreaId,"T.SalesTable","%CustAccount","","","","","","","SalesId",$A647)</f>
        <v>364-000010</v>
      </c>
      <c r="C647" s="7" t="str">
        <f>_xll.AtlasFormulas.AtlasFunctions.AtlasTable("PROD",DataAreaId,"T.CustTable","%Name","","","","","","","AccountNum",$B647)</f>
        <v>Balm Uitwendige Wapening B.V.</v>
      </c>
      <c r="D647" s="4" t="s">
        <v>156</v>
      </c>
      <c r="E647" s="4" t="s">
        <v>1503</v>
      </c>
      <c r="F647" s="4" t="s">
        <v>155</v>
      </c>
      <c r="G647" s="7" t="str">
        <f>_xll.AtlasFormulas.AtlasFunctions.AtlasTable("PROD",DataAreaId,"T.SalesLine","%ShippingDateRequested","","","","","","","ItemId|InventTransId",$D647,$E647)</f>
        <v>2/4/2017</v>
      </c>
      <c r="H647" s="9">
        <v>-100</v>
      </c>
      <c r="I647" s="9">
        <f>_xll.AtlasFormulas.AtlasFunctions.AtlasBalance("PROD",DataAreaId,"T.SalesLine","Sum|SalesPrice|0","","","","","","","ItemId|InventTransId",$D647,$E647)</f>
        <v>11.925000000000001</v>
      </c>
      <c r="J647" s="7" t="str">
        <f>_xll.AtlasFormulas.AtlasFunctions.AtlasTable("PROD",DataAreaId,"T.SalesLine","%CurrencyCode","","","","","","","ItemId|InventTransId",$D647,$E647)</f>
        <v>EUR</v>
      </c>
      <c r="K647" s="9">
        <f>_xll.AtlasFormulas.AtlasFunctions.AtlasBalance("PROD",DataAreaId,"T.SalesLine","Sum|LineAmount|0","","","","","","","ItemId|InventTransId",$D647,$E647)</f>
        <v>3577.5</v>
      </c>
      <c r="L647" s="6">
        <v>42774</v>
      </c>
      <c r="M647" s="6">
        <v>42769</v>
      </c>
    </row>
    <row r="648" spans="1:13" x14ac:dyDescent="0.25">
      <c r="A648" s="4" t="s">
        <v>1504</v>
      </c>
      <c r="B648" s="7" t="str">
        <f>_xll.AtlasFormulas.AtlasFunctions.AtlasTable("PROD",DataAreaId,"T.SalesTable","%CustAccount","","","","","","","SalesId",$A648)</f>
        <v>364-000010</v>
      </c>
      <c r="C648" s="7" t="str">
        <f>_xll.AtlasFormulas.AtlasFunctions.AtlasTable("PROD",DataAreaId,"T.CustTable","%Name","","","","","","","AccountNum",$B648)</f>
        <v>Balm Uitwendige Wapening B.V.</v>
      </c>
      <c r="D648" s="4" t="s">
        <v>156</v>
      </c>
      <c r="E648" s="4" t="s">
        <v>1505</v>
      </c>
      <c r="F648" s="4" t="s">
        <v>155</v>
      </c>
      <c r="G648" s="7" t="str">
        <f>_xll.AtlasFormulas.AtlasFunctions.AtlasTable("PROD",DataAreaId,"T.SalesLine","%ShippingDateRequested","","","","","","","ItemId|InventTransId",$D648,$E648)</f>
        <v>2/8/2017</v>
      </c>
      <c r="H648" s="9">
        <v>-100</v>
      </c>
      <c r="I648" s="9">
        <f>_xll.AtlasFormulas.AtlasFunctions.AtlasBalance("PROD",DataAreaId,"T.SalesLine","Sum|SalesPrice|0","","","","","","","ItemId|InventTransId",$D648,$E648)</f>
        <v>12.36</v>
      </c>
      <c r="J648" s="7" t="str">
        <f>_xll.AtlasFormulas.AtlasFunctions.AtlasTable("PROD",DataAreaId,"T.SalesLine","%CurrencyCode","","","","","","","ItemId|InventTransId",$D648,$E648)</f>
        <v>EUR</v>
      </c>
      <c r="K648" s="9">
        <f>_xll.AtlasFormulas.AtlasFunctions.AtlasBalance("PROD",DataAreaId,"T.SalesLine","Sum|LineAmount|0","","","","","","","ItemId|InventTransId",$D648,$E648)</f>
        <v>2472</v>
      </c>
      <c r="L648" s="6">
        <v>42774</v>
      </c>
      <c r="M648" s="6">
        <v>42773</v>
      </c>
    </row>
    <row r="649" spans="1:13" x14ac:dyDescent="0.25">
      <c r="A649" s="4" t="s">
        <v>1504</v>
      </c>
      <c r="B649" s="7" t="str">
        <f>_xll.AtlasFormulas.AtlasFunctions.AtlasTable("PROD",DataAreaId,"T.SalesTable","%CustAccount","","","","","","","SalesId",$A649)</f>
        <v>364-000010</v>
      </c>
      <c r="C649" s="7" t="str">
        <f>_xll.AtlasFormulas.AtlasFunctions.AtlasTable("PROD",DataAreaId,"T.CustTable","%Name","","","","","","","AccountNum",$B649)</f>
        <v>Balm Uitwendige Wapening B.V.</v>
      </c>
      <c r="D649" s="4" t="s">
        <v>156</v>
      </c>
      <c r="E649" s="4" t="s">
        <v>1505</v>
      </c>
      <c r="F649" s="4" t="s">
        <v>155</v>
      </c>
      <c r="G649" s="7" t="str">
        <f>_xll.AtlasFormulas.AtlasFunctions.AtlasTable("PROD",DataAreaId,"T.SalesLine","%ShippingDateRequested","","","","","","","ItemId|InventTransId",$D649,$E649)</f>
        <v>2/8/2017</v>
      </c>
      <c r="H649" s="9">
        <v>-100</v>
      </c>
      <c r="I649" s="9">
        <f>_xll.AtlasFormulas.AtlasFunctions.AtlasBalance("PROD",DataAreaId,"T.SalesLine","Sum|SalesPrice|0","","","","","","","ItemId|InventTransId",$D649,$E649)</f>
        <v>12.36</v>
      </c>
      <c r="J649" s="7" t="str">
        <f>_xll.AtlasFormulas.AtlasFunctions.AtlasTable("PROD",DataAreaId,"T.SalesLine","%CurrencyCode","","","","","","","ItemId|InventTransId",$D649,$E649)</f>
        <v>EUR</v>
      </c>
      <c r="K649" s="9">
        <f>_xll.AtlasFormulas.AtlasFunctions.AtlasBalance("PROD",DataAreaId,"T.SalesLine","Sum|LineAmount|0","","","","","","","ItemId|InventTransId",$D649,$E649)</f>
        <v>2472</v>
      </c>
      <c r="L649" s="6">
        <v>42774</v>
      </c>
      <c r="M649" s="6">
        <v>42773</v>
      </c>
    </row>
    <row r="650" spans="1:13" x14ac:dyDescent="0.25">
      <c r="A650" s="4" t="s">
        <v>1506</v>
      </c>
      <c r="B650" s="7" t="str">
        <f>_xll.AtlasFormulas.AtlasFunctions.AtlasTable("PROD",DataAreaId,"T.SalesTable","%CustAccount","","","","","","","SalesId",$A650)</f>
        <v>364-000010</v>
      </c>
      <c r="C650" s="7" t="str">
        <f>_xll.AtlasFormulas.AtlasFunctions.AtlasTable("PROD",DataAreaId,"T.CustTable","%Name","","","","","","","AccountNum",$B650)</f>
        <v>Balm Uitwendige Wapening B.V.</v>
      </c>
      <c r="D650" s="4" t="s">
        <v>156</v>
      </c>
      <c r="E650" s="4" t="s">
        <v>1507</v>
      </c>
      <c r="F650" s="4" t="s">
        <v>155</v>
      </c>
      <c r="G650" s="7" t="str">
        <f>_xll.AtlasFormulas.AtlasFunctions.AtlasTable("PROD",DataAreaId,"T.SalesLine","%ShippingDateRequested","","","","","","","ItemId|InventTransId",$D650,$E650)</f>
        <v>2/10/2017</v>
      </c>
      <c r="H650" s="9">
        <v>100</v>
      </c>
      <c r="I650" s="9">
        <f>_xll.AtlasFormulas.AtlasFunctions.AtlasBalance("PROD",DataAreaId,"T.SalesLine","Sum|SalesPrice|0","","","","","","","ItemId|InventTransId",$D650,$E650)</f>
        <v>11.925000000000001</v>
      </c>
      <c r="J650" s="7" t="str">
        <f>_xll.AtlasFormulas.AtlasFunctions.AtlasTable("PROD",DataAreaId,"T.SalesLine","%CurrencyCode","","","","","","","ItemId|InventTransId",$D650,$E650)</f>
        <v>EUR</v>
      </c>
      <c r="K650" s="9">
        <f>_xll.AtlasFormulas.AtlasFunctions.AtlasBalance("PROD",DataAreaId,"T.SalesLine","Sum|LineAmount|0","","","","","","","ItemId|InventTransId",$D650,$E650)</f>
        <v>-3577.5</v>
      </c>
      <c r="L650" s="6">
        <v>42775</v>
      </c>
      <c r="M650" s="6">
        <v>42775</v>
      </c>
    </row>
    <row r="651" spans="1:13" x14ac:dyDescent="0.25">
      <c r="A651" s="4" t="s">
        <v>1506</v>
      </c>
      <c r="B651" s="7" t="str">
        <f>_xll.AtlasFormulas.AtlasFunctions.AtlasTable("PROD",DataAreaId,"T.SalesTable","%CustAccount","","","","","","","SalesId",$A651)</f>
        <v>364-000010</v>
      </c>
      <c r="C651" s="7" t="str">
        <f>_xll.AtlasFormulas.AtlasFunctions.AtlasTable("PROD",DataAreaId,"T.CustTable","%Name","","","","","","","AccountNum",$B651)</f>
        <v>Balm Uitwendige Wapening B.V.</v>
      </c>
      <c r="D651" s="4" t="s">
        <v>156</v>
      </c>
      <c r="E651" s="4" t="s">
        <v>1507</v>
      </c>
      <c r="F651" s="4" t="s">
        <v>155</v>
      </c>
      <c r="G651" s="7" t="str">
        <f>_xll.AtlasFormulas.AtlasFunctions.AtlasTable("PROD",DataAreaId,"T.SalesLine","%ShippingDateRequested","","","","","","","ItemId|InventTransId",$D651,$E651)</f>
        <v>2/10/2017</v>
      </c>
      <c r="H651" s="9">
        <v>100</v>
      </c>
      <c r="I651" s="9">
        <f>_xll.AtlasFormulas.AtlasFunctions.AtlasBalance("PROD",DataAreaId,"T.SalesLine","Sum|SalesPrice|0","","","","","","","ItemId|InventTransId",$D651,$E651)</f>
        <v>11.925000000000001</v>
      </c>
      <c r="J651" s="7" t="str">
        <f>_xll.AtlasFormulas.AtlasFunctions.AtlasTable("PROD",DataAreaId,"T.SalesLine","%CurrencyCode","","","","","","","ItemId|InventTransId",$D651,$E651)</f>
        <v>EUR</v>
      </c>
      <c r="K651" s="9">
        <f>_xll.AtlasFormulas.AtlasFunctions.AtlasBalance("PROD",DataAreaId,"T.SalesLine","Sum|LineAmount|0","","","","","","","ItemId|InventTransId",$D651,$E651)</f>
        <v>-3577.5</v>
      </c>
      <c r="L651" s="6">
        <v>42775</v>
      </c>
      <c r="M651" s="6">
        <v>42775</v>
      </c>
    </row>
    <row r="652" spans="1:13" x14ac:dyDescent="0.25">
      <c r="A652" s="4" t="s">
        <v>1506</v>
      </c>
      <c r="B652" s="7" t="str">
        <f>_xll.AtlasFormulas.AtlasFunctions.AtlasTable("PROD",DataAreaId,"T.SalesTable","%CustAccount","","","","","","","SalesId",$A652)</f>
        <v>364-000010</v>
      </c>
      <c r="C652" s="7" t="str">
        <f>_xll.AtlasFormulas.AtlasFunctions.AtlasTable("PROD",DataAreaId,"T.CustTable","%Name","","","","","","","AccountNum",$B652)</f>
        <v>Balm Uitwendige Wapening B.V.</v>
      </c>
      <c r="D652" s="4" t="s">
        <v>156</v>
      </c>
      <c r="E652" s="4" t="s">
        <v>1507</v>
      </c>
      <c r="F652" s="4" t="s">
        <v>155</v>
      </c>
      <c r="G652" s="7" t="str">
        <f>_xll.AtlasFormulas.AtlasFunctions.AtlasTable("PROD",DataAreaId,"T.SalesLine","%ShippingDateRequested","","","","","","","ItemId|InventTransId",$D652,$E652)</f>
        <v>2/10/2017</v>
      </c>
      <c r="H652" s="9">
        <v>100</v>
      </c>
      <c r="I652" s="9">
        <f>_xll.AtlasFormulas.AtlasFunctions.AtlasBalance("PROD",DataAreaId,"T.SalesLine","Sum|SalesPrice|0","","","","","","","ItemId|InventTransId",$D652,$E652)</f>
        <v>11.925000000000001</v>
      </c>
      <c r="J652" s="7" t="str">
        <f>_xll.AtlasFormulas.AtlasFunctions.AtlasTable("PROD",DataAreaId,"T.SalesLine","%CurrencyCode","","","","","","","ItemId|InventTransId",$D652,$E652)</f>
        <v>EUR</v>
      </c>
      <c r="K652" s="9">
        <f>_xll.AtlasFormulas.AtlasFunctions.AtlasBalance("PROD",DataAreaId,"T.SalesLine","Sum|LineAmount|0","","","","","","","ItemId|InventTransId",$D652,$E652)</f>
        <v>-3577.5</v>
      </c>
      <c r="L652" s="6">
        <v>42775</v>
      </c>
      <c r="M652" s="6">
        <v>42775</v>
      </c>
    </row>
    <row r="653" spans="1:13" x14ac:dyDescent="0.25">
      <c r="A653" s="4" t="s">
        <v>1508</v>
      </c>
      <c r="B653" s="7" t="str">
        <f>_xll.AtlasFormulas.AtlasFunctions.AtlasTable("PROD",DataAreaId,"T.SalesTable","%CustAccount","","","","","","","SalesId",$A653)</f>
        <v>364-000010</v>
      </c>
      <c r="C653" s="7" t="str">
        <f>_xll.AtlasFormulas.AtlasFunctions.AtlasTable("PROD",DataAreaId,"T.CustTable","%Name","","","","","","","AccountNum",$B653)</f>
        <v>Balm Uitwendige Wapening B.V.</v>
      </c>
      <c r="D653" s="4" t="s">
        <v>156</v>
      </c>
      <c r="E653" s="4" t="s">
        <v>1509</v>
      </c>
      <c r="F653" s="4" t="s">
        <v>155</v>
      </c>
      <c r="G653" s="7" t="str">
        <f>_xll.AtlasFormulas.AtlasFunctions.AtlasTable("PROD",DataAreaId,"T.SalesLine","%ShippingDateRequested","","","","","","","ItemId|InventTransId",$D653,$E653)</f>
        <v>2/10/2017</v>
      </c>
      <c r="H653" s="9">
        <v>-100</v>
      </c>
      <c r="I653" s="9">
        <f>_xll.AtlasFormulas.AtlasFunctions.AtlasBalance("PROD",DataAreaId,"T.SalesLine","Sum|SalesPrice|0","","","","","","","ItemId|InventTransId",$D653,$E653)</f>
        <v>11.93</v>
      </c>
      <c r="J653" s="7" t="str">
        <f>_xll.AtlasFormulas.AtlasFunctions.AtlasTable("PROD",DataAreaId,"T.SalesLine","%CurrencyCode","","","","","","","ItemId|InventTransId",$D653,$E653)</f>
        <v>EUR</v>
      </c>
      <c r="K653" s="9">
        <f>_xll.AtlasFormulas.AtlasFunctions.AtlasBalance("PROD",DataAreaId,"T.SalesLine","Sum|LineAmount|0","","","","","","","ItemId|InventTransId",$D653,$E653)</f>
        <v>3579</v>
      </c>
      <c r="L653" s="6">
        <v>42775</v>
      </c>
      <c r="M653" s="6">
        <v>42775</v>
      </c>
    </row>
    <row r="654" spans="1:13" x14ac:dyDescent="0.25">
      <c r="A654" s="4" t="s">
        <v>1508</v>
      </c>
      <c r="B654" s="7" t="str">
        <f>_xll.AtlasFormulas.AtlasFunctions.AtlasTable("PROD",DataAreaId,"T.SalesTable","%CustAccount","","","","","","","SalesId",$A654)</f>
        <v>364-000010</v>
      </c>
      <c r="C654" s="7" t="str">
        <f>_xll.AtlasFormulas.AtlasFunctions.AtlasTable("PROD",DataAreaId,"T.CustTable","%Name","","","","","","","AccountNum",$B654)</f>
        <v>Balm Uitwendige Wapening B.V.</v>
      </c>
      <c r="D654" s="4" t="s">
        <v>156</v>
      </c>
      <c r="E654" s="4" t="s">
        <v>1509</v>
      </c>
      <c r="F654" s="4" t="s">
        <v>155</v>
      </c>
      <c r="G654" s="7" t="str">
        <f>_xll.AtlasFormulas.AtlasFunctions.AtlasTable("PROD",DataAreaId,"T.SalesLine","%ShippingDateRequested","","","","","","","ItemId|InventTransId",$D654,$E654)</f>
        <v>2/10/2017</v>
      </c>
      <c r="H654" s="9">
        <v>-100</v>
      </c>
      <c r="I654" s="9">
        <f>_xll.AtlasFormulas.AtlasFunctions.AtlasBalance("PROD",DataAreaId,"T.SalesLine","Sum|SalesPrice|0","","","","","","","ItemId|InventTransId",$D654,$E654)</f>
        <v>11.93</v>
      </c>
      <c r="J654" s="7" t="str">
        <f>_xll.AtlasFormulas.AtlasFunctions.AtlasTable("PROD",DataAreaId,"T.SalesLine","%CurrencyCode","","","","","","","ItemId|InventTransId",$D654,$E654)</f>
        <v>EUR</v>
      </c>
      <c r="K654" s="9">
        <f>_xll.AtlasFormulas.AtlasFunctions.AtlasBalance("PROD",DataAreaId,"T.SalesLine","Sum|LineAmount|0","","","","","","","ItemId|InventTransId",$D654,$E654)</f>
        <v>3579</v>
      </c>
      <c r="L654" s="6">
        <v>42775</v>
      </c>
      <c r="M654" s="6">
        <v>42775</v>
      </c>
    </row>
    <row r="655" spans="1:13" x14ac:dyDescent="0.25">
      <c r="A655" s="4" t="s">
        <v>1508</v>
      </c>
      <c r="B655" s="7" t="str">
        <f>_xll.AtlasFormulas.AtlasFunctions.AtlasTable("PROD",DataAreaId,"T.SalesTable","%CustAccount","","","","","","","SalesId",$A655)</f>
        <v>364-000010</v>
      </c>
      <c r="C655" s="7" t="str">
        <f>_xll.AtlasFormulas.AtlasFunctions.AtlasTable("PROD",DataAreaId,"T.CustTable","%Name","","","","","","","AccountNum",$B655)</f>
        <v>Balm Uitwendige Wapening B.V.</v>
      </c>
      <c r="D655" s="4" t="s">
        <v>156</v>
      </c>
      <c r="E655" s="4" t="s">
        <v>1509</v>
      </c>
      <c r="F655" s="4" t="s">
        <v>155</v>
      </c>
      <c r="G655" s="7" t="str">
        <f>_xll.AtlasFormulas.AtlasFunctions.AtlasTable("PROD",DataAreaId,"T.SalesLine","%ShippingDateRequested","","","","","","","ItemId|InventTransId",$D655,$E655)</f>
        <v>2/10/2017</v>
      </c>
      <c r="H655" s="9">
        <v>-100</v>
      </c>
      <c r="I655" s="9">
        <f>_xll.AtlasFormulas.AtlasFunctions.AtlasBalance("PROD",DataAreaId,"T.SalesLine","Sum|SalesPrice|0","","","","","","","ItemId|InventTransId",$D655,$E655)</f>
        <v>11.93</v>
      </c>
      <c r="J655" s="7" t="str">
        <f>_xll.AtlasFormulas.AtlasFunctions.AtlasTable("PROD",DataAreaId,"T.SalesLine","%CurrencyCode","","","","","","","ItemId|InventTransId",$D655,$E655)</f>
        <v>EUR</v>
      </c>
      <c r="K655" s="9">
        <f>_xll.AtlasFormulas.AtlasFunctions.AtlasBalance("PROD",DataAreaId,"T.SalesLine","Sum|LineAmount|0","","","","","","","ItemId|InventTransId",$D655,$E655)</f>
        <v>3579</v>
      </c>
      <c r="L655" s="6">
        <v>42775</v>
      </c>
      <c r="M655" s="6">
        <v>42775</v>
      </c>
    </row>
    <row r="656" spans="1:13" x14ac:dyDescent="0.25">
      <c r="A656" s="4" t="s">
        <v>1510</v>
      </c>
      <c r="B656" s="7" t="str">
        <f>_xll.AtlasFormulas.AtlasFunctions.AtlasTable("PROD",DataAreaId,"T.SalesTable","%CustAccount","","","","","","","SalesId",$A656)</f>
        <v>364-000010</v>
      </c>
      <c r="C656" s="7" t="str">
        <f>_xll.AtlasFormulas.AtlasFunctions.AtlasTable("PROD",DataAreaId,"T.CustTable","%Name","","","","","","","AccountNum",$B656)</f>
        <v>Balm Uitwendige Wapening B.V.</v>
      </c>
      <c r="D656" s="4" t="s">
        <v>156</v>
      </c>
      <c r="E656" s="4" t="s">
        <v>1511</v>
      </c>
      <c r="F656" s="4" t="s">
        <v>155</v>
      </c>
      <c r="G656" s="7" t="str">
        <f>_xll.AtlasFormulas.AtlasFunctions.AtlasTable("PROD",DataAreaId,"T.SalesLine","%ShippingDateRequested","","","","","","","ItemId|InventTransId",$D656,$E656)</f>
        <v>2/10/2017</v>
      </c>
      <c r="H656" s="9">
        <v>100</v>
      </c>
      <c r="I656" s="9">
        <f>_xll.AtlasFormulas.AtlasFunctions.AtlasBalance("PROD",DataAreaId,"T.SalesLine","Sum|SalesPrice|0","","","","","","","ItemId|InventTransId",$D656,$E656)</f>
        <v>12.36</v>
      </c>
      <c r="J656" s="7" t="str">
        <f>_xll.AtlasFormulas.AtlasFunctions.AtlasTable("PROD",DataAreaId,"T.SalesLine","%CurrencyCode","","","","","","","ItemId|InventTransId",$D656,$E656)</f>
        <v>EUR</v>
      </c>
      <c r="K656" s="9">
        <f>_xll.AtlasFormulas.AtlasFunctions.AtlasBalance("PROD",DataAreaId,"T.SalesLine","Sum|LineAmount|0","","","","","","","ItemId|InventTransId",$D656,$E656)</f>
        <v>-2472</v>
      </c>
      <c r="L656" s="6">
        <v>42775</v>
      </c>
      <c r="M656" s="6">
        <v>42775</v>
      </c>
    </row>
    <row r="657" spans="1:13" x14ac:dyDescent="0.25">
      <c r="A657" s="4" t="s">
        <v>1510</v>
      </c>
      <c r="B657" s="7" t="str">
        <f>_xll.AtlasFormulas.AtlasFunctions.AtlasTable("PROD",DataAreaId,"T.SalesTable","%CustAccount","","","","","","","SalesId",$A657)</f>
        <v>364-000010</v>
      </c>
      <c r="C657" s="7" t="str">
        <f>_xll.AtlasFormulas.AtlasFunctions.AtlasTable("PROD",DataAreaId,"T.CustTable","%Name","","","","","","","AccountNum",$B657)</f>
        <v>Balm Uitwendige Wapening B.V.</v>
      </c>
      <c r="D657" s="4" t="s">
        <v>156</v>
      </c>
      <c r="E657" s="4" t="s">
        <v>1511</v>
      </c>
      <c r="F657" s="4" t="s">
        <v>155</v>
      </c>
      <c r="G657" s="7" t="str">
        <f>_xll.AtlasFormulas.AtlasFunctions.AtlasTable("PROD",DataAreaId,"T.SalesLine","%ShippingDateRequested","","","","","","","ItemId|InventTransId",$D657,$E657)</f>
        <v>2/10/2017</v>
      </c>
      <c r="H657" s="9">
        <v>100</v>
      </c>
      <c r="I657" s="9">
        <f>_xll.AtlasFormulas.AtlasFunctions.AtlasBalance("PROD",DataAreaId,"T.SalesLine","Sum|SalesPrice|0","","","","","","","ItemId|InventTransId",$D657,$E657)</f>
        <v>12.36</v>
      </c>
      <c r="J657" s="7" t="str">
        <f>_xll.AtlasFormulas.AtlasFunctions.AtlasTable("PROD",DataAreaId,"T.SalesLine","%CurrencyCode","","","","","","","ItemId|InventTransId",$D657,$E657)</f>
        <v>EUR</v>
      </c>
      <c r="K657" s="9">
        <f>_xll.AtlasFormulas.AtlasFunctions.AtlasBalance("PROD",DataAreaId,"T.SalesLine","Sum|LineAmount|0","","","","","","","ItemId|InventTransId",$D657,$E657)</f>
        <v>-2472</v>
      </c>
      <c r="L657" s="6">
        <v>42775</v>
      </c>
      <c r="M657" s="6">
        <v>42775</v>
      </c>
    </row>
    <row r="658" spans="1:13" x14ac:dyDescent="0.25">
      <c r="A658" s="4" t="s">
        <v>1512</v>
      </c>
      <c r="B658" s="7" t="str">
        <f>_xll.AtlasFormulas.AtlasFunctions.AtlasTable("PROD",DataAreaId,"T.SalesTable","%CustAccount","","","","","","","SalesId",$A658)</f>
        <v>364-000010</v>
      </c>
      <c r="C658" s="7" t="str">
        <f>_xll.AtlasFormulas.AtlasFunctions.AtlasTable("PROD",DataAreaId,"T.CustTable","%Name","","","","","","","AccountNum",$B658)</f>
        <v>Balm Uitwendige Wapening B.V.</v>
      </c>
      <c r="D658" s="4" t="s">
        <v>156</v>
      </c>
      <c r="E658" s="4" t="s">
        <v>1513</v>
      </c>
      <c r="F658" s="4" t="s">
        <v>155</v>
      </c>
      <c r="G658" s="7" t="str">
        <f>_xll.AtlasFormulas.AtlasFunctions.AtlasTable("PROD",DataAreaId,"T.SalesLine","%ShippingDateRequested","","","","","","","ItemId|InventTransId",$D658,$E658)</f>
        <v>2/10/2017</v>
      </c>
      <c r="H658" s="9">
        <v>-100</v>
      </c>
      <c r="I658" s="9">
        <f>_xll.AtlasFormulas.AtlasFunctions.AtlasBalance("PROD",DataAreaId,"T.SalesLine","Sum|SalesPrice|0","","","","","","","ItemId|InventTransId",$D658,$E658)</f>
        <v>12.36</v>
      </c>
      <c r="J658" s="7" t="str">
        <f>_xll.AtlasFormulas.AtlasFunctions.AtlasTable("PROD",DataAreaId,"T.SalesLine","%CurrencyCode","","","","","","","ItemId|InventTransId",$D658,$E658)</f>
        <v>EUR</v>
      </c>
      <c r="K658" s="9">
        <f>_xll.AtlasFormulas.AtlasFunctions.AtlasBalance("PROD",DataAreaId,"T.SalesLine","Sum|LineAmount|0","","","","","","","ItemId|InventTransId",$D658,$E658)</f>
        <v>2472</v>
      </c>
      <c r="L658" s="6">
        <v>42775</v>
      </c>
      <c r="M658" s="6">
        <v>42775</v>
      </c>
    </row>
    <row r="659" spans="1:13" x14ac:dyDescent="0.25">
      <c r="A659" s="4" t="s">
        <v>1512</v>
      </c>
      <c r="B659" s="7" t="str">
        <f>_xll.AtlasFormulas.AtlasFunctions.AtlasTable("PROD",DataAreaId,"T.SalesTable","%CustAccount","","","","","","","SalesId",$A659)</f>
        <v>364-000010</v>
      </c>
      <c r="C659" s="7" t="str">
        <f>_xll.AtlasFormulas.AtlasFunctions.AtlasTable("PROD",DataAreaId,"T.CustTable","%Name","","","","","","","AccountNum",$B659)</f>
        <v>Balm Uitwendige Wapening B.V.</v>
      </c>
      <c r="D659" s="4" t="s">
        <v>156</v>
      </c>
      <c r="E659" s="4" t="s">
        <v>1513</v>
      </c>
      <c r="F659" s="4" t="s">
        <v>155</v>
      </c>
      <c r="G659" s="7" t="str">
        <f>_xll.AtlasFormulas.AtlasFunctions.AtlasTable("PROD",DataAreaId,"T.SalesLine","%ShippingDateRequested","","","","","","","ItemId|InventTransId",$D659,$E659)</f>
        <v>2/10/2017</v>
      </c>
      <c r="H659" s="9">
        <v>-100</v>
      </c>
      <c r="I659" s="9">
        <f>_xll.AtlasFormulas.AtlasFunctions.AtlasBalance("PROD",DataAreaId,"T.SalesLine","Sum|SalesPrice|0","","","","","","","ItemId|InventTransId",$D659,$E659)</f>
        <v>12.36</v>
      </c>
      <c r="J659" s="7" t="str">
        <f>_xll.AtlasFormulas.AtlasFunctions.AtlasTable("PROD",DataAreaId,"T.SalesLine","%CurrencyCode","","","","","","","ItemId|InventTransId",$D659,$E659)</f>
        <v>EUR</v>
      </c>
      <c r="K659" s="9">
        <f>_xll.AtlasFormulas.AtlasFunctions.AtlasBalance("PROD",DataAreaId,"T.SalesLine","Sum|LineAmount|0","","","","","","","ItemId|InventTransId",$D659,$E659)</f>
        <v>2472</v>
      </c>
      <c r="L659" s="6">
        <v>42775</v>
      </c>
      <c r="M659" s="6">
        <v>42775</v>
      </c>
    </row>
    <row r="660" spans="1:13" x14ac:dyDescent="0.25">
      <c r="A660" s="4" t="s">
        <v>1514</v>
      </c>
      <c r="B660" s="7" t="str">
        <f>_xll.AtlasFormulas.AtlasFunctions.AtlasTable("PROD",DataAreaId,"T.SalesTable","%CustAccount","","","","","","","SalesId",$A660)</f>
        <v>364-000010</v>
      </c>
      <c r="C660" s="7" t="str">
        <f>_xll.AtlasFormulas.AtlasFunctions.AtlasTable("PROD",DataAreaId,"T.CustTable","%Name","","","","","","","AccountNum",$B660)</f>
        <v>Balm Uitwendige Wapening B.V.</v>
      </c>
      <c r="D660" s="4" t="s">
        <v>156</v>
      </c>
      <c r="E660" s="4" t="s">
        <v>1515</v>
      </c>
      <c r="F660" s="4" t="s">
        <v>155</v>
      </c>
      <c r="G660" s="7" t="str">
        <f>_xll.AtlasFormulas.AtlasFunctions.AtlasTable("PROD",DataAreaId,"T.SalesLine","%ShippingDateRequested","","","","","","","ItemId|InventTransId",$D660,$E660)</f>
        <v>2/10/2017</v>
      </c>
      <c r="H660" s="9">
        <v>-50</v>
      </c>
      <c r="I660" s="9">
        <f>_xll.AtlasFormulas.AtlasFunctions.AtlasBalance("PROD",DataAreaId,"T.SalesLine","Sum|SalesPrice|0","","","","","","","ItemId|InventTransId",$D660,$E660)</f>
        <v>12.36</v>
      </c>
      <c r="J660" s="7" t="str">
        <f>_xll.AtlasFormulas.AtlasFunctions.AtlasTable("PROD",DataAreaId,"T.SalesLine","%CurrencyCode","","","","","","","ItemId|InventTransId",$D660,$E660)</f>
        <v>EUR</v>
      </c>
      <c r="K660" s="9">
        <f>_xll.AtlasFormulas.AtlasFunctions.AtlasBalance("PROD",DataAreaId,"T.SalesLine","Sum|LineAmount|0","","","","","","","ItemId|InventTransId",$D660,$E660)</f>
        <v>1854</v>
      </c>
      <c r="L660" s="6">
        <v>42776</v>
      </c>
      <c r="M660" s="6">
        <v>42776</v>
      </c>
    </row>
    <row r="661" spans="1:13" x14ac:dyDescent="0.25">
      <c r="A661" s="4" t="s">
        <v>1514</v>
      </c>
      <c r="B661" s="7" t="str">
        <f>_xll.AtlasFormulas.AtlasFunctions.AtlasTable("PROD",DataAreaId,"T.SalesTable","%CustAccount","","","","","","","SalesId",$A661)</f>
        <v>364-000010</v>
      </c>
      <c r="C661" s="7" t="str">
        <f>_xll.AtlasFormulas.AtlasFunctions.AtlasTable("PROD",DataAreaId,"T.CustTable","%Name","","","","","","","AccountNum",$B661)</f>
        <v>Balm Uitwendige Wapening B.V.</v>
      </c>
      <c r="D661" s="4" t="s">
        <v>156</v>
      </c>
      <c r="E661" s="4" t="s">
        <v>1515</v>
      </c>
      <c r="F661" s="4" t="s">
        <v>155</v>
      </c>
      <c r="G661" s="7" t="str">
        <f>_xll.AtlasFormulas.AtlasFunctions.AtlasTable("PROD",DataAreaId,"T.SalesLine","%ShippingDateRequested","","","","","","","ItemId|InventTransId",$D661,$E661)</f>
        <v>2/10/2017</v>
      </c>
      <c r="H661" s="9">
        <v>-100</v>
      </c>
      <c r="I661" s="9">
        <f>_xll.AtlasFormulas.AtlasFunctions.AtlasBalance("PROD",DataAreaId,"T.SalesLine","Sum|SalesPrice|0","","","","","","","ItemId|InventTransId",$D661,$E661)</f>
        <v>12.36</v>
      </c>
      <c r="J661" s="7" t="str">
        <f>_xll.AtlasFormulas.AtlasFunctions.AtlasTable("PROD",DataAreaId,"T.SalesLine","%CurrencyCode","","","","","","","ItemId|InventTransId",$D661,$E661)</f>
        <v>EUR</v>
      </c>
      <c r="K661" s="9">
        <f>_xll.AtlasFormulas.AtlasFunctions.AtlasBalance("PROD",DataAreaId,"T.SalesLine","Sum|LineAmount|0","","","","","","","ItemId|InventTransId",$D661,$E661)</f>
        <v>1854</v>
      </c>
      <c r="L661" s="6">
        <v>42776</v>
      </c>
      <c r="M661" s="6">
        <v>42776</v>
      </c>
    </row>
    <row r="662" spans="1:13" x14ac:dyDescent="0.25">
      <c r="A662" s="4" t="s">
        <v>1516</v>
      </c>
      <c r="B662" s="7" t="str">
        <f>_xll.AtlasFormulas.AtlasFunctions.AtlasTable("PROD",DataAreaId,"T.SalesTable","%CustAccount","","","","","","","SalesId",$A662)</f>
        <v>364-000010</v>
      </c>
      <c r="C662" s="7" t="str">
        <f>_xll.AtlasFormulas.AtlasFunctions.AtlasTable("PROD",DataAreaId,"T.CustTable","%Name","","","","","","","AccountNum",$B662)</f>
        <v>Balm Uitwendige Wapening B.V.</v>
      </c>
      <c r="D662" s="4" t="s">
        <v>156</v>
      </c>
      <c r="E662" s="4" t="s">
        <v>1517</v>
      </c>
      <c r="F662" s="4" t="s">
        <v>155</v>
      </c>
      <c r="G662" s="7" t="str">
        <f>_xll.AtlasFormulas.AtlasFunctions.AtlasTable("PROD",DataAreaId,"T.SalesLine","%ShippingDateRequested","","","","","","","ItemId|InventTransId",$D662,$E662)</f>
        <v>2/15/2017</v>
      </c>
      <c r="H662" s="9">
        <v>-100</v>
      </c>
      <c r="I662" s="9">
        <f>_xll.AtlasFormulas.AtlasFunctions.AtlasBalance("PROD",DataAreaId,"T.SalesLine","Sum|SalesPrice|0","","","","","","","ItemId|InventTransId",$D662,$E662)</f>
        <v>12.36</v>
      </c>
      <c r="J662" s="7" t="str">
        <f>_xll.AtlasFormulas.AtlasFunctions.AtlasTable("PROD",DataAreaId,"T.SalesLine","%CurrencyCode","","","","","","","ItemId|InventTransId",$D662,$E662)</f>
        <v>EUR</v>
      </c>
      <c r="K662" s="9">
        <f>_xll.AtlasFormulas.AtlasFunctions.AtlasBalance("PROD",DataAreaId,"T.SalesLine","Sum|LineAmount|0","","","","","","","ItemId|InventTransId",$D662,$E662)</f>
        <v>1854</v>
      </c>
      <c r="L662" s="6">
        <v>42790</v>
      </c>
      <c r="M662" s="6">
        <v>42781</v>
      </c>
    </row>
    <row r="663" spans="1:13" x14ac:dyDescent="0.25">
      <c r="A663" s="4" t="s">
        <v>1516</v>
      </c>
      <c r="B663" s="7" t="str">
        <f>_xll.AtlasFormulas.AtlasFunctions.AtlasTable("PROD",DataAreaId,"T.SalesTable","%CustAccount","","","","","","","SalesId",$A663)</f>
        <v>364-000010</v>
      </c>
      <c r="C663" s="7" t="str">
        <f>_xll.AtlasFormulas.AtlasFunctions.AtlasTable("PROD",DataAreaId,"T.CustTable","%Name","","","","","","","AccountNum",$B663)</f>
        <v>Balm Uitwendige Wapening B.V.</v>
      </c>
      <c r="D663" s="4" t="s">
        <v>156</v>
      </c>
      <c r="E663" s="4" t="s">
        <v>1517</v>
      </c>
      <c r="F663" s="4" t="s">
        <v>155</v>
      </c>
      <c r="G663" s="7" t="str">
        <f>_xll.AtlasFormulas.AtlasFunctions.AtlasTable("PROD",DataAreaId,"T.SalesLine","%ShippingDateRequested","","","","","","","ItemId|InventTransId",$D663,$E663)</f>
        <v>2/15/2017</v>
      </c>
      <c r="H663" s="9">
        <v>-50</v>
      </c>
      <c r="I663" s="9">
        <f>_xll.AtlasFormulas.AtlasFunctions.AtlasBalance("PROD",DataAreaId,"T.SalesLine","Sum|SalesPrice|0","","","","","","","ItemId|InventTransId",$D663,$E663)</f>
        <v>12.36</v>
      </c>
      <c r="J663" s="7" t="str">
        <f>_xll.AtlasFormulas.AtlasFunctions.AtlasTable("PROD",DataAreaId,"T.SalesLine","%CurrencyCode","","","","","","","ItemId|InventTransId",$D663,$E663)</f>
        <v>EUR</v>
      </c>
      <c r="K663" s="9">
        <f>_xll.AtlasFormulas.AtlasFunctions.AtlasBalance("PROD",DataAreaId,"T.SalesLine","Sum|LineAmount|0","","","","","","","ItemId|InventTransId",$D663,$E663)</f>
        <v>1854</v>
      </c>
      <c r="L663" s="6">
        <v>42790</v>
      </c>
      <c r="M663" s="6">
        <v>42781</v>
      </c>
    </row>
    <row r="664" spans="1:13" x14ac:dyDescent="0.25">
      <c r="A664" s="4" t="s">
        <v>1442</v>
      </c>
      <c r="B664" s="7" t="str">
        <f>_xll.AtlasFormulas.AtlasFunctions.AtlasTable("PROD",DataAreaId,"T.SalesTable","%CustAccount","","","","","","","SalesId",$A664)</f>
        <v>364-000014</v>
      </c>
      <c r="C664" s="7" t="str">
        <f>_xll.AtlasFormulas.AtlasFunctions.AtlasTable("PROD",DataAreaId,"T.CustTable","%Name","","","","","","","AccountNum",$B664)</f>
        <v>Rowij</v>
      </c>
      <c r="D664" s="4" t="s">
        <v>156</v>
      </c>
      <c r="E664" s="4" t="s">
        <v>1518</v>
      </c>
      <c r="F664" s="4" t="s">
        <v>155</v>
      </c>
      <c r="G664" s="7" t="str">
        <f>_xll.AtlasFormulas.AtlasFunctions.AtlasTable("PROD",DataAreaId,"T.SalesLine","%ShippingDateRequested","","","","","","","ItemId|InventTransId",$D664,$E664)</f>
        <v>3/3/2017</v>
      </c>
      <c r="H664" s="9">
        <v>-100</v>
      </c>
      <c r="I664" s="9">
        <f>_xll.AtlasFormulas.AtlasFunctions.AtlasBalance("PROD",DataAreaId,"T.SalesLine","Sum|SalesPrice|0","","","","","","","ItemId|InventTransId",$D664,$E664)</f>
        <v>13.78</v>
      </c>
      <c r="J664" s="7" t="str">
        <f>_xll.AtlasFormulas.AtlasFunctions.AtlasTable("PROD",DataAreaId,"T.SalesLine","%CurrencyCode","","","","","","","ItemId|InventTransId",$D664,$E664)</f>
        <v>EUR</v>
      </c>
      <c r="K664" s="9">
        <f>_xll.AtlasFormulas.AtlasFunctions.AtlasBalance("PROD",DataAreaId,"T.SalesLine","Sum|LineAmount|0","","","","","","","ItemId|InventTransId",$D664,$E664)</f>
        <v>4850.5600000000004</v>
      </c>
      <c r="L664" s="6">
        <v>42797</v>
      </c>
      <c r="M664" s="6">
        <v>42797</v>
      </c>
    </row>
    <row r="665" spans="1:13" x14ac:dyDescent="0.25">
      <c r="A665" s="4" t="s">
        <v>1442</v>
      </c>
      <c r="B665" s="7" t="str">
        <f>_xll.AtlasFormulas.AtlasFunctions.AtlasTable("PROD",DataAreaId,"T.SalesTable","%CustAccount","","","","","","","SalesId",$A665)</f>
        <v>364-000014</v>
      </c>
      <c r="C665" s="7" t="str">
        <f>_xll.AtlasFormulas.AtlasFunctions.AtlasTable("PROD",DataAreaId,"T.CustTable","%Name","","","","","","","AccountNum",$B665)</f>
        <v>Rowij</v>
      </c>
      <c r="D665" s="4" t="s">
        <v>156</v>
      </c>
      <c r="E665" s="4" t="s">
        <v>1518</v>
      </c>
      <c r="F665" s="4" t="s">
        <v>155</v>
      </c>
      <c r="G665" s="7" t="str">
        <f>_xll.AtlasFormulas.AtlasFunctions.AtlasTable("PROD",DataAreaId,"T.SalesLine","%ShippingDateRequested","","","","","","","ItemId|InventTransId",$D665,$E665)</f>
        <v>3/3/2017</v>
      </c>
      <c r="H665" s="9">
        <v>-100</v>
      </c>
      <c r="I665" s="9">
        <f>_xll.AtlasFormulas.AtlasFunctions.AtlasBalance("PROD",DataAreaId,"T.SalesLine","Sum|SalesPrice|0","","","","","","","ItemId|InventTransId",$D665,$E665)</f>
        <v>13.78</v>
      </c>
      <c r="J665" s="7" t="str">
        <f>_xll.AtlasFormulas.AtlasFunctions.AtlasTable("PROD",DataAreaId,"T.SalesLine","%CurrencyCode","","","","","","","ItemId|InventTransId",$D665,$E665)</f>
        <v>EUR</v>
      </c>
      <c r="K665" s="9">
        <f>_xll.AtlasFormulas.AtlasFunctions.AtlasBalance("PROD",DataAreaId,"T.SalesLine","Sum|LineAmount|0","","","","","","","ItemId|InventTransId",$D665,$E665)</f>
        <v>4850.5600000000004</v>
      </c>
      <c r="L665" s="6">
        <v>42797</v>
      </c>
      <c r="M665" s="6">
        <v>42797</v>
      </c>
    </row>
    <row r="666" spans="1:13" x14ac:dyDescent="0.25">
      <c r="A666" s="4" t="s">
        <v>1442</v>
      </c>
      <c r="B666" s="7" t="str">
        <f>_xll.AtlasFormulas.AtlasFunctions.AtlasTable("PROD",DataAreaId,"T.SalesTable","%CustAccount","","","","","","","SalesId",$A666)</f>
        <v>364-000014</v>
      </c>
      <c r="C666" s="7" t="str">
        <f>_xll.AtlasFormulas.AtlasFunctions.AtlasTable("PROD",DataAreaId,"T.CustTable","%Name","","","","","","","AccountNum",$B666)</f>
        <v>Rowij</v>
      </c>
      <c r="D666" s="4" t="s">
        <v>156</v>
      </c>
      <c r="E666" s="4" t="s">
        <v>1518</v>
      </c>
      <c r="F666" s="4" t="s">
        <v>155</v>
      </c>
      <c r="G666" s="7" t="str">
        <f>_xll.AtlasFormulas.AtlasFunctions.AtlasTable("PROD",DataAreaId,"T.SalesLine","%ShippingDateRequested","","","","","","","ItemId|InventTransId",$D666,$E666)</f>
        <v>3/3/2017</v>
      </c>
      <c r="H666" s="9">
        <v>-100</v>
      </c>
      <c r="I666" s="9">
        <f>_xll.AtlasFormulas.AtlasFunctions.AtlasBalance("PROD",DataAreaId,"T.SalesLine","Sum|SalesPrice|0","","","","","","","ItemId|InventTransId",$D666,$E666)</f>
        <v>13.78</v>
      </c>
      <c r="J666" s="7" t="str">
        <f>_xll.AtlasFormulas.AtlasFunctions.AtlasTable("PROD",DataAreaId,"T.SalesLine","%CurrencyCode","","","","","","","ItemId|InventTransId",$D666,$E666)</f>
        <v>EUR</v>
      </c>
      <c r="K666" s="9">
        <f>_xll.AtlasFormulas.AtlasFunctions.AtlasBalance("PROD",DataAreaId,"T.SalesLine","Sum|LineAmount|0","","","","","","","ItemId|InventTransId",$D666,$E666)</f>
        <v>4850.5600000000004</v>
      </c>
      <c r="L666" s="6">
        <v>42797</v>
      </c>
      <c r="M666" s="6">
        <v>42797</v>
      </c>
    </row>
    <row r="667" spans="1:13" x14ac:dyDescent="0.25">
      <c r="A667" s="4" t="s">
        <v>1442</v>
      </c>
      <c r="B667" s="7" t="str">
        <f>_xll.AtlasFormulas.AtlasFunctions.AtlasTable("PROD",DataAreaId,"T.SalesTable","%CustAccount","","","","","","","SalesId",$A667)</f>
        <v>364-000014</v>
      </c>
      <c r="C667" s="7" t="str">
        <f>_xll.AtlasFormulas.AtlasFunctions.AtlasTable("PROD",DataAreaId,"T.CustTable","%Name","","","","","","","AccountNum",$B667)</f>
        <v>Rowij</v>
      </c>
      <c r="D667" s="4" t="s">
        <v>156</v>
      </c>
      <c r="E667" s="4" t="s">
        <v>1518</v>
      </c>
      <c r="F667" s="4" t="s">
        <v>155</v>
      </c>
      <c r="G667" s="7" t="str">
        <f>_xll.AtlasFormulas.AtlasFunctions.AtlasTable("PROD",DataAreaId,"T.SalesLine","%ShippingDateRequested","","","","","","","ItemId|InventTransId",$D667,$E667)</f>
        <v>3/3/2017</v>
      </c>
      <c r="H667" s="9">
        <v>-22</v>
      </c>
      <c r="I667" s="9">
        <f>_xll.AtlasFormulas.AtlasFunctions.AtlasBalance("PROD",DataAreaId,"T.SalesLine","Sum|SalesPrice|0","","","","","","","ItemId|InventTransId",$D667,$E667)</f>
        <v>13.78</v>
      </c>
      <c r="J667" s="7" t="str">
        <f>_xll.AtlasFormulas.AtlasFunctions.AtlasTable("PROD",DataAreaId,"T.SalesLine","%CurrencyCode","","","","","","","ItemId|InventTransId",$D667,$E667)</f>
        <v>EUR</v>
      </c>
      <c r="K667" s="9">
        <f>_xll.AtlasFormulas.AtlasFunctions.AtlasBalance("PROD",DataAreaId,"T.SalesLine","Sum|LineAmount|0","","","","","","","ItemId|InventTransId",$D667,$E667)</f>
        <v>4850.5600000000004</v>
      </c>
      <c r="L667" s="6">
        <v>42797</v>
      </c>
      <c r="M667" s="6">
        <v>42797</v>
      </c>
    </row>
    <row r="668" spans="1:13" x14ac:dyDescent="0.25">
      <c r="A668" s="4" t="s">
        <v>1442</v>
      </c>
      <c r="B668" s="7" t="str">
        <f>_xll.AtlasFormulas.AtlasFunctions.AtlasTable("PROD",DataAreaId,"T.SalesTable","%CustAccount","","","","","","","SalesId",$A668)</f>
        <v>364-000014</v>
      </c>
      <c r="C668" s="7" t="str">
        <f>_xll.AtlasFormulas.AtlasFunctions.AtlasTable("PROD",DataAreaId,"T.CustTable","%Name","","","","","","","AccountNum",$B668)</f>
        <v>Rowij</v>
      </c>
      <c r="D668" s="4" t="s">
        <v>156</v>
      </c>
      <c r="E668" s="4" t="s">
        <v>1518</v>
      </c>
      <c r="F668" s="4" t="s">
        <v>155</v>
      </c>
      <c r="G668" s="7" t="str">
        <f>_xll.AtlasFormulas.AtlasFunctions.AtlasTable("PROD",DataAreaId,"T.SalesLine","%ShippingDateRequested","","","","","","","ItemId|InventTransId",$D668,$E668)</f>
        <v>3/3/2017</v>
      </c>
      <c r="H668" s="9">
        <v>-30</v>
      </c>
      <c r="I668" s="9">
        <f>_xll.AtlasFormulas.AtlasFunctions.AtlasBalance("PROD",DataAreaId,"T.SalesLine","Sum|SalesPrice|0","","","","","","","ItemId|InventTransId",$D668,$E668)</f>
        <v>13.78</v>
      </c>
      <c r="J668" s="7" t="str">
        <f>_xll.AtlasFormulas.AtlasFunctions.AtlasTable("PROD",DataAreaId,"T.SalesLine","%CurrencyCode","","","","","","","ItemId|InventTransId",$D668,$E668)</f>
        <v>EUR</v>
      </c>
      <c r="K668" s="9">
        <f>_xll.AtlasFormulas.AtlasFunctions.AtlasBalance("PROD",DataAreaId,"T.SalesLine","Sum|LineAmount|0","","","","","","","ItemId|InventTransId",$D668,$E668)</f>
        <v>4850.5600000000004</v>
      </c>
      <c r="L668" s="6">
        <v>42797</v>
      </c>
      <c r="M668" s="6">
        <v>42797</v>
      </c>
    </row>
    <row r="669" spans="1:13" x14ac:dyDescent="0.25">
      <c r="A669" s="4" t="s">
        <v>1446</v>
      </c>
      <c r="B669" s="7" t="str">
        <f>_xll.AtlasFormulas.AtlasFunctions.AtlasTable("PROD",DataAreaId,"T.SalesTable","%CustAccount","","","","","","","SalesId",$A669)</f>
        <v>364-000014</v>
      </c>
      <c r="C669" s="7" t="str">
        <f>_xll.AtlasFormulas.AtlasFunctions.AtlasTable("PROD",DataAreaId,"T.CustTable","%Name","","","","","","","AccountNum",$B669)</f>
        <v>Rowij</v>
      </c>
      <c r="D669" s="4" t="s">
        <v>156</v>
      </c>
      <c r="E669" s="4" t="s">
        <v>1519</v>
      </c>
      <c r="F669" s="4" t="s">
        <v>155</v>
      </c>
      <c r="G669" s="7" t="str">
        <f>_xll.AtlasFormulas.AtlasFunctions.AtlasTable("PROD",DataAreaId,"T.SalesLine","%ShippingDateRequested","","","","","","","ItemId|InventTransId",$D669,$E669)</f>
        <v>3/7/2017</v>
      </c>
      <c r="H669" s="9">
        <v>-100</v>
      </c>
      <c r="I669" s="9">
        <f>_xll.AtlasFormulas.AtlasFunctions.AtlasBalance("PROD",DataAreaId,"T.SalesLine","Sum|SalesPrice|0","","","","","","","ItemId|InventTransId",$D669,$E669)</f>
        <v>13.78</v>
      </c>
      <c r="J669" s="7" t="str">
        <f>_xll.AtlasFormulas.AtlasFunctions.AtlasTable("PROD",DataAreaId,"T.SalesLine","%CurrencyCode","","","","","","","ItemId|InventTransId",$D669,$E669)</f>
        <v>EUR</v>
      </c>
      <c r="K669" s="9">
        <f>_xll.AtlasFormulas.AtlasFunctions.AtlasBalance("PROD",DataAreaId,"T.SalesLine","Sum|LineAmount|0","","","","","","","ItemId|InventTransId",$D669,$E669)</f>
        <v>4134</v>
      </c>
      <c r="L669" s="6">
        <v>42807</v>
      </c>
      <c r="M669" s="6">
        <v>42801</v>
      </c>
    </row>
    <row r="670" spans="1:13" x14ac:dyDescent="0.25">
      <c r="A670" s="4" t="s">
        <v>1446</v>
      </c>
      <c r="B670" s="7" t="str">
        <f>_xll.AtlasFormulas.AtlasFunctions.AtlasTable("PROD",DataAreaId,"T.SalesTable","%CustAccount","","","","","","","SalesId",$A670)</f>
        <v>364-000014</v>
      </c>
      <c r="C670" s="7" t="str">
        <f>_xll.AtlasFormulas.AtlasFunctions.AtlasTable("PROD",DataAreaId,"T.CustTable","%Name","","","","","","","AccountNum",$B670)</f>
        <v>Rowij</v>
      </c>
      <c r="D670" s="4" t="s">
        <v>156</v>
      </c>
      <c r="E670" s="4" t="s">
        <v>1519</v>
      </c>
      <c r="F670" s="4" t="s">
        <v>155</v>
      </c>
      <c r="G670" s="7" t="str">
        <f>_xll.AtlasFormulas.AtlasFunctions.AtlasTable("PROD",DataAreaId,"T.SalesLine","%ShippingDateRequested","","","","","","","ItemId|InventTransId",$D670,$E670)</f>
        <v>3/7/2017</v>
      </c>
      <c r="H670" s="9">
        <v>-100</v>
      </c>
      <c r="I670" s="9">
        <f>_xll.AtlasFormulas.AtlasFunctions.AtlasBalance("PROD",DataAreaId,"T.SalesLine","Sum|SalesPrice|0","","","","","","","ItemId|InventTransId",$D670,$E670)</f>
        <v>13.78</v>
      </c>
      <c r="J670" s="7" t="str">
        <f>_xll.AtlasFormulas.AtlasFunctions.AtlasTable("PROD",DataAreaId,"T.SalesLine","%CurrencyCode","","","","","","","ItemId|InventTransId",$D670,$E670)</f>
        <v>EUR</v>
      </c>
      <c r="K670" s="9">
        <f>_xll.AtlasFormulas.AtlasFunctions.AtlasBalance("PROD",DataAreaId,"T.SalesLine","Sum|LineAmount|0","","","","","","","ItemId|InventTransId",$D670,$E670)</f>
        <v>4134</v>
      </c>
      <c r="L670" s="6">
        <v>42807</v>
      </c>
      <c r="M670" s="6">
        <v>42801</v>
      </c>
    </row>
    <row r="671" spans="1:13" x14ac:dyDescent="0.25">
      <c r="A671" s="4" t="s">
        <v>1446</v>
      </c>
      <c r="B671" s="7" t="str">
        <f>_xll.AtlasFormulas.AtlasFunctions.AtlasTable("PROD",DataAreaId,"T.SalesTable","%CustAccount","","","","","","","SalesId",$A671)</f>
        <v>364-000014</v>
      </c>
      <c r="C671" s="7" t="str">
        <f>_xll.AtlasFormulas.AtlasFunctions.AtlasTable("PROD",DataAreaId,"T.CustTable","%Name","","","","","","","AccountNum",$B671)</f>
        <v>Rowij</v>
      </c>
      <c r="D671" s="4" t="s">
        <v>156</v>
      </c>
      <c r="E671" s="4" t="s">
        <v>1519</v>
      </c>
      <c r="F671" s="4" t="s">
        <v>155</v>
      </c>
      <c r="G671" s="7" t="str">
        <f>_xll.AtlasFormulas.AtlasFunctions.AtlasTable("PROD",DataAreaId,"T.SalesLine","%ShippingDateRequested","","","","","","","ItemId|InventTransId",$D671,$E671)</f>
        <v>3/7/2017</v>
      </c>
      <c r="H671" s="9">
        <v>-100</v>
      </c>
      <c r="I671" s="9">
        <f>_xll.AtlasFormulas.AtlasFunctions.AtlasBalance("PROD",DataAreaId,"T.SalesLine","Sum|SalesPrice|0","","","","","","","ItemId|InventTransId",$D671,$E671)</f>
        <v>13.78</v>
      </c>
      <c r="J671" s="7" t="str">
        <f>_xll.AtlasFormulas.AtlasFunctions.AtlasTable("PROD",DataAreaId,"T.SalesLine","%CurrencyCode","","","","","","","ItemId|InventTransId",$D671,$E671)</f>
        <v>EUR</v>
      </c>
      <c r="K671" s="9">
        <f>_xll.AtlasFormulas.AtlasFunctions.AtlasBalance("PROD",DataAreaId,"T.SalesLine","Sum|LineAmount|0","","","","","","","ItemId|InventTransId",$D671,$E671)</f>
        <v>4134</v>
      </c>
      <c r="L671" s="6">
        <v>42807</v>
      </c>
      <c r="M671" s="6">
        <v>42801</v>
      </c>
    </row>
    <row r="672" spans="1:13" x14ac:dyDescent="0.25">
      <c r="A672" s="4" t="s">
        <v>1483</v>
      </c>
      <c r="B672" s="7" t="str">
        <f>_xll.AtlasFormulas.AtlasFunctions.AtlasTable("PROD",DataAreaId,"T.SalesTable","%CustAccount","","","","","","","SalesId",$A672)</f>
        <v>364-000014</v>
      </c>
      <c r="C672" s="7" t="str">
        <f>_xll.AtlasFormulas.AtlasFunctions.AtlasTable("PROD",DataAreaId,"T.CustTable","%Name","","","","","","","AccountNum",$B672)</f>
        <v>Rowij</v>
      </c>
      <c r="D672" s="4" t="s">
        <v>156</v>
      </c>
      <c r="E672" s="4" t="s">
        <v>1520</v>
      </c>
      <c r="F672" s="4" t="s">
        <v>155</v>
      </c>
      <c r="G672" s="7" t="str">
        <f>_xll.AtlasFormulas.AtlasFunctions.AtlasTable("PROD",DataAreaId,"T.SalesLine","%ShippingDateRequested","","","","","","","ItemId|InventTransId",$D672,$E672)</f>
        <v>3/27/2017</v>
      </c>
      <c r="H672" s="9">
        <v>-100</v>
      </c>
      <c r="I672" s="9">
        <f>_xll.AtlasFormulas.AtlasFunctions.AtlasBalance("PROD",DataAreaId,"T.SalesLine","Sum|SalesPrice|0","","","","","","","ItemId|InventTransId",$D672,$E672)</f>
        <v>13.78</v>
      </c>
      <c r="J672" s="7" t="str">
        <f>_xll.AtlasFormulas.AtlasFunctions.AtlasTable("PROD",DataAreaId,"T.SalesLine","%CurrencyCode","","","","","","","ItemId|InventTransId",$D672,$E672)</f>
        <v>EUR</v>
      </c>
      <c r="K672" s="9">
        <f>_xll.AtlasFormulas.AtlasFunctions.AtlasBalance("PROD",DataAreaId,"T.SalesLine","Sum|LineAmount|0","","","","","","","ItemId|InventTransId",$D672,$E672)</f>
        <v>1378</v>
      </c>
      <c r="L672" s="6">
        <v>42823</v>
      </c>
      <c r="M672" s="6">
        <v>42821</v>
      </c>
    </row>
    <row r="673" spans="1:13" x14ac:dyDescent="0.25">
      <c r="A673" s="4" t="s">
        <v>1448</v>
      </c>
      <c r="B673" s="7" t="str">
        <f>_xll.AtlasFormulas.AtlasFunctions.AtlasTable("PROD",DataAreaId,"T.SalesTable","%CustAccount","","","","","","","SalesId",$A673)</f>
        <v>364-000014</v>
      </c>
      <c r="C673" s="7" t="str">
        <f>_xll.AtlasFormulas.AtlasFunctions.AtlasTable("PROD",DataAreaId,"T.CustTable","%Name","","","","","","","AccountNum",$B673)</f>
        <v>Rowij</v>
      </c>
      <c r="D673" s="4" t="s">
        <v>156</v>
      </c>
      <c r="E673" s="4" t="s">
        <v>1521</v>
      </c>
      <c r="F673" s="4" t="s">
        <v>155</v>
      </c>
      <c r="G673" s="7" t="str">
        <f>_xll.AtlasFormulas.AtlasFunctions.AtlasTable("PROD",DataAreaId,"T.SalesLine","%ShippingDateRequested","","","","","","","ItemId|InventTransId",$D673,$E673)</f>
        <v>4/3/2017</v>
      </c>
      <c r="H673" s="9">
        <v>-100</v>
      </c>
      <c r="I673" s="9">
        <f>_xll.AtlasFormulas.AtlasFunctions.AtlasBalance("PROD",DataAreaId,"T.SalesLine","Sum|SalesPrice|0","","","","","","","ItemId|InventTransId",$D673,$E673)</f>
        <v>13.78</v>
      </c>
      <c r="J673" s="7" t="str">
        <f>_xll.AtlasFormulas.AtlasFunctions.AtlasTable("PROD",DataAreaId,"T.SalesLine","%CurrencyCode","","","","","","","ItemId|InventTransId",$D673,$E673)</f>
        <v>EUR</v>
      </c>
      <c r="K673" s="9">
        <f>_xll.AtlasFormulas.AtlasFunctions.AtlasBalance("PROD",DataAreaId,"T.SalesLine","Sum|LineAmount|0","","","","","","","ItemId|InventTransId",$D673,$E673)</f>
        <v>4823</v>
      </c>
      <c r="L673" s="6">
        <v>42832</v>
      </c>
      <c r="M673" s="6">
        <v>42828</v>
      </c>
    </row>
    <row r="674" spans="1:13" x14ac:dyDescent="0.25">
      <c r="A674" s="4" t="s">
        <v>1448</v>
      </c>
      <c r="B674" s="7" t="str">
        <f>_xll.AtlasFormulas.AtlasFunctions.AtlasTable("PROD",DataAreaId,"T.SalesTable","%CustAccount","","","","","","","SalesId",$A674)</f>
        <v>364-000014</v>
      </c>
      <c r="C674" s="7" t="str">
        <f>_xll.AtlasFormulas.AtlasFunctions.AtlasTable("PROD",DataAreaId,"T.CustTable","%Name","","","","","","","AccountNum",$B674)</f>
        <v>Rowij</v>
      </c>
      <c r="D674" s="4" t="s">
        <v>156</v>
      </c>
      <c r="E674" s="4" t="s">
        <v>1521</v>
      </c>
      <c r="F674" s="4" t="s">
        <v>155</v>
      </c>
      <c r="G674" s="7" t="str">
        <f>_xll.AtlasFormulas.AtlasFunctions.AtlasTable("PROD",DataAreaId,"T.SalesLine","%ShippingDateRequested","","","","","","","ItemId|InventTransId",$D674,$E674)</f>
        <v>4/3/2017</v>
      </c>
      <c r="H674" s="9">
        <v>-100</v>
      </c>
      <c r="I674" s="9">
        <f>_xll.AtlasFormulas.AtlasFunctions.AtlasBalance("PROD",DataAreaId,"T.SalesLine","Sum|SalesPrice|0","","","","","","","ItemId|InventTransId",$D674,$E674)</f>
        <v>13.78</v>
      </c>
      <c r="J674" s="7" t="str">
        <f>_xll.AtlasFormulas.AtlasFunctions.AtlasTable("PROD",DataAreaId,"T.SalesLine","%CurrencyCode","","","","","","","ItemId|InventTransId",$D674,$E674)</f>
        <v>EUR</v>
      </c>
      <c r="K674" s="9">
        <f>_xll.AtlasFormulas.AtlasFunctions.AtlasBalance("PROD",DataAreaId,"T.SalesLine","Sum|LineAmount|0","","","","","","","ItemId|InventTransId",$D674,$E674)</f>
        <v>4823</v>
      </c>
      <c r="L674" s="6">
        <v>42832</v>
      </c>
      <c r="M674" s="6">
        <v>42828</v>
      </c>
    </row>
    <row r="675" spans="1:13" x14ac:dyDescent="0.25">
      <c r="A675" s="4" t="s">
        <v>1448</v>
      </c>
      <c r="B675" s="7" t="str">
        <f>_xll.AtlasFormulas.AtlasFunctions.AtlasTable("PROD",DataAreaId,"T.SalesTable","%CustAccount","","","","","","","SalesId",$A675)</f>
        <v>364-000014</v>
      </c>
      <c r="C675" s="7" t="str">
        <f>_xll.AtlasFormulas.AtlasFunctions.AtlasTable("PROD",DataAreaId,"T.CustTable","%Name","","","","","","","AccountNum",$B675)</f>
        <v>Rowij</v>
      </c>
      <c r="D675" s="4" t="s">
        <v>156</v>
      </c>
      <c r="E675" s="4" t="s">
        <v>1521</v>
      </c>
      <c r="F675" s="4" t="s">
        <v>155</v>
      </c>
      <c r="G675" s="7" t="str">
        <f>_xll.AtlasFormulas.AtlasFunctions.AtlasTable("PROD",DataAreaId,"T.SalesLine","%ShippingDateRequested","","","","","","","ItemId|InventTransId",$D675,$E675)</f>
        <v>4/3/2017</v>
      </c>
      <c r="H675" s="9">
        <v>-100</v>
      </c>
      <c r="I675" s="9">
        <f>_xll.AtlasFormulas.AtlasFunctions.AtlasBalance("PROD",DataAreaId,"T.SalesLine","Sum|SalesPrice|0","","","","","","","ItemId|InventTransId",$D675,$E675)</f>
        <v>13.78</v>
      </c>
      <c r="J675" s="7" t="str">
        <f>_xll.AtlasFormulas.AtlasFunctions.AtlasTable("PROD",DataAreaId,"T.SalesLine","%CurrencyCode","","","","","","","ItemId|InventTransId",$D675,$E675)</f>
        <v>EUR</v>
      </c>
      <c r="K675" s="9">
        <f>_xll.AtlasFormulas.AtlasFunctions.AtlasBalance("PROD",DataAreaId,"T.SalesLine","Sum|LineAmount|0","","","","","","","ItemId|InventTransId",$D675,$E675)</f>
        <v>4823</v>
      </c>
      <c r="L675" s="6">
        <v>42832</v>
      </c>
      <c r="M675" s="6">
        <v>42828</v>
      </c>
    </row>
    <row r="676" spans="1:13" x14ac:dyDescent="0.25">
      <c r="A676" s="4" t="s">
        <v>1448</v>
      </c>
      <c r="B676" s="7" t="str">
        <f>_xll.AtlasFormulas.AtlasFunctions.AtlasTable("PROD",DataAreaId,"T.SalesTable","%CustAccount","","","","","","","SalesId",$A676)</f>
        <v>364-000014</v>
      </c>
      <c r="C676" s="7" t="str">
        <f>_xll.AtlasFormulas.AtlasFunctions.AtlasTable("PROD",DataAreaId,"T.CustTable","%Name","","","","","","","AccountNum",$B676)</f>
        <v>Rowij</v>
      </c>
      <c r="D676" s="4" t="s">
        <v>156</v>
      </c>
      <c r="E676" s="4" t="s">
        <v>1521</v>
      </c>
      <c r="F676" s="4" t="s">
        <v>155</v>
      </c>
      <c r="G676" s="7" t="str">
        <f>_xll.AtlasFormulas.AtlasFunctions.AtlasTable("PROD",DataAreaId,"T.SalesLine","%ShippingDateRequested","","","","","","","ItemId|InventTransId",$D676,$E676)</f>
        <v>4/3/2017</v>
      </c>
      <c r="H676" s="9">
        <v>-50</v>
      </c>
      <c r="I676" s="9">
        <f>_xll.AtlasFormulas.AtlasFunctions.AtlasBalance("PROD",DataAreaId,"T.SalesLine","Sum|SalesPrice|0","","","","","","","ItemId|InventTransId",$D676,$E676)</f>
        <v>13.78</v>
      </c>
      <c r="J676" s="7" t="str">
        <f>_xll.AtlasFormulas.AtlasFunctions.AtlasTable("PROD",DataAreaId,"T.SalesLine","%CurrencyCode","","","","","","","ItemId|InventTransId",$D676,$E676)</f>
        <v>EUR</v>
      </c>
      <c r="K676" s="9">
        <f>_xll.AtlasFormulas.AtlasFunctions.AtlasBalance("PROD",DataAreaId,"T.SalesLine","Sum|LineAmount|0","","","","","","","ItemId|InventTransId",$D676,$E676)</f>
        <v>4823</v>
      </c>
      <c r="L676" s="6">
        <v>42832</v>
      </c>
      <c r="M676" s="6">
        <v>42828</v>
      </c>
    </row>
    <row r="677" spans="1:13" x14ac:dyDescent="0.25">
      <c r="A677" s="4" t="s">
        <v>1500</v>
      </c>
      <c r="B677" s="7" t="str">
        <f>_xll.AtlasFormulas.AtlasFunctions.AtlasTable("PROD",DataAreaId,"T.SalesTable","%CustAccount","","","","","","","SalesId",$A677)</f>
        <v>364-000059</v>
      </c>
      <c r="C677" s="7" t="str">
        <f>_xll.AtlasFormulas.AtlasFunctions.AtlasTable("PROD",DataAreaId,"T.CustTable","%Name","","","","","","","AccountNum",$B677)</f>
        <v>Kreeft Betonrenovatie &amp; Injectietechnieken BV</v>
      </c>
      <c r="D677" s="4" t="s">
        <v>518</v>
      </c>
      <c r="E677" s="4" t="s">
        <v>1522</v>
      </c>
      <c r="F677" s="4" t="s">
        <v>519</v>
      </c>
      <c r="G677" s="7" t="str">
        <f>_xll.AtlasFormulas.AtlasFunctions.AtlasTable("PROD",DataAreaId,"T.SalesLine","%ShippingDateRequested","","","","","","","ItemId|InventTransId",$D677,$E677)</f>
        <v>5/1/2017</v>
      </c>
      <c r="H677" s="9">
        <v>-100</v>
      </c>
      <c r="I677" s="9">
        <f>_xll.AtlasFormulas.AtlasFunctions.AtlasBalance("PROD",DataAreaId,"T.SalesLine","Sum|SalesPrice|0","","","","","","","ItemId|InventTransId",$D677,$E677)</f>
        <v>12.54</v>
      </c>
      <c r="J677" s="7" t="str">
        <f>_xll.AtlasFormulas.AtlasFunctions.AtlasTable("PROD",DataAreaId,"T.SalesLine","%CurrencyCode","","","","","","","ItemId|InventTransId",$D677,$E677)</f>
        <v>EUR</v>
      </c>
      <c r="K677" s="9">
        <f>_xll.AtlasFormulas.AtlasFunctions.AtlasBalance("PROD",DataAreaId,"T.SalesLine","Sum|LineAmount|0","","","","","","","ItemId|InventTransId",$D677,$E677)</f>
        <v>6270</v>
      </c>
      <c r="L677" s="6">
        <v>42867</v>
      </c>
      <c r="M677" s="6">
        <v>42860</v>
      </c>
    </row>
    <row r="678" spans="1:13" x14ac:dyDescent="0.25">
      <c r="A678" s="4" t="s">
        <v>1500</v>
      </c>
      <c r="B678" s="7" t="str">
        <f>_xll.AtlasFormulas.AtlasFunctions.AtlasTable("PROD",DataAreaId,"T.SalesTable","%CustAccount","","","","","","","SalesId",$A678)</f>
        <v>364-000059</v>
      </c>
      <c r="C678" s="7" t="str">
        <f>_xll.AtlasFormulas.AtlasFunctions.AtlasTable("PROD",DataAreaId,"T.CustTable","%Name","","","","","","","AccountNum",$B678)</f>
        <v>Kreeft Betonrenovatie &amp; Injectietechnieken BV</v>
      </c>
      <c r="D678" s="4" t="s">
        <v>518</v>
      </c>
      <c r="E678" s="4" t="s">
        <v>1522</v>
      </c>
      <c r="F678" s="4" t="s">
        <v>519</v>
      </c>
      <c r="G678" s="7" t="str">
        <f>_xll.AtlasFormulas.AtlasFunctions.AtlasTable("PROD",DataAreaId,"T.SalesLine","%ShippingDateRequested","","","","","","","ItemId|InventTransId",$D678,$E678)</f>
        <v>5/1/2017</v>
      </c>
      <c r="H678" s="9">
        <v>-100</v>
      </c>
      <c r="I678" s="9">
        <f>_xll.AtlasFormulas.AtlasFunctions.AtlasBalance("PROD",DataAreaId,"T.SalesLine","Sum|SalesPrice|0","","","","","","","ItemId|InventTransId",$D678,$E678)</f>
        <v>12.54</v>
      </c>
      <c r="J678" s="7" t="str">
        <f>_xll.AtlasFormulas.AtlasFunctions.AtlasTable("PROD",DataAreaId,"T.SalesLine","%CurrencyCode","","","","","","","ItemId|InventTransId",$D678,$E678)</f>
        <v>EUR</v>
      </c>
      <c r="K678" s="9">
        <f>_xll.AtlasFormulas.AtlasFunctions.AtlasBalance("PROD",DataAreaId,"T.SalesLine","Sum|LineAmount|0","","","","","","","ItemId|InventTransId",$D678,$E678)</f>
        <v>6270</v>
      </c>
      <c r="L678" s="6">
        <v>42867</v>
      </c>
      <c r="M678" s="6">
        <v>42860</v>
      </c>
    </row>
    <row r="679" spans="1:13" x14ac:dyDescent="0.25">
      <c r="A679" s="4" t="s">
        <v>1500</v>
      </c>
      <c r="B679" s="7" t="str">
        <f>_xll.AtlasFormulas.AtlasFunctions.AtlasTable("PROD",DataAreaId,"T.SalesTable","%CustAccount","","","","","","","SalesId",$A679)</f>
        <v>364-000059</v>
      </c>
      <c r="C679" s="7" t="str">
        <f>_xll.AtlasFormulas.AtlasFunctions.AtlasTable("PROD",DataAreaId,"T.CustTable","%Name","","","","","","","AccountNum",$B679)</f>
        <v>Kreeft Betonrenovatie &amp; Injectietechnieken BV</v>
      </c>
      <c r="D679" s="4" t="s">
        <v>518</v>
      </c>
      <c r="E679" s="4" t="s">
        <v>1522</v>
      </c>
      <c r="F679" s="4" t="s">
        <v>519</v>
      </c>
      <c r="G679" s="7" t="str">
        <f>_xll.AtlasFormulas.AtlasFunctions.AtlasTable("PROD",DataAreaId,"T.SalesLine","%ShippingDateRequested","","","","","","","ItemId|InventTransId",$D679,$E679)</f>
        <v>5/1/2017</v>
      </c>
      <c r="H679" s="9">
        <v>-100</v>
      </c>
      <c r="I679" s="9">
        <f>_xll.AtlasFormulas.AtlasFunctions.AtlasBalance("PROD",DataAreaId,"T.SalesLine","Sum|SalesPrice|0","","","","","","","ItemId|InventTransId",$D679,$E679)</f>
        <v>12.54</v>
      </c>
      <c r="J679" s="7" t="str">
        <f>_xll.AtlasFormulas.AtlasFunctions.AtlasTable("PROD",DataAreaId,"T.SalesLine","%CurrencyCode","","","","","","","ItemId|InventTransId",$D679,$E679)</f>
        <v>EUR</v>
      </c>
      <c r="K679" s="9">
        <f>_xll.AtlasFormulas.AtlasFunctions.AtlasBalance("PROD",DataAreaId,"T.SalesLine","Sum|LineAmount|0","","","","","","","ItemId|InventTransId",$D679,$E679)</f>
        <v>6270</v>
      </c>
      <c r="L679" s="6">
        <v>42867</v>
      </c>
      <c r="M679" s="6">
        <v>42860</v>
      </c>
    </row>
    <row r="680" spans="1:13" x14ac:dyDescent="0.25">
      <c r="A680" s="4" t="s">
        <v>1500</v>
      </c>
      <c r="B680" s="7" t="str">
        <f>_xll.AtlasFormulas.AtlasFunctions.AtlasTable("PROD",DataAreaId,"T.SalesTable","%CustAccount","","","","","","","SalesId",$A680)</f>
        <v>364-000059</v>
      </c>
      <c r="C680" s="7" t="str">
        <f>_xll.AtlasFormulas.AtlasFunctions.AtlasTable("PROD",DataAreaId,"T.CustTable","%Name","","","","","","","AccountNum",$B680)</f>
        <v>Kreeft Betonrenovatie &amp; Injectietechnieken BV</v>
      </c>
      <c r="D680" s="4" t="s">
        <v>518</v>
      </c>
      <c r="E680" s="4" t="s">
        <v>1522</v>
      </c>
      <c r="F680" s="4" t="s">
        <v>519</v>
      </c>
      <c r="G680" s="7" t="str">
        <f>_xll.AtlasFormulas.AtlasFunctions.AtlasTable("PROD",DataAreaId,"T.SalesLine","%ShippingDateRequested","","","","","","","ItemId|InventTransId",$D680,$E680)</f>
        <v>5/1/2017</v>
      </c>
      <c r="H680" s="9">
        <v>-100</v>
      </c>
      <c r="I680" s="9">
        <f>_xll.AtlasFormulas.AtlasFunctions.AtlasBalance("PROD",DataAreaId,"T.SalesLine","Sum|SalesPrice|0","","","","","","","ItemId|InventTransId",$D680,$E680)</f>
        <v>12.54</v>
      </c>
      <c r="J680" s="7" t="str">
        <f>_xll.AtlasFormulas.AtlasFunctions.AtlasTable("PROD",DataAreaId,"T.SalesLine","%CurrencyCode","","","","","","","ItemId|InventTransId",$D680,$E680)</f>
        <v>EUR</v>
      </c>
      <c r="K680" s="9">
        <f>_xll.AtlasFormulas.AtlasFunctions.AtlasBalance("PROD",DataAreaId,"T.SalesLine","Sum|LineAmount|0","","","","","","","ItemId|InventTransId",$D680,$E680)</f>
        <v>6270</v>
      </c>
      <c r="L680" s="6">
        <v>42867</v>
      </c>
      <c r="M680" s="6">
        <v>42860</v>
      </c>
    </row>
    <row r="681" spans="1:13" x14ac:dyDescent="0.25">
      <c r="A681" s="4" t="s">
        <v>1500</v>
      </c>
      <c r="B681" s="7" t="str">
        <f>_xll.AtlasFormulas.AtlasFunctions.AtlasTable("PROD",DataAreaId,"T.SalesTable","%CustAccount","","","","","","","SalesId",$A681)</f>
        <v>364-000059</v>
      </c>
      <c r="C681" s="7" t="str">
        <f>_xll.AtlasFormulas.AtlasFunctions.AtlasTable("PROD",DataAreaId,"T.CustTable","%Name","","","","","","","AccountNum",$B681)</f>
        <v>Kreeft Betonrenovatie &amp; Injectietechnieken BV</v>
      </c>
      <c r="D681" s="4" t="s">
        <v>518</v>
      </c>
      <c r="E681" s="4" t="s">
        <v>1522</v>
      </c>
      <c r="F681" s="4" t="s">
        <v>519</v>
      </c>
      <c r="G681" s="7" t="str">
        <f>_xll.AtlasFormulas.AtlasFunctions.AtlasTable("PROD",DataAreaId,"T.SalesLine","%ShippingDateRequested","","","","","","","ItemId|InventTransId",$D681,$E681)</f>
        <v>5/1/2017</v>
      </c>
      <c r="H681" s="9">
        <v>-100</v>
      </c>
      <c r="I681" s="9">
        <f>_xll.AtlasFormulas.AtlasFunctions.AtlasBalance("PROD",DataAreaId,"T.SalesLine","Sum|SalesPrice|0","","","","","","","ItemId|InventTransId",$D681,$E681)</f>
        <v>12.54</v>
      </c>
      <c r="J681" s="7" t="str">
        <f>_xll.AtlasFormulas.AtlasFunctions.AtlasTable("PROD",DataAreaId,"T.SalesLine","%CurrencyCode","","","","","","","ItemId|InventTransId",$D681,$E681)</f>
        <v>EUR</v>
      </c>
      <c r="K681" s="9">
        <f>_xll.AtlasFormulas.AtlasFunctions.AtlasBalance("PROD",DataAreaId,"T.SalesLine","Sum|LineAmount|0","","","","","","","ItemId|InventTransId",$D681,$E681)</f>
        <v>6270</v>
      </c>
      <c r="L681" s="6">
        <v>42867</v>
      </c>
      <c r="M681" s="6">
        <v>42860</v>
      </c>
    </row>
    <row r="682" spans="1:13" x14ac:dyDescent="0.25">
      <c r="A682" s="4" t="s">
        <v>1523</v>
      </c>
      <c r="B682" s="7" t="str">
        <f>_xll.AtlasFormulas.AtlasFunctions.AtlasTable("PROD",DataAreaId,"T.SalesTable","%CustAccount","","","","","","","SalesId",$A682)</f>
        <v>364-000004</v>
      </c>
      <c r="C682" s="7" t="str">
        <f>_xll.AtlasFormulas.AtlasFunctions.AtlasTable("PROD",DataAreaId,"T.CustTable","%Name","","","","","","","AccountNum",$B682)</f>
        <v>Rendon</v>
      </c>
      <c r="D682" s="4" t="s">
        <v>522</v>
      </c>
      <c r="E682" s="4" t="s">
        <v>1524</v>
      </c>
      <c r="F682" s="4" t="s">
        <v>523</v>
      </c>
      <c r="G682" s="7" t="str">
        <f>_xll.AtlasFormulas.AtlasFunctions.AtlasTable("PROD",DataAreaId,"T.SalesLine","%ShippingDateRequested","","","","","","","ItemId|InventTransId",$D682,$E682)</f>
        <v>5/10/2017</v>
      </c>
      <c r="H682" s="9">
        <v>-100</v>
      </c>
      <c r="I682" s="9">
        <f>_xll.AtlasFormulas.AtlasFunctions.AtlasBalance("PROD",DataAreaId,"T.SalesLine","Sum|SalesPrice|0","","","","","","","ItemId|InventTransId",$D682,$E682)</f>
        <v>15.46</v>
      </c>
      <c r="J682" s="7" t="str">
        <f>_xll.AtlasFormulas.AtlasFunctions.AtlasTable("PROD",DataAreaId,"T.SalesLine","%CurrencyCode","","","","","","","ItemId|InventTransId",$D682,$E682)</f>
        <v>EUR</v>
      </c>
      <c r="K682" s="9">
        <f>_xll.AtlasFormulas.AtlasFunctions.AtlasBalance("PROD",DataAreaId,"T.SalesLine","Sum|LineAmount|0","","","","","","","ItemId|InventTransId",$D682,$E682)</f>
        <v>11595</v>
      </c>
      <c r="L682" s="6">
        <v>42870</v>
      </c>
      <c r="M682" s="6">
        <v>42866</v>
      </c>
    </row>
    <row r="683" spans="1:13" x14ac:dyDescent="0.25">
      <c r="A683" s="4" t="s">
        <v>1523</v>
      </c>
      <c r="B683" s="7" t="str">
        <f>_xll.AtlasFormulas.AtlasFunctions.AtlasTable("PROD",DataAreaId,"T.SalesTable","%CustAccount","","","","","","","SalesId",$A683)</f>
        <v>364-000004</v>
      </c>
      <c r="C683" s="7" t="str">
        <f>_xll.AtlasFormulas.AtlasFunctions.AtlasTable("PROD",DataAreaId,"T.CustTable","%Name","","","","","","","AccountNum",$B683)</f>
        <v>Rendon</v>
      </c>
      <c r="D683" s="4" t="s">
        <v>522</v>
      </c>
      <c r="E683" s="4" t="s">
        <v>1524</v>
      </c>
      <c r="F683" s="4" t="s">
        <v>523</v>
      </c>
      <c r="G683" s="7" t="str">
        <f>_xll.AtlasFormulas.AtlasFunctions.AtlasTable("PROD",DataAreaId,"T.SalesLine","%ShippingDateRequested","","","","","","","ItemId|InventTransId",$D683,$E683)</f>
        <v>5/10/2017</v>
      </c>
      <c r="H683" s="9">
        <v>-50</v>
      </c>
      <c r="I683" s="9">
        <f>_xll.AtlasFormulas.AtlasFunctions.AtlasBalance("PROD",DataAreaId,"T.SalesLine","Sum|SalesPrice|0","","","","","","","ItemId|InventTransId",$D683,$E683)</f>
        <v>15.46</v>
      </c>
      <c r="J683" s="7" t="str">
        <f>_xll.AtlasFormulas.AtlasFunctions.AtlasTable("PROD",DataAreaId,"T.SalesLine","%CurrencyCode","","","","","","","ItemId|InventTransId",$D683,$E683)</f>
        <v>EUR</v>
      </c>
      <c r="K683" s="9">
        <f>_xll.AtlasFormulas.AtlasFunctions.AtlasBalance("PROD",DataAreaId,"T.SalesLine","Sum|LineAmount|0","","","","","","","ItemId|InventTransId",$D683,$E683)</f>
        <v>11595</v>
      </c>
      <c r="L683" s="6">
        <v>42870</v>
      </c>
      <c r="M683" s="6">
        <v>42866</v>
      </c>
    </row>
    <row r="684" spans="1:13" x14ac:dyDescent="0.25">
      <c r="A684" s="4" t="s">
        <v>1523</v>
      </c>
      <c r="B684" s="7" t="str">
        <f>_xll.AtlasFormulas.AtlasFunctions.AtlasTable("PROD",DataAreaId,"T.SalesTable","%CustAccount","","","","","","","SalesId",$A684)</f>
        <v>364-000004</v>
      </c>
      <c r="C684" s="7" t="str">
        <f>_xll.AtlasFormulas.AtlasFunctions.AtlasTable("PROD",DataAreaId,"T.CustTable","%Name","","","","","","","AccountNum",$B684)</f>
        <v>Rendon</v>
      </c>
      <c r="D684" s="4" t="s">
        <v>522</v>
      </c>
      <c r="E684" s="4" t="s">
        <v>1524</v>
      </c>
      <c r="F684" s="4" t="s">
        <v>523</v>
      </c>
      <c r="G684" s="7" t="str">
        <f>_xll.AtlasFormulas.AtlasFunctions.AtlasTable("PROD",DataAreaId,"T.SalesLine","%ShippingDateRequested","","","","","","","ItemId|InventTransId",$D684,$E684)</f>
        <v>5/10/2017</v>
      </c>
      <c r="H684" s="9">
        <v>-100</v>
      </c>
      <c r="I684" s="9">
        <f>_xll.AtlasFormulas.AtlasFunctions.AtlasBalance("PROD",DataAreaId,"T.SalesLine","Sum|SalesPrice|0","","","","","","","ItemId|InventTransId",$D684,$E684)</f>
        <v>15.46</v>
      </c>
      <c r="J684" s="7" t="str">
        <f>_xll.AtlasFormulas.AtlasFunctions.AtlasTable("PROD",DataAreaId,"T.SalesLine","%CurrencyCode","","","","","","","ItemId|InventTransId",$D684,$E684)</f>
        <v>EUR</v>
      </c>
      <c r="K684" s="9">
        <f>_xll.AtlasFormulas.AtlasFunctions.AtlasBalance("PROD",DataAreaId,"T.SalesLine","Sum|LineAmount|0","","","","","","","ItemId|InventTransId",$D684,$E684)</f>
        <v>11595</v>
      </c>
      <c r="L684" s="6">
        <v>42870</v>
      </c>
      <c r="M684" s="6">
        <v>42866</v>
      </c>
    </row>
    <row r="685" spans="1:13" x14ac:dyDescent="0.25">
      <c r="A685" s="4" t="s">
        <v>1523</v>
      </c>
      <c r="B685" s="7" t="str">
        <f>_xll.AtlasFormulas.AtlasFunctions.AtlasTable("PROD",DataAreaId,"T.SalesTable","%CustAccount","","","","","","","SalesId",$A685)</f>
        <v>364-000004</v>
      </c>
      <c r="C685" s="7" t="str">
        <f>_xll.AtlasFormulas.AtlasFunctions.AtlasTable("PROD",DataAreaId,"T.CustTable","%Name","","","","","","","AccountNum",$B685)</f>
        <v>Rendon</v>
      </c>
      <c r="D685" s="4" t="s">
        <v>522</v>
      </c>
      <c r="E685" s="4" t="s">
        <v>1524</v>
      </c>
      <c r="F685" s="4" t="s">
        <v>523</v>
      </c>
      <c r="G685" s="7" t="str">
        <f>_xll.AtlasFormulas.AtlasFunctions.AtlasTable("PROD",DataAreaId,"T.SalesLine","%ShippingDateRequested","","","","","","","ItemId|InventTransId",$D685,$E685)</f>
        <v>5/10/2017</v>
      </c>
      <c r="H685" s="9">
        <v>-100</v>
      </c>
      <c r="I685" s="9">
        <f>_xll.AtlasFormulas.AtlasFunctions.AtlasBalance("PROD",DataAreaId,"T.SalesLine","Sum|SalesPrice|0","","","","","","","ItemId|InventTransId",$D685,$E685)</f>
        <v>15.46</v>
      </c>
      <c r="J685" s="7" t="str">
        <f>_xll.AtlasFormulas.AtlasFunctions.AtlasTable("PROD",DataAreaId,"T.SalesLine","%CurrencyCode","","","","","","","ItemId|InventTransId",$D685,$E685)</f>
        <v>EUR</v>
      </c>
      <c r="K685" s="9">
        <f>_xll.AtlasFormulas.AtlasFunctions.AtlasBalance("PROD",DataAreaId,"T.SalesLine","Sum|LineAmount|0","","","","","","","ItemId|InventTransId",$D685,$E685)</f>
        <v>11595</v>
      </c>
      <c r="L685" s="6">
        <v>42870</v>
      </c>
      <c r="M685" s="6">
        <v>42866</v>
      </c>
    </row>
    <row r="686" spans="1:13" x14ac:dyDescent="0.25">
      <c r="A686" s="4" t="s">
        <v>1523</v>
      </c>
      <c r="B686" s="7" t="str">
        <f>_xll.AtlasFormulas.AtlasFunctions.AtlasTable("PROD",DataAreaId,"T.SalesTable","%CustAccount","","","","","","","SalesId",$A686)</f>
        <v>364-000004</v>
      </c>
      <c r="C686" s="7" t="str">
        <f>_xll.AtlasFormulas.AtlasFunctions.AtlasTable("PROD",DataAreaId,"T.CustTable","%Name","","","","","","","AccountNum",$B686)</f>
        <v>Rendon</v>
      </c>
      <c r="D686" s="4" t="s">
        <v>522</v>
      </c>
      <c r="E686" s="4" t="s">
        <v>1524</v>
      </c>
      <c r="F686" s="4" t="s">
        <v>523</v>
      </c>
      <c r="G686" s="7" t="str">
        <f>_xll.AtlasFormulas.AtlasFunctions.AtlasTable("PROD",DataAreaId,"T.SalesLine","%ShippingDateRequested","","","","","","","ItemId|InventTransId",$D686,$E686)</f>
        <v>5/10/2017</v>
      </c>
      <c r="H686" s="9">
        <v>-100</v>
      </c>
      <c r="I686" s="9">
        <f>_xll.AtlasFormulas.AtlasFunctions.AtlasBalance("PROD",DataAreaId,"T.SalesLine","Sum|SalesPrice|0","","","","","","","ItemId|InventTransId",$D686,$E686)</f>
        <v>15.46</v>
      </c>
      <c r="J686" s="7" t="str">
        <f>_xll.AtlasFormulas.AtlasFunctions.AtlasTable("PROD",DataAreaId,"T.SalesLine","%CurrencyCode","","","","","","","ItemId|InventTransId",$D686,$E686)</f>
        <v>EUR</v>
      </c>
      <c r="K686" s="9">
        <f>_xll.AtlasFormulas.AtlasFunctions.AtlasBalance("PROD",DataAreaId,"T.SalesLine","Sum|LineAmount|0","","","","","","","ItemId|InventTransId",$D686,$E686)</f>
        <v>11595</v>
      </c>
      <c r="L686" s="6">
        <v>42870</v>
      </c>
      <c r="M686" s="6">
        <v>42866</v>
      </c>
    </row>
    <row r="687" spans="1:13" x14ac:dyDescent="0.25">
      <c r="A687" s="4" t="s">
        <v>1523</v>
      </c>
      <c r="B687" s="7" t="str">
        <f>_xll.AtlasFormulas.AtlasFunctions.AtlasTable("PROD",DataAreaId,"T.SalesTable","%CustAccount","","","","","","","SalesId",$A687)</f>
        <v>364-000004</v>
      </c>
      <c r="C687" s="7" t="str">
        <f>_xll.AtlasFormulas.AtlasFunctions.AtlasTable("PROD",DataAreaId,"T.CustTable","%Name","","","","","","","AccountNum",$B687)</f>
        <v>Rendon</v>
      </c>
      <c r="D687" s="4" t="s">
        <v>522</v>
      </c>
      <c r="E687" s="4" t="s">
        <v>1524</v>
      </c>
      <c r="F687" s="4" t="s">
        <v>523</v>
      </c>
      <c r="G687" s="7" t="str">
        <f>_xll.AtlasFormulas.AtlasFunctions.AtlasTable("PROD",DataAreaId,"T.SalesLine","%ShippingDateRequested","","","","","","","ItemId|InventTransId",$D687,$E687)</f>
        <v>5/10/2017</v>
      </c>
      <c r="H687" s="9">
        <v>-100</v>
      </c>
      <c r="I687" s="9">
        <f>_xll.AtlasFormulas.AtlasFunctions.AtlasBalance("PROD",DataAreaId,"T.SalesLine","Sum|SalesPrice|0","","","","","","","ItemId|InventTransId",$D687,$E687)</f>
        <v>15.46</v>
      </c>
      <c r="J687" s="7" t="str">
        <f>_xll.AtlasFormulas.AtlasFunctions.AtlasTable("PROD",DataAreaId,"T.SalesLine","%CurrencyCode","","","","","","","ItemId|InventTransId",$D687,$E687)</f>
        <v>EUR</v>
      </c>
      <c r="K687" s="9">
        <f>_xll.AtlasFormulas.AtlasFunctions.AtlasBalance("PROD",DataAreaId,"T.SalesLine","Sum|LineAmount|0","","","","","","","ItemId|InventTransId",$D687,$E687)</f>
        <v>11595</v>
      </c>
      <c r="L687" s="6">
        <v>42870</v>
      </c>
      <c r="M687" s="6">
        <v>42866</v>
      </c>
    </row>
    <row r="688" spans="1:13" x14ac:dyDescent="0.25">
      <c r="A688" s="4" t="s">
        <v>1523</v>
      </c>
      <c r="B688" s="7" t="str">
        <f>_xll.AtlasFormulas.AtlasFunctions.AtlasTable("PROD",DataAreaId,"T.SalesTable","%CustAccount","","","","","","","SalesId",$A688)</f>
        <v>364-000004</v>
      </c>
      <c r="C688" s="7" t="str">
        <f>_xll.AtlasFormulas.AtlasFunctions.AtlasTable("PROD",DataAreaId,"T.CustTable","%Name","","","","","","","AccountNum",$B688)</f>
        <v>Rendon</v>
      </c>
      <c r="D688" s="4" t="s">
        <v>522</v>
      </c>
      <c r="E688" s="4" t="s">
        <v>1524</v>
      </c>
      <c r="F688" s="4" t="s">
        <v>523</v>
      </c>
      <c r="G688" s="7" t="str">
        <f>_xll.AtlasFormulas.AtlasFunctions.AtlasTable("PROD",DataAreaId,"T.SalesLine","%ShippingDateRequested","","","","","","","ItemId|InventTransId",$D688,$E688)</f>
        <v>5/10/2017</v>
      </c>
      <c r="H688" s="9">
        <v>-100</v>
      </c>
      <c r="I688" s="9">
        <f>_xll.AtlasFormulas.AtlasFunctions.AtlasBalance("PROD",DataAreaId,"T.SalesLine","Sum|SalesPrice|0","","","","","","","ItemId|InventTransId",$D688,$E688)</f>
        <v>15.46</v>
      </c>
      <c r="J688" s="7" t="str">
        <f>_xll.AtlasFormulas.AtlasFunctions.AtlasTable("PROD",DataAreaId,"T.SalesLine","%CurrencyCode","","","","","","","ItemId|InventTransId",$D688,$E688)</f>
        <v>EUR</v>
      </c>
      <c r="K688" s="9">
        <f>_xll.AtlasFormulas.AtlasFunctions.AtlasBalance("PROD",DataAreaId,"T.SalesLine","Sum|LineAmount|0","","","","","","","ItemId|InventTransId",$D688,$E688)</f>
        <v>11595</v>
      </c>
      <c r="L688" s="6">
        <v>42870</v>
      </c>
      <c r="M688" s="6">
        <v>42866</v>
      </c>
    </row>
    <row r="689" spans="1:13" x14ac:dyDescent="0.25">
      <c r="A689" s="4" t="s">
        <v>1523</v>
      </c>
      <c r="B689" s="7" t="str">
        <f>_xll.AtlasFormulas.AtlasFunctions.AtlasTable("PROD",DataAreaId,"T.SalesTable","%CustAccount","","","","","","","SalesId",$A689)</f>
        <v>364-000004</v>
      </c>
      <c r="C689" s="7" t="str">
        <f>_xll.AtlasFormulas.AtlasFunctions.AtlasTable("PROD",DataAreaId,"T.CustTable","%Name","","","","","","","AccountNum",$B689)</f>
        <v>Rendon</v>
      </c>
      <c r="D689" s="4" t="s">
        <v>522</v>
      </c>
      <c r="E689" s="4" t="s">
        <v>1524</v>
      </c>
      <c r="F689" s="4" t="s">
        <v>523</v>
      </c>
      <c r="G689" s="7" t="str">
        <f>_xll.AtlasFormulas.AtlasFunctions.AtlasTable("PROD",DataAreaId,"T.SalesLine","%ShippingDateRequested","","","","","","","ItemId|InventTransId",$D689,$E689)</f>
        <v>5/10/2017</v>
      </c>
      <c r="H689" s="9">
        <v>-100</v>
      </c>
      <c r="I689" s="9">
        <f>_xll.AtlasFormulas.AtlasFunctions.AtlasBalance("PROD",DataAreaId,"T.SalesLine","Sum|SalesPrice|0","","","","","","","ItemId|InventTransId",$D689,$E689)</f>
        <v>15.46</v>
      </c>
      <c r="J689" s="7" t="str">
        <f>_xll.AtlasFormulas.AtlasFunctions.AtlasTable("PROD",DataAreaId,"T.SalesLine","%CurrencyCode","","","","","","","ItemId|InventTransId",$D689,$E689)</f>
        <v>EUR</v>
      </c>
      <c r="K689" s="9">
        <f>_xll.AtlasFormulas.AtlasFunctions.AtlasBalance("PROD",DataAreaId,"T.SalesLine","Sum|LineAmount|0","","","","","","","ItemId|InventTransId",$D689,$E689)</f>
        <v>11595</v>
      </c>
      <c r="L689" s="6">
        <v>42870</v>
      </c>
      <c r="M689" s="6">
        <v>42866</v>
      </c>
    </row>
    <row r="690" spans="1:13" x14ac:dyDescent="0.25">
      <c r="A690" s="4" t="s">
        <v>1525</v>
      </c>
      <c r="B690" s="7" t="str">
        <f>_xll.AtlasFormulas.AtlasFunctions.AtlasTable("PROD",DataAreaId,"T.SalesTable","%CustAccount","","","","","","","SalesId",$A690)</f>
        <v>364-000004</v>
      </c>
      <c r="C690" s="7" t="str">
        <f>_xll.AtlasFormulas.AtlasFunctions.AtlasTable("PROD",DataAreaId,"T.CustTable","%Name","","","","","","","AccountNum",$B690)</f>
        <v>Rendon</v>
      </c>
      <c r="D690" s="4" t="s">
        <v>522</v>
      </c>
      <c r="E690" s="4" t="s">
        <v>1526</v>
      </c>
      <c r="F690" s="4" t="s">
        <v>523</v>
      </c>
      <c r="G690" s="7" t="str">
        <f>_xll.AtlasFormulas.AtlasFunctions.AtlasTable("PROD",DataAreaId,"T.SalesLine","%ShippingDateRequested","","","","","","","ItemId|InventTransId",$D690,$E690)</f>
        <v>6/6/2017</v>
      </c>
      <c r="H690" s="9">
        <v>-40</v>
      </c>
      <c r="I690" s="9">
        <f>_xll.AtlasFormulas.AtlasFunctions.AtlasBalance("PROD",DataAreaId,"T.SalesLine","Sum|SalesPrice|0","","","","","","","ItemId|InventTransId",$D690,$E690)</f>
        <v>15.46</v>
      </c>
      <c r="J690" s="7" t="str">
        <f>_xll.AtlasFormulas.AtlasFunctions.AtlasTable("PROD",DataAreaId,"T.SalesLine","%CurrencyCode","","","","","","","ItemId|InventTransId",$D690,$E690)</f>
        <v>EUR</v>
      </c>
      <c r="K690" s="9">
        <f>_xll.AtlasFormulas.AtlasFunctions.AtlasBalance("PROD",DataAreaId,"T.SalesLine","Sum|LineAmount|0","","","","","","","ItemId|InventTransId",$D690,$E690)</f>
        <v>1546</v>
      </c>
      <c r="L690" s="6">
        <v>42894</v>
      </c>
      <c r="M690" s="6">
        <v>42892</v>
      </c>
    </row>
    <row r="691" spans="1:13" x14ac:dyDescent="0.25">
      <c r="A691" s="4" t="s">
        <v>1525</v>
      </c>
      <c r="B691" s="7" t="str">
        <f>_xll.AtlasFormulas.AtlasFunctions.AtlasTable("PROD",DataAreaId,"T.SalesTable","%CustAccount","","","","","","","SalesId",$A691)</f>
        <v>364-000004</v>
      </c>
      <c r="C691" s="7" t="str">
        <f>_xll.AtlasFormulas.AtlasFunctions.AtlasTable("PROD",DataAreaId,"T.CustTable","%Name","","","","","","","AccountNum",$B691)</f>
        <v>Rendon</v>
      </c>
      <c r="D691" s="4" t="s">
        <v>522</v>
      </c>
      <c r="E691" s="4" t="s">
        <v>1526</v>
      </c>
      <c r="F691" s="4" t="s">
        <v>523</v>
      </c>
      <c r="G691" s="7" t="str">
        <f>_xll.AtlasFormulas.AtlasFunctions.AtlasTable("PROD",DataAreaId,"T.SalesLine","%ShippingDateRequested","","","","","","","ItemId|InventTransId",$D691,$E691)</f>
        <v>6/6/2017</v>
      </c>
      <c r="H691" s="9">
        <v>-20</v>
      </c>
      <c r="I691" s="9">
        <f>_xll.AtlasFormulas.AtlasFunctions.AtlasBalance("PROD",DataAreaId,"T.SalesLine","Sum|SalesPrice|0","","","","","","","ItemId|InventTransId",$D691,$E691)</f>
        <v>15.46</v>
      </c>
      <c r="J691" s="7" t="str">
        <f>_xll.AtlasFormulas.AtlasFunctions.AtlasTable("PROD",DataAreaId,"T.SalesLine","%CurrencyCode","","","","","","","ItemId|InventTransId",$D691,$E691)</f>
        <v>EUR</v>
      </c>
      <c r="K691" s="9">
        <f>_xll.AtlasFormulas.AtlasFunctions.AtlasBalance("PROD",DataAreaId,"T.SalesLine","Sum|LineAmount|0","","","","","","","ItemId|InventTransId",$D691,$E691)</f>
        <v>1546</v>
      </c>
      <c r="L691" s="6">
        <v>42894</v>
      </c>
      <c r="M691" s="6">
        <v>42892</v>
      </c>
    </row>
    <row r="692" spans="1:13" x14ac:dyDescent="0.25">
      <c r="A692" s="4" t="s">
        <v>1525</v>
      </c>
      <c r="B692" s="7" t="str">
        <f>_xll.AtlasFormulas.AtlasFunctions.AtlasTable("PROD",DataAreaId,"T.SalesTable","%CustAccount","","","","","","","SalesId",$A692)</f>
        <v>364-000004</v>
      </c>
      <c r="C692" s="7" t="str">
        <f>_xll.AtlasFormulas.AtlasFunctions.AtlasTable("PROD",DataAreaId,"T.CustTable","%Name","","","","","","","AccountNum",$B692)</f>
        <v>Rendon</v>
      </c>
      <c r="D692" s="4" t="s">
        <v>522</v>
      </c>
      <c r="E692" s="4" t="s">
        <v>1526</v>
      </c>
      <c r="F692" s="4" t="s">
        <v>523</v>
      </c>
      <c r="G692" s="7" t="str">
        <f>_xll.AtlasFormulas.AtlasFunctions.AtlasTable("PROD",DataAreaId,"T.SalesLine","%ShippingDateRequested","","","","","","","ItemId|InventTransId",$D692,$E692)</f>
        <v>6/6/2017</v>
      </c>
      <c r="H692" s="9">
        <v>-40</v>
      </c>
      <c r="I692" s="9">
        <f>_xll.AtlasFormulas.AtlasFunctions.AtlasBalance("PROD",DataAreaId,"T.SalesLine","Sum|SalesPrice|0","","","","","","","ItemId|InventTransId",$D692,$E692)</f>
        <v>15.46</v>
      </c>
      <c r="J692" s="7" t="str">
        <f>_xll.AtlasFormulas.AtlasFunctions.AtlasTable("PROD",DataAreaId,"T.SalesLine","%CurrencyCode","","","","","","","ItemId|InventTransId",$D692,$E692)</f>
        <v>EUR</v>
      </c>
      <c r="K692" s="9">
        <f>_xll.AtlasFormulas.AtlasFunctions.AtlasBalance("PROD",DataAreaId,"T.SalesLine","Sum|LineAmount|0","","","","","","","ItemId|InventTransId",$D692,$E692)</f>
        <v>1546</v>
      </c>
      <c r="L692" s="6">
        <v>42894</v>
      </c>
      <c r="M692" s="6">
        <v>42892</v>
      </c>
    </row>
    <row r="693" spans="1:13" x14ac:dyDescent="0.25">
      <c r="A693" s="4" t="s">
        <v>1527</v>
      </c>
      <c r="B693" s="7" t="str">
        <f>_xll.AtlasFormulas.AtlasFunctions.AtlasTable("PROD",DataAreaId,"T.SalesTable","%CustAccount","","","","","","","SalesId",$A693)</f>
        <v>364-000159</v>
      </c>
      <c r="C693" s="7" t="str">
        <f>_xll.AtlasFormulas.AtlasFunctions.AtlasTable("PROD",DataAreaId,"T.CustTable","%Name","","","","","","","AccountNum",$B693)</f>
        <v>QuakeShield B.V.</v>
      </c>
      <c r="D693" s="4" t="s">
        <v>525</v>
      </c>
      <c r="E693" s="4" t="s">
        <v>1528</v>
      </c>
      <c r="F693" s="4" t="s">
        <v>526</v>
      </c>
      <c r="G693" s="7" t="str">
        <f>_xll.AtlasFormulas.AtlasFunctions.AtlasTable("PROD",DataAreaId,"T.SalesLine","%ShippingDateRequested","","","","","","","ItemId|InventTransId",$D693,$E693)</f>
        <v>2/9/2017</v>
      </c>
      <c r="H693" s="9">
        <v>-50</v>
      </c>
      <c r="I693" s="9">
        <f>_xll.AtlasFormulas.AtlasFunctions.AtlasBalance("PROD",DataAreaId,"T.SalesLine","Sum|SalesPrice|0","","","","","","","ItemId|InventTransId",$D693,$E693)</f>
        <v>10</v>
      </c>
      <c r="J693" s="7" t="str">
        <f>_xll.AtlasFormulas.AtlasFunctions.AtlasTable("PROD",DataAreaId,"T.SalesLine","%CurrencyCode","","","","","","","ItemId|InventTransId",$D693,$E693)</f>
        <v>EUR</v>
      </c>
      <c r="K693" s="9">
        <f>_xll.AtlasFormulas.AtlasFunctions.AtlasBalance("PROD",DataAreaId,"T.SalesLine","Sum|LineAmount|0","","","","","","","ItemId|InventTransId",$D693,$E693)</f>
        <v>1350</v>
      </c>
      <c r="L693" s="6">
        <v>42776</v>
      </c>
      <c r="M693" s="6">
        <v>42775</v>
      </c>
    </row>
    <row r="694" spans="1:13" x14ac:dyDescent="0.25">
      <c r="A694" s="4" t="s">
        <v>1527</v>
      </c>
      <c r="B694" s="7" t="str">
        <f>_xll.AtlasFormulas.AtlasFunctions.AtlasTable("PROD",DataAreaId,"T.SalesTable","%CustAccount","","","","","","","SalesId",$A694)</f>
        <v>364-000159</v>
      </c>
      <c r="C694" s="7" t="str">
        <f>_xll.AtlasFormulas.AtlasFunctions.AtlasTable("PROD",DataAreaId,"T.CustTable","%Name","","","","","","","AccountNum",$B694)</f>
        <v>QuakeShield B.V.</v>
      </c>
      <c r="D694" s="4" t="s">
        <v>525</v>
      </c>
      <c r="E694" s="4" t="s">
        <v>1528</v>
      </c>
      <c r="F694" s="4" t="s">
        <v>526</v>
      </c>
      <c r="G694" s="7" t="str">
        <f>_xll.AtlasFormulas.AtlasFunctions.AtlasTable("PROD",DataAreaId,"T.SalesLine","%ShippingDateRequested","","","","","","","ItemId|InventTransId",$D694,$E694)</f>
        <v>2/9/2017</v>
      </c>
      <c r="H694" s="9">
        <v>-85</v>
      </c>
      <c r="I694" s="9">
        <f>_xll.AtlasFormulas.AtlasFunctions.AtlasBalance("PROD",DataAreaId,"T.SalesLine","Sum|SalesPrice|0","","","","","","","ItemId|InventTransId",$D694,$E694)</f>
        <v>10</v>
      </c>
      <c r="J694" s="7" t="str">
        <f>_xll.AtlasFormulas.AtlasFunctions.AtlasTable("PROD",DataAreaId,"T.SalesLine","%CurrencyCode","","","","","","","ItemId|InventTransId",$D694,$E694)</f>
        <v>EUR</v>
      </c>
      <c r="K694" s="9">
        <f>_xll.AtlasFormulas.AtlasFunctions.AtlasBalance("PROD",DataAreaId,"T.SalesLine","Sum|LineAmount|0","","","","","","","ItemId|InventTransId",$D694,$E694)</f>
        <v>1350</v>
      </c>
      <c r="L694" s="6">
        <v>42776</v>
      </c>
      <c r="M694" s="6">
        <v>42775</v>
      </c>
    </row>
    <row r="695" spans="1:13" x14ac:dyDescent="0.25">
      <c r="A695" s="4" t="s">
        <v>797</v>
      </c>
      <c r="B695" s="7" t="str">
        <f>_xll.AtlasFormulas.AtlasFunctions.AtlasTable("PROD",DataAreaId,"T.SalesTable","%CustAccount","","","","","","","SalesId",$A695)</f>
        <v>364-000159</v>
      </c>
      <c r="C695" s="7" t="str">
        <f>_xll.AtlasFormulas.AtlasFunctions.AtlasTable("PROD",DataAreaId,"T.CustTable","%Name","","","","","","","AccountNum",$B695)</f>
        <v>QuakeShield B.V.</v>
      </c>
      <c r="D695" s="4" t="s">
        <v>525</v>
      </c>
      <c r="E695" s="4" t="s">
        <v>1529</v>
      </c>
      <c r="F695" s="4" t="s">
        <v>526</v>
      </c>
      <c r="G695" s="7" t="str">
        <f>_xll.AtlasFormulas.AtlasFunctions.AtlasTable("PROD",DataAreaId,"T.SalesLine","%ShippingDateRequested","","","","","","","ItemId|InventTransId",$D695,$E695)</f>
        <v>5/18/2017</v>
      </c>
      <c r="H695" s="9">
        <v>-100</v>
      </c>
      <c r="I695" s="9">
        <f>_xll.AtlasFormulas.AtlasFunctions.AtlasBalance("PROD",DataAreaId,"T.SalesLine","Sum|SalesPrice|0","","","","","","","ItemId|InventTransId",$D695,$E695)</f>
        <v>9.52</v>
      </c>
      <c r="J695" s="7" t="str">
        <f>_xll.AtlasFormulas.AtlasFunctions.AtlasTable("PROD",DataAreaId,"T.SalesLine","%CurrencyCode","","","","","","","ItemId|InventTransId",$D695,$E695)</f>
        <v>EUR</v>
      </c>
      <c r="K695" s="9">
        <f>_xll.AtlasFormulas.AtlasFunctions.AtlasBalance("PROD",DataAreaId,"T.SalesLine","Sum|LineAmount|0","","","","","","","ItemId|InventTransId",$D695,$E695)</f>
        <v>1904</v>
      </c>
      <c r="L695" s="6">
        <v>42879</v>
      </c>
      <c r="M695" s="6">
        <v>42873</v>
      </c>
    </row>
    <row r="696" spans="1:13" x14ac:dyDescent="0.25">
      <c r="A696" s="4" t="s">
        <v>797</v>
      </c>
      <c r="B696" s="7" t="str">
        <f>_xll.AtlasFormulas.AtlasFunctions.AtlasTable("PROD",DataAreaId,"T.SalesTable","%CustAccount","","","","","","","SalesId",$A696)</f>
        <v>364-000159</v>
      </c>
      <c r="C696" s="7" t="str">
        <f>_xll.AtlasFormulas.AtlasFunctions.AtlasTable("PROD",DataAreaId,"T.CustTable","%Name","","","","","","","AccountNum",$B696)</f>
        <v>QuakeShield B.V.</v>
      </c>
      <c r="D696" s="4" t="s">
        <v>525</v>
      </c>
      <c r="E696" s="4" t="s">
        <v>1529</v>
      </c>
      <c r="F696" s="4" t="s">
        <v>526</v>
      </c>
      <c r="G696" s="7" t="str">
        <f>_xll.AtlasFormulas.AtlasFunctions.AtlasTable("PROD",DataAreaId,"T.SalesLine","%ShippingDateRequested","","","","","","","ItemId|InventTransId",$D696,$E696)</f>
        <v>5/18/2017</v>
      </c>
      <c r="H696" s="9">
        <v>-100</v>
      </c>
      <c r="I696" s="9">
        <f>_xll.AtlasFormulas.AtlasFunctions.AtlasBalance("PROD",DataAreaId,"T.SalesLine","Sum|SalesPrice|0","","","","","","","ItemId|InventTransId",$D696,$E696)</f>
        <v>9.52</v>
      </c>
      <c r="J696" s="7" t="str">
        <f>_xll.AtlasFormulas.AtlasFunctions.AtlasTable("PROD",DataAreaId,"T.SalesLine","%CurrencyCode","","","","","","","ItemId|InventTransId",$D696,$E696)</f>
        <v>EUR</v>
      </c>
      <c r="K696" s="9">
        <f>_xll.AtlasFormulas.AtlasFunctions.AtlasBalance("PROD",DataAreaId,"T.SalesLine","Sum|LineAmount|0","","","","","","","ItemId|InventTransId",$D696,$E696)</f>
        <v>1904</v>
      </c>
      <c r="L696" s="6">
        <v>42879</v>
      </c>
      <c r="M696" s="6">
        <v>42873</v>
      </c>
    </row>
    <row r="697" spans="1:13" x14ac:dyDescent="0.25">
      <c r="A697" s="4" t="s">
        <v>1530</v>
      </c>
      <c r="B697" s="7" t="str">
        <f>_xll.AtlasFormulas.AtlasFunctions.AtlasTable("PROD",DataAreaId,"T.SalesTable","%CustAccount","","","","","","","SalesId",$A697)</f>
        <v>364-000159</v>
      </c>
      <c r="C697" s="7" t="str">
        <f>_xll.AtlasFormulas.AtlasFunctions.AtlasTable("PROD",DataAreaId,"T.CustTable","%Name","","","","","","","AccountNum",$B697)</f>
        <v>QuakeShield B.V.</v>
      </c>
      <c r="D697" s="4" t="s">
        <v>525</v>
      </c>
      <c r="E697" s="4" t="s">
        <v>1531</v>
      </c>
      <c r="F697" s="4" t="s">
        <v>526</v>
      </c>
      <c r="G697" s="7" t="str">
        <f>_xll.AtlasFormulas.AtlasFunctions.AtlasTable("PROD",DataAreaId,"T.SalesLine","%ShippingDateRequested","","","","","","","ItemId|InventTransId",$D697,$E697)</f>
        <v>5/30/2017</v>
      </c>
      <c r="H697" s="9">
        <v>-100</v>
      </c>
      <c r="I697" s="9">
        <f>_xll.AtlasFormulas.AtlasFunctions.AtlasBalance("PROD",DataAreaId,"T.SalesLine","Sum|SalesPrice|0","","","","","","","ItemId|InventTransId",$D697,$E697)</f>
        <v>8.49</v>
      </c>
      <c r="J697" s="7" t="str">
        <f>_xll.AtlasFormulas.AtlasFunctions.AtlasTable("PROD",DataAreaId,"T.SalesLine","%CurrencyCode","","","","","","","ItemId|InventTransId",$D697,$E697)</f>
        <v>EUR</v>
      </c>
      <c r="K697" s="9">
        <f>_xll.AtlasFormulas.AtlasFunctions.AtlasBalance("PROD",DataAreaId,"T.SalesLine","Sum|LineAmount|0","","","","","","","ItemId|InventTransId",$D697,$E697)</f>
        <v>849</v>
      </c>
      <c r="L697" s="6">
        <v>42892</v>
      </c>
      <c r="M697" s="6">
        <v>42884</v>
      </c>
    </row>
    <row r="698" spans="1:13" x14ac:dyDescent="0.25">
      <c r="A698" s="4" t="s">
        <v>1532</v>
      </c>
      <c r="B698" s="7" t="str">
        <f>_xll.AtlasFormulas.AtlasFunctions.AtlasTable("PROD",DataAreaId,"T.SalesTable","%CustAccount","","","","","","","SalesId",$A698)</f>
        <v>364-000036</v>
      </c>
      <c r="C698" s="7" t="str">
        <f>_xll.AtlasFormulas.AtlasFunctions.AtlasTable("PROD",DataAreaId,"T.CustTable","%Name","","","","","","","AccountNum",$B698)</f>
        <v>Bouwbedrijf Salverda B.V.</v>
      </c>
      <c r="D698" s="4" t="s">
        <v>1533</v>
      </c>
      <c r="E698" s="4" t="s">
        <v>1534</v>
      </c>
      <c r="F698" s="4" t="s">
        <v>1535</v>
      </c>
      <c r="G698" s="7" t="str">
        <f>_xll.AtlasFormulas.AtlasFunctions.AtlasTable("PROD",DataAreaId,"T.SalesLine","%ShippingDateRequested","","","","","","","ItemId|InventTransId",$D698,$E698)</f>
        <v>4/19/2017</v>
      </c>
      <c r="H698" s="9">
        <v>-64.8</v>
      </c>
      <c r="I698" s="9">
        <f>_xll.AtlasFormulas.AtlasFunctions.AtlasBalance("PROD",DataAreaId,"T.SalesLine","Sum|SalesPrice|0","","","","","","","ItemId|InventTransId",$D698,$E698)</f>
        <v>21.81</v>
      </c>
      <c r="J698" s="7" t="str">
        <f>_xll.AtlasFormulas.AtlasFunctions.AtlasTable("PROD",DataAreaId,"T.SalesLine","%CurrencyCode","","","","","","","ItemId|InventTransId",$D698,$E698)</f>
        <v>EUR</v>
      </c>
      <c r="K698" s="9">
        <f>_xll.AtlasFormulas.AtlasFunctions.AtlasBalance("PROD",DataAreaId,"T.SalesLine","Sum|LineAmount|0","","","","","","","ItemId|InventTransId",$D698,$E698)</f>
        <v>1413.29</v>
      </c>
      <c r="L698" s="6">
        <v>42863</v>
      </c>
      <c r="M698" s="6">
        <v>42844</v>
      </c>
    </row>
    <row r="699" spans="1:13" x14ac:dyDescent="0.25">
      <c r="A699" s="4" t="s">
        <v>1536</v>
      </c>
      <c r="B699" s="7" t="str">
        <f>_xll.AtlasFormulas.AtlasFunctions.AtlasTable("PROD",DataAreaId,"T.SalesTable","%CustAccount","","","","","","","SalesId",$A699)</f>
        <v>364-000018</v>
      </c>
      <c r="C699" s="7" t="str">
        <f>_xll.AtlasFormulas.AtlasFunctions.AtlasTable("PROD",DataAreaId,"T.CustTable","%Name","","","","","","","AccountNum",$B699)</f>
        <v>Tebecon B.V.</v>
      </c>
      <c r="D699" s="4" t="s">
        <v>531</v>
      </c>
      <c r="E699" s="4" t="s">
        <v>1537</v>
      </c>
      <c r="F699" s="4" t="s">
        <v>532</v>
      </c>
      <c r="G699" s="7" t="str">
        <f>_xll.AtlasFormulas.AtlasFunctions.AtlasTable("PROD",DataAreaId,"T.SalesLine","%ShippingDateRequested","","","","","","","ItemId|InventTransId",$D699,$E699)</f>
        <v>4/25/2017</v>
      </c>
      <c r="H699" s="9">
        <v>-9.1999999999999993</v>
      </c>
      <c r="I699" s="9">
        <f>_xll.AtlasFormulas.AtlasFunctions.AtlasBalance("PROD",DataAreaId,"T.SalesLine","Sum|SalesPrice|0","","","","","","","ItemId|InventTransId",$D699,$E699)</f>
        <v>22.53</v>
      </c>
      <c r="J699" s="7" t="str">
        <f>_xll.AtlasFormulas.AtlasFunctions.AtlasTable("PROD",DataAreaId,"T.SalesLine","%CurrencyCode","","","","","","","ItemId|InventTransId",$D699,$E699)</f>
        <v>EUR</v>
      </c>
      <c r="K699" s="9">
        <f>_xll.AtlasFormulas.AtlasFunctions.AtlasBalance("PROD",DataAreaId,"T.SalesLine","Sum|LineAmount|0","","","","","","","ItemId|InventTransId",$D699,$E699)</f>
        <v>9327.42</v>
      </c>
      <c r="L699" s="6">
        <v>42863</v>
      </c>
      <c r="M699" s="6">
        <v>42851</v>
      </c>
    </row>
    <row r="700" spans="1:13" x14ac:dyDescent="0.25">
      <c r="A700" s="4" t="s">
        <v>1536</v>
      </c>
      <c r="B700" s="7" t="str">
        <f>_xll.AtlasFormulas.AtlasFunctions.AtlasTable("PROD",DataAreaId,"T.SalesTable","%CustAccount","","","","","","","SalesId",$A700)</f>
        <v>364-000018</v>
      </c>
      <c r="C700" s="7" t="str">
        <f>_xll.AtlasFormulas.AtlasFunctions.AtlasTable("PROD",DataAreaId,"T.CustTable","%Name","","","","","","","AccountNum",$B700)</f>
        <v>Tebecon B.V.</v>
      </c>
      <c r="D700" s="4" t="s">
        <v>531</v>
      </c>
      <c r="E700" s="4" t="s">
        <v>1537</v>
      </c>
      <c r="F700" s="4" t="s">
        <v>532</v>
      </c>
      <c r="G700" s="7" t="str">
        <f>_xll.AtlasFormulas.AtlasFunctions.AtlasTable("PROD",DataAreaId,"T.SalesLine","%ShippingDateRequested","","","","","","","ItemId|InventTransId",$D700,$E700)</f>
        <v>4/25/2017</v>
      </c>
      <c r="H700" s="9">
        <v>-101.2</v>
      </c>
      <c r="I700" s="9">
        <f>_xll.AtlasFormulas.AtlasFunctions.AtlasBalance("PROD",DataAreaId,"T.SalesLine","Sum|SalesPrice|0","","","","","","","ItemId|InventTransId",$D700,$E700)</f>
        <v>22.53</v>
      </c>
      <c r="J700" s="7" t="str">
        <f>_xll.AtlasFormulas.AtlasFunctions.AtlasTable("PROD",DataAreaId,"T.SalesLine","%CurrencyCode","","","","","","","ItemId|InventTransId",$D700,$E700)</f>
        <v>EUR</v>
      </c>
      <c r="K700" s="9">
        <f>_xll.AtlasFormulas.AtlasFunctions.AtlasBalance("PROD",DataAreaId,"T.SalesLine","Sum|LineAmount|0","","","","","","","ItemId|InventTransId",$D700,$E700)</f>
        <v>9327.42</v>
      </c>
      <c r="L700" s="6">
        <v>42863</v>
      </c>
      <c r="M700" s="6">
        <v>42851</v>
      </c>
    </row>
    <row r="701" spans="1:13" x14ac:dyDescent="0.25">
      <c r="A701" s="4" t="s">
        <v>1536</v>
      </c>
      <c r="B701" s="7" t="str">
        <f>_xll.AtlasFormulas.AtlasFunctions.AtlasTable("PROD",DataAreaId,"T.SalesTable","%CustAccount","","","","","","","SalesId",$A701)</f>
        <v>364-000018</v>
      </c>
      <c r="C701" s="7" t="str">
        <f>_xll.AtlasFormulas.AtlasFunctions.AtlasTable("PROD",DataAreaId,"T.CustTable","%Name","","","","","","","AccountNum",$B701)</f>
        <v>Tebecon B.V.</v>
      </c>
      <c r="D701" s="4" t="s">
        <v>531</v>
      </c>
      <c r="E701" s="4" t="s">
        <v>1537</v>
      </c>
      <c r="F701" s="4" t="s">
        <v>532</v>
      </c>
      <c r="G701" s="7" t="str">
        <f>_xll.AtlasFormulas.AtlasFunctions.AtlasTable("PROD",DataAreaId,"T.SalesLine","%ShippingDateRequested","","","","","","","ItemId|InventTransId",$D701,$E701)</f>
        <v>4/25/2017</v>
      </c>
      <c r="H701" s="9">
        <v>-101.2</v>
      </c>
      <c r="I701" s="9">
        <f>_xll.AtlasFormulas.AtlasFunctions.AtlasBalance("PROD",DataAreaId,"T.SalesLine","Sum|SalesPrice|0","","","","","","","ItemId|InventTransId",$D701,$E701)</f>
        <v>22.53</v>
      </c>
      <c r="J701" s="7" t="str">
        <f>_xll.AtlasFormulas.AtlasFunctions.AtlasTable("PROD",DataAreaId,"T.SalesLine","%CurrencyCode","","","","","","","ItemId|InventTransId",$D701,$E701)</f>
        <v>EUR</v>
      </c>
      <c r="K701" s="9">
        <f>_xll.AtlasFormulas.AtlasFunctions.AtlasBalance("PROD",DataAreaId,"T.SalesLine","Sum|LineAmount|0","","","","","","","ItemId|InventTransId",$D701,$E701)</f>
        <v>9327.42</v>
      </c>
      <c r="L701" s="6">
        <v>42863</v>
      </c>
      <c r="M701" s="6">
        <v>42851</v>
      </c>
    </row>
    <row r="702" spans="1:13" x14ac:dyDescent="0.25">
      <c r="A702" s="4" t="s">
        <v>1536</v>
      </c>
      <c r="B702" s="7" t="str">
        <f>_xll.AtlasFormulas.AtlasFunctions.AtlasTable("PROD",DataAreaId,"T.SalesTable","%CustAccount","","","","","","","SalesId",$A702)</f>
        <v>364-000018</v>
      </c>
      <c r="C702" s="7" t="str">
        <f>_xll.AtlasFormulas.AtlasFunctions.AtlasTable("PROD",DataAreaId,"T.CustTable","%Name","","","","","","","AccountNum",$B702)</f>
        <v>Tebecon B.V.</v>
      </c>
      <c r="D702" s="4" t="s">
        <v>531</v>
      </c>
      <c r="E702" s="4" t="s">
        <v>1537</v>
      </c>
      <c r="F702" s="4" t="s">
        <v>532</v>
      </c>
      <c r="G702" s="7" t="str">
        <f>_xll.AtlasFormulas.AtlasFunctions.AtlasTable("PROD",DataAreaId,"T.SalesLine","%ShippingDateRequested","","","","","","","ItemId|InventTransId",$D702,$E702)</f>
        <v>4/25/2017</v>
      </c>
      <c r="H702" s="9">
        <v>-101.2</v>
      </c>
      <c r="I702" s="9">
        <f>_xll.AtlasFormulas.AtlasFunctions.AtlasBalance("PROD",DataAreaId,"T.SalesLine","Sum|SalesPrice|0","","","","","","","ItemId|InventTransId",$D702,$E702)</f>
        <v>22.53</v>
      </c>
      <c r="J702" s="7" t="str">
        <f>_xll.AtlasFormulas.AtlasFunctions.AtlasTable("PROD",DataAreaId,"T.SalesLine","%CurrencyCode","","","","","","","ItemId|InventTransId",$D702,$E702)</f>
        <v>EUR</v>
      </c>
      <c r="K702" s="9">
        <f>_xll.AtlasFormulas.AtlasFunctions.AtlasBalance("PROD",DataAreaId,"T.SalesLine","Sum|LineAmount|0","","","","","","","ItemId|InventTransId",$D702,$E702)</f>
        <v>9327.42</v>
      </c>
      <c r="L702" s="6">
        <v>42863</v>
      </c>
      <c r="M702" s="6">
        <v>42851</v>
      </c>
    </row>
    <row r="703" spans="1:13" x14ac:dyDescent="0.25">
      <c r="A703" s="4" t="s">
        <v>1536</v>
      </c>
      <c r="B703" s="7" t="str">
        <f>_xll.AtlasFormulas.AtlasFunctions.AtlasTable("PROD",DataAreaId,"T.SalesTable","%CustAccount","","","","","","","SalesId",$A703)</f>
        <v>364-000018</v>
      </c>
      <c r="C703" s="7" t="str">
        <f>_xll.AtlasFormulas.AtlasFunctions.AtlasTable("PROD",DataAreaId,"T.CustTable","%Name","","","","","","","AccountNum",$B703)</f>
        <v>Tebecon B.V.</v>
      </c>
      <c r="D703" s="4" t="s">
        <v>531</v>
      </c>
      <c r="E703" s="4" t="s">
        <v>1537</v>
      </c>
      <c r="F703" s="4" t="s">
        <v>532</v>
      </c>
      <c r="G703" s="7" t="str">
        <f>_xll.AtlasFormulas.AtlasFunctions.AtlasTable("PROD",DataAreaId,"T.SalesLine","%ShippingDateRequested","","","","","","","ItemId|InventTransId",$D703,$E703)</f>
        <v>4/25/2017</v>
      </c>
      <c r="H703" s="9">
        <v>-101.2</v>
      </c>
      <c r="I703" s="9">
        <f>_xll.AtlasFormulas.AtlasFunctions.AtlasBalance("PROD",DataAreaId,"T.SalesLine","Sum|SalesPrice|0","","","","","","","ItemId|InventTransId",$D703,$E703)</f>
        <v>22.53</v>
      </c>
      <c r="J703" s="7" t="str">
        <f>_xll.AtlasFormulas.AtlasFunctions.AtlasTable("PROD",DataAreaId,"T.SalesLine","%CurrencyCode","","","","","","","ItemId|InventTransId",$D703,$E703)</f>
        <v>EUR</v>
      </c>
      <c r="K703" s="9">
        <f>_xll.AtlasFormulas.AtlasFunctions.AtlasBalance("PROD",DataAreaId,"T.SalesLine","Sum|LineAmount|0","","","","","","","ItemId|InventTransId",$D703,$E703)</f>
        <v>9327.42</v>
      </c>
      <c r="L703" s="6">
        <v>42863</v>
      </c>
      <c r="M703" s="6">
        <v>42851</v>
      </c>
    </row>
    <row r="704" spans="1:13" x14ac:dyDescent="0.25">
      <c r="A704" s="4" t="s">
        <v>1538</v>
      </c>
      <c r="B704" s="7" t="str">
        <f>_xll.AtlasFormulas.AtlasFunctions.AtlasTable("PROD",DataAreaId,"T.SalesTable","%CustAccount","","","","","","","SalesId",$A704)</f>
        <v>364-000015</v>
      </c>
      <c r="C704" s="7" t="str">
        <f>_xll.AtlasFormulas.AtlasFunctions.AtlasTable("PROD",DataAreaId,"T.CustTable","%Name","","","","","","","AccountNum",$B704)</f>
        <v>Vogel B.V.</v>
      </c>
      <c r="D704" s="4" t="s">
        <v>539</v>
      </c>
      <c r="E704" s="4" t="s">
        <v>1539</v>
      </c>
      <c r="F704" s="4" t="s">
        <v>540</v>
      </c>
      <c r="G704" s="7" t="str">
        <f>_xll.AtlasFormulas.AtlasFunctions.AtlasTable("PROD",DataAreaId,"T.SalesLine","%ShippingDateRequested","","","","","","","ItemId|InventTransId",$D704,$E704)</f>
        <v>5/25/2017</v>
      </c>
      <c r="H704" s="9">
        <v>-14.6</v>
      </c>
      <c r="I704" s="9">
        <f>_xll.AtlasFormulas.AtlasFunctions.AtlasBalance("PROD",DataAreaId,"T.SalesLine","Sum|SalesPrice|0","","","","","","","ItemId|InventTransId",$D704,$E704)</f>
        <v>0</v>
      </c>
      <c r="J704" s="7" t="str">
        <f>_xll.AtlasFormulas.AtlasFunctions.AtlasTable("PROD",DataAreaId,"T.SalesLine","%CurrencyCode","","","","","","","ItemId|InventTransId",$D704,$E704)</f>
        <v>EUR</v>
      </c>
      <c r="K704" s="9">
        <f>_xll.AtlasFormulas.AtlasFunctions.AtlasBalance("PROD",DataAreaId,"T.SalesLine","Sum|LineAmount|0","","","","","","","ItemId|InventTransId",$D704,$E704)</f>
        <v>0</v>
      </c>
      <c r="L704" s="6"/>
      <c r="M704" s="6"/>
    </row>
    <row r="705" spans="1:13" x14ac:dyDescent="0.25">
      <c r="A705" s="4" t="s">
        <v>1540</v>
      </c>
      <c r="B705" s="7" t="str">
        <f>_xll.AtlasFormulas.AtlasFunctions.AtlasTable("PROD",DataAreaId,"T.SalesTable","%CustAccount","","","","","","","SalesId",$A705)</f>
        <v>364-000015</v>
      </c>
      <c r="C705" s="7" t="str">
        <f>_xll.AtlasFormulas.AtlasFunctions.AtlasTable("PROD",DataAreaId,"T.CustTable","%Name","","","","","","","AccountNum",$B705)</f>
        <v>Vogel B.V.</v>
      </c>
      <c r="D705" s="4" t="s">
        <v>539</v>
      </c>
      <c r="E705" s="4" t="s">
        <v>1541</v>
      </c>
      <c r="F705" s="4" t="s">
        <v>540</v>
      </c>
      <c r="G705" s="7" t="str">
        <f>_xll.AtlasFormulas.AtlasFunctions.AtlasTable("PROD",DataAreaId,"T.SalesLine","%ShippingDateRequested","","","","","","","ItemId|InventTransId",$D705,$E705)</f>
        <v>3/2/2017</v>
      </c>
      <c r="H705" s="9">
        <v>-1147.3900000000001</v>
      </c>
      <c r="I705" s="9">
        <f>_xll.AtlasFormulas.AtlasFunctions.AtlasBalance("PROD",DataAreaId,"T.SalesLine","Sum|SalesPrice|0","","","","","","","ItemId|InventTransId",$D705,$E705)</f>
        <v>11</v>
      </c>
      <c r="J705" s="7" t="str">
        <f>_xll.AtlasFormulas.AtlasFunctions.AtlasTable("PROD",DataAreaId,"T.SalesLine","%CurrencyCode","","","","","","","ItemId|InventTransId",$D705,$E705)</f>
        <v>EUR</v>
      </c>
      <c r="K705" s="9">
        <f>_xll.AtlasFormulas.AtlasFunctions.AtlasBalance("PROD",DataAreaId,"T.SalesLine","Sum|LineAmount|0","","","","","","","ItemId|InventTransId",$D705,$E705)</f>
        <v>12621.29</v>
      </c>
      <c r="L705" s="6">
        <v>42795</v>
      </c>
      <c r="M705" s="6">
        <v>42795</v>
      </c>
    </row>
    <row r="706" spans="1:13" x14ac:dyDescent="0.25">
      <c r="A706" s="4" t="s">
        <v>1540</v>
      </c>
      <c r="B706" s="7" t="str">
        <f>_xll.AtlasFormulas.AtlasFunctions.AtlasTable("PROD",DataAreaId,"T.SalesTable","%CustAccount","","","","","","","SalesId",$A706)</f>
        <v>364-000015</v>
      </c>
      <c r="C706" s="7" t="str">
        <f>_xll.AtlasFormulas.AtlasFunctions.AtlasTable("PROD",DataAreaId,"T.CustTable","%Name","","","","","","","AccountNum",$B706)</f>
        <v>Vogel B.V.</v>
      </c>
      <c r="D706" s="4" t="s">
        <v>539</v>
      </c>
      <c r="E706" s="4" t="s">
        <v>1542</v>
      </c>
      <c r="F706" s="4" t="s">
        <v>540</v>
      </c>
      <c r="G706" s="7" t="str">
        <f>_xll.AtlasFormulas.AtlasFunctions.AtlasTable("PROD",DataAreaId,"T.SalesLine","%ShippingDateRequested","","","","","","","ItemId|InventTransId",$D706,$E706)</f>
        <v>3/2/2017</v>
      </c>
      <c r="H706" s="9">
        <v>-273.88</v>
      </c>
      <c r="I706" s="9">
        <f>_xll.AtlasFormulas.AtlasFunctions.AtlasBalance("PROD",DataAreaId,"T.SalesLine","Sum|SalesPrice|0","","","","","","","ItemId|InventTransId",$D706,$E706)</f>
        <v>11</v>
      </c>
      <c r="J706" s="7" t="str">
        <f>_xll.AtlasFormulas.AtlasFunctions.AtlasTable("PROD",DataAreaId,"T.SalesLine","%CurrencyCode","","","","","","","ItemId|InventTransId",$D706,$E706)</f>
        <v>EUR</v>
      </c>
      <c r="K706" s="9">
        <f>_xll.AtlasFormulas.AtlasFunctions.AtlasBalance("PROD",DataAreaId,"T.SalesLine","Sum|LineAmount|0","","","","","","","ItemId|InventTransId",$D706,$E706)</f>
        <v>3012.68</v>
      </c>
      <c r="L706" s="6">
        <v>42795</v>
      </c>
      <c r="M706" s="6">
        <v>42795</v>
      </c>
    </row>
    <row r="707" spans="1:13" x14ac:dyDescent="0.25">
      <c r="A707" s="4" t="s">
        <v>1540</v>
      </c>
      <c r="B707" s="7" t="str">
        <f>_xll.AtlasFormulas.AtlasFunctions.AtlasTable("PROD",DataAreaId,"T.SalesTable","%CustAccount","","","","","","","SalesId",$A707)</f>
        <v>364-000015</v>
      </c>
      <c r="C707" s="7" t="str">
        <f>_xll.AtlasFormulas.AtlasFunctions.AtlasTable("PROD",DataAreaId,"T.CustTable","%Name","","","","","","","AccountNum",$B707)</f>
        <v>Vogel B.V.</v>
      </c>
      <c r="D707" s="4" t="s">
        <v>539</v>
      </c>
      <c r="E707" s="4" t="s">
        <v>1543</v>
      </c>
      <c r="F707" s="4" t="s">
        <v>540</v>
      </c>
      <c r="G707" s="7" t="str">
        <f>_xll.AtlasFormulas.AtlasFunctions.AtlasTable("PROD",DataAreaId,"T.SalesLine","%ShippingDateRequested","","","","","","","ItemId|InventTransId",$D707,$E707)</f>
        <v>3/2/2017</v>
      </c>
      <c r="H707" s="9">
        <v>-113.85</v>
      </c>
      <c r="I707" s="9">
        <f>_xll.AtlasFormulas.AtlasFunctions.AtlasBalance("PROD",DataAreaId,"T.SalesLine","Sum|SalesPrice|0","","","","","","","ItemId|InventTransId",$D707,$E707)</f>
        <v>11</v>
      </c>
      <c r="J707" s="7" t="str">
        <f>_xll.AtlasFormulas.AtlasFunctions.AtlasTable("PROD",DataAreaId,"T.SalesLine","%CurrencyCode","","","","","","","ItemId|InventTransId",$D707,$E707)</f>
        <v>EUR</v>
      </c>
      <c r="K707" s="9">
        <f>_xll.AtlasFormulas.AtlasFunctions.AtlasBalance("PROD",DataAreaId,"T.SalesLine","Sum|LineAmount|0","","","","","","","ItemId|InventTransId",$D707,$E707)</f>
        <v>1252.3499999999999</v>
      </c>
      <c r="L707" s="6">
        <v>42795</v>
      </c>
      <c r="M707" s="6">
        <v>42795</v>
      </c>
    </row>
    <row r="708" spans="1:13" x14ac:dyDescent="0.25">
      <c r="A708" s="4" t="s">
        <v>1540</v>
      </c>
      <c r="B708" s="7" t="str">
        <f>_xll.AtlasFormulas.AtlasFunctions.AtlasTable("PROD",DataAreaId,"T.SalesTable","%CustAccount","","","","","","","SalesId",$A708)</f>
        <v>364-000015</v>
      </c>
      <c r="C708" s="7" t="str">
        <f>_xll.AtlasFormulas.AtlasFunctions.AtlasTable("PROD",DataAreaId,"T.CustTable","%Name","","","","","","","AccountNum",$B708)</f>
        <v>Vogel B.V.</v>
      </c>
      <c r="D708" s="4" t="s">
        <v>539</v>
      </c>
      <c r="E708" s="4" t="s">
        <v>1544</v>
      </c>
      <c r="F708" s="4" t="s">
        <v>540</v>
      </c>
      <c r="G708" s="7" t="str">
        <f>_xll.AtlasFormulas.AtlasFunctions.AtlasTable("PROD",DataAreaId,"T.SalesLine","%ShippingDateRequested","","","","","","","ItemId|InventTransId",$D708,$E708)</f>
        <v>3/2/2017</v>
      </c>
      <c r="H708" s="9">
        <v>-49.88</v>
      </c>
      <c r="I708" s="9">
        <f>_xll.AtlasFormulas.AtlasFunctions.AtlasBalance("PROD",DataAreaId,"T.SalesLine","Sum|SalesPrice|0","","","","","","","ItemId|InventTransId",$D708,$E708)</f>
        <v>11</v>
      </c>
      <c r="J708" s="7" t="str">
        <f>_xll.AtlasFormulas.AtlasFunctions.AtlasTable("PROD",DataAreaId,"T.SalesLine","%CurrencyCode","","","","","","","ItemId|InventTransId",$D708,$E708)</f>
        <v>EUR</v>
      </c>
      <c r="K708" s="9">
        <f>_xll.AtlasFormulas.AtlasFunctions.AtlasBalance("PROD",DataAreaId,"T.SalesLine","Sum|LineAmount|0","","","","","","","ItemId|InventTransId",$D708,$E708)</f>
        <v>548.67999999999995</v>
      </c>
      <c r="L708" s="6">
        <v>42795</v>
      </c>
      <c r="M708" s="6">
        <v>42795</v>
      </c>
    </row>
    <row r="709" spans="1:13" x14ac:dyDescent="0.25">
      <c r="A709" s="4" t="s">
        <v>1540</v>
      </c>
      <c r="B709" s="7" t="str">
        <f>_xll.AtlasFormulas.AtlasFunctions.AtlasTable("PROD",DataAreaId,"T.SalesTable","%CustAccount","","","","","","","SalesId",$A709)</f>
        <v>364-000015</v>
      </c>
      <c r="C709" s="7" t="str">
        <f>_xll.AtlasFormulas.AtlasFunctions.AtlasTable("PROD",DataAreaId,"T.CustTable","%Name","","","","","","","AccountNum",$B709)</f>
        <v>Vogel B.V.</v>
      </c>
      <c r="D709" s="4" t="s">
        <v>539</v>
      </c>
      <c r="E709" s="4" t="s">
        <v>1545</v>
      </c>
      <c r="F709" s="4" t="s">
        <v>540</v>
      </c>
      <c r="G709" s="7" t="str">
        <f>_xll.AtlasFormulas.AtlasFunctions.AtlasTable("PROD",DataAreaId,"T.SalesLine","%ShippingDateRequested","","","","","","","ItemId|InventTransId",$D709,$E709)</f>
        <v>3/2/2017</v>
      </c>
      <c r="H709" s="9">
        <v>-303.68</v>
      </c>
      <c r="I709" s="9">
        <f>_xll.AtlasFormulas.AtlasFunctions.AtlasBalance("PROD",DataAreaId,"T.SalesLine","Sum|SalesPrice|0","","","","","","","ItemId|InventTransId",$D709,$E709)</f>
        <v>11</v>
      </c>
      <c r="J709" s="7" t="str">
        <f>_xll.AtlasFormulas.AtlasFunctions.AtlasTable("PROD",DataAreaId,"T.SalesLine","%CurrencyCode","","","","","","","ItemId|InventTransId",$D709,$E709)</f>
        <v>EUR</v>
      </c>
      <c r="K709" s="9">
        <f>_xll.AtlasFormulas.AtlasFunctions.AtlasBalance("PROD",DataAreaId,"T.SalesLine","Sum|LineAmount|0","","","","","","","ItemId|InventTransId",$D709,$E709)</f>
        <v>3340.48</v>
      </c>
      <c r="L709" s="6">
        <v>42795</v>
      </c>
      <c r="M709" s="6">
        <v>42795</v>
      </c>
    </row>
    <row r="710" spans="1:13" x14ac:dyDescent="0.25">
      <c r="A710" s="4" t="s">
        <v>1540</v>
      </c>
      <c r="B710" s="7" t="str">
        <f>_xll.AtlasFormulas.AtlasFunctions.AtlasTable("PROD",DataAreaId,"T.SalesTable","%CustAccount","","","","","","","SalesId",$A710)</f>
        <v>364-000015</v>
      </c>
      <c r="C710" s="7" t="str">
        <f>_xll.AtlasFormulas.AtlasFunctions.AtlasTable("PROD",DataAreaId,"T.CustTable","%Name","","","","","","","AccountNum",$B710)</f>
        <v>Vogel B.V.</v>
      </c>
      <c r="D710" s="4" t="s">
        <v>539</v>
      </c>
      <c r="E710" s="4" t="s">
        <v>1546</v>
      </c>
      <c r="F710" s="4" t="s">
        <v>540</v>
      </c>
      <c r="G710" s="7" t="str">
        <f>_xll.AtlasFormulas.AtlasFunctions.AtlasTable("PROD",DataAreaId,"T.SalesLine","%ShippingDateRequested","","","","","","","ItemId|InventTransId",$D710,$E710)</f>
        <v>3/2/2017</v>
      </c>
      <c r="H710" s="9">
        <v>-21.34</v>
      </c>
      <c r="I710" s="9">
        <f>_xll.AtlasFormulas.AtlasFunctions.AtlasBalance("PROD",DataAreaId,"T.SalesLine","Sum|SalesPrice|0","","","","","","","ItemId|InventTransId",$D710,$E710)</f>
        <v>10.99</v>
      </c>
      <c r="J710" s="7" t="str">
        <f>_xll.AtlasFormulas.AtlasFunctions.AtlasTable("PROD",DataAreaId,"T.SalesLine","%CurrencyCode","","","","","","","ItemId|InventTransId",$D710,$E710)</f>
        <v>EUR</v>
      </c>
      <c r="K710" s="9">
        <f>_xll.AtlasFormulas.AtlasFunctions.AtlasBalance("PROD",DataAreaId,"T.SalesLine","Sum|LineAmount|0","","","","","","","ItemId|InventTransId",$D710,$E710)</f>
        <v>234.53</v>
      </c>
      <c r="L710" s="6">
        <v>42795</v>
      </c>
      <c r="M710" s="6">
        <v>42795</v>
      </c>
    </row>
    <row r="711" spans="1:13" x14ac:dyDescent="0.25">
      <c r="A711" s="4" t="s">
        <v>1547</v>
      </c>
      <c r="B711" s="7" t="str">
        <f>_xll.AtlasFormulas.AtlasFunctions.AtlasTable("PROD",DataAreaId,"T.SalesTable","%CustAccount","","","","","","","SalesId",$A711)</f>
        <v>364-000173</v>
      </c>
      <c r="C711" s="7" t="str">
        <f>_xll.AtlasFormulas.AtlasFunctions.AtlasTable("PROD",DataAreaId,"T.CustTable","%Name","","","","","","","AccountNum",$B711)</f>
        <v>S&amp;P Handels GmbH</v>
      </c>
      <c r="D711" s="4" t="s">
        <v>539</v>
      </c>
      <c r="E711" s="4" t="s">
        <v>1548</v>
      </c>
      <c r="F711" s="4" t="s">
        <v>540</v>
      </c>
      <c r="G711" s="7" t="str">
        <f>_xll.AtlasFormulas.AtlasFunctions.AtlasTable("PROD",DataAreaId,"T.SalesLine","%ShippingDateRequested","","","","","","","ItemId|InventTransId",$D711,$E711)</f>
        <v>3/20/2017</v>
      </c>
      <c r="H711" s="9">
        <v>-60</v>
      </c>
      <c r="I711" s="9">
        <f>_xll.AtlasFormulas.AtlasFunctions.AtlasBalance("PROD",DataAreaId,"T.SalesLine","Sum|SalesPrice|0","","","","","","","ItemId|InventTransId",$D711,$E711)</f>
        <v>5</v>
      </c>
      <c r="J711" s="7" t="str">
        <f>_xll.AtlasFormulas.AtlasFunctions.AtlasTable("PROD",DataAreaId,"T.SalesLine","%CurrencyCode","","","","","","","ItemId|InventTransId",$D711,$E711)</f>
        <v>EUR</v>
      </c>
      <c r="K711" s="9">
        <f>_xll.AtlasFormulas.AtlasFunctions.AtlasBalance("PROD",DataAreaId,"T.SalesLine","Sum|LineAmount|0","","","","","","","ItemId|InventTransId",$D711,$E711)</f>
        <v>300</v>
      </c>
      <c r="L711" s="6">
        <v>42824</v>
      </c>
      <c r="M711" s="6">
        <v>42811</v>
      </c>
    </row>
    <row r="712" spans="1:13" x14ac:dyDescent="0.25">
      <c r="A712" s="4" t="s">
        <v>1547</v>
      </c>
      <c r="B712" s="7" t="str">
        <f>_xll.AtlasFormulas.AtlasFunctions.AtlasTable("PROD",DataAreaId,"T.SalesTable","%CustAccount","","","","","","","SalesId",$A712)</f>
        <v>364-000173</v>
      </c>
      <c r="C712" s="7" t="str">
        <f>_xll.AtlasFormulas.AtlasFunctions.AtlasTable("PROD",DataAreaId,"T.CustTable","%Name","","","","","","","AccountNum",$B712)</f>
        <v>S&amp;P Handels GmbH</v>
      </c>
      <c r="D712" s="4" t="s">
        <v>539</v>
      </c>
      <c r="E712" s="4" t="s">
        <v>1549</v>
      </c>
      <c r="F712" s="4" t="s">
        <v>540</v>
      </c>
      <c r="G712" s="7" t="str">
        <f>_xll.AtlasFormulas.AtlasFunctions.AtlasTable("PROD",DataAreaId,"T.SalesLine","%ShippingDateRequested","","","","","","","ItemId|InventTransId",$D712,$E712)</f>
        <v>3/18/2017</v>
      </c>
      <c r="H712" s="9">
        <v>-60</v>
      </c>
      <c r="I712" s="9">
        <f>_xll.AtlasFormulas.AtlasFunctions.AtlasBalance("PROD",DataAreaId,"T.SalesLine","Sum|SalesPrice|0","","","","","","","ItemId|InventTransId",$D712,$E712)</f>
        <v>7</v>
      </c>
      <c r="J712" s="7" t="str">
        <f>_xll.AtlasFormulas.AtlasFunctions.AtlasTable("PROD",DataAreaId,"T.SalesLine","%CurrencyCode","","","","","","","ItemId|InventTransId",$D712,$E712)</f>
        <v>EUR</v>
      </c>
      <c r="K712" s="9">
        <f>_xll.AtlasFormulas.AtlasFunctions.AtlasBalance("PROD",DataAreaId,"T.SalesLine","Sum|LineAmount|0","","","","","","","ItemId|InventTransId",$D712,$E712)</f>
        <v>420</v>
      </c>
      <c r="L712" s="6">
        <v>42824</v>
      </c>
      <c r="M712" s="6">
        <v>42811</v>
      </c>
    </row>
    <row r="713" spans="1:13" x14ac:dyDescent="0.25">
      <c r="A713" s="4" t="s">
        <v>1550</v>
      </c>
      <c r="B713" s="7" t="str">
        <f>_xll.AtlasFormulas.AtlasFunctions.AtlasTable("PROD",DataAreaId,"T.SalesTable","%CustAccount","","","","","","","SalesId",$A713)</f>
        <v>364-000173</v>
      </c>
      <c r="C713" s="7" t="str">
        <f>_xll.AtlasFormulas.AtlasFunctions.AtlasTable("PROD",DataAreaId,"T.CustTable","%Name","","","","","","","AccountNum",$B713)</f>
        <v>S&amp;P Handels GmbH</v>
      </c>
      <c r="D713" s="4" t="s">
        <v>539</v>
      </c>
      <c r="E713" s="4" t="s">
        <v>1551</v>
      </c>
      <c r="F713" s="4" t="s">
        <v>540</v>
      </c>
      <c r="G713" s="7" t="str">
        <f>_xll.AtlasFormulas.AtlasFunctions.AtlasTable("PROD",DataAreaId,"T.SalesLine","%ShippingDateRequested","","","","","","","ItemId|InventTransId",$D713,$E713)</f>
        <v>4/26/2017</v>
      </c>
      <c r="H713" s="9">
        <v>-26</v>
      </c>
      <c r="I713" s="9">
        <f>_xll.AtlasFormulas.AtlasFunctions.AtlasBalance("PROD",DataAreaId,"T.SalesLine","Sum|SalesPrice|0","","","","","","","ItemId|InventTransId",$D713,$E713)</f>
        <v>7</v>
      </c>
      <c r="J713" s="7" t="str">
        <f>_xll.AtlasFormulas.AtlasFunctions.AtlasTable("PROD",DataAreaId,"T.SalesLine","%CurrencyCode","","","","","","","ItemId|InventTransId",$D713,$E713)</f>
        <v>EUR</v>
      </c>
      <c r="K713" s="9">
        <f>_xll.AtlasFormulas.AtlasFunctions.AtlasBalance("PROD",DataAreaId,"T.SalesLine","Sum|LineAmount|0","","","","","","","ItemId|InventTransId",$D713,$E713)</f>
        <v>182</v>
      </c>
      <c r="L713" s="6">
        <v>42867</v>
      </c>
      <c r="M713" s="6">
        <v>42856</v>
      </c>
    </row>
    <row r="714" spans="1:13" x14ac:dyDescent="0.25">
      <c r="A714" s="4" t="s">
        <v>1550</v>
      </c>
      <c r="B714" s="7" t="str">
        <f>_xll.AtlasFormulas.AtlasFunctions.AtlasTable("PROD",DataAreaId,"T.SalesTable","%CustAccount","","","","","","","SalesId",$A714)</f>
        <v>364-000173</v>
      </c>
      <c r="C714" s="7" t="str">
        <f>_xll.AtlasFormulas.AtlasFunctions.AtlasTable("PROD",DataAreaId,"T.CustTable","%Name","","","","","","","AccountNum",$B714)</f>
        <v>S&amp;P Handels GmbH</v>
      </c>
      <c r="D714" s="4" t="s">
        <v>539</v>
      </c>
      <c r="E714" s="4" t="s">
        <v>1552</v>
      </c>
      <c r="F714" s="4" t="s">
        <v>540</v>
      </c>
      <c r="G714" s="7" t="str">
        <f>_xll.AtlasFormulas.AtlasFunctions.AtlasTable("PROD",DataAreaId,"T.SalesLine","%ShippingDateRequested","","","","","","","ItemId|InventTransId",$D714,$E714)</f>
        <v>4/28/2017</v>
      </c>
      <c r="H714" s="9">
        <v>-75</v>
      </c>
      <c r="I714" s="9">
        <f>_xll.AtlasFormulas.AtlasFunctions.AtlasBalance("PROD",DataAreaId,"T.SalesLine","Sum|SalesPrice|0","","","","","","","ItemId|InventTransId",$D714,$E714)</f>
        <v>7</v>
      </c>
      <c r="J714" s="7" t="str">
        <f>_xll.AtlasFormulas.AtlasFunctions.AtlasTable("PROD",DataAreaId,"T.SalesLine","%CurrencyCode","","","","","","","ItemId|InventTransId",$D714,$E714)</f>
        <v>EUR</v>
      </c>
      <c r="K714" s="9">
        <f>_xll.AtlasFormulas.AtlasFunctions.AtlasBalance("PROD",DataAreaId,"T.SalesLine","Sum|LineAmount|0","","","","","","","ItemId|InventTransId",$D714,$E714)</f>
        <v>525</v>
      </c>
      <c r="L714" s="6">
        <v>42867</v>
      </c>
      <c r="M714" s="6">
        <v>42856</v>
      </c>
    </row>
    <row r="715" spans="1:13" x14ac:dyDescent="0.25">
      <c r="A715" s="4" t="s">
        <v>1550</v>
      </c>
      <c r="B715" s="7" t="str">
        <f>_xll.AtlasFormulas.AtlasFunctions.AtlasTable("PROD",DataAreaId,"T.SalesTable","%CustAccount","","","","","","","SalesId",$A715)</f>
        <v>364-000173</v>
      </c>
      <c r="C715" s="7" t="str">
        <f>_xll.AtlasFormulas.AtlasFunctions.AtlasTable("PROD",DataAreaId,"T.CustTable","%Name","","","","","","","AccountNum",$B715)</f>
        <v>S&amp;P Handels GmbH</v>
      </c>
      <c r="D715" s="4" t="s">
        <v>539</v>
      </c>
      <c r="E715" s="4" t="s">
        <v>1553</v>
      </c>
      <c r="F715" s="4" t="s">
        <v>540</v>
      </c>
      <c r="G715" s="7" t="str">
        <f>_xll.AtlasFormulas.AtlasFunctions.AtlasTable("PROD",DataAreaId,"T.SalesLine","%ShippingDateRequested","","","","","","","ItemId|InventTransId",$D715,$E715)</f>
        <v>5/1/2017</v>
      </c>
      <c r="H715" s="9">
        <v>-70</v>
      </c>
      <c r="I715" s="9">
        <f>_xll.AtlasFormulas.AtlasFunctions.AtlasBalance("PROD",DataAreaId,"T.SalesLine","Sum|SalesPrice|0","","","","","","","ItemId|InventTransId",$D715,$E715)</f>
        <v>5</v>
      </c>
      <c r="J715" s="7" t="str">
        <f>_xll.AtlasFormulas.AtlasFunctions.AtlasTable("PROD",DataAreaId,"T.SalesLine","%CurrencyCode","","","","","","","ItemId|InventTransId",$D715,$E715)</f>
        <v>EUR</v>
      </c>
      <c r="K715" s="9">
        <f>_xll.AtlasFormulas.AtlasFunctions.AtlasBalance("PROD",DataAreaId,"T.SalesLine","Sum|LineAmount|0","","","","","","","ItemId|InventTransId",$D715,$E715)</f>
        <v>350</v>
      </c>
      <c r="L715" s="6">
        <v>42867</v>
      </c>
      <c r="M715" s="6">
        <v>42856</v>
      </c>
    </row>
    <row r="716" spans="1:13" x14ac:dyDescent="0.25">
      <c r="A716" s="4" t="s">
        <v>1550</v>
      </c>
      <c r="B716" s="7" t="str">
        <f>_xll.AtlasFormulas.AtlasFunctions.AtlasTable("PROD",DataAreaId,"T.SalesTable","%CustAccount","","","","","","","SalesId",$A716)</f>
        <v>364-000173</v>
      </c>
      <c r="C716" s="7" t="str">
        <f>_xll.AtlasFormulas.AtlasFunctions.AtlasTable("PROD",DataAreaId,"T.CustTable","%Name","","","","","","","AccountNum",$B716)</f>
        <v>S&amp;P Handels GmbH</v>
      </c>
      <c r="D716" s="4" t="s">
        <v>539</v>
      </c>
      <c r="E716" s="4" t="s">
        <v>1554</v>
      </c>
      <c r="F716" s="4" t="s">
        <v>540</v>
      </c>
      <c r="G716" s="7" t="str">
        <f>_xll.AtlasFormulas.AtlasFunctions.AtlasTable("PROD",DataAreaId,"T.SalesLine","%ShippingDateRequested","","","","","","","ItemId|InventTransId",$D716,$E716)</f>
        <v>4/26/2017</v>
      </c>
      <c r="H716" s="9">
        <v>-26</v>
      </c>
      <c r="I716" s="9">
        <f>_xll.AtlasFormulas.AtlasFunctions.AtlasBalance("PROD",DataAreaId,"T.SalesLine","Sum|SalesPrice|0","","","","","","","ItemId|InventTransId",$D716,$E716)</f>
        <v>5</v>
      </c>
      <c r="J716" s="7" t="str">
        <f>_xll.AtlasFormulas.AtlasFunctions.AtlasTable("PROD",DataAreaId,"T.SalesLine","%CurrencyCode","","","","","","","ItemId|InventTransId",$D716,$E716)</f>
        <v>EUR</v>
      </c>
      <c r="K716" s="9">
        <f>_xll.AtlasFormulas.AtlasFunctions.AtlasBalance("PROD",DataAreaId,"T.SalesLine","Sum|LineAmount|0","","","","","","","ItemId|InventTransId",$D716,$E716)</f>
        <v>130</v>
      </c>
      <c r="L716" s="6">
        <v>42867</v>
      </c>
      <c r="M716" s="6">
        <v>42856</v>
      </c>
    </row>
    <row r="717" spans="1:13" x14ac:dyDescent="0.25">
      <c r="A717" s="4" t="s">
        <v>1550</v>
      </c>
      <c r="B717" s="7" t="str">
        <f>_xll.AtlasFormulas.AtlasFunctions.AtlasTable("PROD",DataAreaId,"T.SalesTable","%CustAccount","","","","","","","SalesId",$A717)</f>
        <v>364-000173</v>
      </c>
      <c r="C717" s="7" t="str">
        <f>_xll.AtlasFormulas.AtlasFunctions.AtlasTable("PROD",DataAreaId,"T.CustTable","%Name","","","","","","","AccountNum",$B717)</f>
        <v>S&amp;P Handels GmbH</v>
      </c>
      <c r="D717" s="4" t="s">
        <v>539</v>
      </c>
      <c r="E717" s="4" t="s">
        <v>1555</v>
      </c>
      <c r="F717" s="4" t="s">
        <v>540</v>
      </c>
      <c r="G717" s="7" t="str">
        <f>_xll.AtlasFormulas.AtlasFunctions.AtlasTable("PROD",DataAreaId,"T.SalesLine","%ShippingDateRequested","","","","","","","ItemId|InventTransId",$D717,$E717)</f>
        <v>4/26/2017</v>
      </c>
      <c r="H717" s="9">
        <v>-75</v>
      </c>
      <c r="I717" s="9">
        <f>_xll.AtlasFormulas.AtlasFunctions.AtlasBalance("PROD",DataAreaId,"T.SalesLine","Sum|SalesPrice|0","","","","","","","ItemId|InventTransId",$D717,$E717)</f>
        <v>5</v>
      </c>
      <c r="J717" s="7" t="str">
        <f>_xll.AtlasFormulas.AtlasFunctions.AtlasTable("PROD",DataAreaId,"T.SalesLine","%CurrencyCode","","","","","","","ItemId|InventTransId",$D717,$E717)</f>
        <v>EUR</v>
      </c>
      <c r="K717" s="9">
        <f>_xll.AtlasFormulas.AtlasFunctions.AtlasBalance("PROD",DataAreaId,"T.SalesLine","Sum|LineAmount|0","","","","","","","ItemId|InventTransId",$D717,$E717)</f>
        <v>375</v>
      </c>
      <c r="L717" s="6">
        <v>42867</v>
      </c>
      <c r="M717" s="6">
        <v>42856</v>
      </c>
    </row>
    <row r="718" spans="1:13" x14ac:dyDescent="0.25">
      <c r="A718" s="4" t="s">
        <v>1550</v>
      </c>
      <c r="B718" s="7" t="str">
        <f>_xll.AtlasFormulas.AtlasFunctions.AtlasTable("PROD",DataAreaId,"T.SalesTable","%CustAccount","","","","","","","SalesId",$A718)</f>
        <v>364-000173</v>
      </c>
      <c r="C718" s="7" t="str">
        <f>_xll.AtlasFormulas.AtlasFunctions.AtlasTable("PROD",DataAreaId,"T.CustTable","%Name","","","","","","","AccountNum",$B718)</f>
        <v>S&amp;P Handels GmbH</v>
      </c>
      <c r="D718" s="4" t="s">
        <v>539</v>
      </c>
      <c r="E718" s="4" t="s">
        <v>1556</v>
      </c>
      <c r="F718" s="4" t="s">
        <v>540</v>
      </c>
      <c r="G718" s="7" t="str">
        <f>_xll.AtlasFormulas.AtlasFunctions.AtlasTable("PROD",DataAreaId,"T.SalesLine","%ShippingDateRequested","","","","","","","ItemId|InventTransId",$D718,$E718)</f>
        <v>5/1/2017</v>
      </c>
      <c r="H718" s="9">
        <v>-70</v>
      </c>
      <c r="I718" s="9">
        <f>_xll.AtlasFormulas.AtlasFunctions.AtlasBalance("PROD",DataAreaId,"T.SalesLine","Sum|SalesPrice|0","","","","","","","ItemId|InventTransId",$D718,$E718)</f>
        <v>7</v>
      </c>
      <c r="J718" s="7" t="str">
        <f>_xll.AtlasFormulas.AtlasFunctions.AtlasTable("PROD",DataAreaId,"T.SalesLine","%CurrencyCode","","","","","","","ItemId|InventTransId",$D718,$E718)</f>
        <v>EUR</v>
      </c>
      <c r="K718" s="9">
        <f>_xll.AtlasFormulas.AtlasFunctions.AtlasBalance("PROD",DataAreaId,"T.SalesLine","Sum|LineAmount|0","","","","","","","ItemId|InventTransId",$D718,$E718)</f>
        <v>490</v>
      </c>
      <c r="L718" s="6">
        <v>42867</v>
      </c>
      <c r="M718" s="6">
        <v>42856</v>
      </c>
    </row>
    <row r="719" spans="1:13" x14ac:dyDescent="0.25">
      <c r="A719" s="4" t="s">
        <v>1557</v>
      </c>
      <c r="B719" s="7" t="str">
        <f>_xll.AtlasFormulas.AtlasFunctions.AtlasTable("PROD",DataAreaId,"T.SalesTable","%CustAccount","","","","","","","SalesId",$A719)</f>
        <v>364-000015</v>
      </c>
      <c r="C719" s="7" t="str">
        <f>_xll.AtlasFormulas.AtlasFunctions.AtlasTable("PROD",DataAreaId,"T.CustTable","%Name","","","","","","","AccountNum",$B719)</f>
        <v>Vogel B.V.</v>
      </c>
      <c r="D719" s="4" t="s">
        <v>539</v>
      </c>
      <c r="E719" s="4" t="s">
        <v>1558</v>
      </c>
      <c r="F719" s="4" t="s">
        <v>540</v>
      </c>
      <c r="G719" s="7" t="str">
        <f>_xll.AtlasFormulas.AtlasFunctions.AtlasTable("PROD",DataAreaId,"T.SalesLine","%ShippingDateRequested","","","","","","","ItemId|InventTransId",$D719,$E719)</f>
        <v>6/9/2017</v>
      </c>
      <c r="H719" s="9">
        <v>-120</v>
      </c>
      <c r="I719" s="9">
        <f>_xll.AtlasFormulas.AtlasFunctions.AtlasBalance("PROD",DataAreaId,"T.SalesLine","Sum|SalesPrice|0","","","","","","","ItemId|InventTransId",$D719,$E719)</f>
        <v>0</v>
      </c>
      <c r="J719" s="7" t="str">
        <f>_xll.AtlasFormulas.AtlasFunctions.AtlasTable("PROD",DataAreaId,"T.SalesLine","%CurrencyCode","","","","","","","ItemId|InventTransId",$D719,$E719)</f>
        <v>EUR</v>
      </c>
      <c r="K719" s="9">
        <f>_xll.AtlasFormulas.AtlasFunctions.AtlasBalance("PROD",DataAreaId,"T.SalesLine","Sum|LineAmount|0","","","","","","","ItemId|InventTransId",$D719,$E719)</f>
        <v>0</v>
      </c>
      <c r="L719" s="6"/>
      <c r="M719" s="6">
        <v>42895</v>
      </c>
    </row>
    <row r="720" spans="1:13" x14ac:dyDescent="0.25">
      <c r="A720" s="4" t="s">
        <v>1557</v>
      </c>
      <c r="B720" s="7" t="str">
        <f>_xll.AtlasFormulas.AtlasFunctions.AtlasTable("PROD",DataAreaId,"T.SalesTable","%CustAccount","","","","","","","SalesId",$A720)</f>
        <v>364-000015</v>
      </c>
      <c r="C720" s="7" t="str">
        <f>_xll.AtlasFormulas.AtlasFunctions.AtlasTable("PROD",DataAreaId,"T.CustTable","%Name","","","","","","","AccountNum",$B720)</f>
        <v>Vogel B.V.</v>
      </c>
      <c r="D720" s="4" t="s">
        <v>539</v>
      </c>
      <c r="E720" s="4" t="s">
        <v>1559</v>
      </c>
      <c r="F720" s="4" t="s">
        <v>540</v>
      </c>
      <c r="G720" s="7" t="str">
        <f>_xll.AtlasFormulas.AtlasFunctions.AtlasTable("PROD",DataAreaId,"T.SalesLine","%ShippingDateRequested","","","","","","","ItemId|InventTransId",$D720,$E720)</f>
        <v>6/9/2017</v>
      </c>
      <c r="H720" s="9">
        <v>-100.8</v>
      </c>
      <c r="I720" s="9">
        <f>_xll.AtlasFormulas.AtlasFunctions.AtlasBalance("PROD",DataAreaId,"T.SalesLine","Sum|SalesPrice|0","","","","","","","ItemId|InventTransId",$D720,$E720)</f>
        <v>0</v>
      </c>
      <c r="J720" s="7" t="str">
        <f>_xll.AtlasFormulas.AtlasFunctions.AtlasTable("PROD",DataAreaId,"T.SalesLine","%CurrencyCode","","","","","","","ItemId|InventTransId",$D720,$E720)</f>
        <v>EUR</v>
      </c>
      <c r="K720" s="9">
        <f>_xll.AtlasFormulas.AtlasFunctions.AtlasBalance("PROD",DataAreaId,"T.SalesLine","Sum|LineAmount|0","","","","","","","ItemId|InventTransId",$D720,$E720)</f>
        <v>0</v>
      </c>
      <c r="L720" s="6"/>
      <c r="M720" s="6">
        <v>42895</v>
      </c>
    </row>
    <row r="721" spans="1:13" x14ac:dyDescent="0.25">
      <c r="A721" s="4" t="s">
        <v>1516</v>
      </c>
      <c r="B721" s="7" t="str">
        <f>_xll.AtlasFormulas.AtlasFunctions.AtlasTable("PROD",DataAreaId,"T.SalesTable","%CustAccount","","","","","","","SalesId",$A721)</f>
        <v>364-000010</v>
      </c>
      <c r="C721" s="7" t="str">
        <f>_xll.AtlasFormulas.AtlasFunctions.AtlasTable("PROD",DataAreaId,"T.CustTable","%Name","","","","","","","AccountNum",$B721)</f>
        <v>Balm Uitwendige Wapening B.V.</v>
      </c>
      <c r="D721" s="4" t="s">
        <v>1560</v>
      </c>
      <c r="E721" s="4" t="s">
        <v>1561</v>
      </c>
      <c r="F721" s="4" t="s">
        <v>1562</v>
      </c>
      <c r="G721" s="7" t="str">
        <f>_xll.AtlasFormulas.AtlasFunctions.AtlasTable("PROD",DataAreaId,"T.SalesLine","%ShippingDateRequested","","","","","","","ItemId|InventTransId",$D721,$E721)</f>
        <v>2/15/2017</v>
      </c>
      <c r="H721" s="9">
        <v>-24</v>
      </c>
      <c r="I721" s="9">
        <f>_xll.AtlasFormulas.AtlasFunctions.AtlasBalance("PROD",DataAreaId,"T.SalesLine","Sum|SalesPrice|0","","","","","","","ItemId|InventTransId",$D721,$E721)</f>
        <v>15.95</v>
      </c>
      <c r="J721" s="7" t="str">
        <f>_xll.AtlasFormulas.AtlasFunctions.AtlasTable("PROD",DataAreaId,"T.SalesLine","%CurrencyCode","","","","","","","ItemId|InventTransId",$D721,$E721)</f>
        <v>EUR</v>
      </c>
      <c r="K721" s="9">
        <f>_xll.AtlasFormulas.AtlasFunctions.AtlasBalance("PROD",DataAreaId,"T.SalesLine","Sum|LineAmount|0","","","","","","","ItemId|InventTransId",$D721,$E721)</f>
        <v>382.8</v>
      </c>
      <c r="L721" s="6">
        <v>42790</v>
      </c>
      <c r="M721" s="6">
        <v>42781</v>
      </c>
    </row>
    <row r="722" spans="1:13" x14ac:dyDescent="0.25">
      <c r="A722" s="4" t="s">
        <v>1563</v>
      </c>
      <c r="B722" s="7" t="str">
        <f>_xll.AtlasFormulas.AtlasFunctions.AtlasTable("PROD",DataAreaId,"T.SalesTable","%CustAccount","","","","","","","SalesId",$A722)</f>
        <v>364-000010</v>
      </c>
      <c r="C722" s="7" t="str">
        <f>_xll.AtlasFormulas.AtlasFunctions.AtlasTable("PROD",DataAreaId,"T.CustTable","%Name","","","","","","","AccountNum",$B722)</f>
        <v>Balm Uitwendige Wapening B.V.</v>
      </c>
      <c r="D722" s="4" t="s">
        <v>1560</v>
      </c>
      <c r="E722" s="4" t="s">
        <v>1564</v>
      </c>
      <c r="F722" s="4" t="s">
        <v>1562</v>
      </c>
      <c r="G722" s="7" t="str">
        <f>_xll.AtlasFormulas.AtlasFunctions.AtlasTable("PROD",DataAreaId,"T.SalesLine","%ShippingDateRequested","","","","","","","ItemId|InventTransId",$D722,$E722)</f>
        <v>2/24/2017</v>
      </c>
      <c r="H722" s="9">
        <v>24</v>
      </c>
      <c r="I722" s="9">
        <f>_xll.AtlasFormulas.AtlasFunctions.AtlasBalance("PROD",DataAreaId,"T.SalesLine","Sum|SalesPrice|0","","","","","","","ItemId|InventTransId",$D722,$E722)</f>
        <v>15.95</v>
      </c>
      <c r="J722" s="7" t="str">
        <f>_xll.AtlasFormulas.AtlasFunctions.AtlasTable("PROD",DataAreaId,"T.SalesLine","%CurrencyCode","","","","","","","ItemId|InventTransId",$D722,$E722)</f>
        <v>EUR</v>
      </c>
      <c r="K722" s="9">
        <f>_xll.AtlasFormulas.AtlasFunctions.AtlasBalance("PROD",DataAreaId,"T.SalesLine","Sum|LineAmount|0","","","","","","","ItemId|InventTransId",$D722,$E722)</f>
        <v>-382.8</v>
      </c>
      <c r="L722" s="6">
        <v>42790</v>
      </c>
      <c r="M722" s="6">
        <v>42790</v>
      </c>
    </row>
    <row r="723" spans="1:13" x14ac:dyDescent="0.25">
      <c r="A723" s="4" t="s">
        <v>1565</v>
      </c>
      <c r="B723" s="7" t="str">
        <f>_xll.AtlasFormulas.AtlasFunctions.AtlasTable("PROD",DataAreaId,"T.SalesTable","%CustAccount","","","","","","","SalesId",$A723)</f>
        <v>364-000010</v>
      </c>
      <c r="C723" s="7" t="str">
        <f>_xll.AtlasFormulas.AtlasFunctions.AtlasTable("PROD",DataAreaId,"T.CustTable","%Name","","","","","","","AccountNum",$B723)</f>
        <v>Balm Uitwendige Wapening B.V.</v>
      </c>
      <c r="D723" s="4" t="s">
        <v>1560</v>
      </c>
      <c r="E723" s="4" t="s">
        <v>1566</v>
      </c>
      <c r="F723" s="4" t="s">
        <v>1562</v>
      </c>
      <c r="G723" s="7" t="str">
        <f>_xll.AtlasFormulas.AtlasFunctions.AtlasTable("PROD",DataAreaId,"T.SalesLine","%ShippingDateRequested","","","","","","","ItemId|InventTransId",$D723,$E723)</f>
        <v>2/24/2017</v>
      </c>
      <c r="H723" s="9">
        <v>-24</v>
      </c>
      <c r="I723" s="9">
        <f>_xll.AtlasFormulas.AtlasFunctions.AtlasBalance("PROD",DataAreaId,"T.SalesLine","Sum|SalesPrice|0","","","","","","","ItemId|InventTransId",$D723,$E723)</f>
        <v>11.95</v>
      </c>
      <c r="J723" s="7" t="str">
        <f>_xll.AtlasFormulas.AtlasFunctions.AtlasTable("PROD",DataAreaId,"T.SalesLine","%CurrencyCode","","","","","","","ItemId|InventTransId",$D723,$E723)</f>
        <v>EUR</v>
      </c>
      <c r="K723" s="9">
        <f>_xll.AtlasFormulas.AtlasFunctions.AtlasBalance("PROD",DataAreaId,"T.SalesLine","Sum|LineAmount|0","","","","","","","ItemId|InventTransId",$D723,$E723)</f>
        <v>286.8</v>
      </c>
      <c r="L723" s="6">
        <v>42790</v>
      </c>
      <c r="M723" s="6">
        <v>42790</v>
      </c>
    </row>
    <row r="724" spans="1:13" x14ac:dyDescent="0.25">
      <c r="A724" s="4" t="s">
        <v>1567</v>
      </c>
      <c r="B724" s="7" t="str">
        <f>_xll.AtlasFormulas.AtlasFunctions.AtlasTable("PROD",DataAreaId,"T.SalesTable","%CustAccount","","","","","","","SalesId",$A724)</f>
        <v>364-000015</v>
      </c>
      <c r="C724" s="7" t="str">
        <f>_xll.AtlasFormulas.AtlasFunctions.AtlasTable("PROD",DataAreaId,"T.CustTable","%Name","","","","","","","AccountNum",$B724)</f>
        <v>Vogel B.V.</v>
      </c>
      <c r="D724" s="4" t="s">
        <v>560</v>
      </c>
      <c r="E724" s="4" t="s">
        <v>1568</v>
      </c>
      <c r="F724" s="4" t="s">
        <v>561</v>
      </c>
      <c r="G724" s="7" t="str">
        <f>_xll.AtlasFormulas.AtlasFunctions.AtlasTable("PROD",DataAreaId,"T.SalesLine","%ShippingDateRequested","","","","","","","ItemId|InventTransId",$D724,$E724)</f>
        <v>1/16/2017</v>
      </c>
      <c r="H724" s="9">
        <v>-44</v>
      </c>
      <c r="I724" s="9">
        <f>_xll.AtlasFormulas.AtlasFunctions.AtlasBalance("PROD",DataAreaId,"T.SalesLine","Sum|SalesPrice|0","","","","","","","ItemId|InventTransId",$D724,$E724)</f>
        <v>14.95</v>
      </c>
      <c r="J724" s="7" t="str">
        <f>_xll.AtlasFormulas.AtlasFunctions.AtlasTable("PROD",DataAreaId,"T.SalesLine","%CurrencyCode","","","","","","","ItemId|InventTransId",$D724,$E724)</f>
        <v>EUR</v>
      </c>
      <c r="K724" s="9">
        <f>_xll.AtlasFormulas.AtlasFunctions.AtlasBalance("PROD",DataAreaId,"T.SalesLine","Sum|LineAmount|0","","","","","","","ItemId|InventTransId",$D724,$E724)</f>
        <v>657.8</v>
      </c>
      <c r="L724" s="6">
        <v>42758</v>
      </c>
      <c r="M724" s="6">
        <v>42758</v>
      </c>
    </row>
    <row r="725" spans="1:13" x14ac:dyDescent="0.25">
      <c r="A725" s="4" t="s">
        <v>1567</v>
      </c>
      <c r="B725" s="7" t="str">
        <f>_xll.AtlasFormulas.AtlasFunctions.AtlasTable("PROD",DataAreaId,"T.SalesTable","%CustAccount","","","","","","","SalesId",$A725)</f>
        <v>364-000015</v>
      </c>
      <c r="C725" s="7" t="str">
        <f>_xll.AtlasFormulas.AtlasFunctions.AtlasTable("PROD",DataAreaId,"T.CustTable","%Name","","","","","","","AccountNum",$B725)</f>
        <v>Vogel B.V.</v>
      </c>
      <c r="D725" s="4" t="s">
        <v>560</v>
      </c>
      <c r="E725" s="4" t="s">
        <v>1569</v>
      </c>
      <c r="F725" s="4" t="s">
        <v>561</v>
      </c>
      <c r="G725" s="7" t="str">
        <f>_xll.AtlasFormulas.AtlasFunctions.AtlasTable("PROD",DataAreaId,"T.SalesLine","%ShippingDateRequested","","","","","","","ItemId|InventTransId",$D725,$E725)</f>
        <v>1/16/2017</v>
      </c>
      <c r="H725" s="9">
        <v>-40</v>
      </c>
      <c r="I725" s="9">
        <f>_xll.AtlasFormulas.AtlasFunctions.AtlasBalance("PROD",DataAreaId,"T.SalesLine","Sum|SalesPrice|0","","","","","","","ItemId|InventTransId",$D725,$E725)</f>
        <v>15.75</v>
      </c>
      <c r="J725" s="7" t="str">
        <f>_xll.AtlasFormulas.AtlasFunctions.AtlasTable("PROD",DataAreaId,"T.SalesLine","%CurrencyCode","","","","","","","ItemId|InventTransId",$D725,$E725)</f>
        <v>EUR</v>
      </c>
      <c r="K725" s="9">
        <f>_xll.AtlasFormulas.AtlasFunctions.AtlasBalance("PROD",DataAreaId,"T.SalesLine","Sum|LineAmount|0","","","","","","","ItemId|InventTransId",$D725,$E725)</f>
        <v>630</v>
      </c>
      <c r="L725" s="6">
        <v>42758</v>
      </c>
      <c r="M725" s="6">
        <v>42758</v>
      </c>
    </row>
    <row r="726" spans="1:13" x14ac:dyDescent="0.25">
      <c r="A726" s="4" t="s">
        <v>1570</v>
      </c>
      <c r="B726" s="7" t="str">
        <f>_xll.AtlasFormulas.AtlasFunctions.AtlasTable("PROD",DataAreaId,"T.SalesTable","%CustAccount","","","","","","","SalesId",$A726)</f>
        <v>364-000015</v>
      </c>
      <c r="C726" s="7" t="str">
        <f>_xll.AtlasFormulas.AtlasFunctions.AtlasTable("PROD",DataAreaId,"T.CustTable","%Name","","","","","","","AccountNum",$B726)</f>
        <v>Vogel B.V.</v>
      </c>
      <c r="D726" s="4" t="s">
        <v>560</v>
      </c>
      <c r="E726" s="4" t="s">
        <v>1571</v>
      </c>
      <c r="F726" s="4" t="s">
        <v>561</v>
      </c>
      <c r="G726" s="7" t="str">
        <f>_xll.AtlasFormulas.AtlasFunctions.AtlasTable("PROD",DataAreaId,"T.SalesLine","%ShippingDateRequested","","","","","","","ItemId|InventTransId",$D726,$E726)</f>
        <v>1/30/2017</v>
      </c>
      <c r="H726" s="9">
        <v>-160</v>
      </c>
      <c r="I726" s="9">
        <f>_xll.AtlasFormulas.AtlasFunctions.AtlasBalance("PROD",DataAreaId,"T.SalesLine","Sum|SalesPrice|0","","","","","","","ItemId|InventTransId",$D726,$E726)</f>
        <v>15.75</v>
      </c>
      <c r="J726" s="7" t="str">
        <f>_xll.AtlasFormulas.AtlasFunctions.AtlasTable("PROD",DataAreaId,"T.SalesLine","%CurrencyCode","","","","","","","ItemId|InventTransId",$D726,$E726)</f>
        <v>EUR</v>
      </c>
      <c r="K726" s="9">
        <f>_xll.AtlasFormulas.AtlasFunctions.AtlasBalance("PROD",DataAreaId,"T.SalesLine","Sum|LineAmount|0","","","","","","","ItemId|InventTransId",$D726,$E726)</f>
        <v>2520</v>
      </c>
      <c r="L726" s="6">
        <v>42774</v>
      </c>
      <c r="M726" s="6">
        <v>42765</v>
      </c>
    </row>
    <row r="727" spans="1:13" x14ac:dyDescent="0.25">
      <c r="A727" s="4" t="s">
        <v>1516</v>
      </c>
      <c r="B727" s="7" t="str">
        <f>_xll.AtlasFormulas.AtlasFunctions.AtlasTable("PROD",DataAreaId,"T.SalesTable","%CustAccount","","","","","","","SalesId",$A727)</f>
        <v>364-000010</v>
      </c>
      <c r="C727" s="7" t="str">
        <f>_xll.AtlasFormulas.AtlasFunctions.AtlasTable("PROD",DataAreaId,"T.CustTable","%Name","","","","","","","AccountNum",$B727)</f>
        <v>Balm Uitwendige Wapening B.V.</v>
      </c>
      <c r="D727" s="4" t="s">
        <v>560</v>
      </c>
      <c r="E727" s="4" t="s">
        <v>1572</v>
      </c>
      <c r="F727" s="4" t="s">
        <v>561</v>
      </c>
      <c r="G727" s="7" t="str">
        <f>_xll.AtlasFormulas.AtlasFunctions.AtlasTable("PROD",DataAreaId,"T.SalesLine","%ShippingDateRequested","","","","","","","ItemId|InventTransId",$D727,$E727)</f>
        <v>2/15/2017</v>
      </c>
      <c r="H727" s="9">
        <v>-20</v>
      </c>
      <c r="I727" s="9">
        <f>_xll.AtlasFormulas.AtlasFunctions.AtlasBalance("PROD",DataAreaId,"T.SalesLine","Sum|SalesPrice|0","","","","","","","ItemId|InventTransId",$D727,$E727)</f>
        <v>15.95</v>
      </c>
      <c r="J727" s="7" t="str">
        <f>_xll.AtlasFormulas.AtlasFunctions.AtlasTable("PROD",DataAreaId,"T.SalesLine","%CurrencyCode","","","","","","","ItemId|InventTransId",$D727,$E727)</f>
        <v>EUR</v>
      </c>
      <c r="K727" s="9">
        <f>_xll.AtlasFormulas.AtlasFunctions.AtlasBalance("PROD",DataAreaId,"T.SalesLine","Sum|LineAmount|0","","","","","","","ItemId|InventTransId",$D727,$E727)</f>
        <v>319</v>
      </c>
      <c r="L727" s="6">
        <v>42790</v>
      </c>
      <c r="M727" s="6">
        <v>42781</v>
      </c>
    </row>
    <row r="728" spans="1:13" x14ac:dyDescent="0.25">
      <c r="A728" s="4" t="s">
        <v>1573</v>
      </c>
      <c r="B728" s="7" t="str">
        <f>_xll.AtlasFormulas.AtlasFunctions.AtlasTable("PROD",DataAreaId,"T.SalesTable","%CustAccount","","","","","","","SalesId",$A728)</f>
        <v>364-000015</v>
      </c>
      <c r="C728" s="7" t="str">
        <f>_xll.AtlasFormulas.AtlasFunctions.AtlasTable("PROD",DataAreaId,"T.CustTable","%Name","","","","","","","AccountNum",$B728)</f>
        <v>Vogel B.V.</v>
      </c>
      <c r="D728" s="4" t="s">
        <v>560</v>
      </c>
      <c r="E728" s="4" t="s">
        <v>1574</v>
      </c>
      <c r="F728" s="4" t="s">
        <v>561</v>
      </c>
      <c r="G728" s="7" t="str">
        <f>_xll.AtlasFormulas.AtlasFunctions.AtlasTable("PROD",DataAreaId,"T.SalesLine","%ShippingDateRequested","","","","","","","ItemId|InventTransId",$D728,$E728)</f>
        <v>4/20/2017</v>
      </c>
      <c r="H728" s="9">
        <v>-60</v>
      </c>
      <c r="I728" s="9">
        <f>_xll.AtlasFormulas.AtlasFunctions.AtlasBalance("PROD",DataAreaId,"T.SalesLine","Sum|SalesPrice|0","","","","","","","ItemId|InventTransId",$D728,$E728)</f>
        <v>14.95</v>
      </c>
      <c r="J728" s="7" t="str">
        <f>_xll.AtlasFormulas.AtlasFunctions.AtlasTable("PROD",DataAreaId,"T.SalesLine","%CurrencyCode","","","","","","","ItemId|InventTransId",$D728,$E728)</f>
        <v>EUR</v>
      </c>
      <c r="K728" s="9">
        <f>_xll.AtlasFormulas.AtlasFunctions.AtlasBalance("PROD",DataAreaId,"T.SalesLine","Sum|LineAmount|0","","","","","","","ItemId|InventTransId",$D728,$E728)</f>
        <v>897</v>
      </c>
      <c r="L728" s="6">
        <v>42853</v>
      </c>
      <c r="M728" s="6">
        <v>42845</v>
      </c>
    </row>
    <row r="729" spans="1:13" x14ac:dyDescent="0.25">
      <c r="A729" s="4" t="s">
        <v>1573</v>
      </c>
      <c r="B729" s="7" t="str">
        <f>_xll.AtlasFormulas.AtlasFunctions.AtlasTable("PROD",DataAreaId,"T.SalesTable","%CustAccount","","","","","","","SalesId",$A729)</f>
        <v>364-000015</v>
      </c>
      <c r="C729" s="7" t="str">
        <f>_xll.AtlasFormulas.AtlasFunctions.AtlasTable("PROD",DataAreaId,"T.CustTable","%Name","","","","","","","AccountNum",$B729)</f>
        <v>Vogel B.V.</v>
      </c>
      <c r="D729" s="4" t="s">
        <v>560</v>
      </c>
      <c r="E729" s="4" t="s">
        <v>1575</v>
      </c>
      <c r="F729" s="4" t="s">
        <v>561</v>
      </c>
      <c r="G729" s="7" t="str">
        <f>_xll.AtlasFormulas.AtlasFunctions.AtlasTable("PROD",DataAreaId,"T.SalesLine","%ShippingDateRequested","","","","","","","ItemId|InventTransId",$D729,$E729)</f>
        <v>4/20/2017</v>
      </c>
      <c r="H729" s="9">
        <v>-340</v>
      </c>
      <c r="I729" s="9">
        <f>_xll.AtlasFormulas.AtlasFunctions.AtlasBalance("PROD",DataAreaId,"T.SalesLine","Sum|SalesPrice|0","","","","","","","ItemId|InventTransId",$D729,$E729)</f>
        <v>15.75</v>
      </c>
      <c r="J729" s="7" t="str">
        <f>_xll.AtlasFormulas.AtlasFunctions.AtlasTable("PROD",DataAreaId,"T.SalesLine","%CurrencyCode","","","","","","","ItemId|InventTransId",$D729,$E729)</f>
        <v>EUR</v>
      </c>
      <c r="K729" s="9">
        <f>_xll.AtlasFormulas.AtlasFunctions.AtlasBalance("PROD",DataAreaId,"T.SalesLine","Sum|LineAmount|0","","","","","","","ItemId|InventTransId",$D729,$E729)</f>
        <v>5355</v>
      </c>
      <c r="L729" s="6">
        <v>42853</v>
      </c>
      <c r="M729" s="6">
        <v>42845</v>
      </c>
    </row>
    <row r="730" spans="1:13" x14ac:dyDescent="0.25">
      <c r="A730" s="4" t="s">
        <v>1576</v>
      </c>
      <c r="B730" s="7" t="str">
        <f>_xll.AtlasFormulas.AtlasFunctions.AtlasTable("PROD",DataAreaId,"T.SalesTable","%CustAccount","","","","","","","SalesId",$A730)</f>
        <v>364-000015</v>
      </c>
      <c r="C730" s="7" t="str">
        <f>_xll.AtlasFormulas.AtlasFunctions.AtlasTable("PROD",DataAreaId,"T.CustTable","%Name","","","","","","","AccountNum",$B730)</f>
        <v>Vogel B.V.</v>
      </c>
      <c r="D730" s="4" t="s">
        <v>560</v>
      </c>
      <c r="E730" s="4" t="s">
        <v>1577</v>
      </c>
      <c r="F730" s="4" t="s">
        <v>561</v>
      </c>
      <c r="G730" s="7" t="str">
        <f>_xll.AtlasFormulas.AtlasFunctions.AtlasTable("PROD",DataAreaId,"T.SalesLine","%ShippingDateRequested","","","","","","","ItemId|InventTransId",$D730,$E730)</f>
        <v>5/8/2017</v>
      </c>
      <c r="H730" s="9">
        <v>-107.25</v>
      </c>
      <c r="I730" s="9">
        <f>_xll.AtlasFormulas.AtlasFunctions.AtlasBalance("PROD",DataAreaId,"T.SalesLine","Sum|SalesPrice|0","","","","","","","ItemId|InventTransId",$D730,$E730)</f>
        <v>15.75</v>
      </c>
      <c r="J730" s="7" t="str">
        <f>_xll.AtlasFormulas.AtlasFunctions.AtlasTable("PROD",DataAreaId,"T.SalesLine","%CurrencyCode","","","","","","","ItemId|InventTransId",$D730,$E730)</f>
        <v>EUR</v>
      </c>
      <c r="K730" s="9">
        <f>_xll.AtlasFormulas.AtlasFunctions.AtlasBalance("PROD",DataAreaId,"T.SalesLine","Sum|LineAmount|0","","","","","","","ItemId|InventTransId",$D730,$E730)</f>
        <v>2047.5</v>
      </c>
      <c r="L730" s="6">
        <v>42867</v>
      </c>
      <c r="M730" s="6">
        <v>42863</v>
      </c>
    </row>
    <row r="731" spans="1:13" x14ac:dyDescent="0.25">
      <c r="A731" s="4" t="s">
        <v>1576</v>
      </c>
      <c r="B731" s="7" t="str">
        <f>_xll.AtlasFormulas.AtlasFunctions.AtlasTable("PROD",DataAreaId,"T.SalesTable","%CustAccount","","","","","","","SalesId",$A731)</f>
        <v>364-000015</v>
      </c>
      <c r="C731" s="7" t="str">
        <f>_xll.AtlasFormulas.AtlasFunctions.AtlasTable("PROD",DataAreaId,"T.CustTable","%Name","","","","","","","AccountNum",$B731)</f>
        <v>Vogel B.V.</v>
      </c>
      <c r="D731" s="4" t="s">
        <v>560</v>
      </c>
      <c r="E731" s="4" t="s">
        <v>1577</v>
      </c>
      <c r="F731" s="4" t="s">
        <v>561</v>
      </c>
      <c r="G731" s="7" t="str">
        <f>_xll.AtlasFormulas.AtlasFunctions.AtlasTable("PROD",DataAreaId,"T.SalesLine","%ShippingDateRequested","","","","","","","ItemId|InventTransId",$D731,$E731)</f>
        <v>5/8/2017</v>
      </c>
      <c r="H731" s="9">
        <v>-22.75</v>
      </c>
      <c r="I731" s="9">
        <f>_xll.AtlasFormulas.AtlasFunctions.AtlasBalance("PROD",DataAreaId,"T.SalesLine","Sum|SalesPrice|0","","","","","","","ItemId|InventTransId",$D731,$E731)</f>
        <v>15.75</v>
      </c>
      <c r="J731" s="7" t="str">
        <f>_xll.AtlasFormulas.AtlasFunctions.AtlasTable("PROD",DataAreaId,"T.SalesLine","%CurrencyCode","","","","","","","ItemId|InventTransId",$D731,$E731)</f>
        <v>EUR</v>
      </c>
      <c r="K731" s="9">
        <f>_xll.AtlasFormulas.AtlasFunctions.AtlasBalance("PROD",DataAreaId,"T.SalesLine","Sum|LineAmount|0","","","","","","","ItemId|InventTransId",$D731,$E731)</f>
        <v>2047.5</v>
      </c>
      <c r="L731" s="6">
        <v>42867</v>
      </c>
      <c r="M731" s="6">
        <v>42867</v>
      </c>
    </row>
    <row r="732" spans="1:13" x14ac:dyDescent="0.25">
      <c r="A732" s="4" t="s">
        <v>1578</v>
      </c>
      <c r="B732" s="7" t="str">
        <f>_xll.AtlasFormulas.AtlasFunctions.AtlasTable("PROD",DataAreaId,"T.SalesTable","%CustAccount","","","","","","","SalesId",$A732)</f>
        <v>364-000015</v>
      </c>
      <c r="C732" s="7" t="str">
        <f>_xll.AtlasFormulas.AtlasFunctions.AtlasTable("PROD",DataAreaId,"T.CustTable","%Name","","","","","","","AccountNum",$B732)</f>
        <v>Vogel B.V.</v>
      </c>
      <c r="D732" s="4" t="s">
        <v>560</v>
      </c>
      <c r="E732" s="4" t="s">
        <v>1579</v>
      </c>
      <c r="F732" s="4" t="s">
        <v>561</v>
      </c>
      <c r="G732" s="7" t="str">
        <f>_xll.AtlasFormulas.AtlasFunctions.AtlasTable("PROD",DataAreaId,"T.SalesLine","%ShippingDateRequested","","","","","","","ItemId|InventTransId",$D732,$E732)</f>
        <v>6/15/2017</v>
      </c>
      <c r="H732" s="9">
        <v>-2</v>
      </c>
      <c r="I732" s="9">
        <f>_xll.AtlasFormulas.AtlasFunctions.AtlasBalance("PROD",DataAreaId,"T.SalesLine","Sum|SalesPrice|0","","","","","","","ItemId|InventTransId",$D732,$E732)</f>
        <v>15.75</v>
      </c>
      <c r="J732" s="7" t="str">
        <f>_xll.AtlasFormulas.AtlasFunctions.AtlasTable("PROD",DataAreaId,"T.SalesLine","%CurrencyCode","","","","","","","ItemId|InventTransId",$D732,$E732)</f>
        <v>EUR</v>
      </c>
      <c r="K732" s="9">
        <f>_xll.AtlasFormulas.AtlasFunctions.AtlasBalance("PROD",DataAreaId,"T.SalesLine","Sum|LineAmount|0","","","","","","","ItemId|InventTransId",$D732,$E732)</f>
        <v>31.5</v>
      </c>
      <c r="L732" s="6">
        <v>42902</v>
      </c>
      <c r="M732" s="6">
        <v>42901</v>
      </c>
    </row>
    <row r="733" spans="1:13" x14ac:dyDescent="0.25">
      <c r="A733" s="4" t="s">
        <v>1580</v>
      </c>
      <c r="B733" s="7" t="str">
        <f>_xll.AtlasFormulas.AtlasFunctions.AtlasTable("PROD",DataAreaId,"T.SalesTable","%CustAccount","","","","","","","SalesId",$A733)</f>
        <v>364-000015</v>
      </c>
      <c r="C733" s="7" t="str">
        <f>_xll.AtlasFormulas.AtlasFunctions.AtlasTable("PROD",DataAreaId,"T.CustTable","%Name","","","","","","","AccountNum",$B733)</f>
        <v>Vogel B.V.</v>
      </c>
      <c r="D733" s="4" t="s">
        <v>560</v>
      </c>
      <c r="E733" s="4" t="s">
        <v>1581</v>
      </c>
      <c r="F733" s="4" t="s">
        <v>561</v>
      </c>
      <c r="G733" s="7" t="str">
        <f>_xll.AtlasFormulas.AtlasFunctions.AtlasTable("PROD",DataAreaId,"T.SalesLine","%ShippingDateRequested","","","","","","","ItemId|InventTransId",$D733,$E733)</f>
        <v>6/15/2017</v>
      </c>
      <c r="H733" s="9">
        <v>-210</v>
      </c>
      <c r="I733" s="9">
        <f>_xll.AtlasFormulas.AtlasFunctions.AtlasBalance("PROD",DataAreaId,"T.SalesLine","Sum|SalesPrice|0","","","","","","","ItemId|InventTransId",$D733,$E733)</f>
        <v>14.95</v>
      </c>
      <c r="J733" s="7" t="str">
        <f>_xll.AtlasFormulas.AtlasFunctions.AtlasTable("PROD",DataAreaId,"T.SalesLine","%CurrencyCode","","","","","","","ItemId|InventTransId",$D733,$E733)</f>
        <v>EUR</v>
      </c>
      <c r="K733" s="9">
        <f>_xll.AtlasFormulas.AtlasFunctions.AtlasBalance("PROD",DataAreaId,"T.SalesLine","Sum|LineAmount|0","","","","","","","ItemId|InventTransId",$D733,$E733)</f>
        <v>3139.5</v>
      </c>
      <c r="L733" s="6">
        <v>42902</v>
      </c>
      <c r="M733" s="6">
        <v>42901</v>
      </c>
    </row>
    <row r="734" spans="1:13" x14ac:dyDescent="0.25">
      <c r="A734" s="4" t="s">
        <v>1578</v>
      </c>
      <c r="B734" s="7" t="str">
        <f>_xll.AtlasFormulas.AtlasFunctions.AtlasTable("PROD",DataAreaId,"T.SalesTable","%CustAccount","","","","","","","SalesId",$A734)</f>
        <v>364-000015</v>
      </c>
      <c r="C734" s="7" t="str">
        <f>_xll.AtlasFormulas.AtlasFunctions.AtlasTable("PROD",DataAreaId,"T.CustTable","%Name","","","","","","","AccountNum",$B734)</f>
        <v>Vogel B.V.</v>
      </c>
      <c r="D734" s="4" t="s">
        <v>560</v>
      </c>
      <c r="E734" s="4" t="s">
        <v>1582</v>
      </c>
      <c r="F734" s="4" t="s">
        <v>561</v>
      </c>
      <c r="G734" s="7" t="str">
        <f>_xll.AtlasFormulas.AtlasFunctions.AtlasTable("PROD",DataAreaId,"T.SalesLine","%ShippingDateRequested","","","","","","","ItemId|InventTransId",$D734,$E734)</f>
        <v>6/15/2017</v>
      </c>
      <c r="H734" s="9">
        <v>-156</v>
      </c>
      <c r="I734" s="9">
        <f>_xll.AtlasFormulas.AtlasFunctions.AtlasBalance("PROD",DataAreaId,"T.SalesLine","Sum|SalesPrice|0","","","","","","","ItemId|InventTransId",$D734,$E734)</f>
        <v>15.75</v>
      </c>
      <c r="J734" s="7" t="str">
        <f>_xll.AtlasFormulas.AtlasFunctions.AtlasTable("PROD",DataAreaId,"T.SalesLine","%CurrencyCode","","","","","","","ItemId|InventTransId",$D734,$E734)</f>
        <v>EUR</v>
      </c>
      <c r="K734" s="9">
        <f>_xll.AtlasFormulas.AtlasFunctions.AtlasBalance("PROD",DataAreaId,"T.SalesLine","Sum|LineAmount|0","","","","","","","ItemId|InventTransId",$D734,$E734)</f>
        <v>2457</v>
      </c>
      <c r="L734" s="6">
        <v>42902</v>
      </c>
      <c r="M734" s="6">
        <v>42901</v>
      </c>
    </row>
    <row r="735" spans="1:13" x14ac:dyDescent="0.25">
      <c r="A735" s="4" t="s">
        <v>1583</v>
      </c>
      <c r="B735" s="7" t="str">
        <f>_xll.AtlasFormulas.AtlasFunctions.AtlasTable("PROD",DataAreaId,"T.SalesTable","%CustAccount","","","","","","","SalesId",$A735)</f>
        <v>364-000014</v>
      </c>
      <c r="C735" s="7" t="str">
        <f>_xll.AtlasFormulas.AtlasFunctions.AtlasTable("PROD",DataAreaId,"T.CustTable","%Name","","","","","","","AccountNum",$B735)</f>
        <v>Rowij</v>
      </c>
      <c r="D735" s="4" t="s">
        <v>563</v>
      </c>
      <c r="E735" s="4" t="s">
        <v>1584</v>
      </c>
      <c r="F735" s="4" t="s">
        <v>564</v>
      </c>
      <c r="G735" s="7" t="str">
        <f>_xll.AtlasFormulas.AtlasFunctions.AtlasTable("PROD",DataAreaId,"T.SalesLine","%ShippingDateRequested","","","","","","","ItemId|InventTransId",$D735,$E735)</f>
        <v>1/23/2017</v>
      </c>
      <c r="H735" s="9">
        <v>-96</v>
      </c>
      <c r="I735" s="9">
        <f>_xll.AtlasFormulas.AtlasFunctions.AtlasBalance("PROD",DataAreaId,"T.SalesLine","Sum|SalesPrice|0","","","","","","","ItemId|InventTransId",$D735,$E735)</f>
        <v>14.95</v>
      </c>
      <c r="J735" s="7" t="str">
        <f>_xll.AtlasFormulas.AtlasFunctions.AtlasTable("PROD",DataAreaId,"T.SalesLine","%CurrencyCode","","","","","","","ItemId|InventTransId",$D735,$E735)</f>
        <v>EUR</v>
      </c>
      <c r="K735" s="9">
        <f>_xll.AtlasFormulas.AtlasFunctions.AtlasBalance("PROD",DataAreaId,"T.SalesLine","Sum|LineAmount|0","","","","","","","ItemId|InventTransId",$D735,$E735)</f>
        <v>1435.2</v>
      </c>
      <c r="L735" s="6">
        <v>42761</v>
      </c>
      <c r="M735" s="6">
        <v>42760</v>
      </c>
    </row>
    <row r="736" spans="1:13" x14ac:dyDescent="0.25">
      <c r="A736" s="4" t="s">
        <v>1585</v>
      </c>
      <c r="B736" s="7" t="str">
        <f>_xll.AtlasFormulas.AtlasFunctions.AtlasTable("PROD",DataAreaId,"T.SalesTable","%CustAccount","","","","","","","SalesId",$A736)</f>
        <v>364-000010</v>
      </c>
      <c r="C736" s="7" t="str">
        <f>_xll.AtlasFormulas.AtlasFunctions.AtlasTable("PROD",DataAreaId,"T.CustTable","%Name","","","","","","","AccountNum",$B736)</f>
        <v>Balm Uitwendige Wapening B.V.</v>
      </c>
      <c r="D736" s="4" t="s">
        <v>563</v>
      </c>
      <c r="E736" s="4" t="s">
        <v>1586</v>
      </c>
      <c r="F736" s="4" t="s">
        <v>564</v>
      </c>
      <c r="G736" s="7" t="str">
        <f>_xll.AtlasFormulas.AtlasFunctions.AtlasTable("PROD",DataAreaId,"T.SalesLine","%ShippingDateRequested","","","","","","","ItemId|InventTransId",$D736,$E736)</f>
        <v>2/3/2017</v>
      </c>
      <c r="H736" s="9">
        <v>-120</v>
      </c>
      <c r="I736" s="9">
        <f>_xll.AtlasFormulas.AtlasFunctions.AtlasBalance("PROD",DataAreaId,"T.SalesLine","Sum|SalesPrice|0","","","","","","","ItemId|InventTransId",$D736,$E736)</f>
        <v>15.95</v>
      </c>
      <c r="J736" s="7" t="str">
        <f>_xll.AtlasFormulas.AtlasFunctions.AtlasTable("PROD",DataAreaId,"T.SalesLine","%CurrencyCode","","","","","","","ItemId|InventTransId",$D736,$E736)</f>
        <v>EUR</v>
      </c>
      <c r="K736" s="9">
        <f>_xll.AtlasFormulas.AtlasFunctions.AtlasBalance("PROD",DataAreaId,"T.SalesLine","Sum|LineAmount|0","","","","","","","ItemId|InventTransId",$D736,$E736)</f>
        <v>1914</v>
      </c>
      <c r="L736" s="6">
        <v>42774</v>
      </c>
      <c r="M736" s="6">
        <v>42769</v>
      </c>
    </row>
    <row r="737" spans="1:13" x14ac:dyDescent="0.25">
      <c r="A737" s="4" t="s">
        <v>1516</v>
      </c>
      <c r="B737" s="7" t="str">
        <f>_xll.AtlasFormulas.AtlasFunctions.AtlasTable("PROD",DataAreaId,"T.SalesTable","%CustAccount","","","","","","","SalesId",$A737)</f>
        <v>364-000010</v>
      </c>
      <c r="C737" s="7" t="str">
        <f>_xll.AtlasFormulas.AtlasFunctions.AtlasTable("PROD",DataAreaId,"T.CustTable","%Name","","","","","","","AccountNum",$B737)</f>
        <v>Balm Uitwendige Wapening B.V.</v>
      </c>
      <c r="D737" s="4" t="s">
        <v>563</v>
      </c>
      <c r="E737" s="4" t="s">
        <v>1587</v>
      </c>
      <c r="F737" s="4" t="s">
        <v>564</v>
      </c>
      <c r="G737" s="7" t="str">
        <f>_xll.AtlasFormulas.AtlasFunctions.AtlasTable("PROD",DataAreaId,"T.SalesLine","%ShippingDateRequested","","","","","","","ItemId|InventTransId",$D737,$E737)</f>
        <v>2/15/2017</v>
      </c>
      <c r="H737" s="9">
        <v>-42</v>
      </c>
      <c r="I737" s="9">
        <f>_xll.AtlasFormulas.AtlasFunctions.AtlasBalance("PROD",DataAreaId,"T.SalesLine","Sum|SalesPrice|0","","","","","","","ItemId|InventTransId",$D737,$E737)</f>
        <v>15.95</v>
      </c>
      <c r="J737" s="7" t="str">
        <f>_xll.AtlasFormulas.AtlasFunctions.AtlasTable("PROD",DataAreaId,"T.SalesLine","%CurrencyCode","","","","","","","ItemId|InventTransId",$D737,$E737)</f>
        <v>EUR</v>
      </c>
      <c r="K737" s="9">
        <f>_xll.AtlasFormulas.AtlasFunctions.AtlasBalance("PROD",DataAreaId,"T.SalesLine","Sum|LineAmount|0","","","","","","","ItemId|InventTransId",$D737,$E737)</f>
        <v>669.9</v>
      </c>
      <c r="L737" s="6">
        <v>42790</v>
      </c>
      <c r="M737" s="6">
        <v>42781</v>
      </c>
    </row>
    <row r="738" spans="1:13" x14ac:dyDescent="0.25">
      <c r="A738" s="4" t="s">
        <v>1472</v>
      </c>
      <c r="B738" s="7" t="str">
        <f>_xll.AtlasFormulas.AtlasFunctions.AtlasTable("PROD",DataAreaId,"T.SalesTable","%CustAccount","","","","","","","SalesId",$A738)</f>
        <v>364-000010</v>
      </c>
      <c r="C738" s="7" t="str">
        <f>_xll.AtlasFormulas.AtlasFunctions.AtlasTable("PROD",DataAreaId,"T.CustTable","%Name","","","","","","","AccountNum",$B738)</f>
        <v>Balm Uitwendige Wapening B.V.</v>
      </c>
      <c r="D738" s="4" t="s">
        <v>563</v>
      </c>
      <c r="E738" s="4" t="s">
        <v>1588</v>
      </c>
      <c r="F738" s="4" t="s">
        <v>564</v>
      </c>
      <c r="G738" s="7" t="str">
        <f>_xll.AtlasFormulas.AtlasFunctions.AtlasTable("PROD",DataAreaId,"T.SalesLine","%ShippingDateRequested","","","","","","","ItemId|InventTransId",$D738,$E738)</f>
        <v>3/3/2017</v>
      </c>
      <c r="H738" s="9">
        <v>-135</v>
      </c>
      <c r="I738" s="9">
        <f>_xll.AtlasFormulas.AtlasFunctions.AtlasBalance("PROD",DataAreaId,"T.SalesLine","Sum|SalesPrice|0","","","","","","","ItemId|InventTransId",$D738,$E738)</f>
        <v>14.66</v>
      </c>
      <c r="J738" s="7" t="str">
        <f>_xll.AtlasFormulas.AtlasFunctions.AtlasTable("PROD",DataAreaId,"T.SalesLine","%CurrencyCode","","","","","","","ItemId|InventTransId",$D738,$E738)</f>
        <v>EUR</v>
      </c>
      <c r="K738" s="9">
        <f>_xll.AtlasFormulas.AtlasFunctions.AtlasBalance("PROD",DataAreaId,"T.SalesLine","Sum|LineAmount|0","","","","","","","ItemId|InventTransId",$D738,$E738)</f>
        <v>2638.8</v>
      </c>
      <c r="L738" s="6">
        <v>42811</v>
      </c>
      <c r="M738" s="6">
        <v>42796</v>
      </c>
    </row>
    <row r="739" spans="1:13" x14ac:dyDescent="0.25">
      <c r="A739" s="4" t="s">
        <v>1589</v>
      </c>
      <c r="B739" s="7" t="str">
        <f>_xll.AtlasFormulas.AtlasFunctions.AtlasTable("PROD",DataAreaId,"T.SalesTable","%CustAccount","","","","","","","SalesId",$A739)</f>
        <v>364-000017</v>
      </c>
      <c r="C739" s="7" t="str">
        <f>_xll.AtlasFormulas.AtlasFunctions.AtlasTable("PROD",DataAreaId,"T.CustTable","%Name","","","","","","","AccountNum",$B739)</f>
        <v>Ervas International B.V.</v>
      </c>
      <c r="D739" s="4" t="s">
        <v>563</v>
      </c>
      <c r="E739" s="4" t="s">
        <v>1590</v>
      </c>
      <c r="F739" s="4" t="s">
        <v>564</v>
      </c>
      <c r="G739" s="7" t="str">
        <f>_xll.AtlasFormulas.AtlasFunctions.AtlasTable("PROD",DataAreaId,"T.SalesLine","%ShippingDateRequested","","","","","","","ItemId|InventTransId",$D739,$E739)</f>
        <v>3/8/2017</v>
      </c>
      <c r="H739" s="9">
        <v>-18</v>
      </c>
      <c r="I739" s="9">
        <f>_xll.AtlasFormulas.AtlasFunctions.AtlasBalance("PROD",DataAreaId,"T.SalesLine","Sum|SalesPrice|0","","","","","","","ItemId|InventTransId",$D739,$E739)</f>
        <v>15.95</v>
      </c>
      <c r="J739" s="7" t="str">
        <f>_xll.AtlasFormulas.AtlasFunctions.AtlasTable("PROD",DataAreaId,"T.SalesLine","%CurrencyCode","","","","","","","ItemId|InventTransId",$D739,$E739)</f>
        <v>EUR</v>
      </c>
      <c r="K739" s="9">
        <f>_xll.AtlasFormulas.AtlasFunctions.AtlasBalance("PROD",DataAreaId,"T.SalesLine","Sum|LineAmount|0","","","","","","","ItemId|InventTransId",$D739,$E739)</f>
        <v>287.10000000000002</v>
      </c>
      <c r="L739" s="6">
        <v>42804</v>
      </c>
      <c r="M739" s="6">
        <v>42802</v>
      </c>
    </row>
    <row r="740" spans="1:13" x14ac:dyDescent="0.25">
      <c r="A740" s="4" t="s">
        <v>1472</v>
      </c>
      <c r="B740" s="7" t="str">
        <f>_xll.AtlasFormulas.AtlasFunctions.AtlasTable("PROD",DataAreaId,"T.SalesTable","%CustAccount","","","","","","","SalesId",$A740)</f>
        <v>364-000010</v>
      </c>
      <c r="C740" s="7" t="str">
        <f>_xll.AtlasFormulas.AtlasFunctions.AtlasTable("PROD",DataAreaId,"T.CustTable","%Name","","","","","","","AccountNum",$B740)</f>
        <v>Balm Uitwendige Wapening B.V.</v>
      </c>
      <c r="D740" s="4" t="s">
        <v>563</v>
      </c>
      <c r="E740" s="4" t="s">
        <v>1588</v>
      </c>
      <c r="F740" s="4" t="s">
        <v>564</v>
      </c>
      <c r="G740" s="7" t="str">
        <f>_xll.AtlasFormulas.AtlasFunctions.AtlasTable("PROD",DataAreaId,"T.SalesLine","%ShippingDateRequested","","","","","","","ItemId|InventTransId",$D740,$E740)</f>
        <v>3/3/2017</v>
      </c>
      <c r="H740" s="9">
        <v>-45</v>
      </c>
      <c r="I740" s="9">
        <f>_xll.AtlasFormulas.AtlasFunctions.AtlasBalance("PROD",DataAreaId,"T.SalesLine","Sum|SalesPrice|0","","","","","","","ItemId|InventTransId",$D740,$E740)</f>
        <v>14.66</v>
      </c>
      <c r="J740" s="7" t="str">
        <f>_xll.AtlasFormulas.AtlasFunctions.AtlasTable("PROD",DataAreaId,"T.SalesLine","%CurrencyCode","","","","","","","ItemId|InventTransId",$D740,$E740)</f>
        <v>EUR</v>
      </c>
      <c r="K740" s="9">
        <f>_xll.AtlasFormulas.AtlasFunctions.AtlasBalance("PROD",DataAreaId,"T.SalesLine","Sum|LineAmount|0","","","","","","","ItemId|InventTransId",$D740,$E740)</f>
        <v>2638.8</v>
      </c>
      <c r="L740" s="6">
        <v>42811</v>
      </c>
      <c r="M740" s="6">
        <v>42807</v>
      </c>
    </row>
    <row r="741" spans="1:13" x14ac:dyDescent="0.25">
      <c r="A741" s="4" t="s">
        <v>1591</v>
      </c>
      <c r="B741" s="7" t="str">
        <f>_xll.AtlasFormulas.AtlasFunctions.AtlasTable("PROD",DataAreaId,"T.SalesTable","%CustAccount","","","","","","","SalesId",$A741)</f>
        <v>364-000015</v>
      </c>
      <c r="C741" s="7" t="str">
        <f>_xll.AtlasFormulas.AtlasFunctions.AtlasTable("PROD",DataAreaId,"T.CustTable","%Name","","","","","","","AccountNum",$B741)</f>
        <v>Vogel B.V.</v>
      </c>
      <c r="D741" s="4" t="s">
        <v>563</v>
      </c>
      <c r="E741" s="4" t="s">
        <v>1592</v>
      </c>
      <c r="F741" s="4" t="s">
        <v>564</v>
      </c>
      <c r="G741" s="7" t="str">
        <f>_xll.AtlasFormulas.AtlasFunctions.AtlasTable("PROD",DataAreaId,"T.SalesLine","%ShippingDateRequested","","","","","","","ItemId|InventTransId",$D741,$E741)</f>
        <v>3/16/2017</v>
      </c>
      <c r="H741" s="9">
        <v>-137.19999999999999</v>
      </c>
      <c r="I741" s="9">
        <f>_xll.AtlasFormulas.AtlasFunctions.AtlasBalance("PROD",DataAreaId,"T.SalesLine","Sum|SalesPrice|0","","","","","","","ItemId|InventTransId",$D741,$E741)</f>
        <v>15.75</v>
      </c>
      <c r="J741" s="7" t="str">
        <f>_xll.AtlasFormulas.AtlasFunctions.AtlasTable("PROD",DataAreaId,"T.SalesLine","%CurrencyCode","","","","","","","ItemId|InventTransId",$D741,$E741)</f>
        <v>EUR</v>
      </c>
      <c r="K741" s="9">
        <f>_xll.AtlasFormulas.AtlasFunctions.AtlasBalance("PROD",DataAreaId,"T.SalesLine","Sum|LineAmount|0","","","","","","","ItemId|InventTransId",$D741,$E741)</f>
        <v>2160.9</v>
      </c>
      <c r="L741" s="6">
        <v>42818</v>
      </c>
      <c r="M741" s="6">
        <v>42810</v>
      </c>
    </row>
    <row r="742" spans="1:13" x14ac:dyDescent="0.25">
      <c r="A742" s="4" t="s">
        <v>1591</v>
      </c>
      <c r="B742" s="7" t="str">
        <f>_xll.AtlasFormulas.AtlasFunctions.AtlasTable("PROD",DataAreaId,"T.SalesTable","%CustAccount","","","","","","","SalesId",$A742)</f>
        <v>364-000015</v>
      </c>
      <c r="C742" s="7" t="str">
        <f>_xll.AtlasFormulas.AtlasFunctions.AtlasTable("PROD",DataAreaId,"T.CustTable","%Name","","","","","","","AccountNum",$B742)</f>
        <v>Vogel B.V.</v>
      </c>
      <c r="D742" s="4" t="s">
        <v>563</v>
      </c>
      <c r="E742" s="4" t="s">
        <v>1593</v>
      </c>
      <c r="F742" s="4" t="s">
        <v>564</v>
      </c>
      <c r="G742" s="7" t="str">
        <f>_xll.AtlasFormulas.AtlasFunctions.AtlasTable("PROD",DataAreaId,"T.SalesLine","%ShippingDateRequested","","","","","","","ItemId|InventTransId",$D742,$E742)</f>
        <v>3/17/2017</v>
      </c>
      <c r="H742" s="9">
        <v>-30.8</v>
      </c>
      <c r="I742" s="9">
        <f>_xll.AtlasFormulas.AtlasFunctions.AtlasBalance("PROD",DataAreaId,"T.SalesLine","Sum|SalesPrice|0","","","","","","","ItemId|InventTransId",$D742,$E742)</f>
        <v>15.75</v>
      </c>
      <c r="J742" s="7" t="str">
        <f>_xll.AtlasFormulas.AtlasFunctions.AtlasTable("PROD",DataAreaId,"T.SalesLine","%CurrencyCode","","","","","","","ItemId|InventTransId",$D742,$E742)</f>
        <v>EUR</v>
      </c>
      <c r="K742" s="9">
        <f>_xll.AtlasFormulas.AtlasFunctions.AtlasBalance("PROD",DataAreaId,"T.SalesLine","Sum|LineAmount|0","","","","","","","ItemId|InventTransId",$D742,$E742)</f>
        <v>485.1</v>
      </c>
      <c r="L742" s="6">
        <v>42818</v>
      </c>
      <c r="M742" s="6">
        <v>42810</v>
      </c>
    </row>
    <row r="743" spans="1:13" x14ac:dyDescent="0.25">
      <c r="A743" s="4" t="s">
        <v>1594</v>
      </c>
      <c r="B743" s="7" t="str">
        <f>_xll.AtlasFormulas.AtlasFunctions.AtlasTable("PROD",DataAreaId,"T.SalesTable","%CustAccount","","","","","","","SalesId",$A743)</f>
        <v>364-000015</v>
      </c>
      <c r="C743" s="7" t="str">
        <f>_xll.AtlasFormulas.AtlasFunctions.AtlasTable("PROD",DataAreaId,"T.CustTable","%Name","","","","","","","AccountNum",$B743)</f>
        <v>Vogel B.V.</v>
      </c>
      <c r="D743" s="4" t="s">
        <v>563</v>
      </c>
      <c r="E743" s="4" t="s">
        <v>1595</v>
      </c>
      <c r="F743" s="4" t="s">
        <v>564</v>
      </c>
      <c r="G743" s="7" t="str">
        <f>_xll.AtlasFormulas.AtlasFunctions.AtlasTable("PROD",DataAreaId,"T.SalesLine","%ShippingDateRequested","","","","","","","ItemId|InventTransId",$D743,$E743)</f>
        <v>3/20/2017</v>
      </c>
      <c r="H743" s="9">
        <v>-138</v>
      </c>
      <c r="I743" s="9">
        <f>_xll.AtlasFormulas.AtlasFunctions.AtlasBalance("PROD",DataAreaId,"T.SalesLine","Sum|SalesPrice|0","","","","","","","ItemId|InventTransId",$D743,$E743)</f>
        <v>11</v>
      </c>
      <c r="J743" s="7" t="str">
        <f>_xll.AtlasFormulas.AtlasFunctions.AtlasTable("PROD",DataAreaId,"T.SalesLine","%CurrencyCode","","","","","","","ItemId|InventTransId",$D743,$E743)</f>
        <v>EUR</v>
      </c>
      <c r="K743" s="9">
        <f>_xll.AtlasFormulas.AtlasFunctions.AtlasBalance("PROD",DataAreaId,"T.SalesLine","Sum|LineAmount|0","","","","","","","ItemId|InventTransId",$D743,$E743)</f>
        <v>1518</v>
      </c>
      <c r="L743" s="6">
        <v>42823</v>
      </c>
      <c r="M743" s="6">
        <v>42817</v>
      </c>
    </row>
    <row r="744" spans="1:13" x14ac:dyDescent="0.25">
      <c r="A744" s="4" t="s">
        <v>1594</v>
      </c>
      <c r="B744" s="7" t="str">
        <f>_xll.AtlasFormulas.AtlasFunctions.AtlasTable("PROD",DataAreaId,"T.SalesTable","%CustAccount","","","","","","","SalesId",$A744)</f>
        <v>364-000015</v>
      </c>
      <c r="C744" s="7" t="str">
        <f>_xll.AtlasFormulas.AtlasFunctions.AtlasTable("PROD",DataAreaId,"T.CustTable","%Name","","","","","","","AccountNum",$B744)</f>
        <v>Vogel B.V.</v>
      </c>
      <c r="D744" s="4" t="s">
        <v>563</v>
      </c>
      <c r="E744" s="4" t="s">
        <v>1596</v>
      </c>
      <c r="F744" s="4" t="s">
        <v>564</v>
      </c>
      <c r="G744" s="7" t="str">
        <f>_xll.AtlasFormulas.AtlasFunctions.AtlasTable("PROD",DataAreaId,"T.SalesLine","%ShippingDateRequested","","","","","","","ItemId|InventTransId",$D744,$E744)</f>
        <v>3/24/2017</v>
      </c>
      <c r="H744" s="9">
        <v>-6</v>
      </c>
      <c r="I744" s="9">
        <f>_xll.AtlasFormulas.AtlasFunctions.AtlasBalance("PROD",DataAreaId,"T.SalesLine","Sum|SalesPrice|0","","","","","","","ItemId|InventTransId",$D744,$E744)</f>
        <v>11</v>
      </c>
      <c r="J744" s="7" t="str">
        <f>_xll.AtlasFormulas.AtlasFunctions.AtlasTable("PROD",DataAreaId,"T.SalesLine","%CurrencyCode","","","","","","","ItemId|InventTransId",$D744,$E744)</f>
        <v>EUR</v>
      </c>
      <c r="K744" s="9">
        <f>_xll.AtlasFormulas.AtlasFunctions.AtlasBalance("PROD",DataAreaId,"T.SalesLine","Sum|LineAmount|0","","","","","","","ItemId|InventTransId",$D744,$E744)</f>
        <v>66</v>
      </c>
      <c r="L744" s="6">
        <v>42823</v>
      </c>
      <c r="M744" s="6">
        <v>42817</v>
      </c>
    </row>
    <row r="745" spans="1:13" x14ac:dyDescent="0.25">
      <c r="A745" s="4" t="s">
        <v>1597</v>
      </c>
      <c r="B745" s="7" t="str">
        <f>_xll.AtlasFormulas.AtlasFunctions.AtlasTable("PROD",DataAreaId,"T.SalesTable","%CustAccount","","","","","","","SalesId",$A745)</f>
        <v>364-000010</v>
      </c>
      <c r="C745" s="7" t="str">
        <f>_xll.AtlasFormulas.AtlasFunctions.AtlasTable("PROD",DataAreaId,"T.CustTable","%Name","","","","","","","AccountNum",$B745)</f>
        <v>Balm Uitwendige Wapening B.V.</v>
      </c>
      <c r="D745" s="4" t="s">
        <v>563</v>
      </c>
      <c r="E745" s="4" t="s">
        <v>1598</v>
      </c>
      <c r="F745" s="4" t="s">
        <v>564</v>
      </c>
      <c r="G745" s="7" t="str">
        <f>_xll.AtlasFormulas.AtlasFunctions.AtlasTable("PROD",DataAreaId,"T.SalesLine","%ShippingDateRequested","","","","","","","ItemId|InventTransId",$D745,$E745)</f>
        <v>3/30/2017</v>
      </c>
      <c r="H745" s="9">
        <v>-274.7</v>
      </c>
      <c r="I745" s="9">
        <f>_xll.AtlasFormulas.AtlasFunctions.AtlasBalance("PROD",DataAreaId,"T.SalesLine","Sum|SalesPrice|0","","","","","","","ItemId|InventTransId",$D745,$E745)</f>
        <v>16.75</v>
      </c>
      <c r="J745" s="7" t="str">
        <f>_xll.AtlasFormulas.AtlasFunctions.AtlasTable("PROD",DataAreaId,"T.SalesLine","%CurrencyCode","","","","","","","ItemId|InventTransId",$D745,$E745)</f>
        <v>EUR</v>
      </c>
      <c r="K745" s="9">
        <f>_xll.AtlasFormulas.AtlasFunctions.AtlasBalance("PROD",DataAreaId,"T.SalesLine","Sum|LineAmount|0","","","","","","","ItemId|InventTransId",$D745,$E745)</f>
        <v>4601.2299999999996</v>
      </c>
      <c r="L745" s="6">
        <v>42830</v>
      </c>
      <c r="M745" s="6">
        <v>42824</v>
      </c>
    </row>
    <row r="746" spans="1:13" x14ac:dyDescent="0.25">
      <c r="A746" s="4" t="s">
        <v>1448</v>
      </c>
      <c r="B746" s="7" t="str">
        <f>_xll.AtlasFormulas.AtlasFunctions.AtlasTable("PROD",DataAreaId,"T.SalesTable","%CustAccount","","","","","","","SalesId",$A746)</f>
        <v>364-000014</v>
      </c>
      <c r="C746" s="7" t="str">
        <f>_xll.AtlasFormulas.AtlasFunctions.AtlasTable("PROD",DataAreaId,"T.CustTable","%Name","","","","","","","AccountNum",$B746)</f>
        <v>Rowij</v>
      </c>
      <c r="D746" s="4" t="s">
        <v>563</v>
      </c>
      <c r="E746" s="4" t="s">
        <v>1599</v>
      </c>
      <c r="F746" s="4" t="s">
        <v>564</v>
      </c>
      <c r="G746" s="7" t="str">
        <f>_xll.AtlasFormulas.AtlasFunctions.AtlasTable("PROD",DataAreaId,"T.SalesLine","%ShippingDateRequested","","","","","","","ItemId|InventTransId",$D746,$E746)</f>
        <v>4/3/2017</v>
      </c>
      <c r="H746" s="9">
        <v>-96</v>
      </c>
      <c r="I746" s="9">
        <f>_xll.AtlasFormulas.AtlasFunctions.AtlasBalance("PROD",DataAreaId,"T.SalesLine","Sum|SalesPrice|0","","","","","","","ItemId|InventTransId",$D746,$E746)</f>
        <v>14.95</v>
      </c>
      <c r="J746" s="7" t="str">
        <f>_xll.AtlasFormulas.AtlasFunctions.AtlasTable("PROD",DataAreaId,"T.SalesLine","%CurrencyCode","","","","","","","ItemId|InventTransId",$D746,$E746)</f>
        <v>EUR</v>
      </c>
      <c r="K746" s="9">
        <f>_xll.AtlasFormulas.AtlasFunctions.AtlasBalance("PROD",DataAreaId,"T.SalesLine","Sum|LineAmount|0","","","","","","","ItemId|InventTransId",$D746,$E746)</f>
        <v>1435.2</v>
      </c>
      <c r="L746" s="6">
        <v>42832</v>
      </c>
      <c r="M746" s="6">
        <v>42828</v>
      </c>
    </row>
    <row r="747" spans="1:13" x14ac:dyDescent="0.25">
      <c r="A747" s="4" t="s">
        <v>1195</v>
      </c>
      <c r="B747" s="7" t="str">
        <f>_xll.AtlasFormulas.AtlasFunctions.AtlasTable("PROD",DataAreaId,"T.SalesTable","%CustAccount","","","","","","","SalesId",$A747)</f>
        <v>364-000059</v>
      </c>
      <c r="C747" s="7" t="str">
        <f>_xll.AtlasFormulas.AtlasFunctions.AtlasTable("PROD",DataAreaId,"T.CustTable","%Name","","","","","","","AccountNum",$B747)</f>
        <v>Kreeft Betonrenovatie &amp; Injectietechnieken BV</v>
      </c>
      <c r="D747" s="4" t="s">
        <v>563</v>
      </c>
      <c r="E747" s="4" t="s">
        <v>1600</v>
      </c>
      <c r="F747" s="4" t="s">
        <v>564</v>
      </c>
      <c r="G747" s="7" t="str">
        <f>_xll.AtlasFormulas.AtlasFunctions.AtlasTable("PROD",DataAreaId,"T.SalesLine","%ShippingDateRequested","","","","","","","ItemId|InventTransId",$D747,$E747)</f>
        <v>5/3/2017</v>
      </c>
      <c r="H747" s="9">
        <v>-96</v>
      </c>
      <c r="I747" s="9">
        <f>_xll.AtlasFormulas.AtlasFunctions.AtlasBalance("PROD",DataAreaId,"T.SalesLine","Sum|SalesPrice|0","","","","","","","ItemId|InventTransId",$D747,$E747)</f>
        <v>15.95</v>
      </c>
      <c r="J747" s="7" t="str">
        <f>_xll.AtlasFormulas.AtlasFunctions.AtlasTable("PROD",DataAreaId,"T.SalesLine","%CurrencyCode","","","","","","","ItemId|InventTransId",$D747,$E747)</f>
        <v>EUR</v>
      </c>
      <c r="K747" s="9">
        <f>_xll.AtlasFormulas.AtlasFunctions.AtlasBalance("PROD",DataAreaId,"T.SalesLine","Sum|LineAmount|0","","","","","","","ItemId|InventTransId",$D747,$E747)</f>
        <v>1531.2</v>
      </c>
      <c r="L747" s="6">
        <v>42863</v>
      </c>
      <c r="M747" s="6">
        <v>42858</v>
      </c>
    </row>
    <row r="748" spans="1:13" x14ac:dyDescent="0.25">
      <c r="A748" s="4" t="s">
        <v>1197</v>
      </c>
      <c r="B748" s="7" t="str">
        <f>_xll.AtlasFormulas.AtlasFunctions.AtlasTable("PROD",DataAreaId,"T.SalesTable","%CustAccount","","","","","","","SalesId",$A748)</f>
        <v>364-000010</v>
      </c>
      <c r="C748" s="7" t="str">
        <f>_xll.AtlasFormulas.AtlasFunctions.AtlasTable("PROD",DataAreaId,"T.CustTable","%Name","","","","","","","AccountNum",$B748)</f>
        <v>Balm Uitwendige Wapening B.V.</v>
      </c>
      <c r="D748" s="4" t="s">
        <v>563</v>
      </c>
      <c r="E748" s="4" t="s">
        <v>1601</v>
      </c>
      <c r="F748" s="4" t="s">
        <v>564</v>
      </c>
      <c r="G748" s="7" t="str">
        <f>_xll.AtlasFormulas.AtlasFunctions.AtlasTable("PROD",DataAreaId,"T.SalesLine","%ShippingDateRequested","","","","","","","ItemId|InventTransId",$D748,$E748)</f>
        <v>5/22/2017</v>
      </c>
      <c r="H748" s="9">
        <v>-12</v>
      </c>
      <c r="I748" s="9">
        <f>_xll.AtlasFormulas.AtlasFunctions.AtlasBalance("PROD",DataAreaId,"T.SalesLine","Sum|SalesPrice|0","","","","","","","ItemId|InventTransId",$D748,$E748)</f>
        <v>16.75</v>
      </c>
      <c r="J748" s="7" t="str">
        <f>_xll.AtlasFormulas.AtlasFunctions.AtlasTable("PROD",DataAreaId,"T.SalesLine","%CurrencyCode","","","","","","","ItemId|InventTransId",$D748,$E748)</f>
        <v>EUR</v>
      </c>
      <c r="K748" s="9">
        <f>_xll.AtlasFormulas.AtlasFunctions.AtlasBalance("PROD",DataAreaId,"T.SalesLine","Sum|LineAmount|0","","","","","","","ItemId|InventTransId",$D748,$E748)</f>
        <v>201</v>
      </c>
      <c r="L748" s="6">
        <v>42878</v>
      </c>
      <c r="M748" s="6">
        <v>42877</v>
      </c>
    </row>
    <row r="749" spans="1:13" x14ac:dyDescent="0.25">
      <c r="A749" s="4" t="s">
        <v>1602</v>
      </c>
      <c r="B749" s="7" t="str">
        <f>_xll.AtlasFormulas.AtlasFunctions.AtlasTable("PROD",DataAreaId,"T.SalesTable","%CustAccount","","","","","","","SalesId",$A749)</f>
        <v>364-000015</v>
      </c>
      <c r="C749" s="7" t="str">
        <f>_xll.AtlasFormulas.AtlasFunctions.AtlasTable("PROD",DataAreaId,"T.CustTable","%Name","","","","","","","AccountNum",$B749)</f>
        <v>Vogel B.V.</v>
      </c>
      <c r="D749" s="4" t="s">
        <v>563</v>
      </c>
      <c r="E749" s="4" t="s">
        <v>1603</v>
      </c>
      <c r="F749" s="4" t="s">
        <v>564</v>
      </c>
      <c r="G749" s="7" t="str">
        <f>_xll.AtlasFormulas.AtlasFunctions.AtlasTable("PROD",DataAreaId,"T.SalesLine","%ShippingDateRequested","","","","","","","ItemId|InventTransId",$D749,$E749)</f>
        <v>5/25/2017</v>
      </c>
      <c r="H749" s="9">
        <v>-42</v>
      </c>
      <c r="I749" s="9">
        <f>_xll.AtlasFormulas.AtlasFunctions.AtlasBalance("PROD",DataAreaId,"T.SalesLine","Sum|SalesPrice|0","","","","","","","ItemId|InventTransId",$D749,$E749)</f>
        <v>15.75</v>
      </c>
      <c r="J749" s="7" t="str">
        <f>_xll.AtlasFormulas.AtlasFunctions.AtlasTable("PROD",DataAreaId,"T.SalesLine","%CurrencyCode","","","","","","","ItemId|InventTransId",$D749,$E749)</f>
        <v>EUR</v>
      </c>
      <c r="K749" s="9">
        <f>_xll.AtlasFormulas.AtlasFunctions.AtlasBalance("PROD",DataAreaId,"T.SalesLine","Sum|LineAmount|0","","","","","","","ItemId|InventTransId",$D749,$E749)</f>
        <v>661.5</v>
      </c>
      <c r="L749" s="6">
        <v>42886</v>
      </c>
      <c r="M749" s="6">
        <v>42879</v>
      </c>
    </row>
    <row r="750" spans="1:13" x14ac:dyDescent="0.25">
      <c r="A750" s="4" t="s">
        <v>1602</v>
      </c>
      <c r="B750" s="7" t="str">
        <f>_xll.AtlasFormulas.AtlasFunctions.AtlasTable("PROD",DataAreaId,"T.SalesTable","%CustAccount","","","","","","","SalesId",$A750)</f>
        <v>364-000015</v>
      </c>
      <c r="C750" s="7" t="str">
        <f>_xll.AtlasFormulas.AtlasFunctions.AtlasTable("PROD",DataAreaId,"T.CustTable","%Name","","","","","","","AccountNum",$B750)</f>
        <v>Vogel B.V.</v>
      </c>
      <c r="D750" s="4" t="s">
        <v>563</v>
      </c>
      <c r="E750" s="4" t="s">
        <v>1604</v>
      </c>
      <c r="F750" s="4" t="s">
        <v>564</v>
      </c>
      <c r="G750" s="7" t="str">
        <f>_xll.AtlasFormulas.AtlasFunctions.AtlasTable("PROD",DataAreaId,"T.SalesLine","%ShippingDateRequested","","","","","","","ItemId|InventTransId",$D750,$E750)</f>
        <v>5/25/2017</v>
      </c>
      <c r="H750" s="9">
        <v>-42</v>
      </c>
      <c r="I750" s="9">
        <f>_xll.AtlasFormulas.AtlasFunctions.AtlasBalance("PROD",DataAreaId,"T.SalesLine","Sum|SalesPrice|0","","","","","","","ItemId|InventTransId",$D750,$E750)</f>
        <v>15.75</v>
      </c>
      <c r="J750" s="7" t="str">
        <f>_xll.AtlasFormulas.AtlasFunctions.AtlasTable("PROD",DataAreaId,"T.SalesLine","%CurrencyCode","","","","","","","ItemId|InventTransId",$D750,$E750)</f>
        <v>EUR</v>
      </c>
      <c r="K750" s="9">
        <f>_xll.AtlasFormulas.AtlasFunctions.AtlasBalance("PROD",DataAreaId,"T.SalesLine","Sum|LineAmount|0","","","","","","","ItemId|InventTransId",$D750,$E750)</f>
        <v>661.5</v>
      </c>
      <c r="L750" s="6">
        <v>42886</v>
      </c>
      <c r="M750" s="6">
        <v>42879</v>
      </c>
    </row>
    <row r="751" spans="1:13" x14ac:dyDescent="0.25">
      <c r="A751" s="4" t="s">
        <v>1578</v>
      </c>
      <c r="B751" s="7" t="str">
        <f>_xll.AtlasFormulas.AtlasFunctions.AtlasTable("PROD",DataAreaId,"T.SalesTable","%CustAccount","","","","","","","SalesId",$A751)</f>
        <v>364-000015</v>
      </c>
      <c r="C751" s="7" t="str">
        <f>_xll.AtlasFormulas.AtlasFunctions.AtlasTable("PROD",DataAreaId,"T.CustTable","%Name","","","","","","","AccountNum",$B751)</f>
        <v>Vogel B.V.</v>
      </c>
      <c r="D751" s="4" t="s">
        <v>563</v>
      </c>
      <c r="E751" s="4" t="s">
        <v>1605</v>
      </c>
      <c r="F751" s="4" t="s">
        <v>564</v>
      </c>
      <c r="G751" s="7" t="str">
        <f>_xll.AtlasFormulas.AtlasFunctions.AtlasTable("PROD",DataAreaId,"T.SalesLine","%ShippingDateRequested","","","","","","","ItemId|InventTransId",$D751,$E751)</f>
        <v>6/15/2017</v>
      </c>
      <c r="H751" s="9">
        <v>-12</v>
      </c>
      <c r="I751" s="9">
        <f>_xll.AtlasFormulas.AtlasFunctions.AtlasBalance("PROD",DataAreaId,"T.SalesLine","Sum|SalesPrice|0","","","","","","","ItemId|InventTransId",$D751,$E751)</f>
        <v>15.75</v>
      </c>
      <c r="J751" s="7" t="str">
        <f>_xll.AtlasFormulas.AtlasFunctions.AtlasTable("PROD",DataAreaId,"T.SalesLine","%CurrencyCode","","","","","","","ItemId|InventTransId",$D751,$E751)</f>
        <v>EUR</v>
      </c>
      <c r="K751" s="9">
        <f>_xll.AtlasFormulas.AtlasFunctions.AtlasBalance("PROD",DataAreaId,"T.SalesLine","Sum|LineAmount|0","","","","","","","ItemId|InventTransId",$D751,$E751)</f>
        <v>189</v>
      </c>
      <c r="L751" s="6">
        <v>42902</v>
      </c>
      <c r="M751" s="6">
        <v>42901</v>
      </c>
    </row>
    <row r="752" spans="1:13" ht="30" x14ac:dyDescent="0.25">
      <c r="A752" s="4" t="s">
        <v>1606</v>
      </c>
      <c r="B752" s="7" t="str">
        <f>_xll.AtlasFormulas.AtlasFunctions.AtlasTable("PROD",DataAreaId,"T.SalesTable","%CustAccount","","","","","","","SalesId",$A752)</f>
        <v>364-000015</v>
      </c>
      <c r="C752" s="7" t="str">
        <f>_xll.AtlasFormulas.AtlasFunctions.AtlasTable("PROD",DataAreaId,"T.CustTable","%Name","","","","","","","AccountNum",$B752)</f>
        <v>Vogel B.V.</v>
      </c>
      <c r="D752" s="4" t="s">
        <v>1607</v>
      </c>
      <c r="E752" s="4" t="s">
        <v>1608</v>
      </c>
      <c r="F752" s="12" t="s">
        <v>1609</v>
      </c>
      <c r="G752" s="7" t="str">
        <f>_xll.AtlasFormulas.AtlasFunctions.AtlasTable("PROD",DataAreaId,"T.SalesLine","%ShippingDateRequested","","","","","","","ItemId|InventTransId",$D752,$E752)</f>
        <v>5/25/2017</v>
      </c>
      <c r="H752" s="9">
        <v>-22</v>
      </c>
      <c r="I752" s="9">
        <f>_xll.AtlasFormulas.AtlasFunctions.AtlasBalance("PROD",DataAreaId,"T.SalesLine","Sum|SalesPrice|0","","","","","","","ItemId|InventTransId",$D752,$E752)</f>
        <v>15.75</v>
      </c>
      <c r="J752" s="7" t="str">
        <f>_xll.AtlasFormulas.AtlasFunctions.AtlasTable("PROD",DataAreaId,"T.SalesLine","%CurrencyCode","","","","","","","ItemId|InventTransId",$D752,$E752)</f>
        <v>EUR</v>
      </c>
      <c r="K752" s="9">
        <f>_xll.AtlasFormulas.AtlasFunctions.AtlasBalance("PROD",DataAreaId,"T.SalesLine","Sum|LineAmount|0","","","","","","","ItemId|InventTransId",$D752,$E752)</f>
        <v>346.5</v>
      </c>
      <c r="L752" s="6">
        <v>42886</v>
      </c>
      <c r="M752" s="6">
        <v>42879</v>
      </c>
    </row>
    <row r="753" spans="1:13" ht="30" x14ac:dyDescent="0.25">
      <c r="A753" s="4" t="s">
        <v>1610</v>
      </c>
      <c r="B753" s="7" t="str">
        <f>_xll.AtlasFormulas.AtlasFunctions.AtlasTable("PROD",DataAreaId,"T.SalesTable","%CustAccount","","","","","","","SalesId",$A753)</f>
        <v>364-000054</v>
      </c>
      <c r="C753" s="7" t="str">
        <f>_xll.AtlasFormulas.AtlasFunctions.AtlasTable("PROD",DataAreaId,"T.CustTable","%Name","","","","","","","AccountNum",$B753)</f>
        <v>Geco Composietbedrijf</v>
      </c>
      <c r="D753" s="4" t="s">
        <v>1611</v>
      </c>
      <c r="E753" s="4" t="s">
        <v>1612</v>
      </c>
      <c r="F753" s="12" t="s">
        <v>1613</v>
      </c>
      <c r="G753" s="7" t="str">
        <f>_xll.AtlasFormulas.AtlasFunctions.AtlasTable("PROD",DataAreaId,"T.SalesLine","%ShippingDateRequested","","","","","","","ItemId|InventTransId",$D753,$E753)</f>
        <v>1/30/2017</v>
      </c>
      <c r="H753" s="9">
        <v>-1</v>
      </c>
      <c r="I753" s="9">
        <f>_xll.AtlasFormulas.AtlasFunctions.AtlasBalance("PROD",DataAreaId,"T.SalesLine","Sum|SalesPrice|0","","","","","","","ItemId|InventTransId",$D753,$E753)</f>
        <v>21.75</v>
      </c>
      <c r="J753" s="7" t="str">
        <f>_xll.AtlasFormulas.AtlasFunctions.AtlasTable("PROD",DataAreaId,"T.SalesLine","%CurrencyCode","","","","","","","ItemId|InventTransId",$D753,$E753)</f>
        <v>EUR</v>
      </c>
      <c r="K753" s="9">
        <f>_xll.AtlasFormulas.AtlasFunctions.AtlasBalance("PROD",DataAreaId,"T.SalesLine","Sum|LineAmount|0","","","","","","","ItemId|InventTransId",$D753,$E753)</f>
        <v>21.75</v>
      </c>
      <c r="L753" s="6">
        <v>42774</v>
      </c>
      <c r="M753" s="6">
        <v>42765</v>
      </c>
    </row>
    <row r="754" spans="1:13" ht="30" x14ac:dyDescent="0.25">
      <c r="A754" s="4" t="s">
        <v>1516</v>
      </c>
      <c r="B754" s="7" t="str">
        <f>_xll.AtlasFormulas.AtlasFunctions.AtlasTable("PROD",DataAreaId,"T.SalesTable","%CustAccount","","","","","","","SalesId",$A754)</f>
        <v>364-000010</v>
      </c>
      <c r="C754" s="7" t="str">
        <f>_xll.AtlasFormulas.AtlasFunctions.AtlasTable("PROD",DataAreaId,"T.CustTable","%Name","","","","","","","AccountNum",$B754)</f>
        <v>Balm Uitwendige Wapening B.V.</v>
      </c>
      <c r="D754" s="4" t="s">
        <v>1611</v>
      </c>
      <c r="E754" s="4" t="s">
        <v>1614</v>
      </c>
      <c r="F754" s="12" t="s">
        <v>1613</v>
      </c>
      <c r="G754" s="7" t="str">
        <f>_xll.AtlasFormulas.AtlasFunctions.AtlasTable("PROD",DataAreaId,"T.SalesLine","%ShippingDateRequested","","","","","","","ItemId|InventTransId",$D754,$E754)</f>
        <v>2/15/2017</v>
      </c>
      <c r="H754" s="9">
        <v>-10</v>
      </c>
      <c r="I754" s="9">
        <f>_xll.AtlasFormulas.AtlasFunctions.AtlasBalance("PROD",DataAreaId,"T.SalesLine","Sum|SalesPrice|0","","","","","","","ItemId|InventTransId",$D754,$E754)</f>
        <v>21.75</v>
      </c>
      <c r="J754" s="7" t="str">
        <f>_xll.AtlasFormulas.AtlasFunctions.AtlasTable("PROD",DataAreaId,"T.SalesLine","%CurrencyCode","","","","","","","ItemId|InventTransId",$D754,$E754)</f>
        <v>EUR</v>
      </c>
      <c r="K754" s="9">
        <f>_xll.AtlasFormulas.AtlasFunctions.AtlasBalance("PROD",DataAreaId,"T.SalesLine","Sum|LineAmount|0","","","","","","","ItemId|InventTransId",$D754,$E754)</f>
        <v>217.5</v>
      </c>
      <c r="L754" s="6">
        <v>42790</v>
      </c>
      <c r="M754" s="6">
        <v>42781</v>
      </c>
    </row>
    <row r="755" spans="1:13" ht="30" x14ac:dyDescent="0.25">
      <c r="A755" s="4" t="s">
        <v>1442</v>
      </c>
      <c r="B755" s="7" t="str">
        <f>_xll.AtlasFormulas.AtlasFunctions.AtlasTable("PROD",DataAreaId,"T.SalesTable","%CustAccount","","","","","","","SalesId",$A755)</f>
        <v>364-000014</v>
      </c>
      <c r="C755" s="7" t="str">
        <f>_xll.AtlasFormulas.AtlasFunctions.AtlasTable("PROD",DataAreaId,"T.CustTable","%Name","","","","","","","AccountNum",$B755)</f>
        <v>Rowij</v>
      </c>
      <c r="D755" s="4" t="s">
        <v>1611</v>
      </c>
      <c r="E755" s="4" t="s">
        <v>1615</v>
      </c>
      <c r="F755" s="12" t="s">
        <v>1613</v>
      </c>
      <c r="G755" s="7" t="str">
        <f>_xll.AtlasFormulas.AtlasFunctions.AtlasTable("PROD",DataAreaId,"T.SalesLine","%ShippingDateRequested","","","","","","","ItemId|InventTransId",$D755,$E755)</f>
        <v>3/3/2017</v>
      </c>
      <c r="H755" s="9">
        <v>-10</v>
      </c>
      <c r="I755" s="9">
        <f>_xll.AtlasFormulas.AtlasFunctions.AtlasBalance("PROD",DataAreaId,"T.SalesLine","Sum|SalesPrice|0","","","","","","","ItemId|InventTransId",$D755,$E755)</f>
        <v>19.25</v>
      </c>
      <c r="J755" s="7" t="str">
        <f>_xll.AtlasFormulas.AtlasFunctions.AtlasTable("PROD",DataAreaId,"T.SalesLine","%CurrencyCode","","","","","","","ItemId|InventTransId",$D755,$E755)</f>
        <v>EUR</v>
      </c>
      <c r="K755" s="9">
        <f>_xll.AtlasFormulas.AtlasFunctions.AtlasBalance("PROD",DataAreaId,"T.SalesLine","Sum|LineAmount|0","","","","","","","ItemId|InventTransId",$D755,$E755)</f>
        <v>192.5</v>
      </c>
      <c r="L755" s="6">
        <v>42797</v>
      </c>
      <c r="M755" s="6">
        <v>42797</v>
      </c>
    </row>
    <row r="756" spans="1:13" ht="30" x14ac:dyDescent="0.25">
      <c r="A756" s="4" t="s">
        <v>1419</v>
      </c>
      <c r="B756" s="7" t="str">
        <f>_xll.AtlasFormulas.AtlasFunctions.AtlasTable("PROD",DataAreaId,"T.SalesTable","%CustAccount","","","","","","","SalesId",$A756)</f>
        <v>364-000175</v>
      </c>
      <c r="C756" s="7" t="str">
        <f>_xll.AtlasFormulas.AtlasFunctions.AtlasTable("PROD",DataAreaId,"T.CustTable","%Name","","","","","","","AccountNum",$B756)</f>
        <v>Desami SPRL</v>
      </c>
      <c r="D756" s="4" t="s">
        <v>1611</v>
      </c>
      <c r="E756" s="4" t="s">
        <v>1616</v>
      </c>
      <c r="F756" s="12" t="s">
        <v>1613</v>
      </c>
      <c r="G756" s="7" t="str">
        <f>_xll.AtlasFormulas.AtlasFunctions.AtlasTable("PROD",DataAreaId,"T.SalesLine","%ShippingDateRequested","","","","","","","ItemId|InventTransId",$D756,$E756)</f>
        <v>4/1/2017</v>
      </c>
      <c r="H756" s="9">
        <v>-5</v>
      </c>
      <c r="I756" s="9">
        <f>_xll.AtlasFormulas.AtlasFunctions.AtlasBalance("PROD",DataAreaId,"T.SalesLine","Sum|SalesPrice|0","","","","","","","ItemId|InventTransId",$D756,$E756)</f>
        <v>21.75</v>
      </c>
      <c r="J756" s="7" t="str">
        <f>_xll.AtlasFormulas.AtlasFunctions.AtlasTable("PROD",DataAreaId,"T.SalesLine","%CurrencyCode","","","","","","","ItemId|InventTransId",$D756,$E756)</f>
        <v>EUR</v>
      </c>
      <c r="K756" s="9">
        <f>_xll.AtlasFormulas.AtlasFunctions.AtlasBalance("PROD",DataAreaId,"T.SalesLine","Sum|LineAmount|0","","","","","","","ItemId|InventTransId",$D756,$E756)</f>
        <v>108.75</v>
      </c>
      <c r="L756" s="6">
        <v>42830</v>
      </c>
      <c r="M756" s="6">
        <v>42828</v>
      </c>
    </row>
    <row r="757" spans="1:13" ht="30" x14ac:dyDescent="0.25">
      <c r="A757" s="4" t="s">
        <v>1536</v>
      </c>
      <c r="B757" s="7" t="str">
        <f>_xll.AtlasFormulas.AtlasFunctions.AtlasTable("PROD",DataAreaId,"T.SalesTable","%CustAccount","","","","","","","SalesId",$A757)</f>
        <v>364-000018</v>
      </c>
      <c r="C757" s="7" t="str">
        <f>_xll.AtlasFormulas.AtlasFunctions.AtlasTable("PROD",DataAreaId,"T.CustTable","%Name","","","","","","","AccountNum",$B757)</f>
        <v>Tebecon B.V.</v>
      </c>
      <c r="D757" s="4" t="s">
        <v>1611</v>
      </c>
      <c r="E757" s="4" t="s">
        <v>1617</v>
      </c>
      <c r="F757" s="12" t="s">
        <v>1613</v>
      </c>
      <c r="G757" s="7" t="str">
        <f>_xll.AtlasFormulas.AtlasFunctions.AtlasTable("PROD",DataAreaId,"T.SalesLine","%ShippingDateRequested","","","","","","","ItemId|InventTransId",$D757,$E757)</f>
        <v>4/24/2017</v>
      </c>
      <c r="H757" s="9">
        <v>-6</v>
      </c>
      <c r="I757" s="9">
        <f>_xll.AtlasFormulas.AtlasFunctions.AtlasBalance("PROD",DataAreaId,"T.SalesLine","Sum|SalesPrice|0","","","","","","","ItemId|InventTransId",$D757,$E757)</f>
        <v>19.600000000000001</v>
      </c>
      <c r="J757" s="7" t="str">
        <f>_xll.AtlasFormulas.AtlasFunctions.AtlasTable("PROD",DataAreaId,"T.SalesLine","%CurrencyCode","","","","","","","ItemId|InventTransId",$D757,$E757)</f>
        <v>EUR</v>
      </c>
      <c r="K757" s="9">
        <f>_xll.AtlasFormulas.AtlasFunctions.AtlasBalance("PROD",DataAreaId,"T.SalesLine","Sum|LineAmount|0","","","","","","","ItemId|InventTransId",$D757,$E757)</f>
        <v>117.6</v>
      </c>
      <c r="L757" s="6">
        <v>42863</v>
      </c>
      <c r="M757" s="6">
        <v>42851</v>
      </c>
    </row>
    <row r="758" spans="1:13" ht="30" x14ac:dyDescent="0.25">
      <c r="A758" s="4" t="s">
        <v>1452</v>
      </c>
      <c r="B758" s="7" t="str">
        <f>_xll.AtlasFormulas.AtlasFunctions.AtlasTable("PROD",DataAreaId,"T.SalesTable","%CustAccount","","","","","","","SalesId",$A758)</f>
        <v>364-000089</v>
      </c>
      <c r="C758" s="7" t="str">
        <f>_xll.AtlasFormulas.AtlasFunctions.AtlasTable("PROD",DataAreaId,"T.CustTable","%Name","","","","","","","AccountNum",$B758)</f>
        <v>Kiwitz Jaki B.V.</v>
      </c>
      <c r="D758" s="4" t="s">
        <v>1611</v>
      </c>
      <c r="E758" s="4" t="s">
        <v>1618</v>
      </c>
      <c r="F758" s="12" t="s">
        <v>1613</v>
      </c>
      <c r="G758" s="7" t="str">
        <f>_xll.AtlasFormulas.AtlasFunctions.AtlasTable("PROD",DataAreaId,"T.SalesLine","%ShippingDateRequested","","","","","","","ItemId|InventTransId",$D758,$E758)</f>
        <v>5/5/2017</v>
      </c>
      <c r="H758" s="9">
        <v>-4</v>
      </c>
      <c r="I758" s="9">
        <f>_xll.AtlasFormulas.AtlasFunctions.AtlasBalance("PROD",DataAreaId,"T.SalesLine","Sum|SalesPrice|0","","","","","","","ItemId|InventTransId",$D758,$E758)</f>
        <v>21.75</v>
      </c>
      <c r="J758" s="7" t="str">
        <f>_xll.AtlasFormulas.AtlasFunctions.AtlasTable("PROD",DataAreaId,"T.SalesLine","%CurrencyCode","","","","","","","ItemId|InventTransId",$D758,$E758)</f>
        <v>EUR</v>
      </c>
      <c r="K758" s="9">
        <f>_xll.AtlasFormulas.AtlasFunctions.AtlasBalance("PROD",DataAreaId,"T.SalesLine","Sum|LineAmount|0","","","","","","","ItemId|InventTransId",$D758,$E758)</f>
        <v>87</v>
      </c>
      <c r="L758" s="6">
        <v>42867</v>
      </c>
      <c r="M758" s="6">
        <v>42860</v>
      </c>
    </row>
    <row r="759" spans="1:13" ht="30" x14ac:dyDescent="0.25">
      <c r="A759" s="4" t="s">
        <v>1500</v>
      </c>
      <c r="B759" s="7" t="str">
        <f>_xll.AtlasFormulas.AtlasFunctions.AtlasTable("PROD",DataAreaId,"T.SalesTable","%CustAccount","","","","","","","SalesId",$A759)</f>
        <v>364-000059</v>
      </c>
      <c r="C759" s="7" t="str">
        <f>_xll.AtlasFormulas.AtlasFunctions.AtlasTable("PROD",DataAreaId,"T.CustTable","%Name","","","","","","","AccountNum",$B759)</f>
        <v>Kreeft Betonrenovatie &amp; Injectietechnieken BV</v>
      </c>
      <c r="D759" s="4" t="s">
        <v>1611</v>
      </c>
      <c r="E759" s="4" t="s">
        <v>1619</v>
      </c>
      <c r="F759" s="12" t="s">
        <v>1613</v>
      </c>
      <c r="G759" s="7" t="str">
        <f>_xll.AtlasFormulas.AtlasFunctions.AtlasTable("PROD",DataAreaId,"T.SalesLine","%ShippingDateRequested","","","","","","","ItemId|InventTransId",$D759,$E759)</f>
        <v>5/6/2017</v>
      </c>
      <c r="H759" s="9">
        <v>-2</v>
      </c>
      <c r="I759" s="9">
        <f>_xll.AtlasFormulas.AtlasFunctions.AtlasBalance("PROD",DataAreaId,"T.SalesLine","Sum|SalesPrice|0","","","","","","","ItemId|InventTransId",$D759,$E759)</f>
        <v>21.75</v>
      </c>
      <c r="J759" s="7" t="str">
        <f>_xll.AtlasFormulas.AtlasFunctions.AtlasTable("PROD",DataAreaId,"T.SalesLine","%CurrencyCode","","","","","","","ItemId|InventTransId",$D759,$E759)</f>
        <v>EUR</v>
      </c>
      <c r="K759" s="9">
        <f>_xll.AtlasFormulas.AtlasFunctions.AtlasBalance("PROD",DataAreaId,"T.SalesLine","Sum|LineAmount|0","","","","","","","ItemId|InventTransId",$D759,$E759)</f>
        <v>43.5</v>
      </c>
      <c r="L759" s="6">
        <v>42867</v>
      </c>
      <c r="M759" s="6">
        <v>42860</v>
      </c>
    </row>
    <row r="760" spans="1:13" ht="30" x14ac:dyDescent="0.25">
      <c r="A760" s="4" t="s">
        <v>1485</v>
      </c>
      <c r="B760" s="7" t="str">
        <f>_xll.AtlasFormulas.AtlasFunctions.AtlasTable("PROD",DataAreaId,"T.SalesTable","%CustAccount","","","","","","","SalesId",$A760)</f>
        <v>364-000015</v>
      </c>
      <c r="C760" s="7" t="str">
        <f>_xll.AtlasFormulas.AtlasFunctions.AtlasTable("PROD",DataAreaId,"T.CustTable","%Name","","","","","","","AccountNum",$B760)</f>
        <v>Vogel B.V.</v>
      </c>
      <c r="D760" s="4" t="s">
        <v>1611</v>
      </c>
      <c r="E760" s="4" t="s">
        <v>1620</v>
      </c>
      <c r="F760" s="12" t="s">
        <v>1613</v>
      </c>
      <c r="G760" s="7" t="str">
        <f>_xll.AtlasFormulas.AtlasFunctions.AtlasTable("PROD",DataAreaId,"T.SalesLine","%ShippingDateRequested","","","","","","","ItemId|InventTransId",$D760,$E760)</f>
        <v>5/10/2017</v>
      </c>
      <c r="H760" s="9">
        <v>-1</v>
      </c>
      <c r="I760" s="9">
        <f>_xll.AtlasFormulas.AtlasFunctions.AtlasBalance("PROD",DataAreaId,"T.SalesLine","Sum|SalesPrice|0","","","","","","","ItemId|InventTransId",$D760,$E760)</f>
        <v>21.75</v>
      </c>
      <c r="J760" s="7" t="str">
        <f>_xll.AtlasFormulas.AtlasFunctions.AtlasTable("PROD",DataAreaId,"T.SalesLine","%CurrencyCode","","","","","","","ItemId|InventTransId",$D760,$E760)</f>
        <v>EUR</v>
      </c>
      <c r="K760" s="9">
        <f>_xll.AtlasFormulas.AtlasFunctions.AtlasBalance("PROD",DataAreaId,"T.SalesLine","Sum|LineAmount|0","","","","","","","ItemId|InventTransId",$D760,$E760)</f>
        <v>21.75</v>
      </c>
      <c r="L760" s="6">
        <v>42867</v>
      </c>
      <c r="M760" s="6">
        <v>42866</v>
      </c>
    </row>
    <row r="761" spans="1:13" ht="30" x14ac:dyDescent="0.25">
      <c r="A761" s="4" t="s">
        <v>1621</v>
      </c>
      <c r="B761" s="7" t="str">
        <f>_xll.AtlasFormulas.AtlasFunctions.AtlasTable("PROD",DataAreaId,"T.SalesTable","%CustAccount","","","","","","","SalesId",$A761)</f>
        <v>364-000004</v>
      </c>
      <c r="C761" s="7" t="str">
        <f>_xll.AtlasFormulas.AtlasFunctions.AtlasTable("PROD",DataAreaId,"T.CustTable","%Name","","","","","","","AccountNum",$B761)</f>
        <v>Rendon</v>
      </c>
      <c r="D761" s="4" t="s">
        <v>1611</v>
      </c>
      <c r="E761" s="4" t="s">
        <v>1622</v>
      </c>
      <c r="F761" s="12" t="s">
        <v>1613</v>
      </c>
      <c r="G761" s="7" t="str">
        <f>_xll.AtlasFormulas.AtlasFunctions.AtlasTable("PROD",DataAreaId,"T.SalesLine","%ShippingDateRequested","","","","","","","ItemId|InventTransId",$D761,$E761)</f>
        <v>5/16/2017</v>
      </c>
      <c r="H761" s="9">
        <v>-5</v>
      </c>
      <c r="I761" s="9">
        <f>_xll.AtlasFormulas.AtlasFunctions.AtlasBalance("PROD",DataAreaId,"T.SalesLine","Sum|SalesPrice|0","","","","","","","ItemId|InventTransId",$D761,$E761)</f>
        <v>21.75</v>
      </c>
      <c r="J761" s="7" t="str">
        <f>_xll.AtlasFormulas.AtlasFunctions.AtlasTable("PROD",DataAreaId,"T.SalesLine","%CurrencyCode","","","","","","","ItemId|InventTransId",$D761,$E761)</f>
        <v>EUR</v>
      </c>
      <c r="K761" s="9">
        <f>_xll.AtlasFormulas.AtlasFunctions.AtlasBalance("PROD",DataAreaId,"T.SalesLine","Sum|LineAmount|0","","","","","","","ItemId|InventTransId",$D761,$E761)</f>
        <v>108.75</v>
      </c>
      <c r="L761" s="6">
        <v>42879</v>
      </c>
      <c r="M761" s="6">
        <v>42871</v>
      </c>
    </row>
    <row r="762" spans="1:13" ht="30" x14ac:dyDescent="0.25">
      <c r="A762" s="4" t="s">
        <v>1462</v>
      </c>
      <c r="B762" s="7" t="str">
        <f>_xll.AtlasFormulas.AtlasFunctions.AtlasTable("PROD",DataAreaId,"T.SalesTable","%CustAccount","","","","","","","SalesId",$A762)</f>
        <v>364-000059</v>
      </c>
      <c r="C762" s="7" t="str">
        <f>_xll.AtlasFormulas.AtlasFunctions.AtlasTable("PROD",DataAreaId,"T.CustTable","%Name","","","","","","","AccountNum",$B762)</f>
        <v>Kreeft Betonrenovatie &amp; Injectietechnieken BV</v>
      </c>
      <c r="D762" s="4" t="s">
        <v>1611</v>
      </c>
      <c r="E762" s="4" t="s">
        <v>1623</v>
      </c>
      <c r="F762" s="12" t="s">
        <v>1613</v>
      </c>
      <c r="G762" s="7" t="str">
        <f>_xll.AtlasFormulas.AtlasFunctions.AtlasTable("PROD",DataAreaId,"T.SalesLine","%ShippingDateRequested","","","","","","","ItemId|InventTransId",$D762,$E762)</f>
        <v>6/6/2017</v>
      </c>
      <c r="H762" s="9">
        <v>-2</v>
      </c>
      <c r="I762" s="9">
        <f>_xll.AtlasFormulas.AtlasFunctions.AtlasBalance("PROD",DataAreaId,"T.SalesLine","Sum|SalesPrice|0","","","","","","","ItemId|InventTransId",$D762,$E762)</f>
        <v>21.75</v>
      </c>
      <c r="J762" s="7" t="str">
        <f>_xll.AtlasFormulas.AtlasFunctions.AtlasTable("PROD",DataAreaId,"T.SalesLine","%CurrencyCode","","","","","","","ItemId|InventTransId",$D762,$E762)</f>
        <v>EUR</v>
      </c>
      <c r="K762" s="9">
        <f>_xll.AtlasFormulas.AtlasFunctions.AtlasBalance("PROD",DataAreaId,"T.SalesLine","Sum|LineAmount|0","","","","","","","ItemId|InventTransId",$D762,$E762)</f>
        <v>43.5</v>
      </c>
      <c r="L762" s="6">
        <v>42894</v>
      </c>
      <c r="M762" s="6">
        <v>42892</v>
      </c>
    </row>
    <row r="763" spans="1:13" ht="30" x14ac:dyDescent="0.25">
      <c r="A763" s="4" t="s">
        <v>1624</v>
      </c>
      <c r="B763" s="7" t="str">
        <f>_xll.AtlasFormulas.AtlasFunctions.AtlasTable("PROD",DataAreaId,"T.SalesTable","%CustAccount","","","","","","","SalesId",$A763)</f>
        <v>364-000015</v>
      </c>
      <c r="C763" s="7" t="str">
        <f>_xll.AtlasFormulas.AtlasFunctions.AtlasTable("PROD",DataAreaId,"T.CustTable","%Name","","","","","","","AccountNum",$B763)</f>
        <v>Vogel B.V.</v>
      </c>
      <c r="D763" s="4" t="s">
        <v>1611</v>
      </c>
      <c r="E763" s="4" t="s">
        <v>1625</v>
      </c>
      <c r="F763" s="12" t="s">
        <v>1613</v>
      </c>
      <c r="G763" s="7" t="str">
        <f>_xll.AtlasFormulas.AtlasFunctions.AtlasTable("PROD",DataAreaId,"T.SalesLine","%ShippingDateRequested","","","","","","","ItemId|InventTransId",$D763,$E763)</f>
        <v>6/19/2017</v>
      </c>
      <c r="H763" s="9">
        <v>-5</v>
      </c>
      <c r="I763" s="9">
        <f>_xll.AtlasFormulas.AtlasFunctions.AtlasBalance("PROD",DataAreaId,"T.SalesLine","Sum|SalesPrice|0","","","","","","","ItemId|InventTransId",$D763,$E763)</f>
        <v>21.75</v>
      </c>
      <c r="J763" s="7" t="str">
        <f>_xll.AtlasFormulas.AtlasFunctions.AtlasTable("PROD",DataAreaId,"T.SalesLine","%CurrencyCode","","","","","","","ItemId|InventTransId",$D763,$E763)</f>
        <v>EUR</v>
      </c>
      <c r="K763" s="9">
        <f>_xll.AtlasFormulas.AtlasFunctions.AtlasBalance("PROD",DataAreaId,"T.SalesLine","Sum|LineAmount|0","","","","","","","ItemId|InventTransId",$D763,$E763)</f>
        <v>130.5</v>
      </c>
      <c r="L763" s="6">
        <v>42906</v>
      </c>
      <c r="M763" s="6">
        <v>42905</v>
      </c>
    </row>
    <row r="764" spans="1:13" ht="30" x14ac:dyDescent="0.25">
      <c r="A764" s="4" t="s">
        <v>1624</v>
      </c>
      <c r="B764" s="7" t="str">
        <f>_xll.AtlasFormulas.AtlasFunctions.AtlasTable("PROD",DataAreaId,"T.SalesTable","%CustAccount","","","","","","","SalesId",$A764)</f>
        <v>364-000015</v>
      </c>
      <c r="C764" s="7" t="str">
        <f>_xll.AtlasFormulas.AtlasFunctions.AtlasTable("PROD",DataAreaId,"T.CustTable","%Name","","","","","","","AccountNum",$B764)</f>
        <v>Vogel B.V.</v>
      </c>
      <c r="D764" s="4" t="s">
        <v>1611</v>
      </c>
      <c r="E764" s="4" t="s">
        <v>1625</v>
      </c>
      <c r="F764" s="12" t="s">
        <v>1613</v>
      </c>
      <c r="G764" s="7" t="str">
        <f>_xll.AtlasFormulas.AtlasFunctions.AtlasTable("PROD",DataAreaId,"T.SalesLine","%ShippingDateRequested","","","","","","","ItemId|InventTransId",$D764,$E764)</f>
        <v>6/19/2017</v>
      </c>
      <c r="H764" s="9">
        <v>-1</v>
      </c>
      <c r="I764" s="9">
        <f>_xll.AtlasFormulas.AtlasFunctions.AtlasBalance("PROD",DataAreaId,"T.SalesLine","Sum|SalesPrice|0","","","","","","","ItemId|InventTransId",$D764,$E764)</f>
        <v>21.75</v>
      </c>
      <c r="J764" s="7" t="str">
        <f>_xll.AtlasFormulas.AtlasFunctions.AtlasTable("PROD",DataAreaId,"T.SalesLine","%CurrencyCode","","","","","","","ItemId|InventTransId",$D764,$E764)</f>
        <v>EUR</v>
      </c>
      <c r="K764" s="9">
        <f>_xll.AtlasFormulas.AtlasFunctions.AtlasBalance("PROD",DataAreaId,"T.SalesLine","Sum|LineAmount|0","","","","","","","ItemId|InventTransId",$D764,$E764)</f>
        <v>130.5</v>
      </c>
      <c r="L764" s="6">
        <v>42906</v>
      </c>
      <c r="M764" s="6">
        <v>42905</v>
      </c>
    </row>
    <row r="765" spans="1:13" ht="30" x14ac:dyDescent="0.25">
      <c r="A765" s="4" t="s">
        <v>1536</v>
      </c>
      <c r="B765" s="7" t="str">
        <f>_xll.AtlasFormulas.AtlasFunctions.AtlasTable("PROD",DataAreaId,"T.SalesTable","%CustAccount","","","","","","","SalesId",$A765)</f>
        <v>364-000018</v>
      </c>
      <c r="C765" s="7" t="str">
        <f>_xll.AtlasFormulas.AtlasFunctions.AtlasTable("PROD",DataAreaId,"T.CustTable","%Name","","","","","","","AccountNum",$B765)</f>
        <v>Tebecon B.V.</v>
      </c>
      <c r="D765" s="4" t="s">
        <v>1626</v>
      </c>
      <c r="E765" s="4" t="s">
        <v>1627</v>
      </c>
      <c r="F765" s="12" t="s">
        <v>1628</v>
      </c>
      <c r="G765" s="7" t="str">
        <f>_xll.AtlasFormulas.AtlasFunctions.AtlasTable("PROD",DataAreaId,"T.SalesLine","%ShippingDateRequested","","","","","","","ItemId|InventTransId",$D765,$E765)</f>
        <v>4/24/2017</v>
      </c>
      <c r="H765" s="9">
        <v>-2</v>
      </c>
      <c r="I765" s="9">
        <f>_xll.AtlasFormulas.AtlasFunctions.AtlasBalance("PROD",DataAreaId,"T.SalesLine","Sum|SalesPrice|0","","","","","","","ItemId|InventTransId",$D765,$E765)</f>
        <v>16.899999999999999</v>
      </c>
      <c r="J765" s="7" t="str">
        <f>_xll.AtlasFormulas.AtlasFunctions.AtlasTable("PROD",DataAreaId,"T.SalesLine","%CurrencyCode","","","","","","","ItemId|InventTransId",$D765,$E765)</f>
        <v>EUR</v>
      </c>
      <c r="K765" s="9">
        <f>_xll.AtlasFormulas.AtlasFunctions.AtlasBalance("PROD",DataAreaId,"T.SalesLine","Sum|LineAmount|0","","","","","","","ItemId|InventTransId",$D765,$E765)</f>
        <v>33.799999999999997</v>
      </c>
      <c r="L765" s="6">
        <v>42863</v>
      </c>
      <c r="M765" s="6">
        <v>42851</v>
      </c>
    </row>
    <row r="766" spans="1:13" x14ac:dyDescent="0.25">
      <c r="A766" s="4" t="s">
        <v>1472</v>
      </c>
      <c r="B766" s="7" t="str">
        <f>_xll.AtlasFormulas.AtlasFunctions.AtlasTable("PROD",DataAreaId,"T.SalesTable","%CustAccount","","","","","","","SalesId",$A766)</f>
        <v>364-000010</v>
      </c>
      <c r="C766" s="7" t="str">
        <f>_xll.AtlasFormulas.AtlasFunctions.AtlasTable("PROD",DataAreaId,"T.CustTable","%Name","","","","","","","AccountNum",$B766)</f>
        <v>Balm Uitwendige Wapening B.V.</v>
      </c>
      <c r="D766" s="4" t="s">
        <v>153</v>
      </c>
      <c r="E766" s="4" t="s">
        <v>1629</v>
      </c>
      <c r="F766" s="4" t="s">
        <v>1630</v>
      </c>
      <c r="G766" s="7" t="str">
        <f>_xll.AtlasFormulas.AtlasFunctions.AtlasTable("PROD",DataAreaId,"T.SalesLine","%ShippingDateRequested","","","","","","","ItemId|InventTransId",$D766,$E766)</f>
        <v>3/3/2017</v>
      </c>
      <c r="H766" s="9">
        <v>-21</v>
      </c>
      <c r="I766" s="9">
        <f>_xll.AtlasFormulas.AtlasFunctions.AtlasBalance("PROD",DataAreaId,"T.SalesLine","Sum|SalesPrice|0","","","","","","","ItemId|InventTransId",$D766,$E766)</f>
        <v>47.65</v>
      </c>
      <c r="J766" s="7" t="str">
        <f>_xll.AtlasFormulas.AtlasFunctions.AtlasTable("PROD",DataAreaId,"T.SalesLine","%CurrencyCode","","","","","","","ItemId|InventTransId",$D766,$E766)</f>
        <v>EUR</v>
      </c>
      <c r="K766" s="9">
        <f>_xll.AtlasFormulas.AtlasFunctions.AtlasBalance("PROD",DataAreaId,"T.SalesLine","Sum|LineAmount|0","","","","","","","ItemId|InventTransId",$D766,$E766)</f>
        <v>1000.65</v>
      </c>
      <c r="L766" s="6">
        <v>42811</v>
      </c>
      <c r="M766" s="6">
        <v>42796</v>
      </c>
    </row>
    <row r="767" spans="1:13" x14ac:dyDescent="0.25">
      <c r="A767" s="4" t="s">
        <v>1481</v>
      </c>
      <c r="B767" s="7" t="str">
        <f>_xll.AtlasFormulas.AtlasFunctions.AtlasTable("PROD",DataAreaId,"T.SalesTable","%CustAccount","","","","","","","SalesId",$A767)</f>
        <v>364-000014</v>
      </c>
      <c r="C767" s="7" t="str">
        <f>_xll.AtlasFormulas.AtlasFunctions.AtlasTable("PROD",DataAreaId,"T.CustTable","%Name","","","","","","","AccountNum",$B767)</f>
        <v>Rowij</v>
      </c>
      <c r="D767" s="4" t="s">
        <v>153</v>
      </c>
      <c r="E767" s="4" t="s">
        <v>1631</v>
      </c>
      <c r="F767" s="4" t="s">
        <v>1630</v>
      </c>
      <c r="G767" s="7" t="str">
        <f>_xll.AtlasFormulas.AtlasFunctions.AtlasTable("PROD",DataAreaId,"T.SalesLine","%ShippingDateRequested","","","","","","","ItemId|InventTransId",$D767,$E767)</f>
        <v/>
      </c>
      <c r="H767" s="9">
        <v>-1</v>
      </c>
      <c r="I767" s="9">
        <f>_xll.AtlasFormulas.AtlasFunctions.AtlasBalance("PROD",DataAreaId,"T.SalesLine","Sum|SalesPrice|0","","","","","","","ItemId|InventTransId",$D767,$E767)</f>
        <v>0</v>
      </c>
      <c r="J767" s="7" t="str">
        <f>_xll.AtlasFormulas.AtlasFunctions.AtlasTable("PROD",DataAreaId,"T.SalesLine","%CurrencyCode","","","","","","","ItemId|InventTransId",$D767,$E767)</f>
        <v/>
      </c>
      <c r="K767" s="9">
        <f>_xll.AtlasFormulas.AtlasFunctions.AtlasBalance("PROD",DataAreaId,"T.SalesLine","Sum|LineAmount|0","","","","","","","ItemId|InventTransId",$D767,$E767)</f>
        <v>0</v>
      </c>
      <c r="L767" s="6">
        <v>42822</v>
      </c>
      <c r="M767" s="6">
        <v>42815</v>
      </c>
    </row>
    <row r="768" spans="1:13" x14ac:dyDescent="0.25">
      <c r="A768" s="4" t="s">
        <v>1481</v>
      </c>
      <c r="B768" s="7" t="str">
        <f>_xll.AtlasFormulas.AtlasFunctions.AtlasTable("PROD",DataAreaId,"T.SalesTable","%CustAccount","","","","","","","SalesId",$A768)</f>
        <v>364-000014</v>
      </c>
      <c r="C768" s="7" t="str">
        <f>_xll.AtlasFormulas.AtlasFunctions.AtlasTable("PROD",DataAreaId,"T.CustTable","%Name","","","","","","","AccountNum",$B768)</f>
        <v>Rowij</v>
      </c>
      <c r="D768" s="4" t="s">
        <v>153</v>
      </c>
      <c r="E768" s="4" t="s">
        <v>1631</v>
      </c>
      <c r="F768" s="4" t="s">
        <v>1630</v>
      </c>
      <c r="G768" s="7" t="str">
        <f>_xll.AtlasFormulas.AtlasFunctions.AtlasTable("PROD",DataAreaId,"T.SalesLine","%ShippingDateRequested","","","","","","","ItemId|InventTransId",$D768,$E768)</f>
        <v/>
      </c>
      <c r="H768" s="9">
        <v>1</v>
      </c>
      <c r="I768" s="9">
        <f>_xll.AtlasFormulas.AtlasFunctions.AtlasBalance("PROD",DataAreaId,"T.SalesLine","Sum|SalesPrice|0","","","","","","","ItemId|InventTransId",$D768,$E768)</f>
        <v>0</v>
      </c>
      <c r="J768" s="7" t="str">
        <f>_xll.AtlasFormulas.AtlasFunctions.AtlasTable("PROD",DataAreaId,"T.SalesLine","%CurrencyCode","","","","","","","ItemId|InventTransId",$D768,$E768)</f>
        <v/>
      </c>
      <c r="K768" s="9">
        <f>_xll.AtlasFormulas.AtlasFunctions.AtlasBalance("PROD",DataAreaId,"T.SalesLine","Sum|LineAmount|0","","","","","","","ItemId|InventTransId",$D768,$E768)</f>
        <v>0</v>
      </c>
      <c r="L768" s="6">
        <v>42822</v>
      </c>
      <c r="M768" s="6">
        <v>42822</v>
      </c>
    </row>
    <row r="769" spans="1:13" x14ac:dyDescent="0.25">
      <c r="A769" s="4" t="s">
        <v>1632</v>
      </c>
      <c r="B769" s="7" t="str">
        <f>_xll.AtlasFormulas.AtlasFunctions.AtlasTable("PROD",DataAreaId,"T.SalesTable","%CustAccount","","","","","","","SalesId",$A769)</f>
        <v>364-000018</v>
      </c>
      <c r="C769" s="7" t="str">
        <f>_xll.AtlasFormulas.AtlasFunctions.AtlasTable("PROD",DataAreaId,"T.CustTable","%Name","","","","","","","AccountNum",$B769)</f>
        <v>Tebecon B.V.</v>
      </c>
      <c r="D769" s="4" t="s">
        <v>67</v>
      </c>
      <c r="E769" s="4" t="s">
        <v>1633</v>
      </c>
      <c r="F769" s="4" t="s">
        <v>572</v>
      </c>
      <c r="G769" s="7" t="str">
        <f>_xll.AtlasFormulas.AtlasFunctions.AtlasTable("PROD",DataAreaId,"T.SalesLine","%ShippingDateRequested","","","","","","","ItemId|InventTransId",$D769,$E769)</f>
        <v>3/7/2017</v>
      </c>
      <c r="H769" s="9">
        <v>-1</v>
      </c>
      <c r="I769" s="9">
        <f>_xll.AtlasFormulas.AtlasFunctions.AtlasBalance("PROD",DataAreaId,"T.SalesLine","Sum|SalesPrice|0","","","","","","","ItemId|InventTransId",$D769,$E769)</f>
        <v>49</v>
      </c>
      <c r="J769" s="7" t="str">
        <f>_xll.AtlasFormulas.AtlasFunctions.AtlasTable("PROD",DataAreaId,"T.SalesLine","%CurrencyCode","","","","","","","ItemId|InventTransId",$D769,$E769)</f>
        <v>EUR</v>
      </c>
      <c r="K769" s="9">
        <f>_xll.AtlasFormulas.AtlasFunctions.AtlasBalance("PROD",DataAreaId,"T.SalesLine","Sum|LineAmount|0","","","","","","","ItemId|InventTransId",$D769,$E769)</f>
        <v>49</v>
      </c>
      <c r="L769" s="6">
        <v>42823</v>
      </c>
      <c r="M769" s="6">
        <v>42800</v>
      </c>
    </row>
    <row r="770" spans="1:13" x14ac:dyDescent="0.25">
      <c r="A770" s="4" t="s">
        <v>1481</v>
      </c>
      <c r="B770" s="7" t="str">
        <f>_xll.AtlasFormulas.AtlasFunctions.AtlasTable("PROD",DataAreaId,"T.SalesTable","%CustAccount","","","","","","","SalesId",$A770)</f>
        <v>364-000014</v>
      </c>
      <c r="C770" s="7" t="str">
        <f>_xll.AtlasFormulas.AtlasFunctions.AtlasTable("PROD",DataAreaId,"T.CustTable","%Name","","","","","","","AccountNum",$B770)</f>
        <v>Rowij</v>
      </c>
      <c r="D770" s="4" t="s">
        <v>67</v>
      </c>
      <c r="E770" s="4" t="s">
        <v>1634</v>
      </c>
      <c r="F770" s="4" t="s">
        <v>572</v>
      </c>
      <c r="G770" s="7" t="str">
        <f>_xll.AtlasFormulas.AtlasFunctions.AtlasTable("PROD",DataAreaId,"T.SalesLine","%ShippingDateRequested","","","","","","","ItemId|InventTransId",$D770,$E770)</f>
        <v>3/23/2017</v>
      </c>
      <c r="H770" s="9">
        <v>-1</v>
      </c>
      <c r="I770" s="9">
        <f>_xll.AtlasFormulas.AtlasFunctions.AtlasBalance("PROD",DataAreaId,"T.SalesLine","Sum|SalesPrice|0","","","","","","","ItemId|InventTransId",$D770,$E770)</f>
        <v>38.5</v>
      </c>
      <c r="J770" s="7" t="str">
        <f>_xll.AtlasFormulas.AtlasFunctions.AtlasTable("PROD",DataAreaId,"T.SalesLine","%CurrencyCode","","","","","","","ItemId|InventTransId",$D770,$E770)</f>
        <v>EUR</v>
      </c>
      <c r="K770" s="9">
        <f>_xll.AtlasFormulas.AtlasFunctions.AtlasBalance("PROD",DataAreaId,"T.SalesLine","Sum|LineAmount|0","","","","","","","ItemId|InventTransId",$D770,$E770)</f>
        <v>38.5</v>
      </c>
      <c r="L770" s="6">
        <v>42823</v>
      </c>
      <c r="M770" s="6">
        <v>42822</v>
      </c>
    </row>
    <row r="771" spans="1:13" x14ac:dyDescent="0.25">
      <c r="A771" s="4" t="s">
        <v>1635</v>
      </c>
      <c r="B771" s="7" t="str">
        <f>_xll.AtlasFormulas.AtlasFunctions.AtlasTable("PROD",DataAreaId,"T.SalesTable","%CustAccount","","","","","","","SalesId",$A771)</f>
        <v>364-000018</v>
      </c>
      <c r="C771" s="7" t="str">
        <f>_xll.AtlasFormulas.AtlasFunctions.AtlasTable("PROD",DataAreaId,"T.CustTable","%Name","","","","","","","AccountNum",$B771)</f>
        <v>Tebecon B.V.</v>
      </c>
      <c r="D771" s="4" t="s">
        <v>67</v>
      </c>
      <c r="E771" s="4" t="s">
        <v>1636</v>
      </c>
      <c r="F771" s="4" t="s">
        <v>572</v>
      </c>
      <c r="G771" s="7" t="str">
        <f>_xll.AtlasFormulas.AtlasFunctions.AtlasTable("PROD",DataAreaId,"T.SalesLine","%ShippingDateRequested","","","","","","","ItemId|InventTransId",$D771,$E771)</f>
        <v>3/27/2017</v>
      </c>
      <c r="H771" s="9">
        <v>-89</v>
      </c>
      <c r="I771" s="9">
        <f>_xll.AtlasFormulas.AtlasFunctions.AtlasBalance("PROD",DataAreaId,"T.SalesLine","Sum|SalesPrice|0","","","","","","","ItemId|InventTransId",$D771,$E771)</f>
        <v>49</v>
      </c>
      <c r="J771" s="7" t="str">
        <f>_xll.AtlasFormulas.AtlasFunctions.AtlasTable("PROD",DataAreaId,"T.SalesLine","%CurrencyCode","","","","","","","ItemId|InventTransId",$D771,$E771)</f>
        <v>EUR</v>
      </c>
      <c r="K771" s="9">
        <f>_xll.AtlasFormulas.AtlasFunctions.AtlasBalance("PROD",DataAreaId,"T.SalesLine","Sum|LineAmount|0","","","","","","","ItemId|InventTransId",$D771,$E771)</f>
        <v>4361</v>
      </c>
      <c r="L771" s="6">
        <v>42823</v>
      </c>
      <c r="M771" s="6">
        <v>42823</v>
      </c>
    </row>
    <row r="772" spans="1:13" x14ac:dyDescent="0.25">
      <c r="A772" s="4" t="s">
        <v>1448</v>
      </c>
      <c r="B772" s="7" t="str">
        <f>_xll.AtlasFormulas.AtlasFunctions.AtlasTable("PROD",DataAreaId,"T.SalesTable","%CustAccount","","","","","","","SalesId",$A772)</f>
        <v>364-000014</v>
      </c>
      <c r="C772" s="7" t="str">
        <f>_xll.AtlasFormulas.AtlasFunctions.AtlasTable("PROD",DataAreaId,"T.CustTable","%Name","","","","","","","AccountNum",$B772)</f>
        <v>Rowij</v>
      </c>
      <c r="D772" s="4" t="s">
        <v>67</v>
      </c>
      <c r="E772" s="4" t="s">
        <v>1637</v>
      </c>
      <c r="F772" s="4" t="s">
        <v>572</v>
      </c>
      <c r="G772" s="7" t="str">
        <f>_xll.AtlasFormulas.AtlasFunctions.AtlasTable("PROD",DataAreaId,"T.SalesLine","%ShippingDateRequested","","","","","","","ItemId|InventTransId",$D772,$E772)</f>
        <v>4/3/2017</v>
      </c>
      <c r="H772" s="9">
        <v>-58</v>
      </c>
      <c r="I772" s="9">
        <f>_xll.AtlasFormulas.AtlasFunctions.AtlasBalance("PROD",DataAreaId,"T.SalesLine","Sum|SalesPrice|0","","","","","","","ItemId|InventTransId",$D772,$E772)</f>
        <v>38.5</v>
      </c>
      <c r="J772" s="7" t="str">
        <f>_xll.AtlasFormulas.AtlasFunctions.AtlasTable("PROD",DataAreaId,"T.SalesLine","%CurrencyCode","","","","","","","ItemId|InventTransId",$D772,$E772)</f>
        <v>EUR</v>
      </c>
      <c r="K772" s="9">
        <f>_xll.AtlasFormulas.AtlasFunctions.AtlasBalance("PROD",DataAreaId,"T.SalesLine","Sum|LineAmount|0","","","","","","","ItemId|InventTransId",$D772,$E772)</f>
        <v>2233</v>
      </c>
      <c r="L772" s="6">
        <v>42832</v>
      </c>
      <c r="M772" s="6">
        <v>42828</v>
      </c>
    </row>
    <row r="773" spans="1:13" x14ac:dyDescent="0.25">
      <c r="A773" s="4" t="s">
        <v>1536</v>
      </c>
      <c r="B773" s="7" t="str">
        <f>_xll.AtlasFormulas.AtlasFunctions.AtlasTable("PROD",DataAreaId,"T.SalesTable","%CustAccount","","","","","","","SalesId",$A773)</f>
        <v>364-000018</v>
      </c>
      <c r="C773" s="7" t="str">
        <f>_xll.AtlasFormulas.AtlasFunctions.AtlasTable("PROD",DataAreaId,"T.CustTable","%Name","","","","","","","AccountNum",$B773)</f>
        <v>Tebecon B.V.</v>
      </c>
      <c r="D773" s="4" t="s">
        <v>67</v>
      </c>
      <c r="E773" s="4" t="s">
        <v>1638</v>
      </c>
      <c r="F773" s="4" t="s">
        <v>572</v>
      </c>
      <c r="G773" s="7" t="str">
        <f>_xll.AtlasFormulas.AtlasFunctions.AtlasTable("PROD",DataAreaId,"T.SalesLine","%ShippingDateRequested","","","","","","","ItemId|InventTransId",$D773,$E773)</f>
        <v>4/25/2017</v>
      </c>
      <c r="H773" s="9">
        <v>-1</v>
      </c>
      <c r="I773" s="9">
        <f>_xll.AtlasFormulas.AtlasFunctions.AtlasBalance("PROD",DataAreaId,"T.SalesLine","Sum|SalesPrice|0","","","","","","","ItemId|InventTransId",$D773,$E773)</f>
        <v>44.1</v>
      </c>
      <c r="J773" s="7" t="str">
        <f>_xll.AtlasFormulas.AtlasFunctions.AtlasTable("PROD",DataAreaId,"T.SalesLine","%CurrencyCode","","","","","","","ItemId|InventTransId",$D773,$E773)</f>
        <v>EUR</v>
      </c>
      <c r="K773" s="9">
        <f>_xll.AtlasFormulas.AtlasFunctions.AtlasBalance("PROD",DataAreaId,"T.SalesLine","Sum|LineAmount|0","","","","","","","ItemId|InventTransId",$D773,$E773)</f>
        <v>44.1</v>
      </c>
      <c r="L773" s="6">
        <v>42863</v>
      </c>
      <c r="M773" s="6">
        <v>42851</v>
      </c>
    </row>
    <row r="774" spans="1:13" x14ac:dyDescent="0.25">
      <c r="A774" s="4" t="s">
        <v>1442</v>
      </c>
      <c r="B774" s="7" t="str">
        <f>_xll.AtlasFormulas.AtlasFunctions.AtlasTable("PROD",DataAreaId,"T.SalesTable","%CustAccount","","","","","","","SalesId",$A774)</f>
        <v>364-000014</v>
      </c>
      <c r="C774" s="7" t="str">
        <f>_xll.AtlasFormulas.AtlasFunctions.AtlasTable("PROD",DataAreaId,"T.CustTable","%Name","","","","","","","AccountNum",$B774)</f>
        <v>Rowij</v>
      </c>
      <c r="D774" s="4" t="s">
        <v>70</v>
      </c>
      <c r="E774" s="4" t="s">
        <v>1639</v>
      </c>
      <c r="F774" s="4" t="s">
        <v>69</v>
      </c>
      <c r="G774" s="7" t="str">
        <f>_xll.AtlasFormulas.AtlasFunctions.AtlasTable("PROD",DataAreaId,"T.SalesLine","%ShippingDateRequested","","","","","","","ItemId|InventTransId",$D774,$E774)</f>
        <v>3/3/2017</v>
      </c>
      <c r="H774" s="9">
        <v>-1</v>
      </c>
      <c r="I774" s="9">
        <f>_xll.AtlasFormulas.AtlasFunctions.AtlasBalance("PROD",DataAreaId,"T.SalesLine","Sum|SalesPrice|0","","","","","","","ItemId|InventTransId",$D774,$E774)</f>
        <v>0</v>
      </c>
      <c r="J774" s="7" t="str">
        <f>_xll.AtlasFormulas.AtlasFunctions.AtlasTable("PROD",DataAreaId,"T.SalesLine","%CurrencyCode","","","","","","","ItemId|InventTransId",$D774,$E774)</f>
        <v>EUR</v>
      </c>
      <c r="K774" s="9">
        <f>_xll.AtlasFormulas.AtlasFunctions.AtlasBalance("PROD",DataAreaId,"T.SalesLine","Sum|LineAmount|0","","","","","","","ItemId|InventTransId",$D774,$E774)</f>
        <v>0</v>
      </c>
      <c r="L774" s="6">
        <v>42797</v>
      </c>
      <c r="M774" s="6">
        <v>42797</v>
      </c>
    </row>
    <row r="775" spans="1:13" x14ac:dyDescent="0.25">
      <c r="A775" s="4" t="s">
        <v>1452</v>
      </c>
      <c r="B775" s="7" t="str">
        <f>_xll.AtlasFormulas.AtlasFunctions.AtlasTable("PROD",DataAreaId,"T.SalesTable","%CustAccount","","","","","","","SalesId",$A775)</f>
        <v>364-000089</v>
      </c>
      <c r="C775" s="7" t="str">
        <f>_xll.AtlasFormulas.AtlasFunctions.AtlasTable("PROD",DataAreaId,"T.CustTable","%Name","","","","","","","AccountNum",$B775)</f>
        <v>Kiwitz Jaki B.V.</v>
      </c>
      <c r="D775" s="4" t="s">
        <v>70</v>
      </c>
      <c r="E775" s="4" t="s">
        <v>1640</v>
      </c>
      <c r="F775" s="4" t="s">
        <v>69</v>
      </c>
      <c r="G775" s="7" t="str">
        <f>_xll.AtlasFormulas.AtlasFunctions.AtlasTable("PROD",DataAreaId,"T.SalesLine","%ShippingDateRequested","","","","","","","ItemId|InventTransId",$D775,$E775)</f>
        <v>5/5/2017</v>
      </c>
      <c r="H775" s="9">
        <v>-1</v>
      </c>
      <c r="I775" s="9">
        <f>_xll.AtlasFormulas.AtlasFunctions.AtlasBalance("PROD",DataAreaId,"T.SalesLine","Sum|SalesPrice|0","","","","","","","ItemId|InventTransId",$D775,$E775)</f>
        <v>185</v>
      </c>
      <c r="J775" s="7" t="str">
        <f>_xll.AtlasFormulas.AtlasFunctions.AtlasTable("PROD",DataAreaId,"T.SalesLine","%CurrencyCode","","","","","","","ItemId|InventTransId",$D775,$E775)</f>
        <v>EUR</v>
      </c>
      <c r="K775" s="9">
        <f>_xll.AtlasFormulas.AtlasFunctions.AtlasBalance("PROD",DataAreaId,"T.SalesLine","Sum|LineAmount|0","","","","","","","ItemId|InventTransId",$D775,$E775)</f>
        <v>185</v>
      </c>
      <c r="L775" s="6">
        <v>42867</v>
      </c>
      <c r="M775" s="6">
        <v>42860</v>
      </c>
    </row>
    <row r="776" spans="1:13" x14ac:dyDescent="0.25">
      <c r="A776" s="4" t="s">
        <v>1641</v>
      </c>
      <c r="B776" s="7" t="str">
        <f>_xll.AtlasFormulas.AtlasFunctions.AtlasTable("PROD",DataAreaId,"T.SalesTable","%CustAccount","","","","","","","SalesId",$A776)</f>
        <v>364-000049</v>
      </c>
      <c r="C776" s="7" t="str">
        <f>_xll.AtlasFormulas.AtlasFunctions.AtlasTable("PROD",DataAreaId,"T.CustTable","%Name","","","","","","","AccountNum",$B776)</f>
        <v>Dirkzwager Groep B.V.</v>
      </c>
      <c r="D776" s="4" t="s">
        <v>1642</v>
      </c>
      <c r="E776" s="4" t="s">
        <v>1643</v>
      </c>
      <c r="F776" s="4" t="s">
        <v>1644</v>
      </c>
      <c r="G776" s="7" t="str">
        <f>_xll.AtlasFormulas.AtlasFunctions.AtlasTable("PROD",DataAreaId,"T.SalesLine","%ShippingDateRequested","","","","","","","ItemId|InventTransId",$D776,$E776)</f>
        <v>3/15/2017</v>
      </c>
      <c r="H776" s="9">
        <v>-60</v>
      </c>
      <c r="I776" s="9">
        <f>_xll.AtlasFormulas.AtlasFunctions.AtlasBalance("PROD",DataAreaId,"T.SalesLine","Sum|SalesPrice|0","","","","","","","ItemId|InventTransId",$D776,$E776)</f>
        <v>1.65</v>
      </c>
      <c r="J776" s="7" t="str">
        <f>_xll.AtlasFormulas.AtlasFunctions.AtlasTable("PROD",DataAreaId,"T.SalesLine","%CurrencyCode","","","","","","","ItemId|InventTransId",$D776,$E776)</f>
        <v>EUR</v>
      </c>
      <c r="K776" s="9">
        <f>_xll.AtlasFormulas.AtlasFunctions.AtlasBalance("PROD",DataAreaId,"T.SalesLine","Sum|LineAmount|0","","","","","","","ItemId|InventTransId",$D776,$E776)</f>
        <v>99</v>
      </c>
      <c r="L776" s="6">
        <v>42811</v>
      </c>
      <c r="M776" s="6">
        <v>42809</v>
      </c>
    </row>
    <row r="777" spans="1:13" x14ac:dyDescent="0.25">
      <c r="A777" s="4" t="s">
        <v>1645</v>
      </c>
      <c r="B777" s="7" t="str">
        <f>_xll.AtlasFormulas.AtlasFunctions.AtlasTable("PROD",DataAreaId,"T.SalesTable","%CustAccount","","","","","","","SalesId",$A777)</f>
        <v>364-000015</v>
      </c>
      <c r="C777" s="7" t="str">
        <f>_xll.AtlasFormulas.AtlasFunctions.AtlasTable("PROD",DataAreaId,"T.CustTable","%Name","","","","","","","AccountNum",$B777)</f>
        <v>Vogel B.V.</v>
      </c>
      <c r="D777" s="4" t="s">
        <v>576</v>
      </c>
      <c r="E777" s="4" t="s">
        <v>1646</v>
      </c>
      <c r="F777" s="4" t="s">
        <v>577</v>
      </c>
      <c r="G777" s="7" t="str">
        <f>_xll.AtlasFormulas.AtlasFunctions.AtlasTable("PROD",DataAreaId,"T.SalesLine","%ShippingDateRequested","","","","","","","ItemId|InventTransId",$D777,$E777)</f>
        <v>2/2/2017</v>
      </c>
      <c r="H777" s="9">
        <v>-48</v>
      </c>
      <c r="I777" s="9">
        <f>_xll.AtlasFormulas.AtlasFunctions.AtlasBalance("PROD",DataAreaId,"T.SalesLine","Sum|SalesPrice|0","","","","","","","ItemId|InventTransId",$D777,$E777)</f>
        <v>3.29</v>
      </c>
      <c r="J777" s="7" t="str">
        <f>_xll.AtlasFormulas.AtlasFunctions.AtlasTable("PROD",DataAreaId,"T.SalesLine","%CurrencyCode","","","","","","","ItemId|InventTransId",$D777,$E777)</f>
        <v>EUR</v>
      </c>
      <c r="K777" s="9">
        <f>_xll.AtlasFormulas.AtlasFunctions.AtlasBalance("PROD",DataAreaId,"T.SalesLine","Sum|LineAmount|0","","","","","","","ItemId|InventTransId",$D777,$E777)</f>
        <v>157.91999999999999</v>
      </c>
      <c r="L777" s="6">
        <v>42780</v>
      </c>
      <c r="M777" s="6">
        <v>42780</v>
      </c>
    </row>
    <row r="778" spans="1:13" x14ac:dyDescent="0.25">
      <c r="A778" s="4" t="s">
        <v>1434</v>
      </c>
      <c r="B778" s="7" t="str">
        <f>_xll.AtlasFormulas.AtlasFunctions.AtlasTable("PROD",DataAreaId,"T.SalesTable","%CustAccount","","","","","","","SalesId",$A778)</f>
        <v>364-000010</v>
      </c>
      <c r="C778" s="7" t="str">
        <f>_xll.AtlasFormulas.AtlasFunctions.AtlasTable("PROD",DataAreaId,"T.CustTable","%Name","","","","","","","AccountNum",$B778)</f>
        <v>Balm Uitwendige Wapening B.V.</v>
      </c>
      <c r="D778" s="4" t="s">
        <v>582</v>
      </c>
      <c r="E778" s="4" t="s">
        <v>1647</v>
      </c>
      <c r="F778" s="4" t="s">
        <v>583</v>
      </c>
      <c r="G778" s="7" t="str">
        <f>_xll.AtlasFormulas.AtlasFunctions.AtlasTable("PROD",DataAreaId,"T.SalesLine","%ShippingDateRequested","","","","","","","ItemId|InventTransId",$D778,$E778)</f>
        <v>6/22/2017</v>
      </c>
      <c r="H778" s="9">
        <v>-25</v>
      </c>
      <c r="I778" s="9">
        <f>_xll.AtlasFormulas.AtlasFunctions.AtlasBalance("PROD",DataAreaId,"T.SalesLine","Sum|SalesPrice|0","","","","","","","ItemId|InventTransId",$D778,$E778)</f>
        <v>0</v>
      </c>
      <c r="J778" s="7" t="str">
        <f>_xll.AtlasFormulas.AtlasFunctions.AtlasTable("PROD",DataAreaId,"T.SalesLine","%CurrencyCode","","","","","","","ItemId|InventTransId",$D778,$E778)</f>
        <v>EUR</v>
      </c>
      <c r="K778" s="9">
        <f>_xll.AtlasFormulas.AtlasFunctions.AtlasBalance("PROD",DataAreaId,"T.SalesLine","Sum|LineAmount|0","","","","","","","ItemId|InventTransId",$D778,$E778)</f>
        <v>0</v>
      </c>
      <c r="L778" s="6"/>
      <c r="M778" s="6"/>
    </row>
    <row r="779" spans="1:13" x14ac:dyDescent="0.25">
      <c r="A779" s="4" t="s">
        <v>1583</v>
      </c>
      <c r="B779" s="7" t="str">
        <f>_xll.AtlasFormulas.AtlasFunctions.AtlasTable("PROD",DataAreaId,"T.SalesTable","%CustAccount","","","","","","","SalesId",$A779)</f>
        <v>364-000014</v>
      </c>
      <c r="C779" s="7" t="str">
        <f>_xll.AtlasFormulas.AtlasFunctions.AtlasTable("PROD",DataAreaId,"T.CustTable","%Name","","","","","","","AccountNum",$B779)</f>
        <v>Rowij</v>
      </c>
      <c r="D779" s="4" t="s">
        <v>582</v>
      </c>
      <c r="E779" s="4" t="s">
        <v>1648</v>
      </c>
      <c r="F779" s="4" t="s">
        <v>583</v>
      </c>
      <c r="G779" s="7" t="str">
        <f>_xll.AtlasFormulas.AtlasFunctions.AtlasTable("PROD",DataAreaId,"T.SalesLine","%ShippingDateRequested","","","","","","","ItemId|InventTransId",$D779,$E779)</f>
        <v>1/23/2017</v>
      </c>
      <c r="H779" s="9">
        <v>-10</v>
      </c>
      <c r="I779" s="9">
        <f>_xll.AtlasFormulas.AtlasFunctions.AtlasBalance("PROD",DataAreaId,"T.SalesLine","Sum|SalesPrice|0","","","","","","","ItemId|InventTransId",$D779,$E779)</f>
        <v>7.5</v>
      </c>
      <c r="J779" s="7" t="str">
        <f>_xll.AtlasFormulas.AtlasFunctions.AtlasTable("PROD",DataAreaId,"T.SalesLine","%CurrencyCode","","","","","","","ItemId|InventTransId",$D779,$E779)</f>
        <v>EUR</v>
      </c>
      <c r="K779" s="9">
        <f>_xll.AtlasFormulas.AtlasFunctions.AtlasBalance("PROD",DataAreaId,"T.SalesLine","Sum|LineAmount|0","","","","","","","ItemId|InventTransId",$D779,$E779)</f>
        <v>75</v>
      </c>
      <c r="L779" s="6">
        <v>42761</v>
      </c>
      <c r="M779" s="6">
        <v>42760</v>
      </c>
    </row>
    <row r="780" spans="1:13" x14ac:dyDescent="0.25">
      <c r="A780" s="4" t="s">
        <v>1610</v>
      </c>
      <c r="B780" s="7" t="str">
        <f>_xll.AtlasFormulas.AtlasFunctions.AtlasTable("PROD",DataAreaId,"T.SalesTable","%CustAccount","","","","","","","SalesId",$A780)</f>
        <v>364-000054</v>
      </c>
      <c r="C780" s="7" t="str">
        <f>_xll.AtlasFormulas.AtlasFunctions.AtlasTable("PROD",DataAreaId,"T.CustTable","%Name","","","","","","","AccountNum",$B780)</f>
        <v>Geco Composietbedrijf</v>
      </c>
      <c r="D780" s="4" t="s">
        <v>582</v>
      </c>
      <c r="E780" s="4" t="s">
        <v>1649</v>
      </c>
      <c r="F780" s="4" t="s">
        <v>583</v>
      </c>
      <c r="G780" s="7" t="str">
        <f>_xll.AtlasFormulas.AtlasFunctions.AtlasTable("PROD",DataAreaId,"T.SalesLine","%ShippingDateRequested","","","","","","","ItemId|InventTransId",$D780,$E780)</f>
        <v>1/30/2017</v>
      </c>
      <c r="H780" s="9">
        <v>-20</v>
      </c>
      <c r="I780" s="9">
        <f>_xll.AtlasFormulas.AtlasFunctions.AtlasBalance("PROD",DataAreaId,"T.SalesLine","Sum|SalesPrice|0","","","","","","","ItemId|InventTransId",$D780,$E780)</f>
        <v>36.25</v>
      </c>
      <c r="J780" s="7" t="str">
        <f>_xll.AtlasFormulas.AtlasFunctions.AtlasTable("PROD",DataAreaId,"T.SalesLine","%CurrencyCode","","","","","","","ItemId|InventTransId",$D780,$E780)</f>
        <v>EUR</v>
      </c>
      <c r="K780" s="9">
        <f>_xll.AtlasFormulas.AtlasFunctions.AtlasBalance("PROD",DataAreaId,"T.SalesLine","Sum|LineAmount|0","","","","","","","ItemId|InventTransId",$D780,$E780)</f>
        <v>725</v>
      </c>
      <c r="L780" s="6">
        <v>42774</v>
      </c>
      <c r="M780" s="6">
        <v>42765</v>
      </c>
    </row>
    <row r="781" spans="1:13" x14ac:dyDescent="0.25">
      <c r="A781" s="4" t="s">
        <v>1502</v>
      </c>
      <c r="B781" s="7" t="str">
        <f>_xll.AtlasFormulas.AtlasFunctions.AtlasTable("PROD",DataAreaId,"T.SalesTable","%CustAccount","","","","","","","SalesId",$A781)</f>
        <v>364-000010</v>
      </c>
      <c r="C781" s="7" t="str">
        <f>_xll.AtlasFormulas.AtlasFunctions.AtlasTable("PROD",DataAreaId,"T.CustTable","%Name","","","","","","","AccountNum",$B781)</f>
        <v>Balm Uitwendige Wapening B.V.</v>
      </c>
      <c r="D781" s="4" t="s">
        <v>582</v>
      </c>
      <c r="E781" s="4" t="s">
        <v>1650</v>
      </c>
      <c r="F781" s="4" t="s">
        <v>583</v>
      </c>
      <c r="G781" s="7" t="str">
        <f>_xll.AtlasFormulas.AtlasFunctions.AtlasTable("PROD",DataAreaId,"T.SalesLine","%ShippingDateRequested","","","","","","","ItemId|InventTransId",$D781,$E781)</f>
        <v>2/4/2017</v>
      </c>
      <c r="H781" s="9">
        <v>-30</v>
      </c>
      <c r="I781" s="9">
        <f>_xll.AtlasFormulas.AtlasFunctions.AtlasBalance("PROD",DataAreaId,"T.SalesLine","Sum|SalesPrice|0","","","","","","","ItemId|InventTransId",$D781,$E781)</f>
        <v>6.75</v>
      </c>
      <c r="J781" s="7" t="str">
        <f>_xll.AtlasFormulas.AtlasFunctions.AtlasTable("PROD",DataAreaId,"T.SalesLine","%CurrencyCode","","","","","","","ItemId|InventTransId",$D781,$E781)</f>
        <v>EUR</v>
      </c>
      <c r="K781" s="9">
        <f>_xll.AtlasFormulas.AtlasFunctions.AtlasBalance("PROD",DataAreaId,"T.SalesLine","Sum|LineAmount|0","","","","","","","ItemId|InventTransId",$D781,$E781)</f>
        <v>202.5</v>
      </c>
      <c r="L781" s="6">
        <v>42774</v>
      </c>
      <c r="M781" s="6">
        <v>42769</v>
      </c>
    </row>
    <row r="782" spans="1:13" x14ac:dyDescent="0.25">
      <c r="A782" s="4" t="s">
        <v>1506</v>
      </c>
      <c r="B782" s="7" t="str">
        <f>_xll.AtlasFormulas.AtlasFunctions.AtlasTable("PROD",DataAreaId,"T.SalesTable","%CustAccount","","","","","","","SalesId",$A782)</f>
        <v>364-000010</v>
      </c>
      <c r="C782" s="7" t="str">
        <f>_xll.AtlasFormulas.AtlasFunctions.AtlasTable("PROD",DataAreaId,"T.CustTable","%Name","","","","","","","AccountNum",$B782)</f>
        <v>Balm Uitwendige Wapening B.V.</v>
      </c>
      <c r="D782" s="4" t="s">
        <v>582</v>
      </c>
      <c r="E782" s="4" t="s">
        <v>1651</v>
      </c>
      <c r="F782" s="4" t="s">
        <v>583</v>
      </c>
      <c r="G782" s="7" t="str">
        <f>_xll.AtlasFormulas.AtlasFunctions.AtlasTable("PROD",DataAreaId,"T.SalesLine","%ShippingDateRequested","","","","","","","ItemId|InventTransId",$D782,$E782)</f>
        <v>2/10/2017</v>
      </c>
      <c r="H782" s="9">
        <v>30</v>
      </c>
      <c r="I782" s="9">
        <f>_xll.AtlasFormulas.AtlasFunctions.AtlasBalance("PROD",DataAreaId,"T.SalesLine","Sum|SalesPrice|0","","","","","","","ItemId|InventTransId",$D782,$E782)</f>
        <v>6.75</v>
      </c>
      <c r="J782" s="7" t="str">
        <f>_xll.AtlasFormulas.AtlasFunctions.AtlasTable("PROD",DataAreaId,"T.SalesLine","%CurrencyCode","","","","","","","ItemId|InventTransId",$D782,$E782)</f>
        <v>EUR</v>
      </c>
      <c r="K782" s="9">
        <f>_xll.AtlasFormulas.AtlasFunctions.AtlasBalance("PROD",DataAreaId,"T.SalesLine","Sum|LineAmount|0","","","","","","","ItemId|InventTransId",$D782,$E782)</f>
        <v>-202.5</v>
      </c>
      <c r="L782" s="6">
        <v>42775</v>
      </c>
      <c r="M782" s="6">
        <v>42775</v>
      </c>
    </row>
    <row r="783" spans="1:13" x14ac:dyDescent="0.25">
      <c r="A783" s="4" t="s">
        <v>1508</v>
      </c>
      <c r="B783" s="7" t="str">
        <f>_xll.AtlasFormulas.AtlasFunctions.AtlasTable("PROD",DataAreaId,"T.SalesTable","%CustAccount","","","","","","","SalesId",$A783)</f>
        <v>364-000010</v>
      </c>
      <c r="C783" s="7" t="str">
        <f>_xll.AtlasFormulas.AtlasFunctions.AtlasTable("PROD",DataAreaId,"T.CustTable","%Name","","","","","","","AccountNum",$B783)</f>
        <v>Balm Uitwendige Wapening B.V.</v>
      </c>
      <c r="D783" s="4" t="s">
        <v>582</v>
      </c>
      <c r="E783" s="4" t="s">
        <v>1652</v>
      </c>
      <c r="F783" s="4" t="s">
        <v>583</v>
      </c>
      <c r="G783" s="7" t="str">
        <f>_xll.AtlasFormulas.AtlasFunctions.AtlasTable("PROD",DataAreaId,"T.SalesLine","%ShippingDateRequested","","","","","","","ItemId|InventTransId",$D783,$E783)</f>
        <v>2/10/2017</v>
      </c>
      <c r="H783" s="9">
        <v>-30</v>
      </c>
      <c r="I783" s="9">
        <f>_xll.AtlasFormulas.AtlasFunctions.AtlasBalance("PROD",DataAreaId,"T.SalesLine","Sum|SalesPrice|0","","","","","","","ItemId|InventTransId",$D783,$E783)</f>
        <v>33.75</v>
      </c>
      <c r="J783" s="7" t="str">
        <f>_xll.AtlasFormulas.AtlasFunctions.AtlasTable("PROD",DataAreaId,"T.SalesLine","%CurrencyCode","","","","","","","ItemId|InventTransId",$D783,$E783)</f>
        <v>EUR</v>
      </c>
      <c r="K783" s="9">
        <f>_xll.AtlasFormulas.AtlasFunctions.AtlasBalance("PROD",DataAreaId,"T.SalesLine","Sum|LineAmount|0","","","","","","","ItemId|InventTransId",$D783,$E783)</f>
        <v>1012.5</v>
      </c>
      <c r="L783" s="6">
        <v>42775</v>
      </c>
      <c r="M783" s="6">
        <v>42775</v>
      </c>
    </row>
    <row r="784" spans="1:13" x14ac:dyDescent="0.25">
      <c r="A784" s="4" t="s">
        <v>1653</v>
      </c>
      <c r="B784" s="7" t="str">
        <f>_xll.AtlasFormulas.AtlasFunctions.AtlasTable("PROD",DataAreaId,"T.SalesTable","%CustAccount","","","","","","","SalesId",$A784)</f>
        <v>364-000014</v>
      </c>
      <c r="C784" s="7" t="str">
        <f>_xll.AtlasFormulas.AtlasFunctions.AtlasTable("PROD",DataAreaId,"T.CustTable","%Name","","","","","","","AccountNum",$B784)</f>
        <v>Rowij</v>
      </c>
      <c r="D784" s="4" t="s">
        <v>582</v>
      </c>
      <c r="E784" s="4" t="s">
        <v>1654</v>
      </c>
      <c r="F784" s="4" t="s">
        <v>583</v>
      </c>
      <c r="G784" s="7" t="str">
        <f>_xll.AtlasFormulas.AtlasFunctions.AtlasTable("PROD",DataAreaId,"T.SalesLine","%ShippingDateRequested","","","","","","","ItemId|InventTransId",$D784,$E784)</f>
        <v>2/13/2017</v>
      </c>
      <c r="H784" s="9">
        <v>10</v>
      </c>
      <c r="I784" s="9">
        <f>_xll.AtlasFormulas.AtlasFunctions.AtlasBalance("PROD",DataAreaId,"T.SalesLine","Sum|SalesPrice|0","","","","","","","ItemId|InventTransId",$D784,$E784)</f>
        <v>7.5</v>
      </c>
      <c r="J784" s="7" t="str">
        <f>_xll.AtlasFormulas.AtlasFunctions.AtlasTable("PROD",DataAreaId,"T.SalesLine","%CurrencyCode","","","","","","","ItemId|InventTransId",$D784,$E784)</f>
        <v>EUR</v>
      </c>
      <c r="K784" s="9">
        <f>_xll.AtlasFormulas.AtlasFunctions.AtlasBalance("PROD",DataAreaId,"T.SalesLine","Sum|LineAmount|0","","","","","","","ItemId|InventTransId",$D784,$E784)</f>
        <v>-75</v>
      </c>
      <c r="L784" s="6">
        <v>42779</v>
      </c>
      <c r="M784" s="6">
        <v>42779</v>
      </c>
    </row>
    <row r="785" spans="1:13" x14ac:dyDescent="0.25">
      <c r="A785" s="4" t="s">
        <v>1655</v>
      </c>
      <c r="B785" s="7" t="str">
        <f>_xll.AtlasFormulas.AtlasFunctions.AtlasTable("PROD",DataAreaId,"T.SalesTable","%CustAccount","","","","","","","SalesId",$A785)</f>
        <v>364-000014</v>
      </c>
      <c r="C785" s="7" t="str">
        <f>_xll.AtlasFormulas.AtlasFunctions.AtlasTable("PROD",DataAreaId,"T.CustTable","%Name","","","","","","","AccountNum",$B785)</f>
        <v>Rowij</v>
      </c>
      <c r="D785" s="4" t="s">
        <v>582</v>
      </c>
      <c r="E785" s="4" t="s">
        <v>1656</v>
      </c>
      <c r="F785" s="4" t="s">
        <v>583</v>
      </c>
      <c r="G785" s="7" t="str">
        <f>_xll.AtlasFormulas.AtlasFunctions.AtlasTable("PROD",DataAreaId,"T.SalesLine","%ShippingDateRequested","","","","","","","ItemId|InventTransId",$D785,$E785)</f>
        <v>2/13/2017</v>
      </c>
      <c r="H785" s="9">
        <v>-10</v>
      </c>
      <c r="I785" s="9">
        <f>_xll.AtlasFormulas.AtlasFunctions.AtlasBalance("PROD",DataAreaId,"T.SalesLine","Sum|SalesPrice|0","","","","","","","ItemId|InventTransId",$D785,$E785)</f>
        <v>37.5</v>
      </c>
      <c r="J785" s="7" t="str">
        <f>_xll.AtlasFormulas.AtlasFunctions.AtlasTable("PROD",DataAreaId,"T.SalesLine","%CurrencyCode","","","","","","","ItemId|InventTransId",$D785,$E785)</f>
        <v>EUR</v>
      </c>
      <c r="K785" s="9">
        <f>_xll.AtlasFormulas.AtlasFunctions.AtlasBalance("PROD",DataAreaId,"T.SalesLine","Sum|LineAmount|0","","","","","","","ItemId|InventTransId",$D785,$E785)</f>
        <v>375</v>
      </c>
      <c r="L785" s="6">
        <v>42779</v>
      </c>
      <c r="M785" s="6">
        <v>42779</v>
      </c>
    </row>
    <row r="786" spans="1:13" x14ac:dyDescent="0.25">
      <c r="A786" s="4" t="s">
        <v>1657</v>
      </c>
      <c r="B786" s="7" t="str">
        <f>_xll.AtlasFormulas.AtlasFunctions.AtlasTable("PROD",DataAreaId,"T.SalesTable","%CustAccount","","","","","","","SalesId",$A786)</f>
        <v>364-000015</v>
      </c>
      <c r="C786" s="7" t="str">
        <f>_xll.AtlasFormulas.AtlasFunctions.AtlasTable("PROD",DataAreaId,"T.CustTable","%Name","","","","","","","AccountNum",$B786)</f>
        <v>Vogel B.V.</v>
      </c>
      <c r="D786" s="4" t="s">
        <v>582</v>
      </c>
      <c r="E786" s="4" t="s">
        <v>1658</v>
      </c>
      <c r="F786" s="4" t="s">
        <v>583</v>
      </c>
      <c r="G786" s="7" t="str">
        <f>_xll.AtlasFormulas.AtlasFunctions.AtlasTable("PROD",DataAreaId,"T.SalesLine","%ShippingDateRequested","","","","","","","ItemId|InventTransId",$D786,$E786)</f>
        <v>2/15/2017</v>
      </c>
      <c r="H786" s="9">
        <v>-42</v>
      </c>
      <c r="I786" s="9">
        <f>_xll.AtlasFormulas.AtlasFunctions.AtlasBalance("PROD",DataAreaId,"T.SalesLine","Sum|SalesPrice|0","","","","","","","ItemId|InventTransId",$D786,$E786)</f>
        <v>31.25</v>
      </c>
      <c r="J786" s="7" t="str">
        <f>_xll.AtlasFormulas.AtlasFunctions.AtlasTable("PROD",DataAreaId,"T.SalesLine","%CurrencyCode","","","","","","","ItemId|InventTransId",$D786,$E786)</f>
        <v>EUR</v>
      </c>
      <c r="K786" s="9">
        <f>_xll.AtlasFormulas.AtlasFunctions.AtlasBalance("PROD",DataAreaId,"T.SalesLine","Sum|LineAmount|0","","","","","","","ItemId|InventTransId",$D786,$E786)</f>
        <v>1312.5</v>
      </c>
      <c r="L786" s="6">
        <v>42790</v>
      </c>
      <c r="M786" s="6">
        <v>42780</v>
      </c>
    </row>
    <row r="787" spans="1:13" x14ac:dyDescent="0.25">
      <c r="A787" s="4" t="s">
        <v>1438</v>
      </c>
      <c r="B787" s="7" t="str">
        <f>_xll.AtlasFormulas.AtlasFunctions.AtlasTable("PROD",DataAreaId,"T.SalesTable","%CustAccount","","","","","","","SalesId",$A787)</f>
        <v>364-000010</v>
      </c>
      <c r="C787" s="7" t="str">
        <f>_xll.AtlasFormulas.AtlasFunctions.AtlasTable("PROD",DataAreaId,"T.CustTable","%Name","","","","","","","AccountNum",$B787)</f>
        <v>Balm Uitwendige Wapening B.V.</v>
      </c>
      <c r="D787" s="4" t="s">
        <v>582</v>
      </c>
      <c r="E787" s="4" t="s">
        <v>1659</v>
      </c>
      <c r="F787" s="4" t="s">
        <v>583</v>
      </c>
      <c r="G787" s="7" t="str">
        <f>_xll.AtlasFormulas.AtlasFunctions.AtlasTable("PROD",DataAreaId,"T.SalesLine","%ShippingDateRequested","","","","","","","ItemId|InventTransId",$D787,$E787)</f>
        <v>2/24/2017</v>
      </c>
      <c r="H787" s="9">
        <v>-2</v>
      </c>
      <c r="I787" s="9">
        <f>_xll.AtlasFormulas.AtlasFunctions.AtlasBalance("PROD",DataAreaId,"T.SalesLine","Sum|SalesPrice|0","","","","","","","ItemId|InventTransId",$D787,$E787)</f>
        <v>33.75</v>
      </c>
      <c r="J787" s="7" t="str">
        <f>_xll.AtlasFormulas.AtlasFunctions.AtlasTable("PROD",DataAreaId,"T.SalesLine","%CurrencyCode","","","","","","","ItemId|InventTransId",$D787,$E787)</f>
        <v>EUR</v>
      </c>
      <c r="K787" s="9">
        <f>_xll.AtlasFormulas.AtlasFunctions.AtlasBalance("PROD",DataAreaId,"T.SalesLine","Sum|LineAmount|0","","","","","","","ItemId|InventTransId",$D787,$E787)</f>
        <v>67.5</v>
      </c>
      <c r="L787" s="6">
        <v>42797</v>
      </c>
      <c r="M787" s="6">
        <v>42789</v>
      </c>
    </row>
    <row r="788" spans="1:13" x14ac:dyDescent="0.25">
      <c r="A788" s="4" t="s">
        <v>1660</v>
      </c>
      <c r="B788" s="7" t="str">
        <f>_xll.AtlasFormulas.AtlasFunctions.AtlasTable("PROD",DataAreaId,"T.SalesTable","%CustAccount","","","","","","","SalesId",$A788)</f>
        <v>364-000059</v>
      </c>
      <c r="C788" s="7" t="str">
        <f>_xll.AtlasFormulas.AtlasFunctions.AtlasTable("PROD",DataAreaId,"T.CustTable","%Name","","","","","","","AccountNum",$B788)</f>
        <v>Kreeft Betonrenovatie &amp; Injectietechnieken BV</v>
      </c>
      <c r="D788" s="4" t="s">
        <v>582</v>
      </c>
      <c r="E788" s="4" t="s">
        <v>1661</v>
      </c>
      <c r="F788" s="4" t="s">
        <v>583</v>
      </c>
      <c r="G788" s="7" t="str">
        <f>_xll.AtlasFormulas.AtlasFunctions.AtlasTable("PROD",DataAreaId,"T.SalesLine","%ShippingDateRequested","","","","","","","ItemId|InventTransId",$D788,$E788)</f>
        <v>3/1/2017</v>
      </c>
      <c r="H788" s="9">
        <v>-42</v>
      </c>
      <c r="I788" s="9">
        <f>_xll.AtlasFormulas.AtlasFunctions.AtlasBalance("PROD",DataAreaId,"T.SalesLine","Sum|SalesPrice|0","","","","","","","ItemId|InventTransId",$D788,$E788)</f>
        <v>29.5</v>
      </c>
      <c r="J788" s="7" t="str">
        <f>_xll.AtlasFormulas.AtlasFunctions.AtlasTable("PROD",DataAreaId,"T.SalesLine","%CurrencyCode","","","","","","","ItemId|InventTransId",$D788,$E788)</f>
        <v>EUR</v>
      </c>
      <c r="K788" s="9">
        <f>_xll.AtlasFormulas.AtlasFunctions.AtlasBalance("PROD",DataAreaId,"T.SalesLine","Sum|LineAmount|0","","","","","","","ItemId|InventTransId",$D788,$E788)</f>
        <v>1239</v>
      </c>
      <c r="L788" s="6">
        <v>42804</v>
      </c>
      <c r="M788" s="6">
        <v>42795</v>
      </c>
    </row>
    <row r="789" spans="1:13" x14ac:dyDescent="0.25">
      <c r="A789" s="4" t="s">
        <v>1472</v>
      </c>
      <c r="B789" s="7" t="str">
        <f>_xll.AtlasFormulas.AtlasFunctions.AtlasTable("PROD",DataAreaId,"T.SalesTable","%CustAccount","","","","","","","SalesId",$A789)</f>
        <v>364-000010</v>
      </c>
      <c r="C789" s="7" t="str">
        <f>_xll.AtlasFormulas.AtlasFunctions.AtlasTable("PROD",DataAreaId,"T.CustTable","%Name","","","","","","","AccountNum",$B789)</f>
        <v>Balm Uitwendige Wapening B.V.</v>
      </c>
      <c r="D789" s="4" t="s">
        <v>582</v>
      </c>
      <c r="E789" s="4" t="s">
        <v>1662</v>
      </c>
      <c r="F789" s="4" t="s">
        <v>583</v>
      </c>
      <c r="G789" s="7" t="str">
        <f>_xll.AtlasFormulas.AtlasFunctions.AtlasTable("PROD",DataAreaId,"T.SalesLine","%ShippingDateRequested","","","","","","","ItemId|InventTransId",$D789,$E789)</f>
        <v>3/3/2017</v>
      </c>
      <c r="H789" s="9">
        <v>-22</v>
      </c>
      <c r="I789" s="9">
        <f>_xll.AtlasFormulas.AtlasFunctions.AtlasBalance("PROD",DataAreaId,"T.SalesLine","Sum|SalesPrice|0","","","","","","","ItemId|InventTransId",$D789,$E789)</f>
        <v>33.75</v>
      </c>
      <c r="J789" s="7" t="str">
        <f>_xll.AtlasFormulas.AtlasFunctions.AtlasTable("PROD",DataAreaId,"T.SalesLine","%CurrencyCode","","","","","","","ItemId|InventTransId",$D789,$E789)</f>
        <v>EUR</v>
      </c>
      <c r="K789" s="9">
        <f>_xll.AtlasFormulas.AtlasFunctions.AtlasBalance("PROD",DataAreaId,"T.SalesLine","Sum|LineAmount|0","","","","","","","ItemId|InventTransId",$D789,$E789)</f>
        <v>742.5</v>
      </c>
      <c r="L789" s="6">
        <v>42811</v>
      </c>
      <c r="M789" s="6">
        <v>42796</v>
      </c>
    </row>
    <row r="790" spans="1:13" x14ac:dyDescent="0.25">
      <c r="A790" s="4" t="s">
        <v>1663</v>
      </c>
      <c r="B790" s="7" t="str">
        <f>_xll.AtlasFormulas.AtlasFunctions.AtlasTable("PROD",DataAreaId,"T.SalesTable","%CustAccount","","","","","","","SalesId",$A790)</f>
        <v>364-000010</v>
      </c>
      <c r="C790" s="7" t="str">
        <f>_xll.AtlasFormulas.AtlasFunctions.AtlasTable("PROD",DataAreaId,"T.CustTable","%Name","","","","","","","AccountNum",$B790)</f>
        <v>Balm Uitwendige Wapening B.V.</v>
      </c>
      <c r="D790" s="4" t="s">
        <v>582</v>
      </c>
      <c r="E790" s="4" t="s">
        <v>1664</v>
      </c>
      <c r="F790" s="4" t="s">
        <v>583</v>
      </c>
      <c r="G790" s="7" t="str">
        <f>_xll.AtlasFormulas.AtlasFunctions.AtlasTable("PROD",DataAreaId,"T.SalesLine","%ShippingDateRequested","","","","","","","ItemId|InventTransId",$D790,$E790)</f>
        <v>3/3/2017</v>
      </c>
      <c r="H790" s="9">
        <v>-70</v>
      </c>
      <c r="I790" s="9">
        <f>_xll.AtlasFormulas.AtlasFunctions.AtlasBalance("PROD",DataAreaId,"T.SalesLine","Sum|SalesPrice|0","","","","","","","ItemId|InventTransId",$D790,$E790)</f>
        <v>31.25</v>
      </c>
      <c r="J790" s="7" t="str">
        <f>_xll.AtlasFormulas.AtlasFunctions.AtlasTable("PROD",DataAreaId,"T.SalesLine","%CurrencyCode","","","","","","","ItemId|InventTransId",$D790,$E790)</f>
        <v>EUR</v>
      </c>
      <c r="K790" s="9">
        <f>_xll.AtlasFormulas.AtlasFunctions.AtlasBalance("PROD",DataAreaId,"T.SalesLine","Sum|LineAmount|0","","","","","","","ItemId|InventTransId",$D790,$E790)</f>
        <v>2187.5</v>
      </c>
      <c r="L790" s="6">
        <v>42804</v>
      </c>
      <c r="M790" s="6">
        <v>42797</v>
      </c>
    </row>
    <row r="791" spans="1:13" x14ac:dyDescent="0.25">
      <c r="A791" s="4" t="s">
        <v>1479</v>
      </c>
      <c r="B791" s="7" t="str">
        <f>_xll.AtlasFormulas.AtlasFunctions.AtlasTable("PROD",DataAreaId,"T.SalesTable","%CustAccount","","","","","","","SalesId",$A791)</f>
        <v>364-000064</v>
      </c>
      <c r="C791" s="7" t="str">
        <f>_xll.AtlasFormulas.AtlasFunctions.AtlasTable("PROD",DataAreaId,"T.CustTable","%Name","","","","","","","AccountNum",$B791)</f>
        <v>Hakron-Nunspeet B.V.</v>
      </c>
      <c r="D791" s="4" t="s">
        <v>582</v>
      </c>
      <c r="E791" s="4" t="s">
        <v>1665</v>
      </c>
      <c r="F791" s="4" t="s">
        <v>583</v>
      </c>
      <c r="G791" s="7" t="str">
        <f>_xll.AtlasFormulas.AtlasFunctions.AtlasTable("PROD",DataAreaId,"T.SalesLine","%ShippingDateRequested","","","","","","","ItemId|InventTransId",$D791,$E791)</f>
        <v>3/15/2017</v>
      </c>
      <c r="H791" s="9">
        <v>-20</v>
      </c>
      <c r="I791" s="9">
        <f>_xll.AtlasFormulas.AtlasFunctions.AtlasBalance("PROD",DataAreaId,"T.SalesLine","Sum|SalesPrice|0","","","","","","","ItemId|InventTransId",$D791,$E791)</f>
        <v>37.5</v>
      </c>
      <c r="J791" s="7" t="str">
        <f>_xll.AtlasFormulas.AtlasFunctions.AtlasTable("PROD",DataAreaId,"T.SalesLine","%CurrencyCode","","","","","","","ItemId|InventTransId",$D791,$E791)</f>
        <v>EUR</v>
      </c>
      <c r="K791" s="9">
        <f>_xll.AtlasFormulas.AtlasFunctions.AtlasBalance("PROD",DataAreaId,"T.SalesLine","Sum|LineAmount|0","","","","","","","ItemId|InventTransId",$D791,$E791)</f>
        <v>750</v>
      </c>
      <c r="L791" s="6">
        <v>42811</v>
      </c>
      <c r="M791" s="6">
        <v>42809</v>
      </c>
    </row>
    <row r="792" spans="1:13" x14ac:dyDescent="0.25">
      <c r="A792" s="4" t="s">
        <v>1666</v>
      </c>
      <c r="B792" s="7" t="str">
        <f>_xll.AtlasFormulas.AtlasFunctions.AtlasTable("PROD",DataAreaId,"T.SalesTable","%CustAccount","","","","","","","SalesId",$A792)</f>
        <v>364-000015</v>
      </c>
      <c r="C792" s="7" t="str">
        <f>_xll.AtlasFormulas.AtlasFunctions.AtlasTable("PROD",DataAreaId,"T.CustTable","%Name","","","","","","","AccountNum",$B792)</f>
        <v>Vogel B.V.</v>
      </c>
      <c r="D792" s="4" t="s">
        <v>582</v>
      </c>
      <c r="E792" s="4" t="s">
        <v>1667</v>
      </c>
      <c r="F792" s="4" t="s">
        <v>583</v>
      </c>
      <c r="G792" s="7" t="str">
        <f>_xll.AtlasFormulas.AtlasFunctions.AtlasTable("PROD",DataAreaId,"T.SalesLine","%ShippingDateRequested","","","","","","","ItemId|InventTransId",$D792,$E792)</f>
        <v>3/16/2017</v>
      </c>
      <c r="H792" s="9">
        <v>-42</v>
      </c>
      <c r="I792" s="9">
        <f>_xll.AtlasFormulas.AtlasFunctions.AtlasBalance("PROD",DataAreaId,"T.SalesLine","Sum|SalesPrice|0","","","","","","","ItemId|InventTransId",$D792,$E792)</f>
        <v>31.25</v>
      </c>
      <c r="J792" s="7" t="str">
        <f>_xll.AtlasFormulas.AtlasFunctions.AtlasTable("PROD",DataAreaId,"T.SalesLine","%CurrencyCode","","","","","","","ItemId|InventTransId",$D792,$E792)</f>
        <v>EUR</v>
      </c>
      <c r="K792" s="9">
        <f>_xll.AtlasFormulas.AtlasFunctions.AtlasBalance("PROD",DataAreaId,"T.SalesLine","Sum|LineAmount|0","","","","","","","ItemId|InventTransId",$D792,$E792)</f>
        <v>1312.5</v>
      </c>
      <c r="L792" s="6">
        <v>42815</v>
      </c>
      <c r="M792" s="6">
        <v>42810</v>
      </c>
    </row>
    <row r="793" spans="1:13" x14ac:dyDescent="0.25">
      <c r="A793" s="4" t="s">
        <v>1668</v>
      </c>
      <c r="B793" s="7" t="str">
        <f>_xll.AtlasFormulas.AtlasFunctions.AtlasTable("PROD",DataAreaId,"T.SalesTable","%CustAccount","","","","","","","SalesId",$A793)</f>
        <v>364-000015</v>
      </c>
      <c r="C793" s="7" t="str">
        <f>_xll.AtlasFormulas.AtlasFunctions.AtlasTable("PROD",DataAreaId,"T.CustTable","%Name","","","","","","","AccountNum",$B793)</f>
        <v>Vogel B.V.</v>
      </c>
      <c r="D793" s="4" t="s">
        <v>582</v>
      </c>
      <c r="E793" s="4" t="s">
        <v>1669</v>
      </c>
      <c r="F793" s="4" t="s">
        <v>583</v>
      </c>
      <c r="G793" s="7" t="str">
        <f>_xll.AtlasFormulas.AtlasFunctions.AtlasTable("PROD",DataAreaId,"T.SalesLine","%ShippingDateRequested","","","","","","","ItemId|InventTransId",$D793,$E793)</f>
        <v>3/31/2017</v>
      </c>
      <c r="H793" s="9">
        <v>-42</v>
      </c>
      <c r="I793" s="9">
        <f>_xll.AtlasFormulas.AtlasFunctions.AtlasBalance("PROD",DataAreaId,"T.SalesLine","Sum|SalesPrice|0","","","","","","","ItemId|InventTransId",$D793,$E793)</f>
        <v>31.25</v>
      </c>
      <c r="J793" s="7" t="str">
        <f>_xll.AtlasFormulas.AtlasFunctions.AtlasTable("PROD",DataAreaId,"T.SalesLine","%CurrencyCode","","","","","","","ItemId|InventTransId",$D793,$E793)</f>
        <v>EUR</v>
      </c>
      <c r="K793" s="9">
        <f>_xll.AtlasFormulas.AtlasFunctions.AtlasBalance("PROD",DataAreaId,"T.SalesLine","Sum|LineAmount|0","","","","","","","ItemId|InventTransId",$D793,$E793)</f>
        <v>1312.5</v>
      </c>
      <c r="L793" s="6">
        <v>42830</v>
      </c>
      <c r="M793" s="6">
        <v>42825</v>
      </c>
    </row>
    <row r="794" spans="1:13" x14ac:dyDescent="0.25">
      <c r="A794" s="4" t="s">
        <v>1448</v>
      </c>
      <c r="B794" s="7" t="str">
        <f>_xll.AtlasFormulas.AtlasFunctions.AtlasTable("PROD",DataAreaId,"T.SalesTable","%CustAccount","","","","","","","SalesId",$A794)</f>
        <v>364-000014</v>
      </c>
      <c r="C794" s="7" t="str">
        <f>_xll.AtlasFormulas.AtlasFunctions.AtlasTable("PROD",DataAreaId,"T.CustTable","%Name","","","","","","","AccountNum",$B794)</f>
        <v>Rowij</v>
      </c>
      <c r="D794" s="4" t="s">
        <v>582</v>
      </c>
      <c r="E794" s="4" t="s">
        <v>1670</v>
      </c>
      <c r="F794" s="4" t="s">
        <v>583</v>
      </c>
      <c r="G794" s="7" t="str">
        <f>_xll.AtlasFormulas.AtlasFunctions.AtlasTable("PROD",DataAreaId,"T.SalesLine","%ShippingDateRequested","","","","","","","ItemId|InventTransId",$D794,$E794)</f>
        <v>4/3/2017</v>
      </c>
      <c r="H794" s="9">
        <v>-6</v>
      </c>
      <c r="I794" s="9">
        <f>_xll.AtlasFormulas.AtlasFunctions.AtlasBalance("PROD",DataAreaId,"T.SalesLine","Sum|SalesPrice|0","","","","","","","ItemId|InventTransId",$D794,$E794)</f>
        <v>31.25</v>
      </c>
      <c r="J794" s="7" t="str">
        <f>_xll.AtlasFormulas.AtlasFunctions.AtlasTable("PROD",DataAreaId,"T.SalesLine","%CurrencyCode","","","","","","","ItemId|InventTransId",$D794,$E794)</f>
        <v>EUR</v>
      </c>
      <c r="K794" s="9">
        <f>_xll.AtlasFormulas.AtlasFunctions.AtlasBalance("PROD",DataAreaId,"T.SalesLine","Sum|LineAmount|0","","","","","","","ItemId|InventTransId",$D794,$E794)</f>
        <v>187.5</v>
      </c>
      <c r="L794" s="6">
        <v>42832</v>
      </c>
      <c r="M794" s="6">
        <v>42828</v>
      </c>
    </row>
    <row r="795" spans="1:13" x14ac:dyDescent="0.25">
      <c r="A795" s="4" t="s">
        <v>1671</v>
      </c>
      <c r="B795" s="7" t="str">
        <f>_xll.AtlasFormulas.AtlasFunctions.AtlasTable("PROD",DataAreaId,"T.SalesTable","%CustAccount","","","","","","","SalesId",$A795)</f>
        <v>364-000015</v>
      </c>
      <c r="C795" s="7" t="str">
        <f>_xll.AtlasFormulas.AtlasFunctions.AtlasTable("PROD",DataAreaId,"T.CustTable","%Name","","","","","","","AccountNum",$B795)</f>
        <v>Vogel B.V.</v>
      </c>
      <c r="D795" s="4" t="s">
        <v>582</v>
      </c>
      <c r="E795" s="4" t="s">
        <v>1672</v>
      </c>
      <c r="F795" s="4" t="s">
        <v>583</v>
      </c>
      <c r="G795" s="7" t="str">
        <f>_xll.AtlasFormulas.AtlasFunctions.AtlasTable("PROD",DataAreaId,"T.SalesLine","%ShippingDateRequested","","","","","","","ItemId|InventTransId",$D795,$E795)</f>
        <v>4/7/2017</v>
      </c>
      <c r="H795" s="9">
        <v>-42</v>
      </c>
      <c r="I795" s="9">
        <f>_xll.AtlasFormulas.AtlasFunctions.AtlasBalance("PROD",DataAreaId,"T.SalesLine","Sum|SalesPrice|0","","","","","","","ItemId|InventTransId",$D795,$E795)</f>
        <v>31.25</v>
      </c>
      <c r="J795" s="7" t="str">
        <f>_xll.AtlasFormulas.AtlasFunctions.AtlasTable("PROD",DataAreaId,"T.SalesLine","%CurrencyCode","","","","","","","ItemId|InventTransId",$D795,$E795)</f>
        <v>EUR</v>
      </c>
      <c r="K795" s="9">
        <f>_xll.AtlasFormulas.AtlasFunctions.AtlasBalance("PROD",DataAreaId,"T.SalesLine","Sum|LineAmount|0","","","","","","","ItemId|InventTransId",$D795,$E795)</f>
        <v>1312.5</v>
      </c>
      <c r="L795" s="6">
        <v>42835</v>
      </c>
      <c r="M795" s="6">
        <v>42832</v>
      </c>
    </row>
    <row r="796" spans="1:13" x14ac:dyDescent="0.25">
      <c r="A796" s="4" t="s">
        <v>1193</v>
      </c>
      <c r="B796" s="7" t="str">
        <f>_xll.AtlasFormulas.AtlasFunctions.AtlasTable("PROD",DataAreaId,"T.SalesTable","%CustAccount","","","","","","","SalesId",$A796)</f>
        <v>364-000175</v>
      </c>
      <c r="C796" s="7" t="str">
        <f>_xll.AtlasFormulas.AtlasFunctions.AtlasTable("PROD",DataAreaId,"T.CustTable","%Name","","","","","","","AccountNum",$B796)</f>
        <v>Desami SPRL</v>
      </c>
      <c r="D796" s="4" t="s">
        <v>582</v>
      </c>
      <c r="E796" s="4" t="s">
        <v>1673</v>
      </c>
      <c r="F796" s="4" t="s">
        <v>583</v>
      </c>
      <c r="G796" s="7" t="str">
        <f>_xll.AtlasFormulas.AtlasFunctions.AtlasTable("PROD",DataAreaId,"T.SalesLine","%ShippingDateRequested","","","","","","","ItemId|InventTransId",$D796,$E796)</f>
        <v>4/7/2017</v>
      </c>
      <c r="H796" s="9">
        <v>-1</v>
      </c>
      <c r="I796" s="9">
        <f>_xll.AtlasFormulas.AtlasFunctions.AtlasBalance("PROD",DataAreaId,"T.SalesLine","Sum|SalesPrice|0","","","","","","","ItemId|InventTransId",$D796,$E796)</f>
        <v>0</v>
      </c>
      <c r="J796" s="7" t="str">
        <f>_xll.AtlasFormulas.AtlasFunctions.AtlasTable("PROD",DataAreaId,"T.SalesLine","%CurrencyCode","","","","","","","ItemId|InventTransId",$D796,$E796)</f>
        <v>EUR</v>
      </c>
      <c r="K796" s="9">
        <f>_xll.AtlasFormulas.AtlasFunctions.AtlasBalance("PROD",DataAreaId,"T.SalesLine","Sum|LineAmount|0","","","","","","","ItemId|InventTransId",$D796,$E796)</f>
        <v>0</v>
      </c>
      <c r="L796" s="6">
        <v>42844</v>
      </c>
      <c r="M796" s="6">
        <v>42844</v>
      </c>
    </row>
    <row r="797" spans="1:13" x14ac:dyDescent="0.25">
      <c r="A797" s="4" t="s">
        <v>1532</v>
      </c>
      <c r="B797" s="7" t="str">
        <f>_xll.AtlasFormulas.AtlasFunctions.AtlasTable("PROD",DataAreaId,"T.SalesTable","%CustAccount","","","","","","","SalesId",$A797)</f>
        <v>364-000036</v>
      </c>
      <c r="C797" s="7" t="str">
        <f>_xll.AtlasFormulas.AtlasFunctions.AtlasTable("PROD",DataAreaId,"T.CustTable","%Name","","","","","","","AccountNum",$B797)</f>
        <v>Bouwbedrijf Salverda B.V.</v>
      </c>
      <c r="D797" s="4" t="s">
        <v>582</v>
      </c>
      <c r="E797" s="4" t="s">
        <v>1674</v>
      </c>
      <c r="F797" s="4" t="s">
        <v>583</v>
      </c>
      <c r="G797" s="7" t="str">
        <f>_xll.AtlasFormulas.AtlasFunctions.AtlasTable("PROD",DataAreaId,"T.SalesLine","%ShippingDateRequested","","","","","","","ItemId|InventTransId",$D797,$E797)</f>
        <v>4/19/2017</v>
      </c>
      <c r="H797" s="9">
        <v>-8</v>
      </c>
      <c r="I797" s="9">
        <f>_xll.AtlasFormulas.AtlasFunctions.AtlasBalance("PROD",DataAreaId,"T.SalesLine","Sum|SalesPrice|0","","","","","","","ItemId|InventTransId",$D797,$E797)</f>
        <v>36.25</v>
      </c>
      <c r="J797" s="7" t="str">
        <f>_xll.AtlasFormulas.AtlasFunctions.AtlasTable("PROD",DataAreaId,"T.SalesLine","%CurrencyCode","","","","","","","ItemId|InventTransId",$D797,$E797)</f>
        <v>EUR</v>
      </c>
      <c r="K797" s="9">
        <f>_xll.AtlasFormulas.AtlasFunctions.AtlasBalance("PROD",DataAreaId,"T.SalesLine","Sum|LineAmount|0","","","","","","","ItemId|InventTransId",$D797,$E797)</f>
        <v>290</v>
      </c>
      <c r="L797" s="6">
        <v>42863</v>
      </c>
      <c r="M797" s="6">
        <v>42844</v>
      </c>
    </row>
    <row r="798" spans="1:13" x14ac:dyDescent="0.25">
      <c r="A798" s="4" t="s">
        <v>1675</v>
      </c>
      <c r="B798" s="7" t="str">
        <f>_xll.AtlasFormulas.AtlasFunctions.AtlasTable("PROD",DataAreaId,"T.SalesTable","%CustAccount","","","","","","","SalesId",$A798)</f>
        <v>364-000015</v>
      </c>
      <c r="C798" s="7" t="str">
        <f>_xll.AtlasFormulas.AtlasFunctions.AtlasTable("PROD",DataAreaId,"T.CustTable","%Name","","","","","","","AccountNum",$B798)</f>
        <v>Vogel B.V.</v>
      </c>
      <c r="D798" s="4" t="s">
        <v>582</v>
      </c>
      <c r="E798" s="4" t="s">
        <v>1676</v>
      </c>
      <c r="F798" s="4" t="s">
        <v>583</v>
      </c>
      <c r="G798" s="7" t="str">
        <f>_xll.AtlasFormulas.AtlasFunctions.AtlasTable("PROD",DataAreaId,"T.SalesLine","%ShippingDateRequested","","","","","","","ItemId|InventTransId",$D798,$E798)</f>
        <v>4/19/2017</v>
      </c>
      <c r="H798" s="9">
        <v>-42</v>
      </c>
      <c r="I798" s="9">
        <f>_xll.AtlasFormulas.AtlasFunctions.AtlasBalance("PROD",DataAreaId,"T.SalesLine","Sum|SalesPrice|0","","","","","","","ItemId|InventTransId",$D798,$E798)</f>
        <v>31.25</v>
      </c>
      <c r="J798" s="7" t="str">
        <f>_xll.AtlasFormulas.AtlasFunctions.AtlasTable("PROD",DataAreaId,"T.SalesLine","%CurrencyCode","","","","","","","ItemId|InventTransId",$D798,$E798)</f>
        <v>EUR</v>
      </c>
      <c r="K798" s="9">
        <f>_xll.AtlasFormulas.AtlasFunctions.AtlasBalance("PROD",DataAreaId,"T.SalesLine","Sum|LineAmount|0","","","","","","","ItemId|InventTransId",$D798,$E798)</f>
        <v>1312.5</v>
      </c>
      <c r="L798" s="6">
        <v>42853</v>
      </c>
      <c r="M798" s="6">
        <v>42844</v>
      </c>
    </row>
    <row r="799" spans="1:13" x14ac:dyDescent="0.25">
      <c r="A799" s="4" t="s">
        <v>1677</v>
      </c>
      <c r="B799" s="7" t="str">
        <f>_xll.AtlasFormulas.AtlasFunctions.AtlasTable("PROD",DataAreaId,"T.SalesTable","%CustAccount","","","","","","","SalesId",$A799)</f>
        <v>364-000015</v>
      </c>
      <c r="C799" s="7" t="str">
        <f>_xll.AtlasFormulas.AtlasFunctions.AtlasTable("PROD",DataAreaId,"T.CustTable","%Name","","","","","","","AccountNum",$B799)</f>
        <v>Vogel B.V.</v>
      </c>
      <c r="D799" s="4" t="s">
        <v>582</v>
      </c>
      <c r="E799" s="4" t="s">
        <v>1678</v>
      </c>
      <c r="F799" s="4" t="s">
        <v>583</v>
      </c>
      <c r="G799" s="7" t="str">
        <f>_xll.AtlasFormulas.AtlasFunctions.AtlasTable("PROD",DataAreaId,"T.SalesLine","%ShippingDateRequested","","","","","","","ItemId|InventTransId",$D799,$E799)</f>
        <v>5/1/2017</v>
      </c>
      <c r="H799" s="9">
        <v>-42</v>
      </c>
      <c r="I799" s="9">
        <f>_xll.AtlasFormulas.AtlasFunctions.AtlasBalance("PROD",DataAreaId,"T.SalesLine","Sum|SalesPrice|0","","","","","","","ItemId|InventTransId",$D799,$E799)</f>
        <v>31.25</v>
      </c>
      <c r="J799" s="7" t="str">
        <f>_xll.AtlasFormulas.AtlasFunctions.AtlasTable("PROD",DataAreaId,"T.SalesLine","%CurrencyCode","","","","","","","ItemId|InventTransId",$D799,$E799)</f>
        <v>EUR</v>
      </c>
      <c r="K799" s="9">
        <f>_xll.AtlasFormulas.AtlasFunctions.AtlasBalance("PROD",DataAreaId,"T.SalesLine","Sum|LineAmount|0","","","","","","","ItemId|InventTransId",$D799,$E799)</f>
        <v>1312.5</v>
      </c>
      <c r="L799" s="6">
        <v>42863</v>
      </c>
      <c r="M799" s="6">
        <v>42856</v>
      </c>
    </row>
    <row r="800" spans="1:13" x14ac:dyDescent="0.25">
      <c r="A800" s="4" t="s">
        <v>1195</v>
      </c>
      <c r="B800" s="7" t="str">
        <f>_xll.AtlasFormulas.AtlasFunctions.AtlasTable("PROD",DataAreaId,"T.SalesTable","%CustAccount","","","","","","","SalesId",$A800)</f>
        <v>364-000059</v>
      </c>
      <c r="C800" s="7" t="str">
        <f>_xll.AtlasFormulas.AtlasFunctions.AtlasTable("PROD",DataAreaId,"T.CustTable","%Name","","","","","","","AccountNum",$B800)</f>
        <v>Kreeft Betonrenovatie &amp; Injectietechnieken BV</v>
      </c>
      <c r="D800" s="4" t="s">
        <v>582</v>
      </c>
      <c r="E800" s="4" t="s">
        <v>1679</v>
      </c>
      <c r="F800" s="4" t="s">
        <v>583</v>
      </c>
      <c r="G800" s="7" t="str">
        <f>_xll.AtlasFormulas.AtlasFunctions.AtlasTable("PROD",DataAreaId,"T.SalesLine","%ShippingDateRequested","","","","","","","ItemId|InventTransId",$D800,$E800)</f>
        <v>5/3/2017</v>
      </c>
      <c r="H800" s="9">
        <v>-24</v>
      </c>
      <c r="I800" s="9">
        <f>_xll.AtlasFormulas.AtlasFunctions.AtlasBalance("PROD",DataAreaId,"T.SalesLine","Sum|SalesPrice|0","","","","","","","ItemId|InventTransId",$D800,$E800)</f>
        <v>31.25</v>
      </c>
      <c r="J800" s="7" t="str">
        <f>_xll.AtlasFormulas.AtlasFunctions.AtlasTable("PROD",DataAreaId,"T.SalesLine","%CurrencyCode","","","","","","","ItemId|InventTransId",$D800,$E800)</f>
        <v>EUR</v>
      </c>
      <c r="K800" s="9">
        <f>_xll.AtlasFormulas.AtlasFunctions.AtlasBalance("PROD",DataAreaId,"T.SalesLine","Sum|LineAmount|0","","","","","","","ItemId|InventTransId",$D800,$E800)</f>
        <v>750</v>
      </c>
      <c r="L800" s="6">
        <v>42863</v>
      </c>
      <c r="M800" s="6">
        <v>42858</v>
      </c>
    </row>
    <row r="801" spans="1:13" x14ac:dyDescent="0.25">
      <c r="A801" s="4" t="s">
        <v>1680</v>
      </c>
      <c r="B801" s="7" t="str">
        <f>_xll.AtlasFormulas.AtlasFunctions.AtlasTable("PROD",DataAreaId,"T.SalesTable","%CustAccount","","","","","","","SalesId",$A801)</f>
        <v>364-000004</v>
      </c>
      <c r="C801" s="7" t="str">
        <f>_xll.AtlasFormulas.AtlasFunctions.AtlasTable("PROD",DataAreaId,"T.CustTable","%Name","","","","","","","AccountNum",$B801)</f>
        <v>Rendon</v>
      </c>
      <c r="D801" s="4" t="s">
        <v>582</v>
      </c>
      <c r="E801" s="4" t="s">
        <v>1681</v>
      </c>
      <c r="F801" s="4" t="s">
        <v>583</v>
      </c>
      <c r="G801" s="7" t="str">
        <f>_xll.AtlasFormulas.AtlasFunctions.AtlasTable("PROD",DataAreaId,"T.SalesLine","%ShippingDateRequested","","","","","","","ItemId|InventTransId",$D801,$E801)</f>
        <v>5/4/2017</v>
      </c>
      <c r="H801" s="9">
        <v>-2</v>
      </c>
      <c r="I801" s="9">
        <f>_xll.AtlasFormulas.AtlasFunctions.AtlasBalance("PROD",DataAreaId,"T.SalesLine","Sum|SalesPrice|0","","","","","","","ItemId|InventTransId",$D801,$E801)</f>
        <v>34.75</v>
      </c>
      <c r="J801" s="7" t="str">
        <f>_xll.AtlasFormulas.AtlasFunctions.AtlasTable("PROD",DataAreaId,"T.SalesLine","%CurrencyCode","","","","","","","ItemId|InventTransId",$D801,$E801)</f>
        <v>EUR</v>
      </c>
      <c r="K801" s="9">
        <f>_xll.AtlasFormulas.AtlasFunctions.AtlasBalance("PROD",DataAreaId,"T.SalesLine","Sum|LineAmount|0","","","","","","","ItemId|InventTransId",$D801,$E801)</f>
        <v>69.5</v>
      </c>
      <c r="L801" s="6">
        <v>42863</v>
      </c>
      <c r="M801" s="6">
        <v>42859</v>
      </c>
    </row>
    <row r="802" spans="1:13" x14ac:dyDescent="0.25">
      <c r="A802" s="4" t="s">
        <v>1452</v>
      </c>
      <c r="B802" s="7" t="str">
        <f>_xll.AtlasFormulas.AtlasFunctions.AtlasTable("PROD",DataAreaId,"T.SalesTable","%CustAccount","","","","","","","SalesId",$A802)</f>
        <v>364-000089</v>
      </c>
      <c r="C802" s="7" t="str">
        <f>_xll.AtlasFormulas.AtlasFunctions.AtlasTable("PROD",DataAreaId,"T.CustTable","%Name","","","","","","","AccountNum",$B802)</f>
        <v>Kiwitz Jaki B.V.</v>
      </c>
      <c r="D802" s="4" t="s">
        <v>582</v>
      </c>
      <c r="E802" s="4" t="s">
        <v>1682</v>
      </c>
      <c r="F802" s="4" t="s">
        <v>583</v>
      </c>
      <c r="G802" s="7" t="str">
        <f>_xll.AtlasFormulas.AtlasFunctions.AtlasTable("PROD",DataAreaId,"T.SalesLine","%ShippingDateRequested","","","","","","","ItemId|InventTransId",$D802,$E802)</f>
        <v>5/5/2017</v>
      </c>
      <c r="H802" s="9">
        <v>-42</v>
      </c>
      <c r="I802" s="9">
        <f>_xll.AtlasFormulas.AtlasFunctions.AtlasBalance("PROD",DataAreaId,"T.SalesLine","Sum|SalesPrice|0","","","","","","","ItemId|InventTransId",$D802,$E802)</f>
        <v>31.25</v>
      </c>
      <c r="J802" s="7" t="str">
        <f>_xll.AtlasFormulas.AtlasFunctions.AtlasTable("PROD",DataAreaId,"T.SalesLine","%CurrencyCode","","","","","","","ItemId|InventTransId",$D802,$E802)</f>
        <v>EUR</v>
      </c>
      <c r="K802" s="9">
        <f>_xll.AtlasFormulas.AtlasFunctions.AtlasBalance("PROD",DataAreaId,"T.SalesLine","Sum|LineAmount|0","","","","","","","ItemId|InventTransId",$D802,$E802)</f>
        <v>1312.5</v>
      </c>
      <c r="L802" s="6">
        <v>42867</v>
      </c>
      <c r="M802" s="6">
        <v>42860</v>
      </c>
    </row>
    <row r="803" spans="1:13" x14ac:dyDescent="0.25">
      <c r="A803" s="4" t="s">
        <v>1523</v>
      </c>
      <c r="B803" s="7" t="str">
        <f>_xll.AtlasFormulas.AtlasFunctions.AtlasTable("PROD",DataAreaId,"T.SalesTable","%CustAccount","","","","","","","SalesId",$A803)</f>
        <v>364-000004</v>
      </c>
      <c r="C803" s="7" t="str">
        <f>_xll.AtlasFormulas.AtlasFunctions.AtlasTable("PROD",DataAreaId,"T.CustTable","%Name","","","","","","","AccountNum",$B803)</f>
        <v>Rendon</v>
      </c>
      <c r="D803" s="4" t="s">
        <v>582</v>
      </c>
      <c r="E803" s="4" t="s">
        <v>1683</v>
      </c>
      <c r="F803" s="4" t="s">
        <v>583</v>
      </c>
      <c r="G803" s="7" t="str">
        <f>_xll.AtlasFormulas.AtlasFunctions.AtlasTable("PROD",DataAreaId,"T.SalesLine","%ShippingDateRequested","","","","","","","ItemId|InventTransId",$D803,$E803)</f>
        <v>5/10/2017</v>
      </c>
      <c r="H803" s="9">
        <v>-42</v>
      </c>
      <c r="I803" s="9">
        <f>_xll.AtlasFormulas.AtlasFunctions.AtlasBalance("PROD",DataAreaId,"T.SalesLine","Sum|SalesPrice|0","","","","","","","ItemId|InventTransId",$D803,$E803)</f>
        <v>32.75</v>
      </c>
      <c r="J803" s="7" t="str">
        <f>_xll.AtlasFormulas.AtlasFunctions.AtlasTable("PROD",DataAreaId,"T.SalesLine","%CurrencyCode","","","","","","","ItemId|InventTransId",$D803,$E803)</f>
        <v>EUR</v>
      </c>
      <c r="K803" s="9">
        <f>_xll.AtlasFormulas.AtlasFunctions.AtlasBalance("PROD",DataAreaId,"T.SalesLine","Sum|LineAmount|0","","","","","","","ItemId|InventTransId",$D803,$E803)</f>
        <v>1375.5</v>
      </c>
      <c r="L803" s="6">
        <v>42870</v>
      </c>
      <c r="M803" s="6">
        <v>42866</v>
      </c>
    </row>
    <row r="804" spans="1:13" x14ac:dyDescent="0.25">
      <c r="A804" s="4" t="s">
        <v>1684</v>
      </c>
      <c r="B804" s="7" t="str">
        <f>_xll.AtlasFormulas.AtlasFunctions.AtlasTable("PROD",DataAreaId,"T.SalesTable","%CustAccount","","","","","","","SalesId",$A804)</f>
        <v>364-000015</v>
      </c>
      <c r="C804" s="7" t="str">
        <f>_xll.AtlasFormulas.AtlasFunctions.AtlasTable("PROD",DataAreaId,"T.CustTable","%Name","","","","","","","AccountNum",$B804)</f>
        <v>Vogel B.V.</v>
      </c>
      <c r="D804" s="4" t="s">
        <v>582</v>
      </c>
      <c r="E804" s="4" t="s">
        <v>1685</v>
      </c>
      <c r="F804" s="4" t="s">
        <v>583</v>
      </c>
      <c r="G804" s="7" t="str">
        <f>_xll.AtlasFormulas.AtlasFunctions.AtlasTable("PROD",DataAreaId,"T.SalesLine","%ShippingDateRequested","","","","","","","ItemId|InventTransId",$D804,$E804)</f>
        <v>5/16/2017</v>
      </c>
      <c r="H804" s="9">
        <v>-42</v>
      </c>
      <c r="I804" s="9">
        <f>_xll.AtlasFormulas.AtlasFunctions.AtlasBalance("PROD",DataAreaId,"T.SalesLine","Sum|SalesPrice|0","","","","","","","ItemId|InventTransId",$D804,$E804)</f>
        <v>31.25</v>
      </c>
      <c r="J804" s="7" t="str">
        <f>_xll.AtlasFormulas.AtlasFunctions.AtlasTable("PROD",DataAreaId,"T.SalesLine","%CurrencyCode","","","","","","","ItemId|InventTransId",$D804,$E804)</f>
        <v>EUR</v>
      </c>
      <c r="K804" s="9">
        <f>_xll.AtlasFormulas.AtlasFunctions.AtlasBalance("PROD",DataAreaId,"T.SalesLine","Sum|LineAmount|0","","","","","","","ItemId|InventTransId",$D804,$E804)</f>
        <v>1312.5</v>
      </c>
      <c r="L804" s="6">
        <v>42872</v>
      </c>
      <c r="M804" s="6">
        <v>42871</v>
      </c>
    </row>
    <row r="805" spans="1:13" x14ac:dyDescent="0.25">
      <c r="A805" s="4" t="s">
        <v>1460</v>
      </c>
      <c r="B805" s="7" t="str">
        <f>_xll.AtlasFormulas.AtlasFunctions.AtlasTable("PROD",DataAreaId,"T.SalesTable","%CustAccount","","","","","","","SalesId",$A805)</f>
        <v>364-000089</v>
      </c>
      <c r="C805" s="7" t="str">
        <f>_xll.AtlasFormulas.AtlasFunctions.AtlasTable("PROD",DataAreaId,"T.CustTable","%Name","","","","","","","AccountNum",$B805)</f>
        <v>Kiwitz Jaki B.V.</v>
      </c>
      <c r="D805" s="4" t="s">
        <v>582</v>
      </c>
      <c r="E805" s="4" t="s">
        <v>1686</v>
      </c>
      <c r="F805" s="4" t="s">
        <v>583</v>
      </c>
      <c r="G805" s="7" t="str">
        <f>_xll.AtlasFormulas.AtlasFunctions.AtlasTable("PROD",DataAreaId,"T.SalesLine","%ShippingDateRequested","","","","","","","ItemId|InventTransId",$D805,$E805)</f>
        <v>5/19/2017</v>
      </c>
      <c r="H805" s="9">
        <v>-10</v>
      </c>
      <c r="I805" s="9">
        <f>_xll.AtlasFormulas.AtlasFunctions.AtlasBalance("PROD",DataAreaId,"T.SalesLine","Sum|SalesPrice|0","","","","","","","ItemId|InventTransId",$D805,$E805)</f>
        <v>34.75</v>
      </c>
      <c r="J805" s="7" t="str">
        <f>_xll.AtlasFormulas.AtlasFunctions.AtlasTable("PROD",DataAreaId,"T.SalesLine","%CurrencyCode","","","","","","","ItemId|InventTransId",$D805,$E805)</f>
        <v>EUR</v>
      </c>
      <c r="K805" s="9">
        <f>_xll.AtlasFormulas.AtlasFunctions.AtlasBalance("PROD",DataAreaId,"T.SalesLine","Sum|LineAmount|0","","","","","","","ItemId|InventTransId",$D805,$E805)</f>
        <v>347.5</v>
      </c>
      <c r="L805" s="6">
        <v>42879</v>
      </c>
      <c r="M805" s="6">
        <v>42873</v>
      </c>
    </row>
    <row r="806" spans="1:13" x14ac:dyDescent="0.25">
      <c r="A806" s="4" t="s">
        <v>1687</v>
      </c>
      <c r="B806" s="7" t="str">
        <f>_xll.AtlasFormulas.AtlasFunctions.AtlasTable("PROD",DataAreaId,"T.SalesTable","%CustAccount","","","","","","","SalesId",$A806)</f>
        <v>364-000064</v>
      </c>
      <c r="C806" s="7" t="str">
        <f>_xll.AtlasFormulas.AtlasFunctions.AtlasTable("PROD",DataAreaId,"T.CustTable","%Name","","","","","","","AccountNum",$B806)</f>
        <v>Hakron-Nunspeet B.V.</v>
      </c>
      <c r="D806" s="4" t="s">
        <v>582</v>
      </c>
      <c r="E806" s="4" t="s">
        <v>1688</v>
      </c>
      <c r="F806" s="4" t="s">
        <v>583</v>
      </c>
      <c r="G806" s="7" t="str">
        <f>_xll.AtlasFormulas.AtlasFunctions.AtlasTable("PROD",DataAreaId,"T.SalesLine","%ShippingDateRequested","","","","","","","ItemId|InventTransId",$D806,$E806)</f>
        <v>5/18/2017</v>
      </c>
      <c r="H806" s="9">
        <v>-8</v>
      </c>
      <c r="I806" s="9">
        <f>_xll.AtlasFormulas.AtlasFunctions.AtlasBalance("PROD",DataAreaId,"T.SalesLine","Sum|SalesPrice|0","","","","","","","ItemId|InventTransId",$D806,$E806)</f>
        <v>37.5</v>
      </c>
      <c r="J806" s="7" t="str">
        <f>_xll.AtlasFormulas.AtlasFunctions.AtlasTable("PROD",DataAreaId,"T.SalesLine","%CurrencyCode","","","","","","","ItemId|InventTransId",$D806,$E806)</f>
        <v>EUR</v>
      </c>
      <c r="K806" s="9">
        <f>_xll.AtlasFormulas.AtlasFunctions.AtlasBalance("PROD",DataAreaId,"T.SalesLine","Sum|LineAmount|0","","","","","","","ItemId|InventTransId",$D806,$E806)</f>
        <v>300</v>
      </c>
      <c r="L806" s="6">
        <v>42877</v>
      </c>
      <c r="M806" s="6">
        <v>42873</v>
      </c>
    </row>
    <row r="807" spans="1:13" x14ac:dyDescent="0.25">
      <c r="A807" s="4" t="s">
        <v>1462</v>
      </c>
      <c r="B807" s="7" t="str">
        <f>_xll.AtlasFormulas.AtlasFunctions.AtlasTable("PROD",DataAreaId,"T.SalesTable","%CustAccount","","","","","","","SalesId",$A807)</f>
        <v>364-000059</v>
      </c>
      <c r="C807" s="7" t="str">
        <f>_xll.AtlasFormulas.AtlasFunctions.AtlasTable("PROD",DataAreaId,"T.CustTable","%Name","","","","","","","AccountNum",$B807)</f>
        <v>Kreeft Betonrenovatie &amp; Injectietechnieken BV</v>
      </c>
      <c r="D807" s="4" t="s">
        <v>582</v>
      </c>
      <c r="E807" s="4" t="s">
        <v>1689</v>
      </c>
      <c r="F807" s="4" t="s">
        <v>583</v>
      </c>
      <c r="G807" s="7" t="str">
        <f>_xll.AtlasFormulas.AtlasFunctions.AtlasTable("PROD",DataAreaId,"T.SalesLine","%ShippingDateRequested","","","","","","","ItemId|InventTransId",$D807,$E807)</f>
        <v>6/6/2017</v>
      </c>
      <c r="H807" s="9">
        <v>-10</v>
      </c>
      <c r="I807" s="9">
        <f>_xll.AtlasFormulas.AtlasFunctions.AtlasBalance("PROD",DataAreaId,"T.SalesLine","Sum|SalesPrice|0","","","","","","","ItemId|InventTransId",$D807,$E807)</f>
        <v>31.25</v>
      </c>
      <c r="J807" s="7" t="str">
        <f>_xll.AtlasFormulas.AtlasFunctions.AtlasTable("PROD",DataAreaId,"T.SalesLine","%CurrencyCode","","","","","","","ItemId|InventTransId",$D807,$E807)</f>
        <v>EUR</v>
      </c>
      <c r="K807" s="9">
        <f>_xll.AtlasFormulas.AtlasFunctions.AtlasBalance("PROD",DataAreaId,"T.SalesLine","Sum|LineAmount|0","","","","","","","ItemId|InventTransId",$D807,$E807)</f>
        <v>312.5</v>
      </c>
      <c r="L807" s="6">
        <v>42894</v>
      </c>
      <c r="M807" s="6">
        <v>42892</v>
      </c>
    </row>
    <row r="808" spans="1:13" x14ac:dyDescent="0.25">
      <c r="A808" s="4" t="s">
        <v>1690</v>
      </c>
      <c r="B808" s="7" t="str">
        <f>_xll.AtlasFormulas.AtlasFunctions.AtlasTable("PROD",DataAreaId,"T.SalesTable","%CustAccount","","","","","","","SalesId",$A808)</f>
        <v>364-000010</v>
      </c>
      <c r="C808" s="7" t="str">
        <f>_xll.AtlasFormulas.AtlasFunctions.AtlasTable("PROD",DataAreaId,"T.CustTable","%Name","","","","","","","AccountNum",$B808)</f>
        <v>Balm Uitwendige Wapening B.V.</v>
      </c>
      <c r="D808" s="4" t="s">
        <v>582</v>
      </c>
      <c r="E808" s="4" t="s">
        <v>1691</v>
      </c>
      <c r="F808" s="4" t="s">
        <v>583</v>
      </c>
      <c r="G808" s="7" t="str">
        <f>_xll.AtlasFormulas.AtlasFunctions.AtlasTable("PROD",DataAreaId,"T.SalesLine","%ShippingDateRequested","","","","","","","ItemId|InventTransId",$D808,$E808)</f>
        <v>6/6/2017</v>
      </c>
      <c r="H808" s="9">
        <v>-8</v>
      </c>
      <c r="I808" s="9">
        <f>_xll.AtlasFormulas.AtlasFunctions.AtlasBalance("PROD",DataAreaId,"T.SalesLine","Sum|SalesPrice|0","","","","","","","ItemId|InventTransId",$D808,$E808)</f>
        <v>33.75</v>
      </c>
      <c r="J808" s="7" t="str">
        <f>_xll.AtlasFormulas.AtlasFunctions.AtlasTable("PROD",DataAreaId,"T.SalesLine","%CurrencyCode","","","","","","","ItemId|InventTransId",$D808,$E808)</f>
        <v>EUR</v>
      </c>
      <c r="K808" s="9">
        <f>_xll.AtlasFormulas.AtlasFunctions.AtlasBalance("PROD",DataAreaId,"T.SalesLine","Sum|LineAmount|0","","","","","","","ItemId|InventTransId",$D808,$E808)</f>
        <v>270</v>
      </c>
      <c r="L808" s="6">
        <v>42894</v>
      </c>
      <c r="M808" s="6">
        <v>42892</v>
      </c>
    </row>
    <row r="809" spans="1:13" x14ac:dyDescent="0.25">
      <c r="A809" s="4" t="s">
        <v>1692</v>
      </c>
      <c r="B809" s="7" t="str">
        <f>_xll.AtlasFormulas.AtlasFunctions.AtlasTable("PROD",DataAreaId,"T.SalesTable","%CustAccount","","","","","","","SalesId",$A809)</f>
        <v>364-000010</v>
      </c>
      <c r="C809" s="7" t="str">
        <f>_xll.AtlasFormulas.AtlasFunctions.AtlasTable("PROD",DataAreaId,"T.CustTable","%Name","","","","","","","AccountNum",$B809)</f>
        <v>Balm Uitwendige Wapening B.V.</v>
      </c>
      <c r="D809" s="4" t="s">
        <v>582</v>
      </c>
      <c r="E809" s="4" t="s">
        <v>1693</v>
      </c>
      <c r="F809" s="4" t="s">
        <v>583</v>
      </c>
      <c r="G809" s="7" t="str">
        <f>_xll.AtlasFormulas.AtlasFunctions.AtlasTable("PROD",DataAreaId,"T.SalesLine","%ShippingDateRequested","","","","","","","ItemId|InventTransId",$D809,$E809)</f>
        <v>6/7/2017</v>
      </c>
      <c r="H809" s="9">
        <v>-10</v>
      </c>
      <c r="I809" s="9">
        <f>_xll.AtlasFormulas.AtlasFunctions.AtlasBalance("PROD",DataAreaId,"T.SalesLine","Sum|SalesPrice|0","","","","","","","ItemId|InventTransId",$D809,$E809)</f>
        <v>33.75</v>
      </c>
      <c r="J809" s="7" t="str">
        <f>_xll.AtlasFormulas.AtlasFunctions.AtlasTable("PROD",DataAreaId,"T.SalesLine","%CurrencyCode","","","","","","","ItemId|InventTransId",$D809,$E809)</f>
        <v>EUR</v>
      </c>
      <c r="K809" s="9">
        <f>_xll.AtlasFormulas.AtlasFunctions.AtlasBalance("PROD",DataAreaId,"T.SalesLine","Sum|LineAmount|0","","","","","","","ItemId|InventTransId",$D809,$E809)</f>
        <v>337.5</v>
      </c>
      <c r="L809" s="6">
        <v>42894</v>
      </c>
      <c r="M809" s="6">
        <v>42893</v>
      </c>
    </row>
    <row r="810" spans="1:13" x14ac:dyDescent="0.25">
      <c r="A810" s="4" t="s">
        <v>1694</v>
      </c>
      <c r="B810" s="7" t="str">
        <f>_xll.AtlasFormulas.AtlasFunctions.AtlasTable("PROD",DataAreaId,"T.SalesTable","%CustAccount","","","","","","","SalesId",$A810)</f>
        <v>364-000010</v>
      </c>
      <c r="C810" s="7" t="str">
        <f>_xll.AtlasFormulas.AtlasFunctions.AtlasTable("PROD",DataAreaId,"T.CustTable","%Name","","","","","","","AccountNum",$B810)</f>
        <v>Balm Uitwendige Wapening B.V.</v>
      </c>
      <c r="D810" s="4" t="s">
        <v>582</v>
      </c>
      <c r="E810" s="4" t="s">
        <v>1695</v>
      </c>
      <c r="F810" s="4" t="s">
        <v>583</v>
      </c>
      <c r="G810" s="7" t="str">
        <f>_xll.AtlasFormulas.AtlasFunctions.AtlasTable("PROD",DataAreaId,"T.SalesLine","%ShippingDateRequested","","","","","","","ItemId|InventTransId",$D810,$E810)</f>
        <v>6/7/2017</v>
      </c>
      <c r="H810" s="9">
        <v>-2</v>
      </c>
      <c r="I810" s="9">
        <f>_xll.AtlasFormulas.AtlasFunctions.AtlasBalance("PROD",DataAreaId,"T.SalesLine","Sum|SalesPrice|0","","","","","","","ItemId|InventTransId",$D810,$E810)</f>
        <v>33.75</v>
      </c>
      <c r="J810" s="7" t="str">
        <f>_xll.AtlasFormulas.AtlasFunctions.AtlasTable("PROD",DataAreaId,"T.SalesLine","%CurrencyCode","","","","","","","ItemId|InventTransId",$D810,$E810)</f>
        <v>EUR</v>
      </c>
      <c r="K810" s="9">
        <f>_xll.AtlasFormulas.AtlasFunctions.AtlasBalance("PROD",DataAreaId,"T.SalesLine","Sum|LineAmount|0","","","","","","","ItemId|InventTransId",$D810,$E810)</f>
        <v>67.5</v>
      </c>
      <c r="L810" s="6">
        <v>42894</v>
      </c>
      <c r="M810" s="6">
        <v>42893</v>
      </c>
    </row>
    <row r="811" spans="1:13" x14ac:dyDescent="0.25">
      <c r="A811" s="4" t="s">
        <v>1464</v>
      </c>
      <c r="B811" s="7" t="str">
        <f>_xll.AtlasFormulas.AtlasFunctions.AtlasTable("PROD",DataAreaId,"T.SalesTable","%CustAccount","","","","","","","SalesId",$A811)</f>
        <v>364-000187</v>
      </c>
      <c r="C811" s="7" t="str">
        <f>_xll.AtlasFormulas.AtlasFunctions.AtlasTable("PROD",DataAreaId,"T.CustTable","%Name","","","","","","","AccountNum",$B811)</f>
        <v>Coaton B.V.</v>
      </c>
      <c r="D811" s="4" t="s">
        <v>582</v>
      </c>
      <c r="E811" s="4" t="s">
        <v>1696</v>
      </c>
      <c r="F811" s="4" t="s">
        <v>583</v>
      </c>
      <c r="G811" s="7" t="str">
        <f>_xll.AtlasFormulas.AtlasFunctions.AtlasTable("PROD",DataAreaId,"T.SalesLine","%ShippingDateRequested","","","","","","","ItemId|InventTransId",$D811,$E811)</f>
        <v>6/8/2017</v>
      </c>
      <c r="H811" s="9">
        <v>-3</v>
      </c>
      <c r="I811" s="9">
        <f>_xll.AtlasFormulas.AtlasFunctions.AtlasBalance("PROD",DataAreaId,"T.SalesLine","Sum|SalesPrice|0","","","","","","","ItemId|InventTransId",$D811,$E811)</f>
        <v>43.3</v>
      </c>
      <c r="J811" s="7" t="str">
        <f>_xll.AtlasFormulas.AtlasFunctions.AtlasTable("PROD",DataAreaId,"T.SalesLine","%CurrencyCode","","","","","","","ItemId|InventTransId",$D811,$E811)</f>
        <v>EUR</v>
      </c>
      <c r="K811" s="9">
        <f>_xll.AtlasFormulas.AtlasFunctions.AtlasBalance("PROD",DataAreaId,"T.SalesLine","Sum|LineAmount|0","","","","","","","ItemId|InventTransId",$D811,$E811)</f>
        <v>129.9</v>
      </c>
      <c r="L811" s="6">
        <v>42900</v>
      </c>
      <c r="M811" s="6">
        <v>42894</v>
      </c>
    </row>
    <row r="812" spans="1:13" x14ac:dyDescent="0.25">
      <c r="A812" s="4" t="s">
        <v>1697</v>
      </c>
      <c r="B812" s="7" t="str">
        <f>_xll.AtlasFormulas.AtlasFunctions.AtlasTable("PROD",DataAreaId,"T.SalesTable","%CustAccount","","","","","","","SalesId",$A812)</f>
        <v>364-000175</v>
      </c>
      <c r="C812" s="7" t="str">
        <f>_xll.AtlasFormulas.AtlasFunctions.AtlasTable("PROD",DataAreaId,"T.CustTable","%Name","","","","","","","AccountNum",$B812)</f>
        <v>Desami SPRL</v>
      </c>
      <c r="D812" s="4" t="s">
        <v>582</v>
      </c>
      <c r="E812" s="4" t="s">
        <v>1698</v>
      </c>
      <c r="F812" s="4" t="s">
        <v>583</v>
      </c>
      <c r="G812" s="7" t="str">
        <f>_xll.AtlasFormulas.AtlasFunctions.AtlasTable("PROD",DataAreaId,"T.SalesLine","%ShippingDateRequested","","","","","","","ItemId|InventTransId",$D812,$E812)</f>
        <v>6/1/2017</v>
      </c>
      <c r="H812" s="9">
        <v>-6</v>
      </c>
      <c r="I812" s="9">
        <f>_xll.AtlasFormulas.AtlasFunctions.AtlasBalance("PROD",DataAreaId,"T.SalesLine","Sum|SalesPrice|0","","","","","","","ItemId|InventTransId",$D812,$E812)</f>
        <v>42.5</v>
      </c>
      <c r="J812" s="7" t="str">
        <f>_xll.AtlasFormulas.AtlasFunctions.AtlasTable("PROD",DataAreaId,"T.SalesLine","%CurrencyCode","","","","","","","ItemId|InventTransId",$D812,$E812)</f>
        <v>EUR</v>
      </c>
      <c r="K812" s="9">
        <f>_xll.AtlasFormulas.AtlasFunctions.AtlasBalance("PROD",DataAreaId,"T.SalesLine","Sum|LineAmount|0","","","","","","","ItemId|InventTransId",$D812,$E812)</f>
        <v>255</v>
      </c>
      <c r="L812" s="6">
        <v>42894</v>
      </c>
      <c r="M812" s="6">
        <v>42894</v>
      </c>
    </row>
    <row r="813" spans="1:13" x14ac:dyDescent="0.25">
      <c r="A813" s="4" t="s">
        <v>1699</v>
      </c>
      <c r="B813" s="7" t="str">
        <f>_xll.AtlasFormulas.AtlasFunctions.AtlasTable("PROD",DataAreaId,"T.SalesTable","%CustAccount","","","","","","","SalesId",$A813)</f>
        <v>364-000064</v>
      </c>
      <c r="C813" s="7" t="str">
        <f>_xll.AtlasFormulas.AtlasFunctions.AtlasTable("PROD",DataAreaId,"T.CustTable","%Name","","","","","","","AccountNum",$B813)</f>
        <v>Hakron-Nunspeet B.V.</v>
      </c>
      <c r="D813" s="4" t="s">
        <v>582</v>
      </c>
      <c r="E813" s="4" t="s">
        <v>1700</v>
      </c>
      <c r="F813" s="4" t="s">
        <v>583</v>
      </c>
      <c r="G813" s="7" t="str">
        <f>_xll.AtlasFormulas.AtlasFunctions.AtlasTable("PROD",DataAreaId,"T.SalesLine","%ShippingDateRequested","","","","","","","ItemId|InventTransId",$D813,$E813)</f>
        <v>6/12/2017</v>
      </c>
      <c r="H813" s="9">
        <v>-4</v>
      </c>
      <c r="I813" s="9">
        <f>_xll.AtlasFormulas.AtlasFunctions.AtlasBalance("PROD",DataAreaId,"T.SalesLine","Sum|SalesPrice|0","","","","","","","ItemId|InventTransId",$D813,$E813)</f>
        <v>37.5</v>
      </c>
      <c r="J813" s="7" t="str">
        <f>_xll.AtlasFormulas.AtlasFunctions.AtlasTable("PROD",DataAreaId,"T.SalesLine","%CurrencyCode","","","","","","","ItemId|InventTransId",$D813,$E813)</f>
        <v>EUR</v>
      </c>
      <c r="K813" s="9">
        <f>_xll.AtlasFormulas.AtlasFunctions.AtlasBalance("PROD",DataAreaId,"T.SalesLine","Sum|LineAmount|0","","","","","","","ItemId|InventTransId",$D813,$E813)</f>
        <v>150</v>
      </c>
      <c r="L813" s="6">
        <v>42901</v>
      </c>
      <c r="M813" s="6">
        <v>42898</v>
      </c>
    </row>
    <row r="814" spans="1:13" x14ac:dyDescent="0.25">
      <c r="A814" s="4" t="s">
        <v>1432</v>
      </c>
      <c r="B814" s="7" t="str">
        <f>_xll.AtlasFormulas.AtlasFunctions.AtlasTable("PROD",DataAreaId,"T.SalesTable","%CustAccount","","","","","","","SalesId",$A814)</f>
        <v>364-000017</v>
      </c>
      <c r="C814" s="7" t="str">
        <f>_xll.AtlasFormulas.AtlasFunctions.AtlasTable("PROD",DataAreaId,"T.CustTable","%Name","","","","","","","AccountNum",$B814)</f>
        <v>Ervas International B.V.</v>
      </c>
      <c r="D814" s="4" t="s">
        <v>582</v>
      </c>
      <c r="E814" s="4" t="s">
        <v>1701</v>
      </c>
      <c r="F814" s="4" t="s">
        <v>583</v>
      </c>
      <c r="G814" s="7" t="str">
        <f>_xll.AtlasFormulas.AtlasFunctions.AtlasTable("PROD",DataAreaId,"T.SalesLine","%ShippingDateRequested","","","","","","","ItemId|InventTransId",$D814,$E814)</f>
        <v>6/19/2017</v>
      </c>
      <c r="H814" s="9">
        <v>-6</v>
      </c>
      <c r="I814" s="9">
        <f>_xll.AtlasFormulas.AtlasFunctions.AtlasBalance("PROD",DataAreaId,"T.SalesLine","Sum|SalesPrice|0","","","","","","","ItemId|InventTransId",$D814,$E814)</f>
        <v>34.25</v>
      </c>
      <c r="J814" s="7" t="str">
        <f>_xll.AtlasFormulas.AtlasFunctions.AtlasTable("PROD",DataAreaId,"T.SalesLine","%CurrencyCode","","","","","","","ItemId|InventTransId",$D814,$E814)</f>
        <v>EUR</v>
      </c>
      <c r="K814" s="9">
        <f>_xll.AtlasFormulas.AtlasFunctions.AtlasBalance("PROD",DataAreaId,"T.SalesLine","Sum|LineAmount|0","","","","","","","ItemId|InventTransId",$D814,$E814)</f>
        <v>205.5</v>
      </c>
      <c r="L814" s="6">
        <v>42906</v>
      </c>
      <c r="M814" s="6">
        <v>42902</v>
      </c>
    </row>
    <row r="815" spans="1:13" x14ac:dyDescent="0.25">
      <c r="A815" s="4" t="s">
        <v>1624</v>
      </c>
      <c r="B815" s="7" t="str">
        <f>_xll.AtlasFormulas.AtlasFunctions.AtlasTable("PROD",DataAreaId,"T.SalesTable","%CustAccount","","","","","","","SalesId",$A815)</f>
        <v>364-000015</v>
      </c>
      <c r="C815" s="7" t="str">
        <f>_xll.AtlasFormulas.AtlasFunctions.AtlasTable("PROD",DataAreaId,"T.CustTable","%Name","","","","","","","AccountNum",$B815)</f>
        <v>Vogel B.V.</v>
      </c>
      <c r="D815" s="4" t="s">
        <v>582</v>
      </c>
      <c r="E815" s="4" t="s">
        <v>1702</v>
      </c>
      <c r="F815" s="4" t="s">
        <v>583</v>
      </c>
      <c r="G815" s="7" t="str">
        <f>_xll.AtlasFormulas.AtlasFunctions.AtlasTable("PROD",DataAreaId,"T.SalesLine","%ShippingDateRequested","","","","","","","ItemId|InventTransId",$D815,$E815)</f>
        <v>6/19/2017</v>
      </c>
      <c r="H815" s="9">
        <v>-42</v>
      </c>
      <c r="I815" s="9">
        <f>_xll.AtlasFormulas.AtlasFunctions.AtlasBalance("PROD",DataAreaId,"T.SalesLine","Sum|SalesPrice|0","","","","","","","ItemId|InventTransId",$D815,$E815)</f>
        <v>31.25</v>
      </c>
      <c r="J815" s="7" t="str">
        <f>_xll.AtlasFormulas.AtlasFunctions.AtlasTable("PROD",DataAreaId,"T.SalesLine","%CurrencyCode","","","","","","","ItemId|InventTransId",$D815,$E815)</f>
        <v>EUR</v>
      </c>
      <c r="K815" s="9">
        <f>_xll.AtlasFormulas.AtlasFunctions.AtlasBalance("PROD",DataAreaId,"T.SalesLine","Sum|LineAmount|0","","","","","","","ItemId|InventTransId",$D815,$E815)</f>
        <v>1312.5</v>
      </c>
      <c r="L815" s="6">
        <v>42906</v>
      </c>
      <c r="M815" s="6">
        <v>42905</v>
      </c>
    </row>
    <row r="816" spans="1:13" x14ac:dyDescent="0.25">
      <c r="A816" s="4" t="s">
        <v>1703</v>
      </c>
      <c r="B816" s="7" t="str">
        <f>_xll.AtlasFormulas.AtlasFunctions.AtlasTable("PROD",DataAreaId,"T.SalesTable","%CustAccount","","","","","","","SalesId",$A816)</f>
        <v>364-000059</v>
      </c>
      <c r="C816" s="7" t="str">
        <f>_xll.AtlasFormulas.AtlasFunctions.AtlasTable("PROD",DataAreaId,"T.CustTable","%Name","","","","","","","AccountNum",$B816)</f>
        <v>Kreeft Betonrenovatie &amp; Injectietechnieken BV</v>
      </c>
      <c r="D816" s="4" t="s">
        <v>582</v>
      </c>
      <c r="E816" s="4" t="s">
        <v>1704</v>
      </c>
      <c r="F816" s="4" t="s">
        <v>583</v>
      </c>
      <c r="G816" s="7" t="str">
        <f>_xll.AtlasFormulas.AtlasFunctions.AtlasTable("PROD",DataAreaId,"T.SalesLine","%ShippingDateRequested","","","","","","","ItemId|InventTransId",$D816,$E816)</f>
        <v>6/19/2017</v>
      </c>
      <c r="H816" s="9">
        <v>-42</v>
      </c>
      <c r="I816" s="9">
        <f>_xll.AtlasFormulas.AtlasFunctions.AtlasBalance("PROD",DataAreaId,"T.SalesLine","Sum|SalesPrice|0","","","","","","","ItemId|InventTransId",$D816,$E816)</f>
        <v>29.5</v>
      </c>
      <c r="J816" s="7" t="str">
        <f>_xll.AtlasFormulas.AtlasFunctions.AtlasTable("PROD",DataAreaId,"T.SalesLine","%CurrencyCode","","","","","","","ItemId|InventTransId",$D816,$E816)</f>
        <v>EUR</v>
      </c>
      <c r="K816" s="9">
        <f>_xll.AtlasFormulas.AtlasFunctions.AtlasBalance("PROD",DataAreaId,"T.SalesLine","Sum|LineAmount|0","","","","","","","ItemId|InventTransId",$D816,$E816)</f>
        <v>1239</v>
      </c>
      <c r="L816" s="6">
        <v>42907</v>
      </c>
      <c r="M816" s="6">
        <v>42905</v>
      </c>
    </row>
    <row r="817" spans="1:13" x14ac:dyDescent="0.25">
      <c r="A817" s="4" t="s">
        <v>1502</v>
      </c>
      <c r="B817" s="7" t="str">
        <f>_xll.AtlasFormulas.AtlasFunctions.AtlasTable("PROD",DataAreaId,"T.SalesTable","%CustAccount","","","","","","","SalesId",$A817)</f>
        <v>364-000010</v>
      </c>
      <c r="C817" s="7" t="str">
        <f>_xll.AtlasFormulas.AtlasFunctions.AtlasTable("PROD",DataAreaId,"T.CustTable","%Name","","","","","","","AccountNum",$B817)</f>
        <v>Balm Uitwendige Wapening B.V.</v>
      </c>
      <c r="D817" s="4" t="s">
        <v>593</v>
      </c>
      <c r="E817" s="4" t="s">
        <v>1705</v>
      </c>
      <c r="F817" s="4" t="s">
        <v>594</v>
      </c>
      <c r="G817" s="7" t="str">
        <f>_xll.AtlasFormulas.AtlasFunctions.AtlasTable("PROD",DataAreaId,"T.SalesLine","%ShippingDateRequested","","","","","","","ItemId|InventTransId",$D817,$E817)</f>
        <v>2/4/2017</v>
      </c>
      <c r="H817" s="9">
        <v>-4</v>
      </c>
      <c r="I817" s="9">
        <f>_xll.AtlasFormulas.AtlasFunctions.AtlasBalance("PROD",DataAreaId,"T.SalesLine","Sum|SalesPrice|0","","","","","","","ItemId|InventTransId",$D817,$E817)</f>
        <v>6.25</v>
      </c>
      <c r="J817" s="7" t="str">
        <f>_xll.AtlasFormulas.AtlasFunctions.AtlasTable("PROD",DataAreaId,"T.SalesLine","%CurrencyCode","","","","","","","ItemId|InventTransId",$D817,$E817)</f>
        <v>EUR</v>
      </c>
      <c r="K817" s="9">
        <f>_xll.AtlasFormulas.AtlasFunctions.AtlasBalance("PROD",DataAreaId,"T.SalesLine","Sum|LineAmount|0","","","","","","","ItemId|InventTransId",$D817,$E817)</f>
        <v>25</v>
      </c>
      <c r="L817" s="6">
        <v>42774</v>
      </c>
      <c r="M817" s="6">
        <v>42769</v>
      </c>
    </row>
    <row r="818" spans="1:13" x14ac:dyDescent="0.25">
      <c r="A818" s="4" t="s">
        <v>1504</v>
      </c>
      <c r="B818" s="7" t="str">
        <f>_xll.AtlasFormulas.AtlasFunctions.AtlasTable("PROD",DataAreaId,"T.SalesTable","%CustAccount","","","","","","","SalesId",$A818)</f>
        <v>364-000010</v>
      </c>
      <c r="C818" s="7" t="str">
        <f>_xll.AtlasFormulas.AtlasFunctions.AtlasTable("PROD",DataAreaId,"T.CustTable","%Name","","","","","","","AccountNum",$B818)</f>
        <v>Balm Uitwendige Wapening B.V.</v>
      </c>
      <c r="D818" s="4" t="s">
        <v>593</v>
      </c>
      <c r="E818" s="4" t="s">
        <v>1706</v>
      </c>
      <c r="F818" s="4" t="s">
        <v>594</v>
      </c>
      <c r="G818" s="7" t="str">
        <f>_xll.AtlasFormulas.AtlasFunctions.AtlasTable("PROD",DataAreaId,"T.SalesLine","%ShippingDateRequested","","","","","","","ItemId|InventTransId",$D818,$E818)</f>
        <v>2/8/2017</v>
      </c>
      <c r="H818" s="9">
        <v>-15</v>
      </c>
      <c r="I818" s="9">
        <f>_xll.AtlasFormulas.AtlasFunctions.AtlasBalance("PROD",DataAreaId,"T.SalesLine","Sum|SalesPrice|0","","","","","","","ItemId|InventTransId",$D818,$E818)</f>
        <v>6.25</v>
      </c>
      <c r="J818" s="7" t="str">
        <f>_xll.AtlasFormulas.AtlasFunctions.AtlasTable("PROD",DataAreaId,"T.SalesLine","%CurrencyCode","","","","","","","ItemId|InventTransId",$D818,$E818)</f>
        <v>EUR</v>
      </c>
      <c r="K818" s="9">
        <f>_xll.AtlasFormulas.AtlasFunctions.AtlasBalance("PROD",DataAreaId,"T.SalesLine","Sum|LineAmount|0","","","","","","","ItemId|InventTransId",$D818,$E818)</f>
        <v>93.75</v>
      </c>
      <c r="L818" s="6">
        <v>42774</v>
      </c>
      <c r="M818" s="6">
        <v>42773</v>
      </c>
    </row>
    <row r="819" spans="1:13" x14ac:dyDescent="0.25">
      <c r="A819" s="4" t="s">
        <v>1498</v>
      </c>
      <c r="B819" s="7" t="str">
        <f>_xll.AtlasFormulas.AtlasFunctions.AtlasTable("PROD",DataAreaId,"T.SalesTable","%CustAccount","","","","","","","SalesId",$A819)</f>
        <v>364-000010</v>
      </c>
      <c r="C819" s="7" t="str">
        <f>_xll.AtlasFormulas.AtlasFunctions.AtlasTable("PROD",DataAreaId,"T.CustTable","%Name","","","","","","","AccountNum",$B819)</f>
        <v>Balm Uitwendige Wapening B.V.</v>
      </c>
      <c r="D819" s="4" t="s">
        <v>593</v>
      </c>
      <c r="E819" s="4" t="s">
        <v>1707</v>
      </c>
      <c r="F819" s="4" t="s">
        <v>594</v>
      </c>
      <c r="G819" s="7" t="str">
        <f>_xll.AtlasFormulas.AtlasFunctions.AtlasTable("PROD",DataAreaId,"T.SalesLine","%ShippingDateRequested","","","","","","","ItemId|InventTransId",$D819,$E819)</f>
        <v>2/9/2017</v>
      </c>
      <c r="H819" s="9">
        <v>-5</v>
      </c>
      <c r="I819" s="9">
        <f>_xll.AtlasFormulas.AtlasFunctions.AtlasBalance("PROD",DataAreaId,"T.SalesLine","Sum|SalesPrice|0","","","","","","","ItemId|InventTransId",$D819,$E819)</f>
        <v>93.75</v>
      </c>
      <c r="J819" s="7" t="str">
        <f>_xll.AtlasFormulas.AtlasFunctions.AtlasTable("PROD",DataAreaId,"T.SalesLine","%CurrencyCode","","","","","","","ItemId|InventTransId",$D819,$E819)</f>
        <v>EUR</v>
      </c>
      <c r="K819" s="9">
        <f>_xll.AtlasFormulas.AtlasFunctions.AtlasBalance("PROD",DataAreaId,"T.SalesLine","Sum|LineAmount|0","","","","","","","ItemId|InventTransId",$D819,$E819)</f>
        <v>468.75</v>
      </c>
      <c r="L819" s="6">
        <v>42775</v>
      </c>
      <c r="M819" s="6">
        <v>42775</v>
      </c>
    </row>
    <row r="820" spans="1:13" x14ac:dyDescent="0.25">
      <c r="A820" s="4" t="s">
        <v>1512</v>
      </c>
      <c r="B820" s="7" t="str">
        <f>_xll.AtlasFormulas.AtlasFunctions.AtlasTable("PROD",DataAreaId,"T.SalesTable","%CustAccount","","","","","","","SalesId",$A820)</f>
        <v>364-000010</v>
      </c>
      <c r="C820" s="7" t="str">
        <f>_xll.AtlasFormulas.AtlasFunctions.AtlasTable("PROD",DataAreaId,"T.CustTable","%Name","","","","","","","AccountNum",$B820)</f>
        <v>Balm Uitwendige Wapening B.V.</v>
      </c>
      <c r="D820" s="4" t="s">
        <v>593</v>
      </c>
      <c r="E820" s="4" t="s">
        <v>1708</v>
      </c>
      <c r="F820" s="4" t="s">
        <v>594</v>
      </c>
      <c r="G820" s="7" t="str">
        <f>_xll.AtlasFormulas.AtlasFunctions.AtlasTable("PROD",DataAreaId,"T.SalesLine","%ShippingDateRequested","","","","","","","ItemId|InventTransId",$D820,$E820)</f>
        <v>2/10/2017</v>
      </c>
      <c r="H820" s="9">
        <v>-15</v>
      </c>
      <c r="I820" s="9">
        <f>_xll.AtlasFormulas.AtlasFunctions.AtlasBalance("PROD",DataAreaId,"T.SalesLine","Sum|SalesPrice|0","","","","","","","ItemId|InventTransId",$D820,$E820)</f>
        <v>93.75</v>
      </c>
      <c r="J820" s="7" t="str">
        <f>_xll.AtlasFormulas.AtlasFunctions.AtlasTable("PROD",DataAreaId,"T.SalesLine","%CurrencyCode","","","","","","","ItemId|InventTransId",$D820,$E820)</f>
        <v>EUR</v>
      </c>
      <c r="K820" s="9">
        <f>_xll.AtlasFormulas.AtlasFunctions.AtlasBalance("PROD",DataAreaId,"T.SalesLine","Sum|LineAmount|0","","","","","","","ItemId|InventTransId",$D820,$E820)</f>
        <v>1406.25</v>
      </c>
      <c r="L820" s="6">
        <v>42775</v>
      </c>
      <c r="M820" s="6">
        <v>42775</v>
      </c>
    </row>
    <row r="821" spans="1:13" x14ac:dyDescent="0.25">
      <c r="A821" s="4" t="s">
        <v>1508</v>
      </c>
      <c r="B821" s="7" t="str">
        <f>_xll.AtlasFormulas.AtlasFunctions.AtlasTable("PROD",DataAreaId,"T.SalesTable","%CustAccount","","","","","","","SalesId",$A821)</f>
        <v>364-000010</v>
      </c>
      <c r="C821" s="7" t="str">
        <f>_xll.AtlasFormulas.AtlasFunctions.AtlasTable("PROD",DataAreaId,"T.CustTable","%Name","","","","","","","AccountNum",$B821)</f>
        <v>Balm Uitwendige Wapening B.V.</v>
      </c>
      <c r="D821" s="4" t="s">
        <v>593</v>
      </c>
      <c r="E821" s="4" t="s">
        <v>1709</v>
      </c>
      <c r="F821" s="4" t="s">
        <v>594</v>
      </c>
      <c r="G821" s="7" t="str">
        <f>_xll.AtlasFormulas.AtlasFunctions.AtlasTable("PROD",DataAreaId,"T.SalesLine","%ShippingDateRequested","","","","","","","ItemId|InventTransId",$D821,$E821)</f>
        <v>2/10/2017</v>
      </c>
      <c r="H821" s="9">
        <v>-4</v>
      </c>
      <c r="I821" s="9">
        <f>_xll.AtlasFormulas.AtlasFunctions.AtlasBalance("PROD",DataAreaId,"T.SalesLine","Sum|SalesPrice|0","","","","","","","ItemId|InventTransId",$D821,$E821)</f>
        <v>93.75</v>
      </c>
      <c r="J821" s="7" t="str">
        <f>_xll.AtlasFormulas.AtlasFunctions.AtlasTable("PROD",DataAreaId,"T.SalesLine","%CurrencyCode","","","","","","","ItemId|InventTransId",$D821,$E821)</f>
        <v>EUR</v>
      </c>
      <c r="K821" s="9">
        <f>_xll.AtlasFormulas.AtlasFunctions.AtlasBalance("PROD",DataAreaId,"T.SalesLine","Sum|LineAmount|0","","","","","","","ItemId|InventTransId",$D821,$E821)</f>
        <v>375</v>
      </c>
      <c r="L821" s="6">
        <v>42775</v>
      </c>
      <c r="M821" s="6">
        <v>42775</v>
      </c>
    </row>
    <row r="822" spans="1:13" x14ac:dyDescent="0.25">
      <c r="A822" s="4" t="s">
        <v>1510</v>
      </c>
      <c r="B822" s="7" t="str">
        <f>_xll.AtlasFormulas.AtlasFunctions.AtlasTable("PROD",DataAreaId,"T.SalesTable","%CustAccount","","","","","","","SalesId",$A822)</f>
        <v>364-000010</v>
      </c>
      <c r="C822" s="7" t="str">
        <f>_xll.AtlasFormulas.AtlasFunctions.AtlasTable("PROD",DataAreaId,"T.CustTable","%Name","","","","","","","AccountNum",$B822)</f>
        <v>Balm Uitwendige Wapening B.V.</v>
      </c>
      <c r="D822" s="4" t="s">
        <v>593</v>
      </c>
      <c r="E822" s="4" t="s">
        <v>1710</v>
      </c>
      <c r="F822" s="4" t="s">
        <v>594</v>
      </c>
      <c r="G822" s="7" t="str">
        <f>_xll.AtlasFormulas.AtlasFunctions.AtlasTable("PROD",DataAreaId,"T.SalesLine","%ShippingDateRequested","","","","","","","ItemId|InventTransId",$D822,$E822)</f>
        <v>2/10/2017</v>
      </c>
      <c r="H822" s="9">
        <v>15</v>
      </c>
      <c r="I822" s="9">
        <f>_xll.AtlasFormulas.AtlasFunctions.AtlasBalance("PROD",DataAreaId,"T.SalesLine","Sum|SalesPrice|0","","","","","","","ItemId|InventTransId",$D822,$E822)</f>
        <v>6.25</v>
      </c>
      <c r="J822" s="7" t="str">
        <f>_xll.AtlasFormulas.AtlasFunctions.AtlasTable("PROD",DataAreaId,"T.SalesLine","%CurrencyCode","","","","","","","ItemId|InventTransId",$D822,$E822)</f>
        <v>EUR</v>
      </c>
      <c r="K822" s="9">
        <f>_xll.AtlasFormulas.AtlasFunctions.AtlasBalance("PROD",DataAreaId,"T.SalesLine","Sum|LineAmount|0","","","","","","","ItemId|InventTransId",$D822,$E822)</f>
        <v>-93.75</v>
      </c>
      <c r="L822" s="6">
        <v>42775</v>
      </c>
      <c r="M822" s="6">
        <v>42775</v>
      </c>
    </row>
    <row r="823" spans="1:13" x14ac:dyDescent="0.25">
      <c r="A823" s="4" t="s">
        <v>1506</v>
      </c>
      <c r="B823" s="7" t="str">
        <f>_xll.AtlasFormulas.AtlasFunctions.AtlasTable("PROD",DataAreaId,"T.SalesTable","%CustAccount","","","","","","","SalesId",$A823)</f>
        <v>364-000010</v>
      </c>
      <c r="C823" s="7" t="str">
        <f>_xll.AtlasFormulas.AtlasFunctions.AtlasTable("PROD",DataAreaId,"T.CustTable","%Name","","","","","","","AccountNum",$B823)</f>
        <v>Balm Uitwendige Wapening B.V.</v>
      </c>
      <c r="D823" s="4" t="s">
        <v>593</v>
      </c>
      <c r="E823" s="4" t="s">
        <v>1711</v>
      </c>
      <c r="F823" s="4" t="s">
        <v>594</v>
      </c>
      <c r="G823" s="7" t="str">
        <f>_xll.AtlasFormulas.AtlasFunctions.AtlasTable("PROD",DataAreaId,"T.SalesLine","%ShippingDateRequested","","","","","","","ItemId|InventTransId",$D823,$E823)</f>
        <v>2/10/2017</v>
      </c>
      <c r="H823" s="9">
        <v>4</v>
      </c>
      <c r="I823" s="9">
        <f>_xll.AtlasFormulas.AtlasFunctions.AtlasBalance("PROD",DataAreaId,"T.SalesLine","Sum|SalesPrice|0","","","","","","","ItemId|InventTransId",$D823,$E823)</f>
        <v>6.25</v>
      </c>
      <c r="J823" s="7" t="str">
        <f>_xll.AtlasFormulas.AtlasFunctions.AtlasTable("PROD",DataAreaId,"T.SalesLine","%CurrencyCode","","","","","","","ItemId|InventTransId",$D823,$E823)</f>
        <v>EUR</v>
      </c>
      <c r="K823" s="9">
        <f>_xll.AtlasFormulas.AtlasFunctions.AtlasBalance("PROD",DataAreaId,"T.SalesLine","Sum|LineAmount|0","","","","","","","ItemId|InventTransId",$D823,$E823)</f>
        <v>-25</v>
      </c>
      <c r="L823" s="6">
        <v>42775</v>
      </c>
      <c r="M823" s="6">
        <v>42775</v>
      </c>
    </row>
    <row r="824" spans="1:13" x14ac:dyDescent="0.25">
      <c r="A824" s="4" t="s">
        <v>1514</v>
      </c>
      <c r="B824" s="7" t="str">
        <f>_xll.AtlasFormulas.AtlasFunctions.AtlasTable("PROD",DataAreaId,"T.SalesTable","%CustAccount","","","","","","","SalesId",$A824)</f>
        <v>364-000010</v>
      </c>
      <c r="C824" s="7" t="str">
        <f>_xll.AtlasFormulas.AtlasFunctions.AtlasTable("PROD",DataAreaId,"T.CustTable","%Name","","","","","","","AccountNum",$B824)</f>
        <v>Balm Uitwendige Wapening B.V.</v>
      </c>
      <c r="D824" s="4" t="s">
        <v>593</v>
      </c>
      <c r="E824" s="4" t="s">
        <v>1712</v>
      </c>
      <c r="F824" s="4" t="s">
        <v>594</v>
      </c>
      <c r="G824" s="7" t="str">
        <f>_xll.AtlasFormulas.AtlasFunctions.AtlasTable("PROD",DataAreaId,"T.SalesLine","%ShippingDateRequested","","","","","","","ItemId|InventTransId",$D824,$E824)</f>
        <v>2/10/2017</v>
      </c>
      <c r="H824" s="9">
        <v>-1</v>
      </c>
      <c r="I824" s="9">
        <f>_xll.AtlasFormulas.AtlasFunctions.AtlasBalance("PROD",DataAreaId,"T.SalesLine","Sum|SalesPrice|0","","","","","","","ItemId|InventTransId",$D824,$E824)</f>
        <v>93.75</v>
      </c>
      <c r="J824" s="7" t="str">
        <f>_xll.AtlasFormulas.AtlasFunctions.AtlasTable("PROD",DataAreaId,"T.SalesLine","%CurrencyCode","","","","","","","ItemId|InventTransId",$D824,$E824)</f>
        <v>EUR</v>
      </c>
      <c r="K824" s="9">
        <f>_xll.AtlasFormulas.AtlasFunctions.AtlasBalance("PROD",DataAreaId,"T.SalesLine","Sum|LineAmount|0","","","","","","","ItemId|InventTransId",$D824,$E824)</f>
        <v>1125</v>
      </c>
      <c r="L824" s="6">
        <v>42776</v>
      </c>
      <c r="M824" s="6">
        <v>42776</v>
      </c>
    </row>
    <row r="825" spans="1:13" x14ac:dyDescent="0.25">
      <c r="A825" s="4" t="s">
        <v>1514</v>
      </c>
      <c r="B825" s="7" t="str">
        <f>_xll.AtlasFormulas.AtlasFunctions.AtlasTable("PROD",DataAreaId,"T.SalesTable","%CustAccount","","","","","","","SalesId",$A825)</f>
        <v>364-000010</v>
      </c>
      <c r="C825" s="7" t="str">
        <f>_xll.AtlasFormulas.AtlasFunctions.AtlasTable("PROD",DataAreaId,"T.CustTable","%Name","","","","","","","AccountNum",$B825)</f>
        <v>Balm Uitwendige Wapening B.V.</v>
      </c>
      <c r="D825" s="4" t="s">
        <v>593</v>
      </c>
      <c r="E825" s="4" t="s">
        <v>1712</v>
      </c>
      <c r="F825" s="4" t="s">
        <v>594</v>
      </c>
      <c r="G825" s="7" t="str">
        <f>_xll.AtlasFormulas.AtlasFunctions.AtlasTable("PROD",DataAreaId,"T.SalesLine","%ShippingDateRequested","","","","","","","ItemId|InventTransId",$D825,$E825)</f>
        <v>2/10/2017</v>
      </c>
      <c r="H825" s="9">
        <v>-11</v>
      </c>
      <c r="I825" s="9">
        <f>_xll.AtlasFormulas.AtlasFunctions.AtlasBalance("PROD",DataAreaId,"T.SalesLine","Sum|SalesPrice|0","","","","","","","ItemId|InventTransId",$D825,$E825)</f>
        <v>93.75</v>
      </c>
      <c r="J825" s="7" t="str">
        <f>_xll.AtlasFormulas.AtlasFunctions.AtlasTable("PROD",DataAreaId,"T.SalesLine","%CurrencyCode","","","","","","","ItemId|InventTransId",$D825,$E825)</f>
        <v>EUR</v>
      </c>
      <c r="K825" s="9">
        <f>_xll.AtlasFormulas.AtlasFunctions.AtlasBalance("PROD",DataAreaId,"T.SalesLine","Sum|LineAmount|0","","","","","","","ItemId|InventTransId",$D825,$E825)</f>
        <v>1125</v>
      </c>
      <c r="L825" s="6">
        <v>42776</v>
      </c>
      <c r="M825" s="6">
        <v>42776</v>
      </c>
    </row>
    <row r="826" spans="1:13" x14ac:dyDescent="0.25">
      <c r="A826" s="4" t="s">
        <v>1516</v>
      </c>
      <c r="B826" s="7" t="str">
        <f>_xll.AtlasFormulas.AtlasFunctions.AtlasTable("PROD",DataAreaId,"T.SalesTable","%CustAccount","","","","","","","SalesId",$A826)</f>
        <v>364-000010</v>
      </c>
      <c r="C826" s="7" t="str">
        <f>_xll.AtlasFormulas.AtlasFunctions.AtlasTable("PROD",DataAreaId,"T.CustTable","%Name","","","","","","","AccountNum",$B826)</f>
        <v>Balm Uitwendige Wapening B.V.</v>
      </c>
      <c r="D826" s="4" t="s">
        <v>593</v>
      </c>
      <c r="E826" s="4" t="s">
        <v>1713</v>
      </c>
      <c r="F826" s="4" t="s">
        <v>594</v>
      </c>
      <c r="G826" s="7" t="str">
        <f>_xll.AtlasFormulas.AtlasFunctions.AtlasTable("PROD",DataAreaId,"T.SalesLine","%ShippingDateRequested","","","","","","","ItemId|InventTransId",$D826,$E826)</f>
        <v>2/15/2017</v>
      </c>
      <c r="H826" s="9">
        <v>-15</v>
      </c>
      <c r="I826" s="9">
        <f>_xll.AtlasFormulas.AtlasFunctions.AtlasBalance("PROD",DataAreaId,"T.SalesLine","Sum|SalesPrice|0","","","","","","","ItemId|InventTransId",$D826,$E826)</f>
        <v>93.75</v>
      </c>
      <c r="J826" s="7" t="str">
        <f>_xll.AtlasFormulas.AtlasFunctions.AtlasTable("PROD",DataAreaId,"T.SalesLine","%CurrencyCode","","","","","","","ItemId|InventTransId",$D826,$E826)</f>
        <v>EUR</v>
      </c>
      <c r="K826" s="9">
        <f>_xll.AtlasFormulas.AtlasFunctions.AtlasBalance("PROD",DataAreaId,"T.SalesLine","Sum|LineAmount|0","","","","","","","ItemId|InventTransId",$D826,$E826)</f>
        <v>1406.25</v>
      </c>
      <c r="L826" s="6">
        <v>42790</v>
      </c>
      <c r="M826" s="6">
        <v>42781</v>
      </c>
    </row>
    <row r="827" spans="1:13" x14ac:dyDescent="0.25">
      <c r="A827" s="4" t="s">
        <v>1438</v>
      </c>
      <c r="B827" s="7" t="str">
        <f>_xll.AtlasFormulas.AtlasFunctions.AtlasTable("PROD",DataAreaId,"T.SalesTable","%CustAccount","","","","","","","SalesId",$A827)</f>
        <v>364-000010</v>
      </c>
      <c r="C827" s="7" t="str">
        <f>_xll.AtlasFormulas.AtlasFunctions.AtlasTable("PROD",DataAreaId,"T.CustTable","%Name","","","","","","","AccountNum",$B827)</f>
        <v>Balm Uitwendige Wapening B.V.</v>
      </c>
      <c r="D827" s="4" t="s">
        <v>593</v>
      </c>
      <c r="E827" s="4" t="s">
        <v>1714</v>
      </c>
      <c r="F827" s="4" t="s">
        <v>594</v>
      </c>
      <c r="G827" s="7" t="str">
        <f>_xll.AtlasFormulas.AtlasFunctions.AtlasTable("PROD",DataAreaId,"T.SalesLine","%ShippingDateRequested","","","","","","","ItemId|InventTransId",$D827,$E827)</f>
        <v>2/24/2017</v>
      </c>
      <c r="H827" s="9">
        <v>-4</v>
      </c>
      <c r="I827" s="9">
        <f>_xll.AtlasFormulas.AtlasFunctions.AtlasBalance("PROD",DataAreaId,"T.SalesLine","Sum|SalesPrice|0","","","","","","","ItemId|InventTransId",$D827,$E827)</f>
        <v>93.75</v>
      </c>
      <c r="J827" s="7" t="str">
        <f>_xll.AtlasFormulas.AtlasFunctions.AtlasTable("PROD",DataAreaId,"T.SalesLine","%CurrencyCode","","","","","","","ItemId|InventTransId",$D827,$E827)</f>
        <v>EUR</v>
      </c>
      <c r="K827" s="9">
        <f>_xll.AtlasFormulas.AtlasFunctions.AtlasBalance("PROD",DataAreaId,"T.SalesLine","Sum|LineAmount|0","","","","","","","ItemId|InventTransId",$D827,$E827)</f>
        <v>375</v>
      </c>
      <c r="L827" s="6">
        <v>42797</v>
      </c>
      <c r="M827" s="6">
        <v>42789</v>
      </c>
    </row>
    <row r="828" spans="1:13" x14ac:dyDescent="0.25">
      <c r="A828" s="4" t="s">
        <v>1472</v>
      </c>
      <c r="B828" s="7" t="str">
        <f>_xll.AtlasFormulas.AtlasFunctions.AtlasTable("PROD",DataAreaId,"T.SalesTable","%CustAccount","","","","","","","SalesId",$A828)</f>
        <v>364-000010</v>
      </c>
      <c r="C828" s="7" t="str">
        <f>_xll.AtlasFormulas.AtlasFunctions.AtlasTable("PROD",DataAreaId,"T.CustTable","%Name","","","","","","","AccountNum",$B828)</f>
        <v>Balm Uitwendige Wapening B.V.</v>
      </c>
      <c r="D828" s="4" t="s">
        <v>593</v>
      </c>
      <c r="E828" s="4" t="s">
        <v>1715</v>
      </c>
      <c r="F828" s="4" t="s">
        <v>594</v>
      </c>
      <c r="G828" s="7" t="str">
        <f>_xll.AtlasFormulas.AtlasFunctions.AtlasTable("PROD",DataAreaId,"T.SalesLine","%ShippingDateRequested","","","","","","","ItemId|InventTransId",$D828,$E828)</f>
        <v>3/3/2017</v>
      </c>
      <c r="H828" s="9">
        <v>-4</v>
      </c>
      <c r="I828" s="9">
        <f>_xll.AtlasFormulas.AtlasFunctions.AtlasBalance("PROD",DataAreaId,"T.SalesLine","Sum|SalesPrice|0","","","","","","","ItemId|InventTransId",$D828,$E828)</f>
        <v>93.75</v>
      </c>
      <c r="J828" s="7" t="str">
        <f>_xll.AtlasFormulas.AtlasFunctions.AtlasTable("PROD",DataAreaId,"T.SalesLine","%CurrencyCode","","","","","","","ItemId|InventTransId",$D828,$E828)</f>
        <v>EUR</v>
      </c>
      <c r="K828" s="9">
        <f>_xll.AtlasFormulas.AtlasFunctions.AtlasBalance("PROD",DataAreaId,"T.SalesLine","Sum|LineAmount|0","","","","","","","ItemId|InventTransId",$D828,$E828)</f>
        <v>375</v>
      </c>
      <c r="L828" s="6">
        <v>42811</v>
      </c>
      <c r="M828" s="6">
        <v>42796</v>
      </c>
    </row>
    <row r="829" spans="1:13" x14ac:dyDescent="0.25">
      <c r="A829" s="4" t="s">
        <v>1442</v>
      </c>
      <c r="B829" s="7" t="str">
        <f>_xll.AtlasFormulas.AtlasFunctions.AtlasTable("PROD",DataAreaId,"T.SalesTable","%CustAccount","","","","","","","SalesId",$A829)</f>
        <v>364-000014</v>
      </c>
      <c r="C829" s="7" t="str">
        <f>_xll.AtlasFormulas.AtlasFunctions.AtlasTable("PROD",DataAreaId,"T.CustTable","%Name","","","","","","","AccountNum",$B829)</f>
        <v>Rowij</v>
      </c>
      <c r="D829" s="4" t="s">
        <v>593</v>
      </c>
      <c r="E829" s="4" t="s">
        <v>1716</v>
      </c>
      <c r="F829" s="4" t="s">
        <v>594</v>
      </c>
      <c r="G829" s="7" t="str">
        <f>_xll.AtlasFormulas.AtlasFunctions.AtlasTable("PROD",DataAreaId,"T.SalesLine","%ShippingDateRequested","","","","","","","ItemId|InventTransId",$D829,$E829)</f>
        <v>3/3/2017</v>
      </c>
      <c r="H829" s="9">
        <v>-44</v>
      </c>
      <c r="I829" s="9">
        <f>_xll.AtlasFormulas.AtlasFunctions.AtlasBalance("PROD",DataAreaId,"T.SalesLine","Sum|SalesPrice|0","","","","","","","ItemId|InventTransId",$D829,$E829)</f>
        <v>93.75</v>
      </c>
      <c r="J829" s="7" t="str">
        <f>_xll.AtlasFormulas.AtlasFunctions.AtlasTable("PROD",DataAreaId,"T.SalesLine","%CurrencyCode","","","","","","","ItemId|InventTransId",$D829,$E829)</f>
        <v>EUR</v>
      </c>
      <c r="K829" s="9">
        <f>_xll.AtlasFormulas.AtlasFunctions.AtlasBalance("PROD",DataAreaId,"T.SalesLine","Sum|LineAmount|0","","","","","","","ItemId|InventTransId",$D829,$E829)</f>
        <v>4125</v>
      </c>
      <c r="L829" s="6">
        <v>42797</v>
      </c>
      <c r="M829" s="6">
        <v>42797</v>
      </c>
    </row>
    <row r="830" spans="1:13" x14ac:dyDescent="0.25">
      <c r="A830" s="4" t="s">
        <v>1446</v>
      </c>
      <c r="B830" s="7" t="str">
        <f>_xll.AtlasFormulas.AtlasFunctions.AtlasTable("PROD",DataAreaId,"T.SalesTable","%CustAccount","","","","","","","SalesId",$A830)</f>
        <v>364-000014</v>
      </c>
      <c r="C830" s="7" t="str">
        <f>_xll.AtlasFormulas.AtlasFunctions.AtlasTable("PROD",DataAreaId,"T.CustTable","%Name","","","","","","","AccountNum",$B830)</f>
        <v>Rowij</v>
      </c>
      <c r="D830" s="4" t="s">
        <v>593</v>
      </c>
      <c r="E830" s="4" t="s">
        <v>1717</v>
      </c>
      <c r="F830" s="4" t="s">
        <v>594</v>
      </c>
      <c r="G830" s="7" t="str">
        <f>_xll.AtlasFormulas.AtlasFunctions.AtlasTable("PROD",DataAreaId,"T.SalesLine","%ShippingDateRequested","","","","","","","ItemId|InventTransId",$D830,$E830)</f>
        <v>3/7/2017</v>
      </c>
      <c r="H830" s="9">
        <v>-30</v>
      </c>
      <c r="I830" s="9">
        <f>_xll.AtlasFormulas.AtlasFunctions.AtlasBalance("PROD",DataAreaId,"T.SalesLine","Sum|SalesPrice|0","","","","","","","ItemId|InventTransId",$D830,$E830)</f>
        <v>93.75</v>
      </c>
      <c r="J830" s="7" t="str">
        <f>_xll.AtlasFormulas.AtlasFunctions.AtlasTable("PROD",DataAreaId,"T.SalesLine","%CurrencyCode","","","","","","","ItemId|InventTransId",$D830,$E830)</f>
        <v>EUR</v>
      </c>
      <c r="K830" s="9">
        <f>_xll.AtlasFormulas.AtlasFunctions.AtlasBalance("PROD",DataAreaId,"T.SalesLine","Sum|LineAmount|0","","","","","","","ItemId|InventTransId",$D830,$E830)</f>
        <v>2812.5</v>
      </c>
      <c r="L830" s="6">
        <v>42807</v>
      </c>
      <c r="M830" s="6">
        <v>42801</v>
      </c>
    </row>
    <row r="831" spans="1:13" x14ac:dyDescent="0.25">
      <c r="A831" s="4" t="s">
        <v>1481</v>
      </c>
      <c r="B831" s="7" t="str">
        <f>_xll.AtlasFormulas.AtlasFunctions.AtlasTable("PROD",DataAreaId,"T.SalesTable","%CustAccount","","","","","","","SalesId",$A831)</f>
        <v>364-000014</v>
      </c>
      <c r="C831" s="7" t="str">
        <f>_xll.AtlasFormulas.AtlasFunctions.AtlasTable("PROD",DataAreaId,"T.CustTable","%Name","","","","","","","AccountNum",$B831)</f>
        <v>Rowij</v>
      </c>
      <c r="D831" s="4" t="s">
        <v>593</v>
      </c>
      <c r="E831" s="4" t="s">
        <v>1718</v>
      </c>
      <c r="F831" s="4" t="s">
        <v>594</v>
      </c>
      <c r="G831" s="7" t="str">
        <f>_xll.AtlasFormulas.AtlasFunctions.AtlasTable("PROD",DataAreaId,"T.SalesLine","%ShippingDateRequested","","","","","","","ItemId|InventTransId",$D831,$E831)</f>
        <v>3/23/2017</v>
      </c>
      <c r="H831" s="9">
        <v>-7</v>
      </c>
      <c r="I831" s="9">
        <f>_xll.AtlasFormulas.AtlasFunctions.AtlasBalance("PROD",DataAreaId,"T.SalesLine","Sum|SalesPrice|0","","","","","","","ItemId|InventTransId",$D831,$E831)</f>
        <v>93.75</v>
      </c>
      <c r="J831" s="7" t="str">
        <f>_xll.AtlasFormulas.AtlasFunctions.AtlasTable("PROD",DataAreaId,"T.SalesLine","%CurrencyCode","","","","","","","ItemId|InventTransId",$D831,$E831)</f>
        <v>EUR</v>
      </c>
      <c r="K831" s="9">
        <f>_xll.AtlasFormulas.AtlasFunctions.AtlasBalance("PROD",DataAreaId,"T.SalesLine","Sum|LineAmount|0","","","","","","","ItemId|InventTransId",$D831,$E831)</f>
        <v>656.25</v>
      </c>
      <c r="L831" s="6">
        <v>42823</v>
      </c>
      <c r="M831" s="6">
        <v>42815</v>
      </c>
    </row>
    <row r="832" spans="1:13" x14ac:dyDescent="0.25">
      <c r="A832" s="4" t="s">
        <v>1483</v>
      </c>
      <c r="B832" s="7" t="str">
        <f>_xll.AtlasFormulas.AtlasFunctions.AtlasTable("PROD",DataAreaId,"T.SalesTable","%CustAccount","","","","","","","SalesId",$A832)</f>
        <v>364-000014</v>
      </c>
      <c r="C832" s="7" t="str">
        <f>_xll.AtlasFormulas.AtlasFunctions.AtlasTable("PROD",DataAreaId,"T.CustTable","%Name","","","","","","","AccountNum",$B832)</f>
        <v>Rowij</v>
      </c>
      <c r="D832" s="4" t="s">
        <v>593</v>
      </c>
      <c r="E832" s="4" t="s">
        <v>1719</v>
      </c>
      <c r="F832" s="4" t="s">
        <v>594</v>
      </c>
      <c r="G832" s="7" t="str">
        <f>_xll.AtlasFormulas.AtlasFunctions.AtlasTable("PROD",DataAreaId,"T.SalesLine","%ShippingDateRequested","","","","","","","ItemId|InventTransId",$D832,$E832)</f>
        <v>3/27/2017</v>
      </c>
      <c r="H832" s="9">
        <v>-15</v>
      </c>
      <c r="I832" s="9">
        <f>_xll.AtlasFormulas.AtlasFunctions.AtlasBalance("PROD",DataAreaId,"T.SalesLine","Sum|SalesPrice|0","","","","","","","ItemId|InventTransId",$D832,$E832)</f>
        <v>93.75</v>
      </c>
      <c r="J832" s="7" t="str">
        <f>_xll.AtlasFormulas.AtlasFunctions.AtlasTable("PROD",DataAreaId,"T.SalesLine","%CurrencyCode","","","","","","","ItemId|InventTransId",$D832,$E832)</f>
        <v>EUR</v>
      </c>
      <c r="K832" s="9">
        <f>_xll.AtlasFormulas.AtlasFunctions.AtlasBalance("PROD",DataAreaId,"T.SalesLine","Sum|LineAmount|0","","","","","","","ItemId|InventTransId",$D832,$E832)</f>
        <v>1406.25</v>
      </c>
      <c r="L832" s="6">
        <v>42823</v>
      </c>
      <c r="M832" s="6">
        <v>42821</v>
      </c>
    </row>
    <row r="833" spans="1:13" x14ac:dyDescent="0.25">
      <c r="A833" s="4" t="s">
        <v>1635</v>
      </c>
      <c r="B833" s="7" t="str">
        <f>_xll.AtlasFormulas.AtlasFunctions.AtlasTable("PROD",DataAreaId,"T.SalesTable","%CustAccount","","","","","","","SalesId",$A833)</f>
        <v>364-000018</v>
      </c>
      <c r="C833" s="7" t="str">
        <f>_xll.AtlasFormulas.AtlasFunctions.AtlasTable("PROD",DataAreaId,"T.CustTable","%Name","","","","","","","AccountNum",$B833)</f>
        <v>Tebecon B.V.</v>
      </c>
      <c r="D833" s="4" t="s">
        <v>593</v>
      </c>
      <c r="E833" s="4" t="s">
        <v>1720</v>
      </c>
      <c r="F833" s="4" t="s">
        <v>594</v>
      </c>
      <c r="G833" s="7" t="str">
        <f>_xll.AtlasFormulas.AtlasFunctions.AtlasTable("PROD",DataAreaId,"T.SalesLine","%ShippingDateRequested","","","","","","","ItemId|InventTransId",$D833,$E833)</f>
        <v>3/27/2017</v>
      </c>
      <c r="H833" s="9">
        <v>-26</v>
      </c>
      <c r="I833" s="9">
        <f>_xll.AtlasFormulas.AtlasFunctions.AtlasBalance("PROD",DataAreaId,"T.SalesLine","Sum|SalesPrice|0","","","","","","","ItemId|InventTransId",$D833,$E833)</f>
        <v>89.25</v>
      </c>
      <c r="J833" s="7" t="str">
        <f>_xll.AtlasFormulas.AtlasFunctions.AtlasTable("PROD",DataAreaId,"T.SalesLine","%CurrencyCode","","","","","","","ItemId|InventTransId",$D833,$E833)</f>
        <v>EUR</v>
      </c>
      <c r="K833" s="9">
        <f>_xll.AtlasFormulas.AtlasFunctions.AtlasBalance("PROD",DataAreaId,"T.SalesLine","Sum|LineAmount|0","","","","","","","ItemId|InventTransId",$D833,$E833)</f>
        <v>2320.5</v>
      </c>
      <c r="L833" s="6">
        <v>42823</v>
      </c>
      <c r="M833" s="6">
        <v>42823</v>
      </c>
    </row>
    <row r="834" spans="1:13" x14ac:dyDescent="0.25">
      <c r="A834" s="4" t="s">
        <v>1721</v>
      </c>
      <c r="B834" s="7" t="str">
        <f>_xll.AtlasFormulas.AtlasFunctions.AtlasTable("PROD",DataAreaId,"T.SalesTable","%CustAccount","","","","","","","SalesId",$A834)</f>
        <v>364-000010</v>
      </c>
      <c r="C834" s="7" t="str">
        <f>_xll.AtlasFormulas.AtlasFunctions.AtlasTable("PROD",DataAreaId,"T.CustTable","%Name","","","","","","","AccountNum",$B834)</f>
        <v>Balm Uitwendige Wapening B.V.</v>
      </c>
      <c r="D834" s="4" t="s">
        <v>593</v>
      </c>
      <c r="E834" s="4" t="s">
        <v>1722</v>
      </c>
      <c r="F834" s="4" t="s">
        <v>594</v>
      </c>
      <c r="G834" s="7" t="str">
        <f>_xll.AtlasFormulas.AtlasFunctions.AtlasTable("PROD",DataAreaId,"T.SalesLine","%ShippingDateRequested","","","","","","","ItemId|InventTransId",$D834,$E834)</f>
        <v>3/30/2017</v>
      </c>
      <c r="H834" s="9">
        <v>-20</v>
      </c>
      <c r="I834" s="9">
        <f>_xll.AtlasFormulas.AtlasFunctions.AtlasBalance("PROD",DataAreaId,"T.SalesLine","Sum|SalesPrice|0","","","","","","","ItemId|InventTransId",$D834,$E834)</f>
        <v>93.75</v>
      </c>
      <c r="J834" s="7" t="str">
        <f>_xll.AtlasFormulas.AtlasFunctions.AtlasTable("PROD",DataAreaId,"T.SalesLine","%CurrencyCode","","","","","","","ItemId|InventTransId",$D834,$E834)</f>
        <v>EUR</v>
      </c>
      <c r="K834" s="9">
        <f>_xll.AtlasFormulas.AtlasFunctions.AtlasBalance("PROD",DataAreaId,"T.SalesLine","Sum|LineAmount|0","","","","","","","ItemId|InventTransId",$D834,$E834)</f>
        <v>1875</v>
      </c>
      <c r="L834" s="6">
        <v>42830</v>
      </c>
      <c r="M834" s="6">
        <v>42824</v>
      </c>
    </row>
    <row r="835" spans="1:13" x14ac:dyDescent="0.25">
      <c r="A835" s="4" t="s">
        <v>1448</v>
      </c>
      <c r="B835" s="7" t="str">
        <f>_xll.AtlasFormulas.AtlasFunctions.AtlasTable("PROD",DataAreaId,"T.SalesTable","%CustAccount","","","","","","","SalesId",$A835)</f>
        <v>364-000014</v>
      </c>
      <c r="C835" s="7" t="str">
        <f>_xll.AtlasFormulas.AtlasFunctions.AtlasTable("PROD",DataAreaId,"T.CustTable","%Name","","","","","","","AccountNum",$B835)</f>
        <v>Rowij</v>
      </c>
      <c r="D835" s="4" t="s">
        <v>593</v>
      </c>
      <c r="E835" s="4" t="s">
        <v>1723</v>
      </c>
      <c r="F835" s="4" t="s">
        <v>594</v>
      </c>
      <c r="G835" s="7" t="str">
        <f>_xll.AtlasFormulas.AtlasFunctions.AtlasTable("PROD",DataAreaId,"T.SalesLine","%ShippingDateRequested","","","","","","","ItemId|InventTransId",$D835,$E835)</f>
        <v>4/3/2017</v>
      </c>
      <c r="H835" s="9">
        <v>-28</v>
      </c>
      <c r="I835" s="9">
        <f>_xll.AtlasFormulas.AtlasFunctions.AtlasBalance("PROD",DataAreaId,"T.SalesLine","Sum|SalesPrice|0","","","","","","","ItemId|InventTransId",$D835,$E835)</f>
        <v>93.75</v>
      </c>
      <c r="J835" s="7" t="str">
        <f>_xll.AtlasFormulas.AtlasFunctions.AtlasTable("PROD",DataAreaId,"T.SalesLine","%CurrencyCode","","","","","","","ItemId|InventTransId",$D835,$E835)</f>
        <v>EUR</v>
      </c>
      <c r="K835" s="9">
        <f>_xll.AtlasFormulas.AtlasFunctions.AtlasBalance("PROD",DataAreaId,"T.SalesLine","Sum|LineAmount|0","","","","","","","ItemId|InventTransId",$D835,$E835)</f>
        <v>2625</v>
      </c>
      <c r="L835" s="6">
        <v>42832</v>
      </c>
      <c r="M835" s="6">
        <v>42828</v>
      </c>
    </row>
    <row r="836" spans="1:13" x14ac:dyDescent="0.25">
      <c r="A836" s="4" t="s">
        <v>1724</v>
      </c>
      <c r="B836" s="7" t="str">
        <f>_xll.AtlasFormulas.AtlasFunctions.AtlasTable("PROD",DataAreaId,"T.SalesTable","%CustAccount","","","","","","","SalesId",$A836)</f>
        <v>364-000014</v>
      </c>
      <c r="C836" s="7" t="str">
        <f>_xll.AtlasFormulas.AtlasFunctions.AtlasTable("PROD",DataAreaId,"T.CustTable","%Name","","","","","","","AccountNum",$B836)</f>
        <v>Rowij</v>
      </c>
      <c r="D836" s="4" t="s">
        <v>593</v>
      </c>
      <c r="E836" s="4" t="s">
        <v>1725</v>
      </c>
      <c r="F836" s="4" t="s">
        <v>594</v>
      </c>
      <c r="G836" s="7" t="str">
        <f>_xll.AtlasFormulas.AtlasFunctions.AtlasTable("PROD",DataAreaId,"T.SalesLine","%ShippingDateRequested","","","","","","","ItemId|InventTransId",$D836,$E836)</f>
        <v>4/12/2017</v>
      </c>
      <c r="H836" s="9">
        <v>-15</v>
      </c>
      <c r="I836" s="9">
        <f>_xll.AtlasFormulas.AtlasFunctions.AtlasBalance("PROD",DataAreaId,"T.SalesLine","Sum|SalesPrice|0","","","","","","","ItemId|InventTransId",$D836,$E836)</f>
        <v>93.75</v>
      </c>
      <c r="J836" s="7" t="str">
        <f>_xll.AtlasFormulas.AtlasFunctions.AtlasTable("PROD",DataAreaId,"T.SalesLine","%CurrencyCode","","","","","","","ItemId|InventTransId",$D836,$E836)</f>
        <v>EUR</v>
      </c>
      <c r="K836" s="9">
        <f>_xll.AtlasFormulas.AtlasFunctions.AtlasBalance("PROD",DataAreaId,"T.SalesLine","Sum|LineAmount|0","","","","","","","ItemId|InventTransId",$D836,$E836)</f>
        <v>1406.25</v>
      </c>
      <c r="L836" s="6">
        <v>42837</v>
      </c>
      <c r="M836" s="6">
        <v>42836</v>
      </c>
    </row>
    <row r="837" spans="1:13" x14ac:dyDescent="0.25">
      <c r="A837" s="4" t="s">
        <v>1726</v>
      </c>
      <c r="B837" s="7" t="str">
        <f>_xll.AtlasFormulas.AtlasFunctions.AtlasTable("PROD",DataAreaId,"T.SalesTable","%CustAccount","","","","","","","SalesId",$A837)</f>
        <v>364-000014</v>
      </c>
      <c r="C837" s="7" t="str">
        <f>_xll.AtlasFormulas.AtlasFunctions.AtlasTable("PROD",DataAreaId,"T.CustTable","%Name","","","","","","","AccountNum",$B837)</f>
        <v>Rowij</v>
      </c>
      <c r="D837" s="4" t="s">
        <v>593</v>
      </c>
      <c r="E837" s="4" t="s">
        <v>1727</v>
      </c>
      <c r="F837" s="4" t="s">
        <v>594</v>
      </c>
      <c r="G837" s="7" t="str">
        <f>_xll.AtlasFormulas.AtlasFunctions.AtlasTable("PROD",DataAreaId,"T.SalesLine","%ShippingDateRequested","","","","","","","ItemId|InventTransId",$D837,$E837)</f>
        <v>4/18/2017</v>
      </c>
      <c r="H837" s="9">
        <v>-10</v>
      </c>
      <c r="I837" s="9">
        <f>_xll.AtlasFormulas.AtlasFunctions.AtlasBalance("PROD",DataAreaId,"T.SalesLine","Sum|SalesPrice|0","","","","","","","ItemId|InventTransId",$D837,$E837)</f>
        <v>93.75</v>
      </c>
      <c r="J837" s="7" t="str">
        <f>_xll.AtlasFormulas.AtlasFunctions.AtlasTable("PROD",DataAreaId,"T.SalesLine","%CurrencyCode","","","","","","","ItemId|InventTransId",$D837,$E837)</f>
        <v>EUR</v>
      </c>
      <c r="K837" s="9">
        <f>_xll.AtlasFormulas.AtlasFunctions.AtlasBalance("PROD",DataAreaId,"T.SalesLine","Sum|LineAmount|0","","","","","","","ItemId|InventTransId",$D837,$E837)</f>
        <v>937.5</v>
      </c>
      <c r="L837" s="6">
        <v>42863</v>
      </c>
      <c r="M837" s="6">
        <v>42843</v>
      </c>
    </row>
    <row r="838" spans="1:13" x14ac:dyDescent="0.25">
      <c r="A838" s="4" t="s">
        <v>1728</v>
      </c>
      <c r="B838" s="7" t="str">
        <f>_xll.AtlasFormulas.AtlasFunctions.AtlasTable("PROD",DataAreaId,"T.SalesTable","%CustAccount","","","","","","","SalesId",$A838)</f>
        <v>364-000014</v>
      </c>
      <c r="C838" s="7" t="str">
        <f>_xll.AtlasFormulas.AtlasFunctions.AtlasTable("PROD",DataAreaId,"T.CustTable","%Name","","","","","","","AccountNum",$B838)</f>
        <v>Rowij</v>
      </c>
      <c r="D838" s="4" t="s">
        <v>593</v>
      </c>
      <c r="E838" s="4" t="s">
        <v>1729</v>
      </c>
      <c r="F838" s="4" t="s">
        <v>594</v>
      </c>
      <c r="G838" s="7" t="str">
        <f>_xll.AtlasFormulas.AtlasFunctions.AtlasTable("PROD",DataAreaId,"T.SalesLine","%ShippingDateRequested","","","","","","","ItemId|InventTransId",$D838,$E838)</f>
        <v>4/25/2017</v>
      </c>
      <c r="H838" s="9">
        <v>-10</v>
      </c>
      <c r="I838" s="9">
        <f>_xll.AtlasFormulas.AtlasFunctions.AtlasBalance("PROD",DataAreaId,"T.SalesLine","Sum|SalesPrice|0","","","","","","","ItemId|InventTransId",$D838,$E838)</f>
        <v>93.75</v>
      </c>
      <c r="J838" s="7" t="str">
        <f>_xll.AtlasFormulas.AtlasFunctions.AtlasTable("PROD",DataAreaId,"T.SalesLine","%CurrencyCode","","","","","","","ItemId|InventTransId",$D838,$E838)</f>
        <v>EUR</v>
      </c>
      <c r="K838" s="9">
        <f>_xll.AtlasFormulas.AtlasFunctions.AtlasBalance("PROD",DataAreaId,"T.SalesLine","Sum|LineAmount|0","","","","","","","ItemId|InventTransId",$D838,$E838)</f>
        <v>937.5</v>
      </c>
      <c r="L838" s="6">
        <v>42863</v>
      </c>
      <c r="M838" s="6">
        <v>42849</v>
      </c>
    </row>
    <row r="839" spans="1:13" x14ac:dyDescent="0.25">
      <c r="A839" s="4" t="s">
        <v>1450</v>
      </c>
      <c r="B839" s="7" t="str">
        <f>_xll.AtlasFormulas.AtlasFunctions.AtlasTable("PROD",DataAreaId,"T.SalesTable","%CustAccount","","","","","","","SalesId",$A839)</f>
        <v>364-000010</v>
      </c>
      <c r="C839" s="7" t="str">
        <f>_xll.AtlasFormulas.AtlasFunctions.AtlasTable("PROD",DataAreaId,"T.CustTable","%Name","","","","","","","AccountNum",$B839)</f>
        <v>Balm Uitwendige Wapening B.V.</v>
      </c>
      <c r="D839" s="4" t="s">
        <v>593</v>
      </c>
      <c r="E839" s="4" t="s">
        <v>1730</v>
      </c>
      <c r="F839" s="4" t="s">
        <v>594</v>
      </c>
      <c r="G839" s="7" t="str">
        <f>_xll.AtlasFormulas.AtlasFunctions.AtlasTable("PROD",DataAreaId,"T.SalesLine","%ShippingDateRequested","","","","","","","ItemId|InventTransId",$D839,$E839)</f>
        <v>4/25/2017</v>
      </c>
      <c r="H839" s="9">
        <v>-7</v>
      </c>
      <c r="I839" s="9">
        <f>_xll.AtlasFormulas.AtlasFunctions.AtlasBalance("PROD",DataAreaId,"T.SalesLine","Sum|SalesPrice|0","","","","","","","ItemId|InventTransId",$D839,$E839)</f>
        <v>93.75</v>
      </c>
      <c r="J839" s="7" t="str">
        <f>_xll.AtlasFormulas.AtlasFunctions.AtlasTable("PROD",DataAreaId,"T.SalesLine","%CurrencyCode","","","","","","","ItemId|InventTransId",$D839,$E839)</f>
        <v>EUR</v>
      </c>
      <c r="K839" s="9">
        <f>_xll.AtlasFormulas.AtlasFunctions.AtlasBalance("PROD",DataAreaId,"T.SalesLine","Sum|LineAmount|0","","","","","","","ItemId|InventTransId",$D839,$E839)</f>
        <v>656.25</v>
      </c>
      <c r="L839" s="6">
        <v>42853</v>
      </c>
      <c r="M839" s="6">
        <v>42849</v>
      </c>
    </row>
    <row r="840" spans="1:13" x14ac:dyDescent="0.25">
      <c r="A840" s="4" t="s">
        <v>1500</v>
      </c>
      <c r="B840" s="7" t="str">
        <f>_xll.AtlasFormulas.AtlasFunctions.AtlasTable("PROD",DataAreaId,"T.SalesTable","%CustAccount","","","","","","","SalesId",$A840)</f>
        <v>364-000059</v>
      </c>
      <c r="C840" s="7" t="str">
        <f>_xll.AtlasFormulas.AtlasFunctions.AtlasTable("PROD",DataAreaId,"T.CustTable","%Name","","","","","","","AccountNum",$B840)</f>
        <v>Kreeft Betonrenovatie &amp; Injectietechnieken BV</v>
      </c>
      <c r="D840" s="4" t="s">
        <v>593</v>
      </c>
      <c r="E840" s="4" t="s">
        <v>1731</v>
      </c>
      <c r="F840" s="4" t="s">
        <v>594</v>
      </c>
      <c r="G840" s="7" t="str">
        <f>_xll.AtlasFormulas.AtlasFunctions.AtlasTable("PROD",DataAreaId,"T.SalesLine","%ShippingDateRequested","","","","","","","ItemId|InventTransId",$D840,$E840)</f>
        <v>5/1/2017</v>
      </c>
      <c r="H840" s="9">
        <v>-56</v>
      </c>
      <c r="I840" s="9">
        <f>_xll.AtlasFormulas.AtlasFunctions.AtlasBalance("PROD",DataAreaId,"T.SalesLine","Sum|SalesPrice|0","","","","","","","ItemId|InventTransId",$D840,$E840)</f>
        <v>79.5</v>
      </c>
      <c r="J840" s="7" t="str">
        <f>_xll.AtlasFormulas.AtlasFunctions.AtlasTable("PROD",DataAreaId,"T.SalesLine","%CurrencyCode","","","","","","","ItemId|InventTransId",$D840,$E840)</f>
        <v>EUR</v>
      </c>
      <c r="K840" s="9">
        <f>_xll.AtlasFormulas.AtlasFunctions.AtlasBalance("PROD",DataAreaId,"T.SalesLine","Sum|LineAmount|0","","","","","","","ItemId|InventTransId",$D840,$E840)</f>
        <v>4452</v>
      </c>
      <c r="L840" s="6">
        <v>42867</v>
      </c>
      <c r="M840" s="6">
        <v>42860</v>
      </c>
    </row>
    <row r="841" spans="1:13" x14ac:dyDescent="0.25">
      <c r="A841" s="4" t="s">
        <v>1523</v>
      </c>
      <c r="B841" s="7" t="str">
        <f>_xll.AtlasFormulas.AtlasFunctions.AtlasTable("PROD",DataAreaId,"T.SalesTable","%CustAccount","","","","","","","SalesId",$A841)</f>
        <v>364-000004</v>
      </c>
      <c r="C841" s="7" t="str">
        <f>_xll.AtlasFormulas.AtlasFunctions.AtlasTable("PROD",DataAreaId,"T.CustTable","%Name","","","","","","","AccountNum",$B841)</f>
        <v>Rendon</v>
      </c>
      <c r="D841" s="4" t="s">
        <v>593</v>
      </c>
      <c r="E841" s="4" t="s">
        <v>1732</v>
      </c>
      <c r="F841" s="4" t="s">
        <v>594</v>
      </c>
      <c r="G841" s="7" t="str">
        <f>_xll.AtlasFormulas.AtlasFunctions.AtlasTable("PROD",DataAreaId,"T.SalesLine","%ShippingDateRequested","","","","","","","ItemId|InventTransId",$D841,$E841)</f>
        <v>5/10/2017</v>
      </c>
      <c r="H841" s="9">
        <v>-28</v>
      </c>
      <c r="I841" s="9">
        <f>_xll.AtlasFormulas.AtlasFunctions.AtlasBalance("PROD",DataAreaId,"T.SalesLine","Sum|SalesPrice|0","","","","","","","ItemId|InventTransId",$D841,$E841)</f>
        <v>84.75</v>
      </c>
      <c r="J841" s="7" t="str">
        <f>_xll.AtlasFormulas.AtlasFunctions.AtlasTable("PROD",DataAreaId,"T.SalesLine","%CurrencyCode","","","","","","","ItemId|InventTransId",$D841,$E841)</f>
        <v>EUR</v>
      </c>
      <c r="K841" s="9">
        <f>_xll.AtlasFormulas.AtlasFunctions.AtlasBalance("PROD",DataAreaId,"T.SalesLine","Sum|LineAmount|0","","","","","","","ItemId|InventTransId",$D841,$E841)</f>
        <v>2373</v>
      </c>
      <c r="L841" s="6">
        <v>42870</v>
      </c>
      <c r="M841" s="6">
        <v>42866</v>
      </c>
    </row>
    <row r="842" spans="1:13" x14ac:dyDescent="0.25">
      <c r="A842" s="4" t="s">
        <v>782</v>
      </c>
      <c r="B842" s="7" t="str">
        <f>_xll.AtlasFormulas.AtlasFunctions.AtlasTable("PROD",DataAreaId,"T.SalesTable","%CustAccount","","","","","","","SalesId",$A842)</f>
        <v>364-000011</v>
      </c>
      <c r="C842" s="7" t="str">
        <f>_xll.AtlasFormulas.AtlasFunctions.AtlasTable("PROD",DataAreaId,"T.CustTable","%Name","","","","","","","AccountNum",$B842)</f>
        <v>Fortius B.K.International bvba</v>
      </c>
      <c r="D842" s="4" t="s">
        <v>593</v>
      </c>
      <c r="E842" s="4" t="s">
        <v>1733</v>
      </c>
      <c r="F842" s="4" t="s">
        <v>594</v>
      </c>
      <c r="G842" s="7" t="str">
        <f>_xll.AtlasFormulas.AtlasFunctions.AtlasTable("PROD",DataAreaId,"T.SalesLine","%ShippingDateRequested","","","","","","","ItemId|InventTransId",$D842,$E842)</f>
        <v>5/29/2017</v>
      </c>
      <c r="H842" s="9">
        <v>-15</v>
      </c>
      <c r="I842" s="9">
        <f>_xll.AtlasFormulas.AtlasFunctions.AtlasBalance("PROD",DataAreaId,"T.SalesLine","Sum|SalesPrice|0","","","","","","","ItemId|InventTransId",$D842,$E842)</f>
        <v>70.2</v>
      </c>
      <c r="J842" s="7" t="str">
        <f>_xll.AtlasFormulas.AtlasFunctions.AtlasTable("PROD",DataAreaId,"T.SalesLine","%CurrencyCode","","","","","","","ItemId|InventTransId",$D842,$E842)</f>
        <v>EUR</v>
      </c>
      <c r="K842" s="9">
        <f>_xll.AtlasFormulas.AtlasFunctions.AtlasBalance("PROD",DataAreaId,"T.SalesLine","Sum|LineAmount|0","","","","","","","ItemId|InventTransId",$D842,$E842)</f>
        <v>1053</v>
      </c>
      <c r="L842" s="6">
        <v>42886</v>
      </c>
      <c r="M842" s="6">
        <v>42886</v>
      </c>
    </row>
    <row r="843" spans="1:13" x14ac:dyDescent="0.25">
      <c r="A843" s="4" t="s">
        <v>1697</v>
      </c>
      <c r="B843" s="7" t="str">
        <f>_xll.AtlasFormulas.AtlasFunctions.AtlasTable("PROD",DataAreaId,"T.SalesTable","%CustAccount","","","","","","","SalesId",$A843)</f>
        <v>364-000175</v>
      </c>
      <c r="C843" s="7" t="str">
        <f>_xll.AtlasFormulas.AtlasFunctions.AtlasTable("PROD",DataAreaId,"T.CustTable","%Name","","","","","","","AccountNum",$B843)</f>
        <v>Desami SPRL</v>
      </c>
      <c r="D843" s="4" t="s">
        <v>593</v>
      </c>
      <c r="E843" s="4" t="s">
        <v>1734</v>
      </c>
      <c r="F843" s="4" t="s">
        <v>594</v>
      </c>
      <c r="G843" s="7" t="str">
        <f>_xll.AtlasFormulas.AtlasFunctions.AtlasTable("PROD",DataAreaId,"T.SalesLine","%ShippingDateRequested","","","","","","","ItemId|InventTransId",$D843,$E843)</f>
        <v>6/1/2017</v>
      </c>
      <c r="H843" s="9">
        <v>-26</v>
      </c>
      <c r="I843" s="9">
        <f>_xll.AtlasFormulas.AtlasFunctions.AtlasBalance("PROD",DataAreaId,"T.SalesLine","Sum|SalesPrice|0","","","","","","","ItemId|InventTransId",$D843,$E843)</f>
        <v>108.75</v>
      </c>
      <c r="J843" s="7" t="str">
        <f>_xll.AtlasFormulas.AtlasFunctions.AtlasTable("PROD",DataAreaId,"T.SalesLine","%CurrencyCode","","","","","","","ItemId|InventTransId",$D843,$E843)</f>
        <v>EUR</v>
      </c>
      <c r="K843" s="9">
        <f>_xll.AtlasFormulas.AtlasFunctions.AtlasBalance("PROD",DataAreaId,"T.SalesLine","Sum|LineAmount|0","","","","","","","ItemId|InventTransId",$D843,$E843)</f>
        <v>2827.5</v>
      </c>
      <c r="L843" s="6">
        <v>42894</v>
      </c>
      <c r="M843" s="6">
        <v>42894</v>
      </c>
    </row>
    <row r="844" spans="1:13" x14ac:dyDescent="0.25">
      <c r="A844" s="4" t="s">
        <v>1735</v>
      </c>
      <c r="B844" s="7" t="str">
        <f>_xll.AtlasFormulas.AtlasFunctions.AtlasTable("PROD",DataAreaId,"T.SalesTable","%CustAccount","","","","","","","SalesId",$A844)</f>
        <v>364-000017</v>
      </c>
      <c r="C844" s="7" t="str">
        <f>_xll.AtlasFormulas.AtlasFunctions.AtlasTable("PROD",DataAreaId,"T.CustTable","%Name","","","","","","","AccountNum",$B844)</f>
        <v>Ervas International B.V.</v>
      </c>
      <c r="D844" s="4" t="s">
        <v>593</v>
      </c>
      <c r="E844" s="4" t="s">
        <v>1736</v>
      </c>
      <c r="F844" s="4" t="s">
        <v>594</v>
      </c>
      <c r="G844" s="7" t="str">
        <f>_xll.AtlasFormulas.AtlasFunctions.AtlasTable("PROD",DataAreaId,"T.SalesLine","%ShippingDateRequested","","","","","","","ItemId|InventTransId",$D844,$E844)</f>
        <v>6/13/2017</v>
      </c>
      <c r="H844" s="9">
        <v>-2</v>
      </c>
      <c r="I844" s="9">
        <f>_xll.AtlasFormulas.AtlasFunctions.AtlasBalance("PROD",DataAreaId,"T.SalesLine","Sum|SalesPrice|0","","","","","","","ItemId|InventTransId",$D844,$E844)</f>
        <v>87.75</v>
      </c>
      <c r="J844" s="7" t="str">
        <f>_xll.AtlasFormulas.AtlasFunctions.AtlasTable("PROD",DataAreaId,"T.SalesLine","%CurrencyCode","","","","","","","ItemId|InventTransId",$D844,$E844)</f>
        <v>EUR</v>
      </c>
      <c r="K844" s="9">
        <f>_xll.AtlasFormulas.AtlasFunctions.AtlasBalance("PROD",DataAreaId,"T.SalesLine","Sum|LineAmount|0","","","","","","","ItemId|InventTransId",$D844,$E844)</f>
        <v>175.5</v>
      </c>
      <c r="L844" s="6">
        <v>42901</v>
      </c>
      <c r="M844" s="6">
        <v>42899</v>
      </c>
    </row>
    <row r="845" spans="1:13" x14ac:dyDescent="0.25">
      <c r="A845" s="4" t="s">
        <v>1645</v>
      </c>
      <c r="B845" s="7" t="str">
        <f>_xll.AtlasFormulas.AtlasFunctions.AtlasTable("PROD",DataAreaId,"T.SalesTable","%CustAccount","","","","","","","SalesId",$A845)</f>
        <v>364-000015</v>
      </c>
      <c r="C845" s="7" t="str">
        <f>_xll.AtlasFormulas.AtlasFunctions.AtlasTable("PROD",DataAreaId,"T.CustTable","%Name","","","","","","","AccountNum",$B845)</f>
        <v>Vogel B.V.</v>
      </c>
      <c r="D845" s="4" t="s">
        <v>45</v>
      </c>
      <c r="E845" s="4" t="s">
        <v>1737</v>
      </c>
      <c r="F845" s="4" t="s">
        <v>46</v>
      </c>
      <c r="G845" s="7" t="str">
        <f>_xll.AtlasFormulas.AtlasFunctions.AtlasTable("PROD",DataAreaId,"T.SalesLine","%ShippingDateRequested","","","","","","","ItemId|InventTransId",$D845,$E845)</f>
        <v>2/14/2017</v>
      </c>
      <c r="H845" s="9">
        <v>-1</v>
      </c>
      <c r="I845" s="9">
        <f>_xll.AtlasFormulas.AtlasFunctions.AtlasBalance("PROD",DataAreaId,"T.SalesLine","Sum|SalesPrice|0","","","","","","","ItemId|InventTransId",$D845,$E845)</f>
        <v>900</v>
      </c>
      <c r="J845" s="7" t="str">
        <f>_xll.AtlasFormulas.AtlasFunctions.AtlasTable("PROD",DataAreaId,"T.SalesLine","%CurrencyCode","","","","","","","ItemId|InventTransId",$D845,$E845)</f>
        <v>EUR</v>
      </c>
      <c r="K845" s="9">
        <f>_xll.AtlasFormulas.AtlasFunctions.AtlasBalance("PROD",DataAreaId,"T.SalesLine","Sum|LineAmount|0","","","","","","","ItemId|InventTransId",$D845,$E845)</f>
        <v>900</v>
      </c>
      <c r="L845" s="6">
        <v>42780</v>
      </c>
      <c r="M845" s="6">
        <v>42780</v>
      </c>
    </row>
    <row r="846" spans="1:13" x14ac:dyDescent="0.25">
      <c r="A846" s="4" t="s">
        <v>1738</v>
      </c>
      <c r="B846" s="7" t="str">
        <f>_xll.AtlasFormulas.AtlasFunctions.AtlasTable("PROD",DataAreaId,"T.SalesTable","%CustAccount","","","","","","","SalesId",$A846)</f>
        <v>364-000018</v>
      </c>
      <c r="C846" s="7" t="str">
        <f>_xll.AtlasFormulas.AtlasFunctions.AtlasTable("PROD",DataAreaId,"T.CustTable","%Name","","","","","","","AccountNum",$B846)</f>
        <v>Tebecon B.V.</v>
      </c>
      <c r="D846" s="4" t="s">
        <v>45</v>
      </c>
      <c r="E846" s="4" t="s">
        <v>1739</v>
      </c>
      <c r="F846" s="4" t="s">
        <v>46</v>
      </c>
      <c r="G846" s="7" t="str">
        <f>_xll.AtlasFormulas.AtlasFunctions.AtlasTable("PROD",DataAreaId,"T.SalesLine","%ShippingDateRequested","","","","","","","ItemId|InventTransId",$D846,$E846)</f>
        <v>3/28/2017</v>
      </c>
      <c r="H846" s="9">
        <v>-1</v>
      </c>
      <c r="I846" s="9">
        <f>_xll.AtlasFormulas.AtlasFunctions.AtlasBalance("PROD",DataAreaId,"T.SalesLine","Sum|SalesPrice|0","","","","","","","ItemId|InventTransId",$D846,$E846)</f>
        <v>695</v>
      </c>
      <c r="J846" s="7" t="str">
        <f>_xll.AtlasFormulas.AtlasFunctions.AtlasTable("PROD",DataAreaId,"T.SalesLine","%CurrencyCode","","","","","","","ItemId|InventTransId",$D846,$E846)</f>
        <v>EUR</v>
      </c>
      <c r="K846" s="9">
        <f>_xll.AtlasFormulas.AtlasFunctions.AtlasBalance("PROD",DataAreaId,"T.SalesLine","Sum|LineAmount|0","","","","","","","ItemId|InventTransId",$D846,$E846)</f>
        <v>695</v>
      </c>
      <c r="L846" s="6">
        <v>42823</v>
      </c>
      <c r="M846" s="6">
        <v>42823</v>
      </c>
    </row>
    <row r="847" spans="1:13" x14ac:dyDescent="0.25">
      <c r="A847" s="4" t="s">
        <v>1740</v>
      </c>
      <c r="B847" s="7" t="str">
        <f>_xll.AtlasFormulas.AtlasFunctions.AtlasTable("PROD",DataAreaId,"T.SalesTable","%CustAccount","","","","","","","SalesId",$A847)</f>
        <v>364-000014</v>
      </c>
      <c r="C847" s="7" t="str">
        <f>_xll.AtlasFormulas.AtlasFunctions.AtlasTable("PROD",DataAreaId,"T.CustTable","%Name","","","","","","","AccountNum",$B847)</f>
        <v>Rowij</v>
      </c>
      <c r="D847" s="4" t="s">
        <v>45</v>
      </c>
      <c r="E847" s="4" t="s">
        <v>1741</v>
      </c>
      <c r="F847" s="4" t="s">
        <v>46</v>
      </c>
      <c r="G847" s="7" t="str">
        <f>_xll.AtlasFormulas.AtlasFunctions.AtlasTable("PROD",DataAreaId,"T.SalesLine","%ShippingDateRequested","","","","","","","ItemId|InventTransId",$D847,$E847)</f>
        <v>4/14/2017</v>
      </c>
      <c r="H847" s="9">
        <v>-1</v>
      </c>
      <c r="I847" s="9">
        <f>_xll.AtlasFormulas.AtlasFunctions.AtlasBalance("PROD",DataAreaId,"T.SalesLine","Sum|SalesPrice|0","","","","","","","ItemId|InventTransId",$D847,$E847)</f>
        <v>665</v>
      </c>
      <c r="J847" s="7" t="str">
        <f>_xll.AtlasFormulas.AtlasFunctions.AtlasTable("PROD",DataAreaId,"T.SalesLine","%CurrencyCode","","","","","","","ItemId|InventTransId",$D847,$E847)</f>
        <v>EUR</v>
      </c>
      <c r="K847" s="9">
        <f>_xll.AtlasFormulas.AtlasFunctions.AtlasBalance("PROD",DataAreaId,"T.SalesLine","Sum|LineAmount|0","","","","","","","ItemId|InventTransId",$D847,$E847)</f>
        <v>665</v>
      </c>
      <c r="L847" s="6">
        <v>42838</v>
      </c>
      <c r="M847" s="6">
        <v>42838</v>
      </c>
    </row>
    <row r="848" spans="1:13" x14ac:dyDescent="0.25">
      <c r="A848" s="4" t="s">
        <v>1742</v>
      </c>
      <c r="B848" s="7" t="str">
        <f>_xll.AtlasFormulas.AtlasFunctions.AtlasTable("PROD",DataAreaId,"T.SalesTable","%CustAccount","","","","","","","SalesId",$A848)</f>
        <v>364-000036</v>
      </c>
      <c r="C848" s="7" t="str">
        <f>_xll.AtlasFormulas.AtlasFunctions.AtlasTable("PROD",DataAreaId,"T.CustTable","%Name","","","","","","","AccountNum",$B848)</f>
        <v>Bouwbedrijf Salverda B.V.</v>
      </c>
      <c r="D848" s="4" t="s">
        <v>45</v>
      </c>
      <c r="E848" s="4" t="s">
        <v>1743</v>
      </c>
      <c r="F848" s="4" t="s">
        <v>46</v>
      </c>
      <c r="G848" s="7" t="str">
        <f>_xll.AtlasFormulas.AtlasFunctions.AtlasTable("PROD",DataAreaId,"T.SalesLine","%ShippingDateRequested","","","","","","","ItemId|InventTransId",$D848,$E848)</f>
        <v>5/16/2017</v>
      </c>
      <c r="H848" s="9">
        <v>-1</v>
      </c>
      <c r="I848" s="9">
        <f>_xll.AtlasFormulas.AtlasFunctions.AtlasBalance("PROD",DataAreaId,"T.SalesLine","Sum|SalesPrice|0","","","","","","","ItemId|InventTransId",$D848,$E848)</f>
        <v>1450</v>
      </c>
      <c r="J848" s="7" t="str">
        <f>_xll.AtlasFormulas.AtlasFunctions.AtlasTable("PROD",DataAreaId,"T.SalesLine","%CurrencyCode","","","","","","","ItemId|InventTransId",$D848,$E848)</f>
        <v>EUR</v>
      </c>
      <c r="K848" s="9">
        <f>_xll.AtlasFormulas.AtlasFunctions.AtlasBalance("PROD",DataAreaId,"T.SalesLine","Sum|LineAmount|0","","","","","","","ItemId|InventTransId",$D848,$E848)</f>
        <v>1450</v>
      </c>
      <c r="L848" s="6">
        <v>42871</v>
      </c>
      <c r="M848" s="6">
        <v>42871</v>
      </c>
    </row>
    <row r="849" spans="1:13" x14ac:dyDescent="0.25">
      <c r="A849" s="4" t="s">
        <v>1744</v>
      </c>
      <c r="B849" s="7" t="str">
        <f>_xll.AtlasFormulas.AtlasFunctions.AtlasTable("PROD",DataAreaId,"T.SalesTable","%CustAccount","","","","","","","SalesId",$A849)</f>
        <v>364-000181</v>
      </c>
      <c r="C849" s="7" t="str">
        <f>_xll.AtlasFormulas.AtlasFunctions.AtlasTable("PROD",DataAreaId,"T.CustTable","%Name","","","","","","","AccountNum",$B849)</f>
        <v>Emarc</v>
      </c>
      <c r="D849" s="4" t="s">
        <v>604</v>
      </c>
      <c r="E849" s="4" t="s">
        <v>1745</v>
      </c>
      <c r="F849" s="4" t="s">
        <v>604</v>
      </c>
      <c r="G849" s="7" t="str">
        <f>_xll.AtlasFormulas.AtlasFunctions.AtlasTable("PROD",DataAreaId,"T.SalesLine","%ShippingDateRequested","","","","","","","ItemId|InventTransId",$D849,$E849)</f>
        <v>5/12/2017</v>
      </c>
      <c r="H849" s="9">
        <v>-2</v>
      </c>
      <c r="I849" s="9">
        <f>_xll.AtlasFormulas.AtlasFunctions.AtlasBalance("PROD",DataAreaId,"T.SalesLine","Sum|SalesPrice|0","","","","","","","ItemId|InventTransId",$D849,$E849)</f>
        <v>15</v>
      </c>
      <c r="J849" s="7" t="str">
        <f>_xll.AtlasFormulas.AtlasFunctions.AtlasTable("PROD",DataAreaId,"T.SalesLine","%CurrencyCode","","","","","","","ItemId|InventTransId",$D849,$E849)</f>
        <v>EUR</v>
      </c>
      <c r="K849" s="9">
        <f>_xll.AtlasFormulas.AtlasFunctions.AtlasBalance("PROD",DataAreaId,"T.SalesLine","Sum|LineAmount|0","","","","","","","ItemId|InventTransId",$D849,$E849)</f>
        <v>30</v>
      </c>
      <c r="L849" s="6">
        <v>42866</v>
      </c>
      <c r="M849" s="6">
        <v>42866</v>
      </c>
    </row>
    <row r="850" spans="1:13" x14ac:dyDescent="0.25">
      <c r="A850" s="4" t="s">
        <v>1419</v>
      </c>
      <c r="B850" s="7" t="str">
        <f>_xll.AtlasFormulas.AtlasFunctions.AtlasTable("PROD",DataAreaId,"T.SalesTable","%CustAccount","","","","","","","SalesId",$A850)</f>
        <v>364-000175</v>
      </c>
      <c r="C850" s="7" t="str">
        <f>_xll.AtlasFormulas.AtlasFunctions.AtlasTable("PROD",DataAreaId,"T.CustTable","%Name","","","","","","","AccountNum",$B850)</f>
        <v>Desami SPRL</v>
      </c>
      <c r="D850" s="4" t="s">
        <v>148</v>
      </c>
      <c r="E850" s="4" t="s">
        <v>1746</v>
      </c>
      <c r="F850" s="4" t="s">
        <v>147</v>
      </c>
      <c r="G850" s="7" t="str">
        <f>_xll.AtlasFormulas.AtlasFunctions.AtlasTable("PROD",DataAreaId,"T.SalesLine","%ShippingDateRequested","","","","","","","ItemId|InventTransId",$D850,$E850)</f>
        <v>4/1/2017</v>
      </c>
      <c r="H850" s="9">
        <v>-55</v>
      </c>
      <c r="I850" s="9">
        <f>_xll.AtlasFormulas.AtlasFunctions.AtlasBalance("PROD",DataAreaId,"T.SalesLine","Sum|SalesPrice|0","","","","","","","ItemId|InventTransId",$D850,$E850)</f>
        <v>93</v>
      </c>
      <c r="J850" s="7" t="str">
        <f>_xll.AtlasFormulas.AtlasFunctions.AtlasTable("PROD",DataAreaId,"T.SalesLine","%CurrencyCode","","","","","","","ItemId|InventTransId",$D850,$E850)</f>
        <v>EUR</v>
      </c>
      <c r="K850" s="9">
        <f>_xll.AtlasFormulas.AtlasFunctions.AtlasBalance("PROD",DataAreaId,"T.SalesLine","Sum|LineAmount|0","","","","","","","ItemId|InventTransId",$D850,$E850)</f>
        <v>5115</v>
      </c>
      <c r="L850" s="6">
        <v>42830</v>
      </c>
      <c r="M850" s="6">
        <v>42828</v>
      </c>
    </row>
    <row r="851" spans="1:13" x14ac:dyDescent="0.25">
      <c r="A851" s="4" t="s">
        <v>1747</v>
      </c>
      <c r="B851" s="7" t="str">
        <f>_xll.AtlasFormulas.AtlasFunctions.AtlasTable("PROD",DataAreaId,"T.SalesTable","%CustAccount","","","","","","","SalesId",$A851)</f>
        <v>364-000178</v>
      </c>
      <c r="C851" s="7" t="str">
        <f>_xll.AtlasFormulas.AtlasFunctions.AtlasTable("PROD",DataAreaId,"T.CustTable","%Name","","","","","","","AccountNum",$B851)</f>
        <v>Hardway BV</v>
      </c>
      <c r="D851" s="4" t="s">
        <v>148</v>
      </c>
      <c r="E851" s="4" t="s">
        <v>1748</v>
      </c>
      <c r="F851" s="4" t="s">
        <v>147</v>
      </c>
      <c r="G851" s="7" t="str">
        <f>_xll.AtlasFormulas.AtlasFunctions.AtlasTable("PROD",DataAreaId,"T.SalesLine","%ShippingDateRequested","","","","","","","ItemId|InventTransId",$D851,$E851)</f>
        <v>4/7/2017</v>
      </c>
      <c r="H851" s="9">
        <v>-8</v>
      </c>
      <c r="I851" s="9">
        <f>_xll.AtlasFormulas.AtlasFunctions.AtlasBalance("PROD",DataAreaId,"T.SalesLine","Sum|SalesPrice|0","","","","","","","ItemId|InventTransId",$D851,$E851)</f>
        <v>49.5</v>
      </c>
      <c r="J851" s="7" t="str">
        <f>_xll.AtlasFormulas.AtlasFunctions.AtlasTable("PROD",DataAreaId,"T.SalesLine","%CurrencyCode","","","","","","","ItemId|InventTransId",$D851,$E851)</f>
        <v>EUR</v>
      </c>
      <c r="K851" s="9">
        <f>_xll.AtlasFormulas.AtlasFunctions.AtlasBalance("PROD",DataAreaId,"T.SalesLine","Sum|LineAmount|0","","","","","","","ItemId|InventTransId",$D851,$E851)</f>
        <v>396</v>
      </c>
      <c r="L851" s="6">
        <v>42832</v>
      </c>
      <c r="M851" s="6">
        <v>42831</v>
      </c>
    </row>
    <row r="852" spans="1:13" x14ac:dyDescent="0.25">
      <c r="A852" s="4" t="s">
        <v>1536</v>
      </c>
      <c r="B852" s="7" t="str">
        <f>_xll.AtlasFormulas.AtlasFunctions.AtlasTable("PROD",DataAreaId,"T.SalesTable","%CustAccount","","","","","","","SalesId",$A852)</f>
        <v>364-000018</v>
      </c>
      <c r="C852" s="7" t="str">
        <f>_xll.AtlasFormulas.AtlasFunctions.AtlasTable("PROD",DataAreaId,"T.CustTable","%Name","","","","","","","AccountNum",$B852)</f>
        <v>Tebecon B.V.</v>
      </c>
      <c r="D852" s="4" t="s">
        <v>148</v>
      </c>
      <c r="E852" s="4" t="s">
        <v>1749</v>
      </c>
      <c r="F852" s="4" t="s">
        <v>147</v>
      </c>
      <c r="G852" s="7" t="str">
        <f>_xll.AtlasFormulas.AtlasFunctions.AtlasTable("PROD",DataAreaId,"T.SalesLine","%ShippingDateRequested","","","","","","","ItemId|InventTransId",$D852,$E852)</f>
        <v>4/24/2017</v>
      </c>
      <c r="H852" s="9">
        <v>-10</v>
      </c>
      <c r="I852" s="9">
        <f>_xll.AtlasFormulas.AtlasFunctions.AtlasBalance("PROD",DataAreaId,"T.SalesLine","Sum|SalesPrice|0","","","","","","","ItemId|InventTransId",$D852,$E852)</f>
        <v>83.7</v>
      </c>
      <c r="J852" s="7" t="str">
        <f>_xll.AtlasFormulas.AtlasFunctions.AtlasTable("PROD",DataAreaId,"T.SalesLine","%CurrencyCode","","","","","","","ItemId|InventTransId",$D852,$E852)</f>
        <v>EUR</v>
      </c>
      <c r="K852" s="9">
        <f>_xll.AtlasFormulas.AtlasFunctions.AtlasBalance("PROD",DataAreaId,"T.SalesLine","Sum|LineAmount|0","","","","","","","ItemId|InventTransId",$D852,$E852)</f>
        <v>837</v>
      </c>
      <c r="L852" s="6">
        <v>42863</v>
      </c>
      <c r="M852" s="6">
        <v>42851</v>
      </c>
    </row>
    <row r="853" spans="1:13" x14ac:dyDescent="0.25">
      <c r="A853" s="4" t="s">
        <v>1195</v>
      </c>
      <c r="B853" s="7" t="str">
        <f>_xll.AtlasFormulas.AtlasFunctions.AtlasTable("PROD",DataAreaId,"T.SalesTable","%CustAccount","","","","","","","SalesId",$A853)</f>
        <v>364-000059</v>
      </c>
      <c r="C853" s="7" t="str">
        <f>_xll.AtlasFormulas.AtlasFunctions.AtlasTable("PROD",DataAreaId,"T.CustTable","%Name","","","","","","","AccountNum",$B853)</f>
        <v>Kreeft Betonrenovatie &amp; Injectietechnieken BV</v>
      </c>
      <c r="D853" s="4" t="s">
        <v>148</v>
      </c>
      <c r="E853" s="4" t="s">
        <v>1750</v>
      </c>
      <c r="F853" s="4" t="s">
        <v>147</v>
      </c>
      <c r="G853" s="7" t="str">
        <f>_xll.AtlasFormulas.AtlasFunctions.AtlasTable("PROD",DataAreaId,"T.SalesLine","%ShippingDateRequested","","","","","","","ItemId|InventTransId",$D853,$E853)</f>
        <v>5/3/2017</v>
      </c>
      <c r="H853" s="9">
        <v>-9</v>
      </c>
      <c r="I853" s="9">
        <f>_xll.AtlasFormulas.AtlasFunctions.AtlasBalance("PROD",DataAreaId,"T.SalesLine","Sum|SalesPrice|0","","","","","","","ItemId|InventTransId",$D853,$E853)</f>
        <v>93</v>
      </c>
      <c r="J853" s="7" t="str">
        <f>_xll.AtlasFormulas.AtlasFunctions.AtlasTable("PROD",DataAreaId,"T.SalesLine","%CurrencyCode","","","","","","","ItemId|InventTransId",$D853,$E853)</f>
        <v>EUR</v>
      </c>
      <c r="K853" s="9">
        <f>_xll.AtlasFormulas.AtlasFunctions.AtlasBalance("PROD",DataAreaId,"T.SalesLine","Sum|LineAmount|0","","","","","","","ItemId|InventTransId",$D853,$E853)</f>
        <v>837</v>
      </c>
      <c r="L853" s="6">
        <v>42863</v>
      </c>
      <c r="M853" s="6">
        <v>42858</v>
      </c>
    </row>
    <row r="854" spans="1:13" x14ac:dyDescent="0.25">
      <c r="A854" s="4" t="s">
        <v>1751</v>
      </c>
      <c r="B854" s="7" t="str">
        <f>_xll.AtlasFormulas.AtlasFunctions.AtlasTable("PROD",DataAreaId,"T.SalesTable","%CustAccount","","","","","","","SalesId",$A854)</f>
        <v>364-000011</v>
      </c>
      <c r="C854" s="7" t="str">
        <f>_xll.AtlasFormulas.AtlasFunctions.AtlasTable("PROD",DataAreaId,"T.CustTable","%Name","","","","","","","AccountNum",$B854)</f>
        <v>Fortius B.K.International bvba</v>
      </c>
      <c r="D854" s="4" t="s">
        <v>148</v>
      </c>
      <c r="E854" s="4" t="s">
        <v>1752</v>
      </c>
      <c r="F854" s="4" t="s">
        <v>147</v>
      </c>
      <c r="G854" s="7" t="str">
        <f>_xll.AtlasFormulas.AtlasFunctions.AtlasTable("PROD",DataAreaId,"T.SalesLine","%ShippingDateRequested","","","","","","","ItemId|InventTransId",$D854,$E854)</f>
        <v>5/9/2017</v>
      </c>
      <c r="H854" s="9">
        <v>-15</v>
      </c>
      <c r="I854" s="9">
        <f>_xll.AtlasFormulas.AtlasFunctions.AtlasBalance("PROD",DataAreaId,"T.SalesLine","Sum|SalesPrice|0","","","","","","","ItemId|InventTransId",$D854,$E854)</f>
        <v>84.6</v>
      </c>
      <c r="J854" s="7" t="str">
        <f>_xll.AtlasFormulas.AtlasFunctions.AtlasTable("PROD",DataAreaId,"T.SalesLine","%CurrencyCode","","","","","","","ItemId|InventTransId",$D854,$E854)</f>
        <v>EUR</v>
      </c>
      <c r="K854" s="9">
        <f>_xll.AtlasFormulas.AtlasFunctions.AtlasBalance("PROD",DataAreaId,"T.SalesLine","Sum|LineAmount|0","","","","","","","ItemId|InventTransId",$D854,$E854)</f>
        <v>1269</v>
      </c>
      <c r="L854" s="6">
        <v>42867</v>
      </c>
      <c r="M854" s="6">
        <v>42867</v>
      </c>
    </row>
    <row r="855" spans="1:13" x14ac:dyDescent="0.25">
      <c r="A855" s="4" t="s">
        <v>1753</v>
      </c>
      <c r="B855" s="7" t="str">
        <f>_xll.AtlasFormulas.AtlasFunctions.AtlasTable("PROD",DataAreaId,"T.SalesTable","%CustAccount","","","","","","","SalesId",$A855)</f>
        <v>364-000175</v>
      </c>
      <c r="C855" s="7" t="str">
        <f>_xll.AtlasFormulas.AtlasFunctions.AtlasTable("PROD",DataAreaId,"T.CustTable","%Name","","","","","","","AccountNum",$B855)</f>
        <v>Desami SPRL</v>
      </c>
      <c r="D855" s="4" t="s">
        <v>148</v>
      </c>
      <c r="E855" s="4" t="s">
        <v>1754</v>
      </c>
      <c r="F855" s="4" t="s">
        <v>147</v>
      </c>
      <c r="G855" s="7" t="str">
        <f>_xll.AtlasFormulas.AtlasFunctions.AtlasTable("PROD",DataAreaId,"T.SalesLine","%ShippingDateRequested","","","","","","","ItemId|InventTransId",$D855,$E855)</f>
        <v>6/7/2017</v>
      </c>
      <c r="H855" s="9">
        <v>55</v>
      </c>
      <c r="I855" s="9">
        <f>_xll.AtlasFormulas.AtlasFunctions.AtlasBalance("PROD",DataAreaId,"T.SalesLine","Sum|SalesPrice|0","","","","","","","ItemId|InventTransId",$D855,$E855)</f>
        <v>93</v>
      </c>
      <c r="J855" s="7" t="str">
        <f>_xll.AtlasFormulas.AtlasFunctions.AtlasTable("PROD",DataAreaId,"T.SalesLine","%CurrencyCode","","","","","","","ItemId|InventTransId",$D855,$E855)</f>
        <v>EUR</v>
      </c>
      <c r="K855" s="9">
        <f>_xll.AtlasFormulas.AtlasFunctions.AtlasBalance("PROD",DataAreaId,"T.SalesLine","Sum|LineAmount|0","","","","","","","ItemId|InventTransId",$D855,$E855)</f>
        <v>-5115</v>
      </c>
      <c r="L855" s="6">
        <v>42894</v>
      </c>
      <c r="M855" s="6">
        <v>42894</v>
      </c>
    </row>
    <row r="856" spans="1:13" ht="30" x14ac:dyDescent="0.25">
      <c r="A856" s="4" t="s">
        <v>1193</v>
      </c>
      <c r="B856" s="7" t="str">
        <f>_xll.AtlasFormulas.AtlasFunctions.AtlasTable("PROD",DataAreaId,"T.SalesTable","%CustAccount","","","","","","","SalesId",$A856)</f>
        <v>364-000175</v>
      </c>
      <c r="C856" s="7" t="str">
        <f>_xll.AtlasFormulas.AtlasFunctions.AtlasTable("PROD",DataAreaId,"T.CustTable","%Name","","","","","","","AccountNum",$B856)</f>
        <v>Desami SPRL</v>
      </c>
      <c r="D856" s="4" t="s">
        <v>1755</v>
      </c>
      <c r="E856" s="4" t="s">
        <v>1756</v>
      </c>
      <c r="F856" s="12" t="s">
        <v>1757</v>
      </c>
      <c r="G856" s="7" t="str">
        <f>_xll.AtlasFormulas.AtlasFunctions.AtlasTable("PROD",DataAreaId,"T.SalesLine","%ShippingDateRequested","","","","","","","ItemId|InventTransId",$D856,$E856)</f>
        <v>4/7/2017</v>
      </c>
      <c r="H856" s="9">
        <v>-1</v>
      </c>
      <c r="I856" s="9">
        <f>_xll.AtlasFormulas.AtlasFunctions.AtlasBalance("PROD",DataAreaId,"T.SalesLine","Sum|SalesPrice|0","","","","","","","ItemId|InventTransId",$D856,$E856)</f>
        <v>0</v>
      </c>
      <c r="J856" s="7" t="str">
        <f>_xll.AtlasFormulas.AtlasFunctions.AtlasTable("PROD",DataAreaId,"T.SalesLine","%CurrencyCode","","","","","","","ItemId|InventTransId",$D856,$E856)</f>
        <v>EUR</v>
      </c>
      <c r="K856" s="9">
        <f>_xll.AtlasFormulas.AtlasFunctions.AtlasBalance("PROD",DataAreaId,"T.SalesLine","Sum|LineAmount|0","","","","","","","ItemId|InventTransId",$D856,$E856)</f>
        <v>0</v>
      </c>
      <c r="L856" s="6">
        <v>42844</v>
      </c>
      <c r="M856" s="6">
        <v>42844</v>
      </c>
    </row>
    <row r="857" spans="1:13" x14ac:dyDescent="0.25">
      <c r="A857" s="4" t="s">
        <v>1442</v>
      </c>
      <c r="B857" s="7" t="str">
        <f>_xll.AtlasFormulas.AtlasFunctions.AtlasTable("PROD",DataAreaId,"T.SalesTable","%CustAccount","","","","","","","SalesId",$A857)</f>
        <v>364-000014</v>
      </c>
      <c r="C857" s="7" t="str">
        <f>_xll.AtlasFormulas.AtlasFunctions.AtlasTable("PROD",DataAreaId,"T.CustTable","%Name","","","","","","","AccountNum",$B857)</f>
        <v>Rowij</v>
      </c>
      <c r="D857" s="4" t="s">
        <v>1758</v>
      </c>
      <c r="E857" s="4" t="s">
        <v>1759</v>
      </c>
      <c r="F857" s="4" t="s">
        <v>1760</v>
      </c>
      <c r="G857" s="7" t="str">
        <f>_xll.AtlasFormulas.AtlasFunctions.AtlasTable("PROD",DataAreaId,"T.SalesLine","%ShippingDateRequested","","","","","","","ItemId|InventTransId",$D857,$E857)</f>
        <v>3/3/2017</v>
      </c>
      <c r="H857" s="9">
        <v>-4</v>
      </c>
      <c r="I857" s="9">
        <f>_xll.AtlasFormulas.AtlasFunctions.AtlasBalance("PROD",DataAreaId,"T.SalesLine","Sum|SalesPrice|0","","","","","","","ItemId|InventTransId",$D857,$E857)</f>
        <v>65.25</v>
      </c>
      <c r="J857" s="7" t="str">
        <f>_xll.AtlasFormulas.AtlasFunctions.AtlasTable("PROD",DataAreaId,"T.SalesLine","%CurrencyCode","","","","","","","ItemId|InventTransId",$D857,$E857)</f>
        <v>EUR</v>
      </c>
      <c r="K857" s="9">
        <f>_xll.AtlasFormulas.AtlasFunctions.AtlasBalance("PROD",DataAreaId,"T.SalesLine","Sum|LineAmount|0","","","","","","","ItemId|InventTransId",$D857,$E857)</f>
        <v>261</v>
      </c>
      <c r="L857" s="6">
        <v>42797</v>
      </c>
      <c r="M857" s="6">
        <v>42797</v>
      </c>
    </row>
    <row r="858" spans="1:13" x14ac:dyDescent="0.25">
      <c r="A858" s="4" t="s">
        <v>1536</v>
      </c>
      <c r="B858" s="7" t="str">
        <f>_xll.AtlasFormulas.AtlasFunctions.AtlasTable("PROD",DataAreaId,"T.SalesTable","%CustAccount","","","","","","","SalesId",$A858)</f>
        <v>364-000018</v>
      </c>
      <c r="C858" s="7" t="str">
        <f>_xll.AtlasFormulas.AtlasFunctions.AtlasTable("PROD",DataAreaId,"T.CustTable","%Name","","","","","","","AccountNum",$B858)</f>
        <v>Tebecon B.V.</v>
      </c>
      <c r="D858" s="4" t="s">
        <v>1758</v>
      </c>
      <c r="E858" s="4" t="s">
        <v>1761</v>
      </c>
      <c r="F858" s="4" t="s">
        <v>1760</v>
      </c>
      <c r="G858" s="7" t="str">
        <f>_xll.AtlasFormulas.AtlasFunctions.AtlasTable("PROD",DataAreaId,"T.SalesLine","%ShippingDateRequested","","","","","","","ItemId|InventTransId",$D858,$E858)</f>
        <v>4/24/2017</v>
      </c>
      <c r="H858" s="9">
        <v>-1</v>
      </c>
      <c r="I858" s="9">
        <f>_xll.AtlasFormulas.AtlasFunctions.AtlasBalance("PROD",DataAreaId,"T.SalesLine","Sum|SalesPrice|0","","","","","","","ItemId|InventTransId",$D858,$E858)</f>
        <v>67.5</v>
      </c>
      <c r="J858" s="7" t="str">
        <f>_xll.AtlasFormulas.AtlasFunctions.AtlasTable("PROD",DataAreaId,"T.SalesLine","%CurrencyCode","","","","","","","ItemId|InventTransId",$D858,$E858)</f>
        <v>EUR</v>
      </c>
      <c r="K858" s="9">
        <f>_xll.AtlasFormulas.AtlasFunctions.AtlasBalance("PROD",DataAreaId,"T.SalesLine","Sum|LineAmount|0","","","","","","","ItemId|InventTransId",$D858,$E858)</f>
        <v>67.5</v>
      </c>
      <c r="L858" s="6">
        <v>42863</v>
      </c>
      <c r="M858" s="6">
        <v>42851</v>
      </c>
    </row>
    <row r="859" spans="1:13" ht="30" x14ac:dyDescent="0.25">
      <c r="A859" s="4" t="s">
        <v>1762</v>
      </c>
      <c r="B859" s="7" t="str">
        <f>_xll.AtlasFormulas.AtlasFunctions.AtlasTable("PROD",DataAreaId,"T.SalesTable","%CustAccount","","","","","","","SalesId",$A859)</f>
        <v>364-000146</v>
      </c>
      <c r="C859" s="7" t="str">
        <f>_xll.AtlasFormulas.AtlasFunctions.AtlasTable("PROD",DataAreaId,"T.CustTable","%Name","","","","","","","AccountNum",$B859)</f>
        <v>Simpson Strong-Tie Manufacturing inc.</v>
      </c>
      <c r="D859" s="4" t="s">
        <v>1763</v>
      </c>
      <c r="E859" s="4" t="s">
        <v>1764</v>
      </c>
      <c r="F859" s="12" t="s">
        <v>1765</v>
      </c>
      <c r="G859" s="7" t="str">
        <f>_xll.AtlasFormulas.AtlasFunctions.AtlasTable("PROD",DataAreaId,"T.SalesLine","%ShippingDateRequested","","","","","","","ItemId|InventTransId",$D859,$E859)</f>
        <v>3/28/2017</v>
      </c>
      <c r="H859" s="9">
        <v>-1</v>
      </c>
      <c r="I859" s="9">
        <f>_xll.AtlasFormulas.AtlasFunctions.AtlasBalance("PROD",DataAreaId,"T.SalesLine","Sum|SalesPrice|0","","","","","","","ItemId|InventTransId",$D859,$E859)</f>
        <v>6559.17</v>
      </c>
      <c r="J859" s="7" t="str">
        <f>_xll.AtlasFormulas.AtlasFunctions.AtlasTable("PROD",DataAreaId,"T.SalesLine","%CurrencyCode","","","","","","","ItemId|InventTransId",$D859,$E859)</f>
        <v>EUR</v>
      </c>
      <c r="K859" s="9">
        <f>_xll.AtlasFormulas.AtlasFunctions.AtlasBalance("PROD",DataAreaId,"T.SalesLine","Sum|LineAmount|0","","","","","","","ItemId|InventTransId",$D859,$E859)</f>
        <v>6559.17</v>
      </c>
      <c r="L859" s="6">
        <v>42821</v>
      </c>
      <c r="M859" s="6">
        <v>42821</v>
      </c>
    </row>
    <row r="860" spans="1:13" ht="30" x14ac:dyDescent="0.25">
      <c r="A860" s="4" t="s">
        <v>1766</v>
      </c>
      <c r="B860" s="7" t="str">
        <f>_xll.AtlasFormulas.AtlasFunctions.AtlasTable("PROD",DataAreaId,"T.SalesTable","%CustAccount","","","","","","","SalesId",$A860)</f>
        <v>364-000146</v>
      </c>
      <c r="C860" s="7" t="str">
        <f>_xll.AtlasFormulas.AtlasFunctions.AtlasTable("PROD",DataAreaId,"T.CustTable","%Name","","","","","","","AccountNum",$B860)</f>
        <v>Simpson Strong-Tie Manufacturing inc.</v>
      </c>
      <c r="D860" s="4" t="s">
        <v>1763</v>
      </c>
      <c r="E860" s="4" t="s">
        <v>1767</v>
      </c>
      <c r="F860" s="12" t="s">
        <v>1765</v>
      </c>
      <c r="G860" s="7" t="str">
        <f>_xll.AtlasFormulas.AtlasFunctions.AtlasTable("PROD",DataAreaId,"T.SalesLine","%ShippingDateRequested","","","","","","","ItemId|InventTransId",$D860,$E860)</f>
        <v>5/16/2017</v>
      </c>
      <c r="H860" s="9">
        <v>1</v>
      </c>
      <c r="I860" s="9">
        <f>_xll.AtlasFormulas.AtlasFunctions.AtlasBalance("PROD",DataAreaId,"T.SalesLine","Sum|SalesPrice|0","","","","","","","ItemId|InventTransId",$D860,$E860)</f>
        <v>6559.17</v>
      </c>
      <c r="J860" s="7" t="str">
        <f>_xll.AtlasFormulas.AtlasFunctions.AtlasTable("PROD",DataAreaId,"T.SalesLine","%CurrencyCode","","","","","","","ItemId|InventTransId",$D860,$E860)</f>
        <v>EUR</v>
      </c>
      <c r="K860" s="9">
        <f>_xll.AtlasFormulas.AtlasFunctions.AtlasBalance("PROD",DataAreaId,"T.SalesLine","Sum|LineAmount|0","","","","","","","ItemId|InventTransId",$D860,$E860)</f>
        <v>-6559.17</v>
      </c>
      <c r="L860" s="6">
        <v>42856</v>
      </c>
      <c r="M860" s="6">
        <v>42870</v>
      </c>
    </row>
    <row r="861" spans="1:13" ht="30" x14ac:dyDescent="0.25">
      <c r="A861" s="4" t="s">
        <v>1766</v>
      </c>
      <c r="B861" s="7" t="str">
        <f>_xll.AtlasFormulas.AtlasFunctions.AtlasTable("PROD",DataAreaId,"T.SalesTable","%CustAccount","","","","","","","SalesId",$A861)</f>
        <v>364-000146</v>
      </c>
      <c r="C861" s="7" t="str">
        <f>_xll.AtlasFormulas.AtlasFunctions.AtlasTable("PROD",DataAreaId,"T.CustTable","%Name","","","","","","","AccountNum",$B861)</f>
        <v>Simpson Strong-Tie Manufacturing inc.</v>
      </c>
      <c r="D861" s="4" t="s">
        <v>1763</v>
      </c>
      <c r="E861" s="4" t="s">
        <v>1768</v>
      </c>
      <c r="F861" s="12" t="s">
        <v>1765</v>
      </c>
      <c r="G861" s="7" t="str">
        <f>_xll.AtlasFormulas.AtlasFunctions.AtlasTable("PROD",DataAreaId,"T.SalesLine","%ShippingDateRequested","","","","","","","ItemId|InventTransId",$D861,$E861)</f>
        <v>5/16/2017</v>
      </c>
      <c r="H861" s="9">
        <v>-1</v>
      </c>
      <c r="I861" s="9">
        <f>_xll.AtlasFormulas.AtlasFunctions.AtlasBalance("PROD",DataAreaId,"T.SalesLine","Sum|SalesPrice|0","","","","","","","ItemId|InventTransId",$D861,$E861)</f>
        <v>6559.17</v>
      </c>
      <c r="J861" s="7" t="str">
        <f>_xll.AtlasFormulas.AtlasFunctions.AtlasTable("PROD",DataAreaId,"T.SalesLine","%CurrencyCode","","","","","","","ItemId|InventTransId",$D861,$E861)</f>
        <v>EUR</v>
      </c>
      <c r="K861" s="9">
        <f>_xll.AtlasFormulas.AtlasFunctions.AtlasBalance("PROD",DataAreaId,"T.SalesLine","Sum|LineAmount|0","","","","","","","ItemId|InventTransId",$D861,$E861)</f>
        <v>6559.17</v>
      </c>
      <c r="L861" s="6">
        <v>42856</v>
      </c>
      <c r="M861" s="6">
        <v>42870</v>
      </c>
    </row>
    <row r="862" spans="1:13" x14ac:dyDescent="0.25">
      <c r="A862" s="4" t="s">
        <v>1300</v>
      </c>
      <c r="B862" s="7" t="str">
        <f>_xll.AtlasFormulas.AtlasFunctions.AtlasTable("PROD",DataAreaId,"T.SalesTable","%CustAccount","","","","","","","SalesId",$A862)</f>
        <v>364-000041</v>
      </c>
      <c r="C862" s="7" t="str">
        <f>_xll.AtlasFormulas.AtlasFunctions.AtlasTable("PROD",DataAreaId,"T.CustTable","%Name","","","","","","","AccountNum",$B862)</f>
        <v>Dura Vermeer Infrastructuur Noord West</v>
      </c>
      <c r="D862" s="4" t="s">
        <v>15</v>
      </c>
      <c r="E862" s="4" t="s">
        <v>1769</v>
      </c>
      <c r="F862" s="4" t="s">
        <v>16</v>
      </c>
      <c r="G862" s="7" t="str">
        <f>_xll.AtlasFormulas.AtlasFunctions.AtlasTable("PROD",DataAreaId,"T.SalesLine","%ShippingDateRequested","","","","","","","ItemId|InventTransId",$D862,$E862)</f>
        <v>6/22/2017</v>
      </c>
      <c r="H862" s="9">
        <v>-1</v>
      </c>
      <c r="I862" s="9">
        <f>_xll.AtlasFormulas.AtlasFunctions.AtlasBalance("PROD",DataAreaId,"T.SalesLine","Sum|SalesPrice|0","","","","","","","ItemId|InventTransId",$D862,$E862)</f>
        <v>35</v>
      </c>
      <c r="J862" s="7" t="str">
        <f>_xll.AtlasFormulas.AtlasFunctions.AtlasTable("PROD",DataAreaId,"T.SalesLine","%CurrencyCode","","","","","","","ItemId|InventTransId",$D862,$E862)</f>
        <v>EUR</v>
      </c>
      <c r="K862" s="9">
        <f>_xll.AtlasFormulas.AtlasFunctions.AtlasBalance("PROD",DataAreaId,"T.SalesLine","Sum|LineAmount|0","","","","","","","ItemId|InventTransId",$D862,$E862)</f>
        <v>35</v>
      </c>
      <c r="L862" s="6"/>
      <c r="M862" s="6"/>
    </row>
    <row r="863" spans="1:13" x14ac:dyDescent="0.25">
      <c r="A863" s="4" t="s">
        <v>1186</v>
      </c>
      <c r="B863" s="7" t="str">
        <f>_xll.AtlasFormulas.AtlasFunctions.AtlasTable("PROD",DataAreaId,"T.SalesTable","%CustAccount","","","","","","","SalesId",$A863)</f>
        <v>364-000168</v>
      </c>
      <c r="C863" s="7" t="str">
        <f>_xll.AtlasFormulas.AtlasFunctions.AtlasTable("PROD",DataAreaId,"T.CustTable","%Name","","","","","","","AccountNum",$B863)</f>
        <v>Edilon )(Sedra Contracting bv</v>
      </c>
      <c r="D863" s="4" t="s">
        <v>15</v>
      </c>
      <c r="E863" s="4" t="s">
        <v>1770</v>
      </c>
      <c r="F863" s="4" t="s">
        <v>16</v>
      </c>
      <c r="G863" s="7" t="str">
        <f>_xll.AtlasFormulas.AtlasFunctions.AtlasTable("PROD",DataAreaId,"T.SalesLine","%ShippingDateRequested","","","","","","","ItemId|InventTransId",$D863,$E863)</f>
        <v>1/17/2017</v>
      </c>
      <c r="H863" s="9">
        <v>-1</v>
      </c>
      <c r="I863" s="9">
        <f>_xll.AtlasFormulas.AtlasFunctions.AtlasBalance("PROD",DataAreaId,"T.SalesLine","Sum|SalesPrice|0","","","","","","","ItemId|InventTransId",$D863,$E863)</f>
        <v>39.950000000000003</v>
      </c>
      <c r="J863" s="7" t="str">
        <f>_xll.AtlasFormulas.AtlasFunctions.AtlasTable("PROD",DataAreaId,"T.SalesLine","%CurrencyCode","","","","","","","ItemId|InventTransId",$D863,$E863)</f>
        <v>EUR</v>
      </c>
      <c r="K863" s="9">
        <f>_xll.AtlasFormulas.AtlasFunctions.AtlasBalance("PROD",DataAreaId,"T.SalesLine","Sum|LineAmount|0","","","","","","","ItemId|InventTransId",$D863,$E863)</f>
        <v>39.950000000000003</v>
      </c>
      <c r="L863" s="6">
        <v>42760</v>
      </c>
      <c r="M863" s="6">
        <v>42760</v>
      </c>
    </row>
    <row r="864" spans="1:13" x14ac:dyDescent="0.25">
      <c r="A864" s="4" t="s">
        <v>1353</v>
      </c>
      <c r="B864" s="7" t="str">
        <f>_xll.AtlasFormulas.AtlasFunctions.AtlasTable("PROD",DataAreaId,"T.SalesTable","%CustAccount","","","","","","","SalesId",$A864)</f>
        <v>364-000047</v>
      </c>
      <c r="C864" s="7" t="str">
        <f>_xll.AtlasFormulas.AtlasFunctions.AtlasTable("PROD",DataAreaId,"T.CustTable","%Name","","","","","","","AccountNum",$B864)</f>
        <v>BAM Wegen Regio West</v>
      </c>
      <c r="D864" s="4" t="s">
        <v>15</v>
      </c>
      <c r="E864" s="4" t="s">
        <v>1771</v>
      </c>
      <c r="F864" s="4" t="s">
        <v>16</v>
      </c>
      <c r="G864" s="7" t="str">
        <f>_xll.AtlasFormulas.AtlasFunctions.AtlasTable("PROD",DataAreaId,"T.SalesLine","%ShippingDateRequested","","","","","","","ItemId|InventTransId",$D864,$E864)</f>
        <v>1/30/2017</v>
      </c>
      <c r="H864" s="9">
        <v>-1</v>
      </c>
      <c r="I864" s="9">
        <f>_xll.AtlasFormulas.AtlasFunctions.AtlasBalance("PROD",DataAreaId,"T.SalesLine","Sum|SalesPrice|0","","","","","","","ItemId|InventTransId",$D864,$E864)</f>
        <v>50</v>
      </c>
      <c r="J864" s="7" t="str">
        <f>_xll.AtlasFormulas.AtlasFunctions.AtlasTable("PROD",DataAreaId,"T.SalesLine","%CurrencyCode","","","","","","","ItemId|InventTransId",$D864,$E864)</f>
        <v>EUR</v>
      </c>
      <c r="K864" s="9">
        <f>_xll.AtlasFormulas.AtlasFunctions.AtlasBalance("PROD",DataAreaId,"T.SalesLine","Sum|LineAmount|0","","","","","","","ItemId|InventTransId",$D864,$E864)</f>
        <v>50</v>
      </c>
      <c r="L864" s="6">
        <v>42774</v>
      </c>
      <c r="M864" s="6">
        <v>42765</v>
      </c>
    </row>
    <row r="865" spans="1:13" x14ac:dyDescent="0.25">
      <c r="A865" s="4" t="s">
        <v>1291</v>
      </c>
      <c r="B865" s="7" t="str">
        <f>_xll.AtlasFormulas.AtlasFunctions.AtlasTable("PROD",DataAreaId,"T.SalesTable","%CustAccount","","","","","","","SalesId",$A865)</f>
        <v>364-000169</v>
      </c>
      <c r="C865" s="7" t="str">
        <f>_xll.AtlasFormulas.AtlasFunctions.AtlasTable("PROD",DataAreaId,"T.CustTable","%Name","","","","","","","AccountNum",$B865)</f>
        <v>HWE Inkoop en Advies</v>
      </c>
      <c r="D865" s="4" t="s">
        <v>15</v>
      </c>
      <c r="E865" s="4" t="s">
        <v>1772</v>
      </c>
      <c r="F865" s="4" t="s">
        <v>16</v>
      </c>
      <c r="G865" s="7" t="str">
        <f>_xll.AtlasFormulas.AtlasFunctions.AtlasTable("PROD",DataAreaId,"T.SalesLine","%ShippingDateRequested","","","","","","","ItemId|InventTransId",$D865,$E865)</f>
        <v>1/31/2017</v>
      </c>
      <c r="H865" s="9">
        <v>-1</v>
      </c>
      <c r="I865" s="9">
        <f>_xll.AtlasFormulas.AtlasFunctions.AtlasBalance("PROD",DataAreaId,"T.SalesLine","Sum|SalesPrice|0","","","","","","","ItemId|InventTransId",$D865,$E865)</f>
        <v>85</v>
      </c>
      <c r="J865" s="7" t="str">
        <f>_xll.AtlasFormulas.AtlasFunctions.AtlasTable("PROD",DataAreaId,"T.SalesLine","%CurrencyCode","","","","","","","ItemId|InventTransId",$D865,$E865)</f>
        <v>EUR</v>
      </c>
      <c r="K865" s="9">
        <f>_xll.AtlasFormulas.AtlasFunctions.AtlasBalance("PROD",DataAreaId,"T.SalesLine","Sum|LineAmount|0","","","","","","","ItemId|InventTransId",$D865,$E865)</f>
        <v>85</v>
      </c>
      <c r="L865" s="6">
        <v>42774</v>
      </c>
      <c r="M865" s="6">
        <v>42765</v>
      </c>
    </row>
    <row r="866" spans="1:13" x14ac:dyDescent="0.25">
      <c r="A866" s="4" t="s">
        <v>1470</v>
      </c>
      <c r="B866" s="7" t="str">
        <f>_xll.AtlasFormulas.AtlasFunctions.AtlasTable("PROD",DataAreaId,"T.SalesTable","%CustAccount","","","","","","","SalesId",$A866)</f>
        <v>364-000011</v>
      </c>
      <c r="C866" s="7" t="str">
        <f>_xll.AtlasFormulas.AtlasFunctions.AtlasTable("PROD",DataAreaId,"T.CustTable","%Name","","","","","","","AccountNum",$B866)</f>
        <v>Fortius B.K.International bvba</v>
      </c>
      <c r="D866" s="4" t="s">
        <v>15</v>
      </c>
      <c r="E866" s="4" t="s">
        <v>1773</v>
      </c>
      <c r="F866" s="4" t="s">
        <v>16</v>
      </c>
      <c r="G866" s="7" t="str">
        <f>_xll.AtlasFormulas.AtlasFunctions.AtlasTable("PROD",DataAreaId,"T.SalesLine","%ShippingDateRequested","","","","","","","ItemId|InventTransId",$D866,$E866)</f>
        <v>1/30/2017</v>
      </c>
      <c r="H866" s="9">
        <v>-1</v>
      </c>
      <c r="I866" s="9">
        <f>_xll.AtlasFormulas.AtlasFunctions.AtlasBalance("PROD",DataAreaId,"T.SalesLine","Sum|SalesPrice|0","","","","","","","ItemId|InventTransId",$D866,$E866)</f>
        <v>75</v>
      </c>
      <c r="J866" s="7" t="str">
        <f>_xll.AtlasFormulas.AtlasFunctions.AtlasTable("PROD",DataAreaId,"T.SalesLine","%CurrencyCode","","","","","","","ItemId|InventTransId",$D866,$E866)</f>
        <v>EUR</v>
      </c>
      <c r="K866" s="9">
        <f>_xll.AtlasFormulas.AtlasFunctions.AtlasBalance("PROD",DataAreaId,"T.SalesLine","Sum|LineAmount|0","","","","","","","ItemId|InventTransId",$D866,$E866)</f>
        <v>75</v>
      </c>
      <c r="L866" s="6">
        <v>42774</v>
      </c>
      <c r="M866" s="6">
        <v>42767</v>
      </c>
    </row>
    <row r="867" spans="1:13" x14ac:dyDescent="0.25">
      <c r="A867" s="4" t="s">
        <v>1610</v>
      </c>
      <c r="B867" s="7" t="str">
        <f>_xll.AtlasFormulas.AtlasFunctions.AtlasTable("PROD",DataAreaId,"T.SalesTable","%CustAccount","","","","","","","SalesId",$A867)</f>
        <v>364-000054</v>
      </c>
      <c r="C867" s="7" t="str">
        <f>_xll.AtlasFormulas.AtlasFunctions.AtlasTable("PROD",DataAreaId,"T.CustTable","%Name","","","","","","","AccountNum",$B867)</f>
        <v>Geco Composietbedrijf</v>
      </c>
      <c r="D867" s="4" t="s">
        <v>15</v>
      </c>
      <c r="E867" s="4" t="s">
        <v>1774</v>
      </c>
      <c r="F867" s="4" t="s">
        <v>16</v>
      </c>
      <c r="G867" s="7" t="str">
        <f>_xll.AtlasFormulas.AtlasFunctions.AtlasTable("PROD",DataAreaId,"T.SalesLine","%ShippingDateRequested","","","","","","","ItemId|InventTransId",$D867,$E867)</f>
        <v>1/30/2017</v>
      </c>
      <c r="H867" s="9">
        <v>-1</v>
      </c>
      <c r="I867" s="9">
        <f>_xll.AtlasFormulas.AtlasFunctions.AtlasBalance("PROD",DataAreaId,"T.SalesLine","Sum|SalesPrice|0","","","","","","","ItemId|InventTransId",$D867,$E867)</f>
        <v>75</v>
      </c>
      <c r="J867" s="7" t="str">
        <f>_xll.AtlasFormulas.AtlasFunctions.AtlasTable("PROD",DataAreaId,"T.SalesLine","%CurrencyCode","","","","","","","ItemId|InventTransId",$D867,$E867)</f>
        <v>EUR</v>
      </c>
      <c r="K867" s="9">
        <f>_xll.AtlasFormulas.AtlasFunctions.AtlasBalance("PROD",DataAreaId,"T.SalesLine","Sum|LineAmount|0","","","","","","","ItemId|InventTransId",$D867,$E867)</f>
        <v>75</v>
      </c>
      <c r="L867" s="6">
        <v>42774</v>
      </c>
      <c r="M867" s="6">
        <v>42774</v>
      </c>
    </row>
    <row r="868" spans="1:13" x14ac:dyDescent="0.25">
      <c r="A868" s="4" t="s">
        <v>1527</v>
      </c>
      <c r="B868" s="7" t="str">
        <f>_xll.AtlasFormulas.AtlasFunctions.AtlasTable("PROD",DataAreaId,"T.SalesTable","%CustAccount","","","","","","","SalesId",$A868)</f>
        <v>364-000159</v>
      </c>
      <c r="C868" s="7" t="str">
        <f>_xll.AtlasFormulas.AtlasFunctions.AtlasTable("PROD",DataAreaId,"T.CustTable","%Name","","","","","","","AccountNum",$B868)</f>
        <v>QuakeShield B.V.</v>
      </c>
      <c r="D868" s="4" t="s">
        <v>15</v>
      </c>
      <c r="E868" s="4" t="s">
        <v>1775</v>
      </c>
      <c r="F868" s="4" t="s">
        <v>16</v>
      </c>
      <c r="G868" s="7" t="str">
        <f>_xll.AtlasFormulas.AtlasFunctions.AtlasTable("PROD",DataAreaId,"T.SalesLine","%ShippingDateRequested","","","","","","","ItemId|InventTransId",$D868,$E868)</f>
        <v>2/9/2017</v>
      </c>
      <c r="H868" s="9">
        <v>-1</v>
      </c>
      <c r="I868" s="9">
        <f>_xll.AtlasFormulas.AtlasFunctions.AtlasBalance("PROD",DataAreaId,"T.SalesLine","Sum|SalesPrice|0","","","","","","","ItemId|InventTransId",$D868,$E868)</f>
        <v>75</v>
      </c>
      <c r="J868" s="7" t="str">
        <f>_xll.AtlasFormulas.AtlasFunctions.AtlasTable("PROD",DataAreaId,"T.SalesLine","%CurrencyCode","","","","","","","ItemId|InventTransId",$D868,$E868)</f>
        <v>EUR</v>
      </c>
      <c r="K868" s="9">
        <f>_xll.AtlasFormulas.AtlasFunctions.AtlasBalance("PROD",DataAreaId,"T.SalesLine","Sum|LineAmount|0","","","","","","","ItemId|InventTransId",$D868,$E868)</f>
        <v>75</v>
      </c>
      <c r="L868" s="6">
        <v>42776</v>
      </c>
      <c r="M868" s="6">
        <v>42775</v>
      </c>
    </row>
    <row r="869" spans="1:13" x14ac:dyDescent="0.25">
      <c r="A869" s="4" t="s">
        <v>1645</v>
      </c>
      <c r="B869" s="7" t="str">
        <f>_xll.AtlasFormulas.AtlasFunctions.AtlasTable("PROD",DataAreaId,"T.SalesTable","%CustAccount","","","","","","","SalesId",$A869)</f>
        <v>364-000015</v>
      </c>
      <c r="C869" s="7" t="str">
        <f>_xll.AtlasFormulas.AtlasFunctions.AtlasTable("PROD",DataAreaId,"T.CustTable","%Name","","","","","","","AccountNum",$B869)</f>
        <v>Vogel B.V.</v>
      </c>
      <c r="D869" s="4" t="s">
        <v>15</v>
      </c>
      <c r="E869" s="4" t="s">
        <v>1776</v>
      </c>
      <c r="F869" s="4" t="s">
        <v>16</v>
      </c>
      <c r="G869" s="7" t="str">
        <f>_xll.AtlasFormulas.AtlasFunctions.AtlasTable("PROD",DataAreaId,"T.SalesLine","%ShippingDateRequested","","","","","","","ItemId|InventTransId",$D869,$E869)</f>
        <v>2/10/2017</v>
      </c>
      <c r="H869" s="9">
        <v>-1</v>
      </c>
      <c r="I869" s="9">
        <f>_xll.AtlasFormulas.AtlasFunctions.AtlasBalance("PROD",DataAreaId,"T.SalesLine","Sum|SalesPrice|0","","","","","","","ItemId|InventTransId",$D869,$E869)</f>
        <v>80</v>
      </c>
      <c r="J869" s="7" t="str">
        <f>_xll.AtlasFormulas.AtlasFunctions.AtlasTable("PROD",DataAreaId,"T.SalesLine","%CurrencyCode","","","","","","","ItemId|InventTransId",$D869,$E869)</f>
        <v>EUR</v>
      </c>
      <c r="K869" s="9">
        <f>_xll.AtlasFormulas.AtlasFunctions.AtlasBalance("PROD",DataAreaId,"T.SalesLine","Sum|LineAmount|0","","","","","","","ItemId|InventTransId",$D869,$E869)</f>
        <v>80</v>
      </c>
      <c r="L869" s="6">
        <v>42780</v>
      </c>
      <c r="M869" s="6">
        <v>42780</v>
      </c>
    </row>
    <row r="870" spans="1:13" x14ac:dyDescent="0.25">
      <c r="A870" s="4" t="s">
        <v>1777</v>
      </c>
      <c r="B870" s="7" t="str">
        <f>_xll.AtlasFormulas.AtlasFunctions.AtlasTable("PROD",DataAreaId,"T.SalesTable","%CustAccount","","","","","","","SalesId",$A870)</f>
        <v>364-000171</v>
      </c>
      <c r="C870" s="7" t="str">
        <f>_xll.AtlasFormulas.AtlasFunctions.AtlasTable("PROD",DataAreaId,"T.CustTable","%Name","","","","","","","AccountNum",$B870)</f>
        <v>MJ Road S.A.R.L.</v>
      </c>
      <c r="D870" s="4" t="s">
        <v>15</v>
      </c>
      <c r="E870" s="4" t="s">
        <v>1778</v>
      </c>
      <c r="F870" s="4" t="s">
        <v>16</v>
      </c>
      <c r="G870" s="7" t="str">
        <f>_xll.AtlasFormulas.AtlasFunctions.AtlasTable("PROD",DataAreaId,"T.SalesLine","%ShippingDateRequested","","","","","","","ItemId|InventTransId",$D870,$E870)</f>
        <v>2/24/2017</v>
      </c>
      <c r="H870" s="9">
        <v>-1</v>
      </c>
      <c r="I870" s="9">
        <f>_xll.AtlasFormulas.AtlasFunctions.AtlasBalance("PROD",DataAreaId,"T.SalesLine","Sum|SalesPrice|0","","","","","","","ItemId|InventTransId",$D870,$E870)</f>
        <v>165</v>
      </c>
      <c r="J870" s="7" t="str">
        <f>_xll.AtlasFormulas.AtlasFunctions.AtlasTable("PROD",DataAreaId,"T.SalesLine","%CurrencyCode","","","","","","","ItemId|InventTransId",$D870,$E870)</f>
        <v>EUR</v>
      </c>
      <c r="K870" s="9">
        <f>_xll.AtlasFormulas.AtlasFunctions.AtlasBalance("PROD",DataAreaId,"T.SalesLine","Sum|LineAmount|0","","","","","","","ItemId|InventTransId",$D870,$E870)</f>
        <v>165</v>
      </c>
      <c r="L870" s="6">
        <v>42787</v>
      </c>
      <c r="M870" s="6">
        <v>42787</v>
      </c>
    </row>
    <row r="871" spans="1:13" x14ac:dyDescent="0.25">
      <c r="A871" s="4" t="s">
        <v>1357</v>
      </c>
      <c r="B871" s="7" t="str">
        <f>_xll.AtlasFormulas.AtlasFunctions.AtlasTable("PROD",DataAreaId,"T.SalesTable","%CustAccount","","","","","","","SalesId",$A871)</f>
        <v>364-000034</v>
      </c>
      <c r="C871" s="7" t="str">
        <f>_xll.AtlasFormulas.AtlasFunctions.AtlasTable("PROD",DataAreaId,"T.CustTable","%Name","","","","","","","AccountNum",$B871)</f>
        <v>Mouwrik Waardenburg B.V.</v>
      </c>
      <c r="D871" s="4" t="s">
        <v>15</v>
      </c>
      <c r="E871" s="4" t="s">
        <v>1779</v>
      </c>
      <c r="F871" s="4" t="s">
        <v>16</v>
      </c>
      <c r="G871" s="7" t="str">
        <f>_xll.AtlasFormulas.AtlasFunctions.AtlasTable("PROD",DataAreaId,"T.SalesLine","%ShippingDateRequested","","","","","","","ItemId|InventTransId",$D871,$E871)</f>
        <v>3/2/2017</v>
      </c>
      <c r="H871" s="9">
        <v>-1</v>
      </c>
      <c r="I871" s="9">
        <f>_xll.AtlasFormulas.AtlasFunctions.AtlasBalance("PROD",DataAreaId,"T.SalesLine","Sum|SalesPrice|0","","","","","","","ItemId|InventTransId",$D871,$E871)</f>
        <v>50</v>
      </c>
      <c r="J871" s="7" t="str">
        <f>_xll.AtlasFormulas.AtlasFunctions.AtlasTable("PROD",DataAreaId,"T.SalesLine","%CurrencyCode","","","","","","","ItemId|InventTransId",$D871,$E871)</f>
        <v>EUR</v>
      </c>
      <c r="K871" s="9">
        <f>_xll.AtlasFormulas.AtlasFunctions.AtlasBalance("PROD",DataAreaId,"T.SalesLine","Sum|LineAmount|0","","","","","","","ItemId|InventTransId",$D871,$E871)</f>
        <v>50</v>
      </c>
      <c r="L871" s="6">
        <v>42804</v>
      </c>
      <c r="M871" s="6">
        <v>42795</v>
      </c>
    </row>
    <row r="872" spans="1:13" x14ac:dyDescent="0.25">
      <c r="A872" s="4" t="s">
        <v>1191</v>
      </c>
      <c r="B872" s="7" t="str">
        <f>_xll.AtlasFormulas.AtlasFunctions.AtlasTable("PROD",DataAreaId,"T.SalesTable","%CustAccount","","","","","","","SalesId",$A872)</f>
        <v>364-000059</v>
      </c>
      <c r="C872" s="7" t="str">
        <f>_xll.AtlasFormulas.AtlasFunctions.AtlasTable("PROD",DataAreaId,"T.CustTable","%Name","","","","","","","AccountNum",$B872)</f>
        <v>Kreeft Betonrenovatie &amp; Injectietechnieken BV</v>
      </c>
      <c r="D872" s="4" t="s">
        <v>15</v>
      </c>
      <c r="E872" s="4" t="s">
        <v>1780</v>
      </c>
      <c r="F872" s="4" t="s">
        <v>16</v>
      </c>
      <c r="G872" s="7" t="str">
        <f>_xll.AtlasFormulas.AtlasFunctions.AtlasTable("PROD",DataAreaId,"T.SalesLine","%ShippingDateRequested","","","","","","","ItemId|InventTransId",$D872,$E872)</f>
        <v>3/1/2017</v>
      </c>
      <c r="H872" s="9">
        <v>-1</v>
      </c>
      <c r="I872" s="9">
        <f>_xll.AtlasFormulas.AtlasFunctions.AtlasBalance("PROD",DataAreaId,"T.SalesLine","Sum|SalesPrice|0","","","","","","","ItemId|InventTransId",$D872,$E872)</f>
        <v>75</v>
      </c>
      <c r="J872" s="7" t="str">
        <f>_xll.AtlasFormulas.AtlasFunctions.AtlasTable("PROD",DataAreaId,"T.SalesLine","%CurrencyCode","","","","","","","ItemId|InventTransId",$D872,$E872)</f>
        <v>EUR</v>
      </c>
      <c r="K872" s="9">
        <f>_xll.AtlasFormulas.AtlasFunctions.AtlasBalance("PROD",DataAreaId,"T.SalesLine","Sum|LineAmount|0","","","","","","","ItemId|InventTransId",$D872,$E872)</f>
        <v>75</v>
      </c>
      <c r="L872" s="6">
        <v>42804</v>
      </c>
      <c r="M872" s="6">
        <v>42804</v>
      </c>
    </row>
    <row r="873" spans="1:13" x14ac:dyDescent="0.25">
      <c r="A873" s="4" t="s">
        <v>1204</v>
      </c>
      <c r="B873" s="7" t="str">
        <f>_xll.AtlasFormulas.AtlasFunctions.AtlasTable("PROD",DataAreaId,"T.SalesTable","%CustAccount","","","","","","","SalesId",$A873)</f>
        <v>364-000085</v>
      </c>
      <c r="C873" s="7" t="str">
        <f>_xll.AtlasFormulas.AtlasFunctions.AtlasTable("PROD",DataAreaId,"T.CustTable","%Name","","","","","","","AccountNum",$B873)</f>
        <v>Heijmans Wegen, Regio Noord-Oost</v>
      </c>
      <c r="D873" s="4" t="s">
        <v>15</v>
      </c>
      <c r="E873" s="4" t="s">
        <v>1781</v>
      </c>
      <c r="F873" s="4" t="s">
        <v>16</v>
      </c>
      <c r="G873" s="7" t="str">
        <f>_xll.AtlasFormulas.AtlasFunctions.AtlasTable("PROD",DataAreaId,"T.SalesLine","%ShippingDateRequested","","","","","","","ItemId|InventTransId",$D873,$E873)</f>
        <v>3/13/2017</v>
      </c>
      <c r="H873" s="9">
        <v>-1</v>
      </c>
      <c r="I873" s="9">
        <f>_xll.AtlasFormulas.AtlasFunctions.AtlasBalance("PROD",DataAreaId,"T.SalesLine","Sum|SalesPrice|0","","","","","","","ItemId|InventTransId",$D873,$E873)</f>
        <v>200</v>
      </c>
      <c r="J873" s="7" t="str">
        <f>_xll.AtlasFormulas.AtlasFunctions.AtlasTable("PROD",DataAreaId,"T.SalesLine","%CurrencyCode","","","","","","","ItemId|InventTransId",$D873,$E873)</f>
        <v>EUR</v>
      </c>
      <c r="K873" s="9">
        <f>_xll.AtlasFormulas.AtlasFunctions.AtlasBalance("PROD",DataAreaId,"T.SalesLine","Sum|LineAmount|0","","","","","","","ItemId|InventTransId",$D873,$E873)</f>
        <v>200</v>
      </c>
      <c r="L873" s="6">
        <v>42823</v>
      </c>
      <c r="M873" s="6">
        <v>42809</v>
      </c>
    </row>
    <row r="874" spans="1:13" x14ac:dyDescent="0.25">
      <c r="A874" s="4" t="s">
        <v>1218</v>
      </c>
      <c r="B874" s="7" t="str">
        <f>_xll.AtlasFormulas.AtlasFunctions.AtlasTable("PROD",DataAreaId,"T.SalesTable","%CustAccount","","","","","","","SalesId",$A874)</f>
        <v>364-000034</v>
      </c>
      <c r="C874" s="7" t="str">
        <f>_xll.AtlasFormulas.AtlasFunctions.AtlasTable("PROD",DataAreaId,"T.CustTable","%Name","","","","","","","AccountNum",$B874)</f>
        <v>Mouwrik Waardenburg B.V.</v>
      </c>
      <c r="D874" s="4" t="s">
        <v>15</v>
      </c>
      <c r="E874" s="4" t="s">
        <v>1782</v>
      </c>
      <c r="F874" s="4" t="s">
        <v>16</v>
      </c>
      <c r="G874" s="7" t="str">
        <f>_xll.AtlasFormulas.AtlasFunctions.AtlasTable("PROD",DataAreaId,"T.SalesLine","%ShippingDateRequested","","","","","","","ItemId|InventTransId",$D874,$E874)</f>
        <v>3/23/2017</v>
      </c>
      <c r="H874" s="9">
        <v>-1</v>
      </c>
      <c r="I874" s="9">
        <f>_xll.AtlasFormulas.AtlasFunctions.AtlasBalance("PROD",DataAreaId,"T.SalesLine","Sum|SalesPrice|0","","","","","","","ItemId|InventTransId",$D874,$E874)</f>
        <v>50</v>
      </c>
      <c r="J874" s="7" t="str">
        <f>_xll.AtlasFormulas.AtlasFunctions.AtlasTable("PROD",DataAreaId,"T.SalesLine","%CurrencyCode","","","","","","","ItemId|InventTransId",$D874,$E874)</f>
        <v>EUR</v>
      </c>
      <c r="K874" s="9">
        <f>_xll.AtlasFormulas.AtlasFunctions.AtlasBalance("PROD",DataAreaId,"T.SalesLine","Sum|LineAmount|0","","","","","","","ItemId|InventTransId",$D874,$E874)</f>
        <v>50</v>
      </c>
      <c r="L874" s="6">
        <v>42823</v>
      </c>
      <c r="M874" s="6">
        <v>42817</v>
      </c>
    </row>
    <row r="875" spans="1:13" x14ac:dyDescent="0.25">
      <c r="A875" s="4" t="s">
        <v>1494</v>
      </c>
      <c r="B875" s="7" t="str">
        <f>_xll.AtlasFormulas.AtlasFunctions.AtlasTable("PROD",DataAreaId,"T.SalesTable","%CustAccount","","","","","","","SalesId",$A875)</f>
        <v>364-000015</v>
      </c>
      <c r="C875" s="7" t="str">
        <f>_xll.AtlasFormulas.AtlasFunctions.AtlasTable("PROD",DataAreaId,"T.CustTable","%Name","","","","","","","AccountNum",$B875)</f>
        <v>Vogel B.V.</v>
      </c>
      <c r="D875" s="4" t="s">
        <v>15</v>
      </c>
      <c r="E875" s="4" t="s">
        <v>1783</v>
      </c>
      <c r="F875" s="4" t="s">
        <v>16</v>
      </c>
      <c r="G875" s="7" t="str">
        <f>_xll.AtlasFormulas.AtlasFunctions.AtlasTable("PROD",DataAreaId,"T.SalesLine","%ShippingDateRequested","","","","","","","ItemId|InventTransId",$D875,$E875)</f>
        <v>4/4/2017</v>
      </c>
      <c r="H875" s="9">
        <v>-1</v>
      </c>
      <c r="I875" s="9">
        <f>_xll.AtlasFormulas.AtlasFunctions.AtlasBalance("PROD",DataAreaId,"T.SalesLine","Sum|SalesPrice|0","","","","","","","ItemId|InventTransId",$D875,$E875)</f>
        <v>80</v>
      </c>
      <c r="J875" s="7" t="str">
        <f>_xll.AtlasFormulas.AtlasFunctions.AtlasTable("PROD",DataAreaId,"T.SalesLine","%CurrencyCode","","","","","","","ItemId|InventTransId",$D875,$E875)</f>
        <v>EUR</v>
      </c>
      <c r="K875" s="9">
        <f>_xll.AtlasFormulas.AtlasFunctions.AtlasBalance("PROD",DataAreaId,"T.SalesLine","Sum|LineAmount|0","","","","","","","ItemId|InventTransId",$D875,$E875)</f>
        <v>80</v>
      </c>
      <c r="L875" s="6">
        <v>42832</v>
      </c>
      <c r="M875" s="6">
        <v>42828</v>
      </c>
    </row>
    <row r="876" spans="1:13" x14ac:dyDescent="0.25">
      <c r="A876" s="4" t="s">
        <v>1224</v>
      </c>
      <c r="B876" s="7" t="str">
        <f>_xll.AtlasFormulas.AtlasFunctions.AtlasTable("PROD",DataAreaId,"T.SalesTable","%CustAccount","","","","","","","SalesId",$A876)</f>
        <v>364-000065</v>
      </c>
      <c r="C876" s="7" t="str">
        <f>_xll.AtlasFormulas.AtlasFunctions.AtlasTable("PROD",DataAreaId,"T.CustTable","%Name","","","","","","","AccountNum",$B876)</f>
        <v>Gebr. van der Lee</v>
      </c>
      <c r="D876" s="4" t="s">
        <v>15</v>
      </c>
      <c r="E876" s="4" t="s">
        <v>1784</v>
      </c>
      <c r="F876" s="4" t="s">
        <v>16</v>
      </c>
      <c r="G876" s="7" t="str">
        <f>_xll.AtlasFormulas.AtlasFunctions.AtlasTable("PROD",DataAreaId,"T.SalesLine","%ShippingDateRequested","","","","","","","ItemId|InventTransId",$D876,$E876)</f>
        <v>4/6/2017</v>
      </c>
      <c r="H876" s="9">
        <v>-1</v>
      </c>
      <c r="I876" s="9">
        <f>_xll.AtlasFormulas.AtlasFunctions.AtlasBalance("PROD",DataAreaId,"T.SalesLine","Sum|SalesPrice|0","","","","","","","ItemId|InventTransId",$D876,$E876)</f>
        <v>200</v>
      </c>
      <c r="J876" s="7" t="str">
        <f>_xll.AtlasFormulas.AtlasFunctions.AtlasTable("PROD",DataAreaId,"T.SalesLine","%CurrencyCode","","","","","","","ItemId|InventTransId",$D876,$E876)</f>
        <v>EUR</v>
      </c>
      <c r="K876" s="9">
        <f>_xll.AtlasFormulas.AtlasFunctions.AtlasBalance("PROD",DataAreaId,"T.SalesLine","Sum|LineAmount|0","","","","","","","ItemId|InventTransId",$D876,$E876)</f>
        <v>200</v>
      </c>
      <c r="L876" s="6">
        <v>42838</v>
      </c>
      <c r="M876" s="6">
        <v>42831</v>
      </c>
    </row>
    <row r="877" spans="1:13" x14ac:dyDescent="0.25">
      <c r="A877" s="4" t="s">
        <v>818</v>
      </c>
      <c r="B877" s="7" t="str">
        <f>_xll.AtlasFormulas.AtlasFunctions.AtlasTable("PROD",DataAreaId,"T.SalesTable","%CustAccount","","","","","","","SalesId",$A877)</f>
        <v>364-000011</v>
      </c>
      <c r="C877" s="7" t="str">
        <f>_xll.AtlasFormulas.AtlasFunctions.AtlasTable("PROD",DataAreaId,"T.CustTable","%Name","","","","","","","AccountNum",$B877)</f>
        <v>Fortius B.K.International bvba</v>
      </c>
      <c r="D877" s="4" t="s">
        <v>15</v>
      </c>
      <c r="E877" s="4" t="s">
        <v>1785</v>
      </c>
      <c r="F877" s="4" t="s">
        <v>16</v>
      </c>
      <c r="G877" s="7" t="str">
        <f>_xll.AtlasFormulas.AtlasFunctions.AtlasTable("PROD",DataAreaId,"T.SalesLine","%ShippingDateRequested","","","","","","","ItemId|InventTransId",$D877,$E877)</f>
        <v>4/7/2017</v>
      </c>
      <c r="H877" s="9">
        <v>-1</v>
      </c>
      <c r="I877" s="9">
        <f>_xll.AtlasFormulas.AtlasFunctions.AtlasBalance("PROD",DataAreaId,"T.SalesLine","Sum|SalesPrice|0","","","","","","","ItemId|InventTransId",$D877,$E877)</f>
        <v>150</v>
      </c>
      <c r="J877" s="7" t="str">
        <f>_xll.AtlasFormulas.AtlasFunctions.AtlasTable("PROD",DataAreaId,"T.SalesLine","%CurrencyCode","","","","","","","ItemId|InventTransId",$D877,$E877)</f>
        <v>EUR</v>
      </c>
      <c r="K877" s="9">
        <f>_xll.AtlasFormulas.AtlasFunctions.AtlasBalance("PROD",DataAreaId,"T.SalesLine","Sum|LineAmount|0","","","","","","","ItemId|InventTransId",$D877,$E877)</f>
        <v>150</v>
      </c>
      <c r="L877" s="6">
        <v>42835</v>
      </c>
      <c r="M877" s="6">
        <v>42835</v>
      </c>
    </row>
    <row r="878" spans="1:13" x14ac:dyDescent="0.25">
      <c r="A878" s="4" t="s">
        <v>830</v>
      </c>
      <c r="B878" s="7" t="str">
        <f>_xll.AtlasFormulas.AtlasFunctions.AtlasTable("PROD",DataAreaId,"T.SalesTable","%CustAccount","","","","","","","SalesId",$A878)</f>
        <v>364-000001</v>
      </c>
      <c r="C878" s="7" t="str">
        <f>_xll.AtlasFormulas.AtlasFunctions.AtlasTable("PROD",DataAreaId,"T.CustTable","%Name","","","","","","","AccountNum",$B878)</f>
        <v>Gemeente De Ronde Venen</v>
      </c>
      <c r="D878" s="4" t="s">
        <v>15</v>
      </c>
      <c r="E878" s="4" t="s">
        <v>1786</v>
      </c>
      <c r="F878" s="4" t="s">
        <v>16</v>
      </c>
      <c r="G878" s="7" t="str">
        <f>_xll.AtlasFormulas.AtlasFunctions.AtlasTable("PROD",DataAreaId,"T.SalesLine","%ShippingDateRequested","","","","","","","ItemId|InventTransId",$D878,$E878)</f>
        <v>4/12/2017</v>
      </c>
      <c r="H878" s="9">
        <v>-1</v>
      </c>
      <c r="I878" s="9">
        <f>_xll.AtlasFormulas.AtlasFunctions.AtlasBalance("PROD",DataAreaId,"T.SalesLine","Sum|SalesPrice|0","","","","","","","ItemId|InventTransId",$D878,$E878)</f>
        <v>45</v>
      </c>
      <c r="J878" s="7" t="str">
        <f>_xll.AtlasFormulas.AtlasFunctions.AtlasTable("PROD",DataAreaId,"T.SalesLine","%CurrencyCode","","","","","","","ItemId|InventTransId",$D878,$E878)</f>
        <v>EUR</v>
      </c>
      <c r="K878" s="9">
        <f>_xll.AtlasFormulas.AtlasFunctions.AtlasBalance("PROD",DataAreaId,"T.SalesLine","Sum|LineAmount|0","","","","","","","ItemId|InventTransId",$D878,$E878)</f>
        <v>45</v>
      </c>
      <c r="L878" s="6">
        <v>42837</v>
      </c>
      <c r="M878" s="6">
        <v>42836</v>
      </c>
    </row>
    <row r="879" spans="1:13" x14ac:dyDescent="0.25">
      <c r="A879" s="4" t="s">
        <v>832</v>
      </c>
      <c r="B879" s="7" t="str">
        <f>_xll.AtlasFormulas.AtlasFunctions.AtlasTable("PROD",DataAreaId,"T.SalesTable","%CustAccount","","","","","","","SalesId",$A879)</f>
        <v>364-000001</v>
      </c>
      <c r="C879" s="7" t="str">
        <f>_xll.AtlasFormulas.AtlasFunctions.AtlasTable("PROD",DataAreaId,"T.CustTable","%Name","","","","","","","AccountNum",$B879)</f>
        <v>Gemeente De Ronde Venen</v>
      </c>
      <c r="D879" s="4" t="s">
        <v>15</v>
      </c>
      <c r="E879" s="4" t="s">
        <v>1787</v>
      </c>
      <c r="F879" s="4" t="s">
        <v>16</v>
      </c>
      <c r="G879" s="7" t="str">
        <f>_xll.AtlasFormulas.AtlasFunctions.AtlasTable("PROD",DataAreaId,"T.SalesLine","%ShippingDateRequested","","","","","","","ItemId|InventTransId",$D879,$E879)</f>
        <v>4/12/2017</v>
      </c>
      <c r="H879" s="9">
        <v>-1</v>
      </c>
      <c r="I879" s="9">
        <f>_xll.AtlasFormulas.AtlasFunctions.AtlasBalance("PROD",DataAreaId,"T.SalesLine","Sum|SalesPrice|0","","","","","","","ItemId|InventTransId",$D879,$E879)</f>
        <v>45</v>
      </c>
      <c r="J879" s="7" t="str">
        <f>_xll.AtlasFormulas.AtlasFunctions.AtlasTable("PROD",DataAreaId,"T.SalesLine","%CurrencyCode","","","","","","","ItemId|InventTransId",$D879,$E879)</f>
        <v>EUR</v>
      </c>
      <c r="K879" s="9">
        <f>_xll.AtlasFormulas.AtlasFunctions.AtlasBalance("PROD",DataAreaId,"T.SalesLine","Sum|LineAmount|0","","","","","","","ItemId|InventTransId",$D879,$E879)</f>
        <v>45</v>
      </c>
      <c r="L879" s="6">
        <v>42837</v>
      </c>
      <c r="M879" s="6">
        <v>42836</v>
      </c>
    </row>
    <row r="880" spans="1:13" x14ac:dyDescent="0.25">
      <c r="A880" s="4" t="s">
        <v>834</v>
      </c>
      <c r="B880" s="7" t="str">
        <f>_xll.AtlasFormulas.AtlasFunctions.AtlasTable("PROD",DataAreaId,"T.SalesTable","%CustAccount","","","","","","","SalesId",$A880)</f>
        <v>364-000001</v>
      </c>
      <c r="C880" s="7" t="str">
        <f>_xll.AtlasFormulas.AtlasFunctions.AtlasTable("PROD",DataAreaId,"T.CustTable","%Name","","","","","","","AccountNum",$B880)</f>
        <v>Gemeente De Ronde Venen</v>
      </c>
      <c r="D880" s="4" t="s">
        <v>15</v>
      </c>
      <c r="E880" s="4" t="s">
        <v>1788</v>
      </c>
      <c r="F880" s="4" t="s">
        <v>16</v>
      </c>
      <c r="G880" s="7" t="str">
        <f>_xll.AtlasFormulas.AtlasFunctions.AtlasTable("PROD",DataAreaId,"T.SalesLine","%ShippingDateRequested","","","","","","","ItemId|InventTransId",$D880,$E880)</f>
        <v>4/12/2017</v>
      </c>
      <c r="H880" s="9">
        <v>-1</v>
      </c>
      <c r="I880" s="9">
        <f>_xll.AtlasFormulas.AtlasFunctions.AtlasBalance("PROD",DataAreaId,"T.SalesLine","Sum|SalesPrice|0","","","","","","","ItemId|InventTransId",$D880,$E880)</f>
        <v>45</v>
      </c>
      <c r="J880" s="7" t="str">
        <f>_xll.AtlasFormulas.AtlasFunctions.AtlasTable("PROD",DataAreaId,"T.SalesLine","%CurrencyCode","","","","","","","ItemId|InventTransId",$D880,$E880)</f>
        <v>EUR</v>
      </c>
      <c r="K880" s="9">
        <f>_xll.AtlasFormulas.AtlasFunctions.AtlasBalance("PROD",DataAreaId,"T.SalesLine","Sum|LineAmount|0","","","","","","","ItemId|InventTransId",$D880,$E880)</f>
        <v>45</v>
      </c>
      <c r="L880" s="6">
        <v>42837</v>
      </c>
      <c r="M880" s="6">
        <v>42836</v>
      </c>
    </row>
    <row r="881" spans="1:13" x14ac:dyDescent="0.25">
      <c r="A881" s="4" t="s">
        <v>1308</v>
      </c>
      <c r="B881" s="7" t="str">
        <f>_xll.AtlasFormulas.AtlasFunctions.AtlasTable("PROD",DataAreaId,"T.SalesTable","%CustAccount","","","","","","","SalesId",$A881)</f>
        <v>364-000034</v>
      </c>
      <c r="C881" s="7" t="str">
        <f>_xll.AtlasFormulas.AtlasFunctions.AtlasTable("PROD",DataAreaId,"T.CustTable","%Name","","","","","","","AccountNum",$B881)</f>
        <v>Mouwrik Waardenburg B.V.</v>
      </c>
      <c r="D881" s="4" t="s">
        <v>15</v>
      </c>
      <c r="E881" s="4" t="s">
        <v>1789</v>
      </c>
      <c r="F881" s="4" t="s">
        <v>16</v>
      </c>
      <c r="G881" s="7" t="str">
        <f>_xll.AtlasFormulas.AtlasFunctions.AtlasTable("PROD",DataAreaId,"T.SalesLine","%ShippingDateRequested","","","","","","","ItemId|InventTransId",$D881,$E881)</f>
        <v>4/19/2017</v>
      </c>
      <c r="H881" s="9">
        <v>-1</v>
      </c>
      <c r="I881" s="9">
        <f>_xll.AtlasFormulas.AtlasFunctions.AtlasBalance("PROD",DataAreaId,"T.SalesLine","Sum|SalesPrice|0","","","","","","","ItemId|InventTransId",$D881,$E881)</f>
        <v>50</v>
      </c>
      <c r="J881" s="7" t="str">
        <f>_xll.AtlasFormulas.AtlasFunctions.AtlasTable("PROD",DataAreaId,"T.SalesLine","%CurrencyCode","","","","","","","ItemId|InventTransId",$D881,$E881)</f>
        <v>EUR</v>
      </c>
      <c r="K881" s="9">
        <f>_xll.AtlasFormulas.AtlasFunctions.AtlasBalance("PROD",DataAreaId,"T.SalesLine","Sum|LineAmount|0","","","","","","","ItemId|InventTransId",$D881,$E881)</f>
        <v>50</v>
      </c>
      <c r="L881" s="6">
        <v>42863</v>
      </c>
      <c r="M881" s="6">
        <v>42837</v>
      </c>
    </row>
    <row r="882" spans="1:13" x14ac:dyDescent="0.25">
      <c r="A882" s="4" t="s">
        <v>788</v>
      </c>
      <c r="B882" s="7" t="str">
        <f>_xll.AtlasFormulas.AtlasFunctions.AtlasTable("PROD",DataAreaId,"T.SalesTable","%CustAccount","","","","","","","SalesId",$A882)</f>
        <v>364-000159</v>
      </c>
      <c r="C882" s="7" t="str">
        <f>_xll.AtlasFormulas.AtlasFunctions.AtlasTable("PROD",DataAreaId,"T.CustTable","%Name","","","","","","","AccountNum",$B882)</f>
        <v>QuakeShield B.V.</v>
      </c>
      <c r="D882" s="4" t="s">
        <v>15</v>
      </c>
      <c r="E882" s="4" t="s">
        <v>1790</v>
      </c>
      <c r="F882" s="4" t="s">
        <v>16</v>
      </c>
      <c r="G882" s="7" t="str">
        <f>_xll.AtlasFormulas.AtlasFunctions.AtlasTable("PROD",DataAreaId,"T.SalesLine","%ShippingDateRequested","","","","","","","ItemId|InventTransId",$D882,$E882)</f>
        <v>4/14/2017</v>
      </c>
      <c r="H882" s="9">
        <v>-364</v>
      </c>
      <c r="I882" s="9">
        <f>_xll.AtlasFormulas.AtlasFunctions.AtlasBalance("PROD",DataAreaId,"T.SalesLine","Sum|SalesPrice|0","","","","","","","ItemId|InventTransId",$D882,$E882)</f>
        <v>0.5</v>
      </c>
      <c r="J882" s="7" t="str">
        <f>_xll.AtlasFormulas.AtlasFunctions.AtlasTable("PROD",DataAreaId,"T.SalesLine","%CurrencyCode","","","","","","","ItemId|InventTransId",$D882,$E882)</f>
        <v>EUR</v>
      </c>
      <c r="K882" s="9">
        <f>_xll.AtlasFormulas.AtlasFunctions.AtlasBalance("PROD",DataAreaId,"T.SalesLine","Sum|LineAmount|0","","","","","","","ItemId|InventTransId",$D882,$E882)</f>
        <v>182</v>
      </c>
      <c r="L882" s="6">
        <v>42838</v>
      </c>
      <c r="M882" s="6">
        <v>42838</v>
      </c>
    </row>
    <row r="883" spans="1:13" x14ac:dyDescent="0.25">
      <c r="A883" s="4" t="s">
        <v>803</v>
      </c>
      <c r="B883" s="7" t="str">
        <f>_xll.AtlasFormulas.AtlasFunctions.AtlasTable("PROD",DataAreaId,"T.SalesTable","%CustAccount","","","","","","","SalesId",$A883)</f>
        <v>364-000159</v>
      </c>
      <c r="C883" s="7" t="str">
        <f>_xll.AtlasFormulas.AtlasFunctions.AtlasTable("PROD",DataAreaId,"T.CustTable","%Name","","","","","","","AccountNum",$B883)</f>
        <v>QuakeShield B.V.</v>
      </c>
      <c r="D883" s="4" t="s">
        <v>15</v>
      </c>
      <c r="E883" s="4" t="s">
        <v>1791</v>
      </c>
      <c r="F883" s="4" t="s">
        <v>16</v>
      </c>
      <c r="G883" s="7" t="str">
        <f>_xll.AtlasFormulas.AtlasFunctions.AtlasTable("PROD",DataAreaId,"T.SalesLine","%ShippingDateRequested","","","","","","","ItemId|InventTransId",$D883,$E883)</f>
        <v>4/24/2017</v>
      </c>
      <c r="H883" s="9">
        <v>-1</v>
      </c>
      <c r="I883" s="9">
        <f>_xll.AtlasFormulas.AtlasFunctions.AtlasBalance("PROD",DataAreaId,"T.SalesLine","Sum|SalesPrice|0","","","","","","","ItemId|InventTransId",$D883,$E883)</f>
        <v>150</v>
      </c>
      <c r="J883" s="7" t="str">
        <f>_xll.AtlasFormulas.AtlasFunctions.AtlasTable("PROD",DataAreaId,"T.SalesLine","%CurrencyCode","","","","","","","ItemId|InventTransId",$D883,$E883)</f>
        <v>EUR</v>
      </c>
      <c r="K883" s="9">
        <f>_xll.AtlasFormulas.AtlasFunctions.AtlasBalance("PROD",DataAreaId,"T.SalesLine","Sum|LineAmount|0","","","","","","","ItemId|InventTransId",$D883,$E883)</f>
        <v>150</v>
      </c>
      <c r="L883" s="6">
        <v>42853</v>
      </c>
      <c r="M883" s="6">
        <v>42850</v>
      </c>
    </row>
    <row r="884" spans="1:13" x14ac:dyDescent="0.25">
      <c r="A884" s="4" t="s">
        <v>1129</v>
      </c>
      <c r="B884" s="7" t="str">
        <f>_xll.AtlasFormulas.AtlasFunctions.AtlasTable("PROD",DataAreaId,"T.SalesTable","%CustAccount","","","","","","","SalesId",$A884)</f>
        <v>364-000007</v>
      </c>
      <c r="C884" s="7" t="str">
        <f>_xll.AtlasFormulas.AtlasFunctions.AtlasTable("PROD",DataAreaId,"T.CustTable","%Name","","","","","","","AccountNum",$B884)</f>
        <v>Versluys &amp; Zoon B.V.</v>
      </c>
      <c r="D884" s="4" t="s">
        <v>15</v>
      </c>
      <c r="E884" s="4" t="s">
        <v>1792</v>
      </c>
      <c r="F884" s="4" t="s">
        <v>16</v>
      </c>
      <c r="G884" s="7" t="str">
        <f>_xll.AtlasFormulas.AtlasFunctions.AtlasTable("PROD",DataAreaId,"T.SalesLine","%ShippingDateRequested","","","","","","","ItemId|InventTransId",$D884,$E884)</f>
        <v>4/26/2017</v>
      </c>
      <c r="H884" s="9">
        <v>-1</v>
      </c>
      <c r="I884" s="9">
        <f>_xll.AtlasFormulas.AtlasFunctions.AtlasBalance("PROD",DataAreaId,"T.SalesLine","Sum|SalesPrice|0","","","","","","","ItemId|InventTransId",$D884,$E884)</f>
        <v>65</v>
      </c>
      <c r="J884" s="7" t="str">
        <f>_xll.AtlasFormulas.AtlasFunctions.AtlasTable("PROD",DataAreaId,"T.SalesLine","%CurrencyCode","","","","","","","ItemId|InventTransId",$D884,$E884)</f>
        <v>EUR</v>
      </c>
      <c r="K884" s="9">
        <f>_xll.AtlasFormulas.AtlasFunctions.AtlasBalance("PROD",DataAreaId,"T.SalesLine","Sum|LineAmount|0","","","","","","","ItemId|InventTransId",$D884,$E884)</f>
        <v>65</v>
      </c>
      <c r="L884" s="6">
        <v>42863</v>
      </c>
      <c r="M884" s="6">
        <v>42851</v>
      </c>
    </row>
    <row r="885" spans="1:13" x14ac:dyDescent="0.25">
      <c r="A885" s="4" t="s">
        <v>1365</v>
      </c>
      <c r="B885" s="7" t="str">
        <f>_xll.AtlasFormulas.AtlasFunctions.AtlasTable("PROD",DataAreaId,"T.SalesTable","%CustAccount","","","","","","","SalesId",$A885)</f>
        <v>364-000021</v>
      </c>
      <c r="C885" s="7" t="str">
        <f>_xll.AtlasFormulas.AtlasFunctions.AtlasTable("PROD",DataAreaId,"T.CustTable","%Name","","","","","","","AccountNum",$B885)</f>
        <v>Gebr van Kessel Wegenbouw B.V (Buren)</v>
      </c>
      <c r="D885" s="4" t="s">
        <v>15</v>
      </c>
      <c r="E885" s="4" t="s">
        <v>1793</v>
      </c>
      <c r="F885" s="4" t="s">
        <v>16</v>
      </c>
      <c r="G885" s="7" t="str">
        <f>_xll.AtlasFormulas.AtlasFunctions.AtlasTable("PROD",DataAreaId,"T.SalesLine","%ShippingDateRequested","","","","","","","ItemId|InventTransId",$D885,$E885)</f>
        <v>3/30/2017</v>
      </c>
      <c r="H885" s="9">
        <v>-1</v>
      </c>
      <c r="I885" s="9">
        <f>_xll.AtlasFormulas.AtlasFunctions.AtlasBalance("PROD",DataAreaId,"T.SalesLine","Sum|SalesPrice|0","","","","","","","ItemId|InventTransId",$D885,$E885)</f>
        <v>65</v>
      </c>
      <c r="J885" s="7" t="str">
        <f>_xll.AtlasFormulas.AtlasFunctions.AtlasTable("PROD",DataAreaId,"T.SalesLine","%CurrencyCode","","","","","","","ItemId|InventTransId",$D885,$E885)</f>
        <v>EUR</v>
      </c>
      <c r="K885" s="9">
        <f>_xll.AtlasFormulas.AtlasFunctions.AtlasBalance("PROD",DataAreaId,"T.SalesLine","Sum|LineAmount|0","","","","","","","ItemId|InventTransId",$D885,$E885)</f>
        <v>65</v>
      </c>
      <c r="L885" s="6">
        <v>42863</v>
      </c>
      <c r="M885" s="6">
        <v>42851</v>
      </c>
    </row>
    <row r="886" spans="1:13" x14ac:dyDescent="0.25">
      <c r="A886" s="4" t="s">
        <v>1726</v>
      </c>
      <c r="B886" s="7" t="str">
        <f>_xll.AtlasFormulas.AtlasFunctions.AtlasTable("PROD",DataAreaId,"T.SalesTable","%CustAccount","","","","","","","SalesId",$A886)</f>
        <v>364-000014</v>
      </c>
      <c r="C886" s="7" t="str">
        <f>_xll.AtlasFormulas.AtlasFunctions.AtlasTable("PROD",DataAreaId,"T.CustTable","%Name","","","","","","","AccountNum",$B886)</f>
        <v>Rowij</v>
      </c>
      <c r="D886" s="4" t="s">
        <v>15</v>
      </c>
      <c r="E886" s="4" t="s">
        <v>1794</v>
      </c>
      <c r="F886" s="4" t="s">
        <v>16</v>
      </c>
      <c r="G886" s="7" t="str">
        <f>_xll.AtlasFormulas.AtlasFunctions.AtlasTable("PROD",DataAreaId,"T.SalesLine","%ShippingDateRequested","","","","","","","ItemId|InventTransId",$D886,$E886)</f>
        <v>4/18/2017</v>
      </c>
      <c r="H886" s="9">
        <v>-1</v>
      </c>
      <c r="I886" s="9">
        <f>_xll.AtlasFormulas.AtlasFunctions.AtlasBalance("PROD",DataAreaId,"T.SalesLine","Sum|SalesPrice|0","","","","","","","ItemId|InventTransId",$D886,$E886)</f>
        <v>49.95</v>
      </c>
      <c r="J886" s="7" t="str">
        <f>_xll.AtlasFormulas.AtlasFunctions.AtlasTable("PROD",DataAreaId,"T.SalesLine","%CurrencyCode","","","","","","","ItemId|InventTransId",$D886,$E886)</f>
        <v>EUR</v>
      </c>
      <c r="K886" s="9">
        <f>_xll.AtlasFormulas.AtlasFunctions.AtlasBalance("PROD",DataAreaId,"T.SalesLine","Sum|LineAmount|0","","","","","","","ItemId|InventTransId",$D886,$E886)</f>
        <v>49.95</v>
      </c>
      <c r="L886" s="6">
        <v>42863</v>
      </c>
      <c r="M886" s="6">
        <v>42851</v>
      </c>
    </row>
    <row r="887" spans="1:13" x14ac:dyDescent="0.25">
      <c r="A887" s="4" t="s">
        <v>1728</v>
      </c>
      <c r="B887" s="7" t="str">
        <f>_xll.AtlasFormulas.AtlasFunctions.AtlasTable("PROD",DataAreaId,"T.SalesTable","%CustAccount","","","","","","","SalesId",$A887)</f>
        <v>364-000014</v>
      </c>
      <c r="C887" s="7" t="str">
        <f>_xll.AtlasFormulas.AtlasFunctions.AtlasTable("PROD",DataAreaId,"T.CustTable","%Name","","","","","","","AccountNum",$B887)</f>
        <v>Rowij</v>
      </c>
      <c r="D887" s="4" t="s">
        <v>15</v>
      </c>
      <c r="E887" s="4" t="s">
        <v>1795</v>
      </c>
      <c r="F887" s="4" t="s">
        <v>16</v>
      </c>
      <c r="G887" s="7" t="str">
        <f>_xll.AtlasFormulas.AtlasFunctions.AtlasTable("PROD",DataAreaId,"T.SalesLine","%ShippingDateRequested","","","","","","","ItemId|InventTransId",$D887,$E887)</f>
        <v>4/27/2017</v>
      </c>
      <c r="H887" s="9">
        <v>-1</v>
      </c>
      <c r="I887" s="9">
        <f>_xll.AtlasFormulas.AtlasFunctions.AtlasBalance("PROD",DataAreaId,"T.SalesLine","Sum|SalesPrice|0","","","","","","","ItemId|InventTransId",$D887,$E887)</f>
        <v>49.95</v>
      </c>
      <c r="J887" s="7" t="str">
        <f>_xll.AtlasFormulas.AtlasFunctions.AtlasTable("PROD",DataAreaId,"T.SalesLine","%CurrencyCode","","","","","","","ItemId|InventTransId",$D887,$E887)</f>
        <v>EUR</v>
      </c>
      <c r="K887" s="9">
        <f>_xll.AtlasFormulas.AtlasFunctions.AtlasBalance("PROD",DataAreaId,"T.SalesLine","Sum|LineAmount|0","","","","","","","ItemId|InventTransId",$D887,$E887)</f>
        <v>49.95</v>
      </c>
      <c r="L887" s="6">
        <v>42863</v>
      </c>
      <c r="M887" s="6">
        <v>42851</v>
      </c>
    </row>
    <row r="888" spans="1:13" x14ac:dyDescent="0.25">
      <c r="A888" s="4" t="s">
        <v>1312</v>
      </c>
      <c r="B888" s="7" t="str">
        <f>_xll.AtlasFormulas.AtlasFunctions.AtlasTable("PROD",DataAreaId,"T.SalesTable","%CustAccount","","","","","","","SalesId",$A888)</f>
        <v>364-000105</v>
      </c>
      <c r="C888" s="7" t="str">
        <f>_xll.AtlasFormulas.AtlasFunctions.AtlasTable("PROD",DataAreaId,"T.CustTable","%Name","","","","","","","AccountNum",$B888)</f>
        <v>Landheer Infra B.V.</v>
      </c>
      <c r="D888" s="4" t="s">
        <v>15</v>
      </c>
      <c r="E888" s="4" t="s">
        <v>1796</v>
      </c>
      <c r="F888" s="4" t="s">
        <v>16</v>
      </c>
      <c r="G888" s="7" t="str">
        <f>_xll.AtlasFormulas.AtlasFunctions.AtlasTable("PROD",DataAreaId,"T.SalesLine","%ShippingDateRequested","","","","","","","ItemId|InventTransId",$D888,$E888)</f>
        <v>5/1/2017</v>
      </c>
      <c r="H888" s="9">
        <v>-1</v>
      </c>
      <c r="I888" s="9">
        <f>_xll.AtlasFormulas.AtlasFunctions.AtlasBalance("PROD",DataAreaId,"T.SalesLine","Sum|SalesPrice|0","","","","","","","ItemId|InventTransId",$D888,$E888)</f>
        <v>75</v>
      </c>
      <c r="J888" s="7" t="str">
        <f>_xll.AtlasFormulas.AtlasFunctions.AtlasTable("PROD",DataAreaId,"T.SalesLine","%CurrencyCode","","","","","","","ItemId|InventTransId",$D888,$E888)</f>
        <v>EUR</v>
      </c>
      <c r="K888" s="9">
        <f>_xll.AtlasFormulas.AtlasFunctions.AtlasBalance("PROD",DataAreaId,"T.SalesLine","Sum|LineAmount|0","","","","","","","ItemId|InventTransId",$D888,$E888)</f>
        <v>75</v>
      </c>
      <c r="L888" s="6">
        <v>42867</v>
      </c>
      <c r="M888" s="6">
        <v>42853</v>
      </c>
    </row>
    <row r="889" spans="1:13" x14ac:dyDescent="0.25">
      <c r="A889" s="4" t="s">
        <v>1550</v>
      </c>
      <c r="B889" s="7" t="str">
        <f>_xll.AtlasFormulas.AtlasFunctions.AtlasTable("PROD",DataAreaId,"T.SalesTable","%CustAccount","","","","","","","SalesId",$A889)</f>
        <v>364-000173</v>
      </c>
      <c r="C889" s="7" t="str">
        <f>_xll.AtlasFormulas.AtlasFunctions.AtlasTable("PROD",DataAreaId,"T.CustTable","%Name","","","","","","","AccountNum",$B889)</f>
        <v>S&amp;P Handels GmbH</v>
      </c>
      <c r="D889" s="4" t="s">
        <v>15</v>
      </c>
      <c r="E889" s="4" t="s">
        <v>1797</v>
      </c>
      <c r="F889" s="4" t="s">
        <v>16</v>
      </c>
      <c r="G889" s="7" t="str">
        <f>_xll.AtlasFormulas.AtlasFunctions.AtlasTable("PROD",DataAreaId,"T.SalesLine","%ShippingDateRequested","","","","","","","ItemId|InventTransId",$D889,$E889)</f>
        <v>5/1/2017</v>
      </c>
      <c r="H889" s="9">
        <v>-1</v>
      </c>
      <c r="I889" s="9">
        <f>_xll.AtlasFormulas.AtlasFunctions.AtlasBalance("PROD",DataAreaId,"T.SalesLine","Sum|SalesPrice|0","","","","","","","ItemId|InventTransId",$D889,$E889)</f>
        <v>195</v>
      </c>
      <c r="J889" s="7" t="str">
        <f>_xll.AtlasFormulas.AtlasFunctions.AtlasTable("PROD",DataAreaId,"T.SalesLine","%CurrencyCode","","","","","","","ItemId|InventTransId",$D889,$E889)</f>
        <v>EUR</v>
      </c>
      <c r="K889" s="9">
        <f>_xll.AtlasFormulas.AtlasFunctions.AtlasBalance("PROD",DataAreaId,"T.SalesLine","Sum|LineAmount|0","","","","","","","ItemId|InventTransId",$D889,$E889)</f>
        <v>195</v>
      </c>
      <c r="L889" s="6">
        <v>42867</v>
      </c>
      <c r="M889" s="6">
        <v>42856</v>
      </c>
    </row>
    <row r="890" spans="1:13" x14ac:dyDescent="0.25">
      <c r="A890" s="4" t="s">
        <v>1376</v>
      </c>
      <c r="B890" s="7" t="str">
        <f>_xll.AtlasFormulas.AtlasFunctions.AtlasTable("PROD",DataAreaId,"T.SalesTable","%CustAccount","","","","","","","SalesId",$A890)</f>
        <v>364-000065</v>
      </c>
      <c r="C890" s="7" t="str">
        <f>_xll.AtlasFormulas.AtlasFunctions.AtlasTable("PROD",DataAreaId,"T.CustTable","%Name","","","","","","","AccountNum",$B890)</f>
        <v>Gebr. van der Lee</v>
      </c>
      <c r="D890" s="4" t="s">
        <v>15</v>
      </c>
      <c r="E890" s="4" t="s">
        <v>1798</v>
      </c>
      <c r="F890" s="4" t="s">
        <v>16</v>
      </c>
      <c r="G890" s="7" t="str">
        <f>_xll.AtlasFormulas.AtlasFunctions.AtlasTable("PROD",DataAreaId,"T.SalesLine","%ShippingDateRequested","","","","","","","ItemId|InventTransId",$D890,$E890)</f>
        <v>5/3/2017</v>
      </c>
      <c r="H890" s="9">
        <v>-1</v>
      </c>
      <c r="I890" s="9">
        <f>_xll.AtlasFormulas.AtlasFunctions.AtlasBalance("PROD",DataAreaId,"T.SalesLine","Sum|SalesPrice|0","","","","","","","ItemId|InventTransId",$D890,$E890)</f>
        <v>200</v>
      </c>
      <c r="J890" s="7" t="str">
        <f>_xll.AtlasFormulas.AtlasFunctions.AtlasTable("PROD",DataAreaId,"T.SalesLine","%CurrencyCode","","","","","","","ItemId|InventTransId",$D890,$E890)</f>
        <v>EUR</v>
      </c>
      <c r="K890" s="9">
        <f>_xll.AtlasFormulas.AtlasFunctions.AtlasBalance("PROD",DataAreaId,"T.SalesLine","Sum|LineAmount|0","","","","","","","ItemId|InventTransId",$D890,$E890)</f>
        <v>200</v>
      </c>
      <c r="L890" s="6">
        <v>42872</v>
      </c>
      <c r="M890" s="6">
        <v>42858</v>
      </c>
    </row>
    <row r="891" spans="1:13" x14ac:dyDescent="0.25">
      <c r="A891" s="4" t="s">
        <v>1240</v>
      </c>
      <c r="B891" s="7" t="str">
        <f>_xll.AtlasFormulas.AtlasFunctions.AtlasTable("PROD",DataAreaId,"T.SalesTable","%CustAccount","","","","","","","SalesId",$A891)</f>
        <v>364-000179</v>
      </c>
      <c r="C891" s="7" t="str">
        <f>_xll.AtlasFormulas.AtlasFunctions.AtlasTable("PROD",DataAreaId,"T.CustTable","%Name","","","","","","","AccountNum",$B891)</f>
        <v>DVDI Infraproject RWS B&amp;O</v>
      </c>
      <c r="D891" s="4" t="s">
        <v>15</v>
      </c>
      <c r="E891" s="4" t="s">
        <v>1799</v>
      </c>
      <c r="F891" s="4" t="s">
        <v>16</v>
      </c>
      <c r="G891" s="7" t="str">
        <f>_xll.AtlasFormulas.AtlasFunctions.AtlasTable("PROD",DataAreaId,"T.SalesLine","%ShippingDateRequested","","","","","","","ItemId|InventTransId",$D891,$E891)</f>
        <v>4/21/2017</v>
      </c>
      <c r="H891" s="9">
        <v>-1</v>
      </c>
      <c r="I891" s="9">
        <f>_xll.AtlasFormulas.AtlasFunctions.AtlasBalance("PROD",DataAreaId,"T.SalesLine","Sum|SalesPrice|0","","","","","","","ItemId|InventTransId",$D891,$E891)</f>
        <v>35</v>
      </c>
      <c r="J891" s="7" t="str">
        <f>_xll.AtlasFormulas.AtlasFunctions.AtlasTable("PROD",DataAreaId,"T.SalesLine","%CurrencyCode","","","","","","","ItemId|InventTransId",$D891,$E891)</f>
        <v>EUR</v>
      </c>
      <c r="K891" s="9">
        <f>_xll.AtlasFormulas.AtlasFunctions.AtlasBalance("PROD",DataAreaId,"T.SalesLine","Sum|LineAmount|0","","","","","","","ItemId|InventTransId",$D891,$E891)</f>
        <v>35</v>
      </c>
      <c r="L891" s="6">
        <v>42863</v>
      </c>
      <c r="M891" s="6">
        <v>42863</v>
      </c>
    </row>
    <row r="892" spans="1:13" x14ac:dyDescent="0.25">
      <c r="A892" s="4" t="s">
        <v>1310</v>
      </c>
      <c r="B892" s="7" t="str">
        <f>_xll.AtlasFormulas.AtlasFunctions.AtlasTable("PROD",DataAreaId,"T.SalesTable","%CustAccount","","","","","","","SalesId",$A892)</f>
        <v>364-000045</v>
      </c>
      <c r="C892" s="7" t="str">
        <f>_xll.AtlasFormulas.AtlasFunctions.AtlasTable("PROD",DataAreaId,"T.CustTable","%Name","","","","","","","AccountNum",$B892)</f>
        <v>Dura Vermeer Infrastructuur Zuid West</v>
      </c>
      <c r="D892" s="4" t="s">
        <v>15</v>
      </c>
      <c r="E892" s="4" t="s">
        <v>1800</v>
      </c>
      <c r="F892" s="4" t="s">
        <v>16</v>
      </c>
      <c r="G892" s="7" t="str">
        <f>_xll.AtlasFormulas.AtlasFunctions.AtlasTable("PROD",DataAreaId,"T.SalesLine","%ShippingDateRequested","","","","","","","ItemId|InventTransId",$D892,$E892)</f>
        <v>4/28/2017</v>
      </c>
      <c r="H892" s="9">
        <v>-1</v>
      </c>
      <c r="I892" s="9">
        <f>_xll.AtlasFormulas.AtlasFunctions.AtlasBalance("PROD",DataAreaId,"T.SalesLine","Sum|SalesPrice|0","","","","","","","ItemId|InventTransId",$D892,$E892)</f>
        <v>75</v>
      </c>
      <c r="J892" s="7" t="str">
        <f>_xll.AtlasFormulas.AtlasFunctions.AtlasTable("PROD",DataAreaId,"T.SalesLine","%CurrencyCode","","","","","","","ItemId|InventTransId",$D892,$E892)</f>
        <v>EUR</v>
      </c>
      <c r="K892" s="9">
        <f>_xll.AtlasFormulas.AtlasFunctions.AtlasBalance("PROD",DataAreaId,"T.SalesLine","Sum|LineAmount|0","","","","","","","ItemId|InventTransId",$D892,$E892)</f>
        <v>75</v>
      </c>
      <c r="L892" s="6">
        <v>42863</v>
      </c>
      <c r="M892" s="6">
        <v>42863</v>
      </c>
    </row>
    <row r="893" spans="1:13" x14ac:dyDescent="0.25">
      <c r="A893" s="4" t="s">
        <v>1415</v>
      </c>
      <c r="B893" s="7" t="str">
        <f>_xll.AtlasFormulas.AtlasFunctions.AtlasTable("PROD",DataAreaId,"T.SalesTable","%CustAccount","","","","","","","SalesId",$A893)</f>
        <v>364-000031</v>
      </c>
      <c r="C893" s="7" t="str">
        <f>_xll.AtlasFormulas.AtlasFunctions.AtlasTable("PROD",DataAreaId,"T.CustTable","%Name","","","","","","","AccountNum",$B893)</f>
        <v>Aannemingsbedrijf Vermeulen Benthuizen B.V.</v>
      </c>
      <c r="D893" s="4" t="s">
        <v>15</v>
      </c>
      <c r="E893" s="4" t="s">
        <v>1801</v>
      </c>
      <c r="F893" s="4" t="s">
        <v>16</v>
      </c>
      <c r="G893" s="7" t="str">
        <f>_xll.AtlasFormulas.AtlasFunctions.AtlasTable("PROD",DataAreaId,"T.SalesLine","%ShippingDateRequested","","","","","","","ItemId|InventTransId",$D893,$E893)</f>
        <v>5/10/2017</v>
      </c>
      <c r="H893" s="9">
        <v>-1</v>
      </c>
      <c r="I893" s="9">
        <f>_xll.AtlasFormulas.AtlasFunctions.AtlasBalance("PROD",DataAreaId,"T.SalesLine","Sum|SalesPrice|0","","","","","","","ItemId|InventTransId",$D893,$E893)</f>
        <v>35</v>
      </c>
      <c r="J893" s="7" t="str">
        <f>_xll.AtlasFormulas.AtlasFunctions.AtlasTable("PROD",DataAreaId,"T.SalesLine","%CurrencyCode","","","","","","","ItemId|InventTransId",$D893,$E893)</f>
        <v>EUR</v>
      </c>
      <c r="K893" s="9">
        <f>_xll.AtlasFormulas.AtlasFunctions.AtlasBalance("PROD",DataAreaId,"T.SalesLine","Sum|LineAmount|0","","","","","","","ItemId|InventTransId",$D893,$E893)</f>
        <v>35</v>
      </c>
      <c r="L893" s="6">
        <v>42870</v>
      </c>
      <c r="M893" s="6">
        <v>42865</v>
      </c>
    </row>
    <row r="894" spans="1:13" x14ac:dyDescent="0.25">
      <c r="A894" s="4" t="s">
        <v>1485</v>
      </c>
      <c r="B894" s="7" t="str">
        <f>_xll.AtlasFormulas.AtlasFunctions.AtlasTable("PROD",DataAreaId,"T.SalesTable","%CustAccount","","","","","","","SalesId",$A894)</f>
        <v>364-000015</v>
      </c>
      <c r="C894" s="7" t="str">
        <f>_xll.AtlasFormulas.AtlasFunctions.AtlasTable("PROD",DataAreaId,"T.CustTable","%Name","","","","","","","AccountNum",$B894)</f>
        <v>Vogel B.V.</v>
      </c>
      <c r="D894" s="4" t="s">
        <v>15</v>
      </c>
      <c r="E894" s="4" t="s">
        <v>1802</v>
      </c>
      <c r="F894" s="4" t="s">
        <v>16</v>
      </c>
      <c r="G894" s="7" t="str">
        <f>_xll.AtlasFormulas.AtlasFunctions.AtlasTable("PROD",DataAreaId,"T.SalesLine","%ShippingDateRequested","","","","","","","ItemId|InventTransId",$D894,$E894)</f>
        <v>5/10/2017</v>
      </c>
      <c r="H894" s="9">
        <v>-1</v>
      </c>
      <c r="I894" s="9">
        <f>_xll.AtlasFormulas.AtlasFunctions.AtlasBalance("PROD",DataAreaId,"T.SalesLine","Sum|SalesPrice|0","","","","","","","ItemId|InventTransId",$D894,$E894)</f>
        <v>50</v>
      </c>
      <c r="J894" s="7" t="str">
        <f>_xll.AtlasFormulas.AtlasFunctions.AtlasTable("PROD",DataAreaId,"T.SalesLine","%CurrencyCode","","","","","","","ItemId|InventTransId",$D894,$E894)</f>
        <v>EUR</v>
      </c>
      <c r="K894" s="9">
        <f>_xll.AtlasFormulas.AtlasFunctions.AtlasBalance("PROD",DataAreaId,"T.SalesLine","Sum|LineAmount|0","","","","","","","ItemId|InventTransId",$D894,$E894)</f>
        <v>50</v>
      </c>
      <c r="L894" s="6">
        <v>42867</v>
      </c>
      <c r="M894" s="6">
        <v>42866</v>
      </c>
    </row>
    <row r="895" spans="1:13" x14ac:dyDescent="0.25">
      <c r="A895" s="4" t="s">
        <v>805</v>
      </c>
      <c r="B895" s="7" t="str">
        <f>_xll.AtlasFormulas.AtlasFunctions.AtlasTable("PROD",DataAreaId,"T.SalesTable","%CustAccount","","","","","","","SalesId",$A895)</f>
        <v>364-000011</v>
      </c>
      <c r="C895" s="7" t="str">
        <f>_xll.AtlasFormulas.AtlasFunctions.AtlasTable("PROD",DataAreaId,"T.CustTable","%Name","","","","","","","AccountNum",$B895)</f>
        <v>Fortius B.K.International bvba</v>
      </c>
      <c r="D895" s="4" t="s">
        <v>15</v>
      </c>
      <c r="E895" s="4" t="s">
        <v>1803</v>
      </c>
      <c r="F895" s="4" t="s">
        <v>16</v>
      </c>
      <c r="G895" s="7" t="str">
        <f>_xll.AtlasFormulas.AtlasFunctions.AtlasTable("PROD",DataAreaId,"T.SalesLine","%ShippingDateRequested","","","","","","","ItemId|InventTransId",$D895,$E895)</f>
        <v>5/4/2017</v>
      </c>
      <c r="H895" s="9">
        <v>-1</v>
      </c>
      <c r="I895" s="9">
        <f>_xll.AtlasFormulas.AtlasFunctions.AtlasBalance("PROD",DataAreaId,"T.SalesLine","Sum|SalesPrice|0","","","","","","","ItemId|InventTransId",$D895,$E895)</f>
        <v>75</v>
      </c>
      <c r="J895" s="7" t="str">
        <f>_xll.AtlasFormulas.AtlasFunctions.AtlasTable("PROD",DataAreaId,"T.SalesLine","%CurrencyCode","","","","","","","ItemId|InventTransId",$D895,$E895)</f>
        <v>EUR</v>
      </c>
      <c r="K895" s="9">
        <f>_xll.AtlasFormulas.AtlasFunctions.AtlasBalance("PROD",DataAreaId,"T.SalesLine","Sum|LineAmount|0","","","","","","","ItemId|InventTransId",$D895,$E895)</f>
        <v>75</v>
      </c>
      <c r="L895" s="6">
        <v>42867</v>
      </c>
      <c r="M895" s="6">
        <v>42867</v>
      </c>
    </row>
    <row r="896" spans="1:13" x14ac:dyDescent="0.25">
      <c r="A896" s="4" t="s">
        <v>1242</v>
      </c>
      <c r="B896" s="7" t="str">
        <f>_xll.AtlasFormulas.AtlasFunctions.AtlasTable("PROD",DataAreaId,"T.SalesTable","%CustAccount","","","","","","","SalesId",$A896)</f>
        <v>364-000081</v>
      </c>
      <c r="C896" s="7" t="str">
        <f>_xll.AtlasFormulas.AtlasFunctions.AtlasTable("PROD",DataAreaId,"T.CustTable","%Name","","","","","","","AccountNum",$B896)</f>
        <v>Dura Vermeer Infrastructuur BV Oost</v>
      </c>
      <c r="D896" s="4" t="s">
        <v>15</v>
      </c>
      <c r="E896" s="4" t="s">
        <v>1804</v>
      </c>
      <c r="F896" s="4" t="s">
        <v>16</v>
      </c>
      <c r="G896" s="7" t="str">
        <f>_xll.AtlasFormulas.AtlasFunctions.AtlasTable("PROD",DataAreaId,"T.SalesLine","%ShippingDateRequested","","","","","","","ItemId|InventTransId",$D896,$E896)</f>
        <v>5/8/2017</v>
      </c>
      <c r="H896" s="9">
        <v>-1</v>
      </c>
      <c r="I896" s="9">
        <f>_xll.AtlasFormulas.AtlasFunctions.AtlasBalance("PROD",DataAreaId,"T.SalesLine","Sum|SalesPrice|0","","","","","","","ItemId|InventTransId",$D896,$E896)</f>
        <v>70</v>
      </c>
      <c r="J896" s="7" t="str">
        <f>_xll.AtlasFormulas.AtlasFunctions.AtlasTable("PROD",DataAreaId,"T.SalesLine","%CurrencyCode","","","","","","","ItemId|InventTransId",$D896,$E896)</f>
        <v>EUR</v>
      </c>
      <c r="K896" s="9">
        <f>_xll.AtlasFormulas.AtlasFunctions.AtlasBalance("PROD",DataAreaId,"T.SalesLine","Sum|LineAmount|0","","","","","","","ItemId|InventTransId",$D896,$E896)</f>
        <v>70</v>
      </c>
      <c r="L896" s="6">
        <v>42867</v>
      </c>
      <c r="M896" s="6">
        <v>42867</v>
      </c>
    </row>
    <row r="897" spans="1:13" x14ac:dyDescent="0.25">
      <c r="A897" s="4" t="s">
        <v>1621</v>
      </c>
      <c r="B897" s="7" t="str">
        <f>_xll.AtlasFormulas.AtlasFunctions.AtlasTable("PROD",DataAreaId,"T.SalesTable","%CustAccount","","","","","","","SalesId",$A897)</f>
        <v>364-000004</v>
      </c>
      <c r="C897" s="7" t="str">
        <f>_xll.AtlasFormulas.AtlasFunctions.AtlasTable("PROD",DataAreaId,"T.CustTable","%Name","","","","","","","AccountNum",$B897)</f>
        <v>Rendon</v>
      </c>
      <c r="D897" s="4" t="s">
        <v>15</v>
      </c>
      <c r="E897" s="4" t="s">
        <v>1805</v>
      </c>
      <c r="F897" s="4" t="s">
        <v>16</v>
      </c>
      <c r="G897" s="7" t="str">
        <f>_xll.AtlasFormulas.AtlasFunctions.AtlasTable("PROD",DataAreaId,"T.SalesLine","%ShippingDateRequested","","","","","","","ItemId|InventTransId",$D897,$E897)</f>
        <v>5/16/2017</v>
      </c>
      <c r="H897" s="9">
        <v>-1</v>
      </c>
      <c r="I897" s="9">
        <f>_xll.AtlasFormulas.AtlasFunctions.AtlasBalance("PROD",DataAreaId,"T.SalesLine","Sum|SalesPrice|0","","","","","","","ItemId|InventTransId",$D897,$E897)</f>
        <v>30</v>
      </c>
      <c r="J897" s="7" t="str">
        <f>_xll.AtlasFormulas.AtlasFunctions.AtlasTable("PROD",DataAreaId,"T.SalesLine","%CurrencyCode","","","","","","","ItemId|InventTransId",$D897,$E897)</f>
        <v>EUR</v>
      </c>
      <c r="K897" s="9">
        <f>_xll.AtlasFormulas.AtlasFunctions.AtlasBalance("PROD",DataAreaId,"T.SalesLine","Sum|LineAmount|0","","","","","","","ItemId|InventTransId",$D897,$E897)</f>
        <v>30</v>
      </c>
      <c r="L897" s="6">
        <v>42879</v>
      </c>
      <c r="M897" s="6">
        <v>42871</v>
      </c>
    </row>
    <row r="898" spans="1:13" x14ac:dyDescent="0.25">
      <c r="A898" s="4" t="s">
        <v>1320</v>
      </c>
      <c r="B898" s="7" t="str">
        <f>_xll.AtlasFormulas.AtlasFunctions.AtlasTable("PROD",DataAreaId,"T.SalesTable","%CustAccount","","","","","","","SalesId",$A898)</f>
        <v>364-000126</v>
      </c>
      <c r="C898" s="7" t="str">
        <f>_xll.AtlasFormulas.AtlasFunctions.AtlasTable("PROD",DataAreaId,"T.CustTable","%Name","","","","","","","AccountNum",$B898)</f>
        <v>Van Doorn Geldermalsen B.V.</v>
      </c>
      <c r="D898" s="4" t="s">
        <v>15</v>
      </c>
      <c r="E898" s="4" t="s">
        <v>1806</v>
      </c>
      <c r="F898" s="4" t="s">
        <v>16</v>
      </c>
      <c r="G898" s="7" t="str">
        <f>_xll.AtlasFormulas.AtlasFunctions.AtlasTable("PROD",DataAreaId,"T.SalesLine","%ShippingDateRequested","","","","","","","ItemId|InventTransId",$D898,$E898)</f>
        <v>5/17/2017</v>
      </c>
      <c r="H898" s="9">
        <v>-1</v>
      </c>
      <c r="I898" s="9">
        <f>_xll.AtlasFormulas.AtlasFunctions.AtlasBalance("PROD",DataAreaId,"T.SalesLine","Sum|SalesPrice|0","","","","","","","ItemId|InventTransId",$D898,$E898)</f>
        <v>70</v>
      </c>
      <c r="J898" s="7" t="str">
        <f>_xll.AtlasFormulas.AtlasFunctions.AtlasTable("PROD",DataAreaId,"T.SalesLine","%CurrencyCode","","","","","","","ItemId|InventTransId",$D898,$E898)</f>
        <v>EUR</v>
      </c>
      <c r="K898" s="9">
        <f>_xll.AtlasFormulas.AtlasFunctions.AtlasBalance("PROD",DataAreaId,"T.SalesLine","Sum|LineAmount|0","","","","","","","ItemId|InventTransId",$D898,$E898)</f>
        <v>70</v>
      </c>
      <c r="L898" s="6">
        <v>42877</v>
      </c>
      <c r="M898" s="6">
        <v>42872</v>
      </c>
    </row>
    <row r="899" spans="1:13" x14ac:dyDescent="0.25">
      <c r="A899" s="4" t="s">
        <v>742</v>
      </c>
      <c r="B899" s="7" t="str">
        <f>_xll.AtlasFormulas.AtlasFunctions.AtlasTable("PROD",DataAreaId,"T.SalesTable","%CustAccount","","","","","","","SalesId",$A899)</f>
        <v>364-000183</v>
      </c>
      <c r="C899" s="7" t="str">
        <f>_xll.AtlasFormulas.AtlasFunctions.AtlasTable("PROD",DataAreaId,"T.CustTable","%Name","","","","","","","AccountNum",$B899)</f>
        <v>Rodacal Beyem S.L</v>
      </c>
      <c r="D899" s="4" t="s">
        <v>15</v>
      </c>
      <c r="E899" s="4" t="s">
        <v>1807</v>
      </c>
      <c r="F899" s="4" t="s">
        <v>16</v>
      </c>
      <c r="G899" s="7" t="str">
        <f>_xll.AtlasFormulas.AtlasFunctions.AtlasTable("PROD",DataAreaId,"T.SalesLine","%ShippingDateRequested","","","","","","","ItemId|InventTransId",$D899,$E899)</f>
        <v>5/17/2017</v>
      </c>
      <c r="H899" s="9">
        <v>-1</v>
      </c>
      <c r="I899" s="9">
        <f>_xll.AtlasFormulas.AtlasFunctions.AtlasBalance("PROD",DataAreaId,"T.SalesLine","Sum|SalesPrice|0","","","","","","","ItemId|InventTransId",$D899,$E899)</f>
        <v>305</v>
      </c>
      <c r="J899" s="7" t="str">
        <f>_xll.AtlasFormulas.AtlasFunctions.AtlasTable("PROD",DataAreaId,"T.SalesLine","%CurrencyCode","","","","","","","ItemId|InventTransId",$D899,$E899)</f>
        <v>EUR</v>
      </c>
      <c r="K899" s="9">
        <f>_xll.AtlasFormulas.AtlasFunctions.AtlasBalance("PROD",DataAreaId,"T.SalesLine","Sum|LineAmount|0","","","","","","","ItemId|InventTransId",$D899,$E899)</f>
        <v>305</v>
      </c>
      <c r="L899" s="6">
        <v>42874</v>
      </c>
      <c r="M899" s="6">
        <v>42872</v>
      </c>
    </row>
    <row r="900" spans="1:13" x14ac:dyDescent="0.25">
      <c r="A900" s="4" t="s">
        <v>1460</v>
      </c>
      <c r="B900" s="7" t="str">
        <f>_xll.AtlasFormulas.AtlasFunctions.AtlasTable("PROD",DataAreaId,"T.SalesTable","%CustAccount","","","","","","","SalesId",$A900)</f>
        <v>364-000089</v>
      </c>
      <c r="C900" s="7" t="str">
        <f>_xll.AtlasFormulas.AtlasFunctions.AtlasTable("PROD",DataAreaId,"T.CustTable","%Name","","","","","","","AccountNum",$B900)</f>
        <v>Kiwitz Jaki B.V.</v>
      </c>
      <c r="D900" s="4" t="s">
        <v>15</v>
      </c>
      <c r="E900" s="4" t="s">
        <v>1808</v>
      </c>
      <c r="F900" s="4" t="s">
        <v>16</v>
      </c>
      <c r="G900" s="7" t="str">
        <f>_xll.AtlasFormulas.AtlasFunctions.AtlasTable("PROD",DataAreaId,"T.SalesLine","%ShippingDateRequested","","","","","","","ItemId|InventTransId",$D900,$E900)</f>
        <v>5/19/2017</v>
      </c>
      <c r="H900" s="9">
        <v>-1</v>
      </c>
      <c r="I900" s="9">
        <f>_xll.AtlasFormulas.AtlasFunctions.AtlasBalance("PROD",DataAreaId,"T.SalesLine","Sum|SalesPrice|0","","","","","","","ItemId|InventTransId",$D900,$E900)</f>
        <v>75</v>
      </c>
      <c r="J900" s="7" t="str">
        <f>_xll.AtlasFormulas.AtlasFunctions.AtlasTable("PROD",DataAreaId,"T.SalesLine","%CurrencyCode","","","","","","","ItemId|InventTransId",$D900,$E900)</f>
        <v>EUR</v>
      </c>
      <c r="K900" s="9">
        <f>_xll.AtlasFormulas.AtlasFunctions.AtlasBalance("PROD",DataAreaId,"T.SalesLine","Sum|LineAmount|0","","","","","","","ItemId|InventTransId",$D900,$E900)</f>
        <v>75</v>
      </c>
      <c r="L900" s="6">
        <v>42879</v>
      </c>
      <c r="M900" s="6">
        <v>42873</v>
      </c>
    </row>
    <row r="901" spans="1:13" x14ac:dyDescent="0.25">
      <c r="A901" s="4" t="s">
        <v>746</v>
      </c>
      <c r="B901" s="7" t="str">
        <f>_xll.AtlasFormulas.AtlasFunctions.AtlasTable("PROD",DataAreaId,"T.SalesTable","%CustAccount","","","","","","","SalesId",$A901)</f>
        <v>364-000183</v>
      </c>
      <c r="C901" s="7" t="str">
        <f>_xll.AtlasFormulas.AtlasFunctions.AtlasTable("PROD",DataAreaId,"T.CustTable","%Name","","","","","","","AccountNum",$B901)</f>
        <v>Rodacal Beyem S.L</v>
      </c>
      <c r="D901" s="4" t="s">
        <v>15</v>
      </c>
      <c r="E901" s="4" t="s">
        <v>1809</v>
      </c>
      <c r="F901" s="4" t="s">
        <v>16</v>
      </c>
      <c r="G901" s="7" t="str">
        <f>_xll.AtlasFormulas.AtlasFunctions.AtlasTable("PROD",DataAreaId,"T.SalesLine","%ShippingDateRequested","","","","","","","ItemId|InventTransId",$D901,$E901)</f>
        <v>5/19/2017</v>
      </c>
      <c r="H901" s="9">
        <v>-1</v>
      </c>
      <c r="I901" s="9">
        <f>_xll.AtlasFormulas.AtlasFunctions.AtlasBalance("PROD",DataAreaId,"T.SalesLine","Sum|SalesPrice|0","","","","","","","ItemId|InventTransId",$D901,$E901)</f>
        <v>305</v>
      </c>
      <c r="J901" s="7" t="str">
        <f>_xll.AtlasFormulas.AtlasFunctions.AtlasTable("PROD",DataAreaId,"T.SalesLine","%CurrencyCode","","","","","","","ItemId|InventTransId",$D901,$E901)</f>
        <v>EUR</v>
      </c>
      <c r="K901" s="9">
        <f>_xll.AtlasFormulas.AtlasFunctions.AtlasBalance("PROD",DataAreaId,"T.SalesLine","Sum|LineAmount|0","","","","","","","ItemId|InventTransId",$D901,$E901)</f>
        <v>305</v>
      </c>
      <c r="L901" s="6">
        <v>42877</v>
      </c>
      <c r="M901" s="6">
        <v>42873</v>
      </c>
    </row>
    <row r="902" spans="1:13" x14ac:dyDescent="0.25">
      <c r="A902" s="4" t="s">
        <v>1687</v>
      </c>
      <c r="B902" s="7" t="str">
        <f>_xll.AtlasFormulas.AtlasFunctions.AtlasTable("PROD",DataAreaId,"T.SalesTable","%CustAccount","","","","","","","SalesId",$A902)</f>
        <v>364-000064</v>
      </c>
      <c r="C902" s="7" t="str">
        <f>_xll.AtlasFormulas.AtlasFunctions.AtlasTable("PROD",DataAreaId,"T.CustTable","%Name","","","","","","","AccountNum",$B902)</f>
        <v>Hakron-Nunspeet B.V.</v>
      </c>
      <c r="D902" s="4" t="s">
        <v>15</v>
      </c>
      <c r="E902" s="4" t="s">
        <v>1810</v>
      </c>
      <c r="F902" s="4" t="s">
        <v>16</v>
      </c>
      <c r="G902" s="7" t="str">
        <f>_xll.AtlasFormulas.AtlasFunctions.AtlasTable("PROD",DataAreaId,"T.SalesLine","%ShippingDateRequested","","","","","","","ItemId|InventTransId",$D902,$E902)</f>
        <v>5/18/2017</v>
      </c>
      <c r="H902" s="9">
        <v>-1</v>
      </c>
      <c r="I902" s="9">
        <f>_xll.AtlasFormulas.AtlasFunctions.AtlasBalance("PROD",DataAreaId,"T.SalesLine","Sum|SalesPrice|0","","","","","","","ItemId|InventTransId",$D902,$E902)</f>
        <v>60</v>
      </c>
      <c r="J902" s="7" t="str">
        <f>_xll.AtlasFormulas.AtlasFunctions.AtlasTable("PROD",DataAreaId,"T.SalesLine","%CurrencyCode","","","","","","","ItemId|InventTransId",$D902,$E902)</f>
        <v>EUR</v>
      </c>
      <c r="K902" s="9">
        <f>_xll.AtlasFormulas.AtlasFunctions.AtlasBalance("PROD",DataAreaId,"T.SalesLine","Sum|LineAmount|0","","","","","","","ItemId|InventTransId",$D902,$E902)</f>
        <v>60</v>
      </c>
      <c r="L902" s="6">
        <v>42877</v>
      </c>
      <c r="M902" s="6">
        <v>42873</v>
      </c>
    </row>
    <row r="903" spans="1:13" x14ac:dyDescent="0.25">
      <c r="A903" s="4" t="s">
        <v>1283</v>
      </c>
      <c r="B903" s="7" t="str">
        <f>_xll.AtlasFormulas.AtlasFunctions.AtlasTable("PROD",DataAreaId,"T.SalesTable","%CustAccount","","","","","","","SalesId",$A903)</f>
        <v>364-000120</v>
      </c>
      <c r="C903" s="7" t="str">
        <f>_xll.AtlasFormulas.AtlasFunctions.AtlasTable("PROD",DataAreaId,"T.CustTable","%Name","","","","","","","AccountNum",$B903)</f>
        <v>BAM Infra Projecten</v>
      </c>
      <c r="D903" s="4" t="s">
        <v>15</v>
      </c>
      <c r="E903" s="4" t="s">
        <v>1811</v>
      </c>
      <c r="F903" s="4" t="s">
        <v>16</v>
      </c>
      <c r="G903" s="7" t="str">
        <f>_xll.AtlasFormulas.AtlasFunctions.AtlasTable("PROD",DataAreaId,"T.SalesLine","%ShippingDateRequested","","","","","","","ItemId|InventTransId",$D903,$E903)</f>
        <v>5/22/2017</v>
      </c>
      <c r="H903" s="9">
        <v>-1</v>
      </c>
      <c r="I903" s="9">
        <f>_xll.AtlasFormulas.AtlasFunctions.AtlasBalance("PROD",DataAreaId,"T.SalesLine","Sum|SalesPrice|0","","","","","","","ItemId|InventTransId",$D903,$E903)</f>
        <v>75</v>
      </c>
      <c r="J903" s="7" t="str">
        <f>_xll.AtlasFormulas.AtlasFunctions.AtlasTable("PROD",DataAreaId,"T.SalesLine","%CurrencyCode","","","","","","","ItemId|InventTransId",$D903,$E903)</f>
        <v>EUR</v>
      </c>
      <c r="K903" s="9">
        <f>_xll.AtlasFormulas.AtlasFunctions.AtlasBalance("PROD",DataAreaId,"T.SalesLine","Sum|LineAmount|0","","","","","","","ItemId|InventTransId",$D903,$E903)</f>
        <v>75</v>
      </c>
      <c r="L903" s="6">
        <v>42894</v>
      </c>
      <c r="M903" s="6">
        <v>42877</v>
      </c>
    </row>
    <row r="904" spans="1:13" x14ac:dyDescent="0.25">
      <c r="A904" s="4" t="s">
        <v>1252</v>
      </c>
      <c r="B904" s="7" t="str">
        <f>_xll.AtlasFormulas.AtlasFunctions.AtlasTable("PROD",DataAreaId,"T.SalesTable","%CustAccount","","","","","","","SalesId",$A904)</f>
        <v>364-000007</v>
      </c>
      <c r="C904" s="7" t="str">
        <f>_xll.AtlasFormulas.AtlasFunctions.AtlasTable("PROD",DataAreaId,"T.CustTable","%Name","","","","","","","AccountNum",$B904)</f>
        <v>Versluys &amp; Zoon B.V.</v>
      </c>
      <c r="D904" s="4" t="s">
        <v>15</v>
      </c>
      <c r="E904" s="4" t="s">
        <v>1812</v>
      </c>
      <c r="F904" s="4" t="s">
        <v>16</v>
      </c>
      <c r="G904" s="7" t="str">
        <f>_xll.AtlasFormulas.AtlasFunctions.AtlasTable("PROD",DataAreaId,"T.SalesLine","%ShippingDateRequested","","","","","","","ItemId|InventTransId",$D904,$E904)</f>
        <v>5/23/2017</v>
      </c>
      <c r="H904" s="9">
        <v>-1</v>
      </c>
      <c r="I904" s="9">
        <f>_xll.AtlasFormulas.AtlasFunctions.AtlasBalance("PROD",DataAreaId,"T.SalesLine","Sum|SalesPrice|0","","","","","","","ItemId|InventTransId",$D904,$E904)</f>
        <v>75</v>
      </c>
      <c r="J904" s="7" t="str">
        <f>_xll.AtlasFormulas.AtlasFunctions.AtlasTable("PROD",DataAreaId,"T.SalesLine","%CurrencyCode","","","","","","","ItemId|InventTransId",$D904,$E904)</f>
        <v>EUR</v>
      </c>
      <c r="K904" s="9">
        <f>_xll.AtlasFormulas.AtlasFunctions.AtlasBalance("PROD",DataAreaId,"T.SalesLine","Sum|LineAmount|0","","","","","","","ItemId|InventTransId",$D904,$E904)</f>
        <v>75</v>
      </c>
      <c r="L904" s="6">
        <v>42886</v>
      </c>
      <c r="M904" s="6">
        <v>42877</v>
      </c>
    </row>
    <row r="905" spans="1:13" x14ac:dyDescent="0.25">
      <c r="A905" s="4" t="s">
        <v>1348</v>
      </c>
      <c r="B905" s="7" t="str">
        <f>_xll.AtlasFormulas.AtlasFunctions.AtlasTable("PROD",DataAreaId,"T.SalesTable","%CustAccount","","","","","","","SalesId",$A905)</f>
        <v>364-000007</v>
      </c>
      <c r="C905" s="7" t="str">
        <f>_xll.AtlasFormulas.AtlasFunctions.AtlasTable("PROD",DataAreaId,"T.CustTable","%Name","","","","","","","AccountNum",$B905)</f>
        <v>Versluys &amp; Zoon B.V.</v>
      </c>
      <c r="D905" s="4" t="s">
        <v>15</v>
      </c>
      <c r="E905" s="4" t="s">
        <v>1813</v>
      </c>
      <c r="F905" s="4" t="s">
        <v>16</v>
      </c>
      <c r="G905" s="7" t="str">
        <f>_xll.AtlasFormulas.AtlasFunctions.AtlasTable("PROD",DataAreaId,"T.SalesLine","%ShippingDateRequested","","","","","","","ItemId|InventTransId",$D905,$E905)</f>
        <v>5/24/2017</v>
      </c>
      <c r="H905" s="9">
        <v>-1</v>
      </c>
      <c r="I905" s="9">
        <f>_xll.AtlasFormulas.AtlasFunctions.AtlasBalance("PROD",DataAreaId,"T.SalesLine","Sum|SalesPrice|0","","","","","","","ItemId|InventTransId",$D905,$E905)</f>
        <v>55</v>
      </c>
      <c r="J905" s="7" t="str">
        <f>_xll.AtlasFormulas.AtlasFunctions.AtlasTable("PROD",DataAreaId,"T.SalesLine","%CurrencyCode","","","","","","","ItemId|InventTransId",$D905,$E905)</f>
        <v>EUR</v>
      </c>
      <c r="K905" s="9">
        <f>_xll.AtlasFormulas.AtlasFunctions.AtlasBalance("PROD",DataAreaId,"T.SalesLine","Sum|LineAmount|0","","","","","","","ItemId|InventTransId",$D905,$E905)</f>
        <v>55</v>
      </c>
      <c r="L905" s="6">
        <v>42886</v>
      </c>
      <c r="M905" s="6">
        <v>42878</v>
      </c>
    </row>
    <row r="906" spans="1:13" x14ac:dyDescent="0.25">
      <c r="A906" s="4" t="s">
        <v>764</v>
      </c>
      <c r="B906" s="7" t="str">
        <f>_xll.AtlasFormulas.AtlasFunctions.AtlasTable("PROD",DataAreaId,"T.SalesTable","%CustAccount","","","","","","","SalesId",$A906)</f>
        <v>364-000159</v>
      </c>
      <c r="C906" s="7" t="str">
        <f>_xll.AtlasFormulas.AtlasFunctions.AtlasTable("PROD",DataAreaId,"T.CustTable","%Name","","","","","","","AccountNum",$B906)</f>
        <v>QuakeShield B.V.</v>
      </c>
      <c r="D906" s="4" t="s">
        <v>15</v>
      </c>
      <c r="E906" s="4" t="s">
        <v>1814</v>
      </c>
      <c r="F906" s="4" t="s">
        <v>16</v>
      </c>
      <c r="G906" s="7" t="str">
        <f>_xll.AtlasFormulas.AtlasFunctions.AtlasTable("PROD",DataAreaId,"T.SalesLine","%ShippingDateRequested","","","","","","","ItemId|InventTransId",$D906,$E906)</f>
        <v>5/23/2017</v>
      </c>
      <c r="H906" s="9">
        <v>-1</v>
      </c>
      <c r="I906" s="9">
        <f>_xll.AtlasFormulas.AtlasFunctions.AtlasBalance("PROD",DataAreaId,"T.SalesLine","Sum|SalesPrice|0","","","","","","","ItemId|InventTransId",$D906,$E906)</f>
        <v>49</v>
      </c>
      <c r="J906" s="7" t="str">
        <f>_xll.AtlasFormulas.AtlasFunctions.AtlasTable("PROD",DataAreaId,"T.SalesLine","%CurrencyCode","","","","","","","ItemId|InventTransId",$D906,$E906)</f>
        <v>EUR</v>
      </c>
      <c r="K906" s="9">
        <f>_xll.AtlasFormulas.AtlasFunctions.AtlasBalance("PROD",DataAreaId,"T.SalesLine","Sum|LineAmount|0","","","","","","","ItemId|InventTransId",$D906,$E906)</f>
        <v>49</v>
      </c>
      <c r="L906" s="6">
        <v>42879</v>
      </c>
      <c r="M906" s="6">
        <v>42879</v>
      </c>
    </row>
    <row r="907" spans="1:13" x14ac:dyDescent="0.25">
      <c r="A907" s="4" t="s">
        <v>1285</v>
      </c>
      <c r="B907" s="7" t="str">
        <f>_xll.AtlasFormulas.AtlasFunctions.AtlasTable("PROD",DataAreaId,"T.SalesTable","%CustAccount","","","","","","","SalesId",$A907)</f>
        <v>364-000174</v>
      </c>
      <c r="C907" s="7" t="str">
        <f>_xll.AtlasFormulas.AtlasFunctions.AtlasTable("PROD",DataAreaId,"T.CustTable","%Name","","","","","","","AccountNum",$B907)</f>
        <v>IKO N.V.</v>
      </c>
      <c r="D907" s="4" t="s">
        <v>15</v>
      </c>
      <c r="E907" s="4" t="s">
        <v>1815</v>
      </c>
      <c r="F907" s="4" t="s">
        <v>16</v>
      </c>
      <c r="G907" s="7" t="str">
        <f>_xll.AtlasFormulas.AtlasFunctions.AtlasTable("PROD",DataAreaId,"T.SalesLine","%ShippingDateRequested","","","","","","","ItemId|InventTransId",$D907,$E907)</f>
        <v>6/1/2017</v>
      </c>
      <c r="H907" s="9">
        <v>-1</v>
      </c>
      <c r="I907" s="9">
        <f>_xll.AtlasFormulas.AtlasFunctions.AtlasBalance("PROD",DataAreaId,"T.SalesLine","Sum|SalesPrice|0","","","","","","","ItemId|InventTransId",$D907,$E907)</f>
        <v>115</v>
      </c>
      <c r="J907" s="7" t="str">
        <f>_xll.AtlasFormulas.AtlasFunctions.AtlasTable("PROD",DataAreaId,"T.SalesLine","%CurrencyCode","","","","","","","ItemId|InventTransId",$D907,$E907)</f>
        <v>EUR</v>
      </c>
      <c r="K907" s="9">
        <f>_xll.AtlasFormulas.AtlasFunctions.AtlasBalance("PROD",DataAreaId,"T.SalesLine","Sum|LineAmount|0","","","","","","","ItemId|InventTransId",$D907,$E907)</f>
        <v>115</v>
      </c>
      <c r="L907" s="6">
        <v>42886</v>
      </c>
      <c r="M907" s="6">
        <v>42886</v>
      </c>
    </row>
    <row r="908" spans="1:13" x14ac:dyDescent="0.25">
      <c r="A908" s="4" t="s">
        <v>1428</v>
      </c>
      <c r="B908" s="7" t="str">
        <f>_xll.AtlasFormulas.AtlasFunctions.AtlasTable("PROD",DataAreaId,"T.SalesTable","%CustAccount","","","","","","","SalesId",$A908)</f>
        <v>364-000011</v>
      </c>
      <c r="C908" s="7" t="str">
        <f>_xll.AtlasFormulas.AtlasFunctions.AtlasTable("PROD",DataAreaId,"T.CustTable","%Name","","","","","","","AccountNum",$B908)</f>
        <v>Fortius B.K.International bvba</v>
      </c>
      <c r="D908" s="4" t="s">
        <v>15</v>
      </c>
      <c r="E908" s="4" t="s">
        <v>1816</v>
      </c>
      <c r="F908" s="4" t="s">
        <v>16</v>
      </c>
      <c r="G908" s="7" t="str">
        <f>_xll.AtlasFormulas.AtlasFunctions.AtlasTable("PROD",DataAreaId,"T.SalesLine","%ShippingDateRequested","","","","","","","ItemId|InventTransId",$D908,$E908)</f>
        <v>5/31/2017</v>
      </c>
      <c r="H908" s="9">
        <v>-1</v>
      </c>
      <c r="I908" s="9">
        <f>_xll.AtlasFormulas.AtlasFunctions.AtlasBalance("PROD",DataAreaId,"T.SalesLine","Sum|SalesPrice|0","","","","","","","ItemId|InventTransId",$D908,$E908)</f>
        <v>70</v>
      </c>
      <c r="J908" s="7" t="str">
        <f>_xll.AtlasFormulas.AtlasFunctions.AtlasTable("PROD",DataAreaId,"T.SalesLine","%CurrencyCode","","","","","","","ItemId|InventTransId",$D908,$E908)</f>
        <v>EUR</v>
      </c>
      <c r="K908" s="9">
        <f>_xll.AtlasFormulas.AtlasFunctions.AtlasBalance("PROD",DataAreaId,"T.SalesLine","Sum|LineAmount|0","","","","","","","ItemId|InventTransId",$D908,$E908)</f>
        <v>70</v>
      </c>
      <c r="L908" s="6">
        <v>42886</v>
      </c>
      <c r="M908" s="6">
        <v>42886</v>
      </c>
    </row>
    <row r="909" spans="1:13" x14ac:dyDescent="0.25">
      <c r="A909" s="4" t="s">
        <v>766</v>
      </c>
      <c r="B909" s="7" t="str">
        <f>_xll.AtlasFormulas.AtlasFunctions.AtlasTable("PROD",DataAreaId,"T.SalesTable","%CustAccount","","","","","","","SalesId",$A909)</f>
        <v>364-000176</v>
      </c>
      <c r="C909" s="7" t="str">
        <f>_xll.AtlasFormulas.AtlasFunctions.AtlasTable("PROD",DataAreaId,"T.CustTable","%Name","","","","","","","AccountNum",$B909)</f>
        <v>Bedeko Betontechniek</v>
      </c>
      <c r="D909" s="4" t="s">
        <v>15</v>
      </c>
      <c r="E909" s="4" t="s">
        <v>1817</v>
      </c>
      <c r="F909" s="4" t="s">
        <v>16</v>
      </c>
      <c r="G909" s="7" t="str">
        <f>_xll.AtlasFormulas.AtlasFunctions.AtlasTable("PROD",DataAreaId,"T.SalesLine","%ShippingDateRequested","","","","","","","ItemId|InventTransId",$D909,$E909)</f>
        <v>6/2/2017</v>
      </c>
      <c r="H909" s="9">
        <v>-1</v>
      </c>
      <c r="I909" s="9">
        <f>_xll.AtlasFormulas.AtlasFunctions.AtlasBalance("PROD",DataAreaId,"T.SalesLine","Sum|SalesPrice|0","","","","","","","ItemId|InventTransId",$D909,$E909)</f>
        <v>120</v>
      </c>
      <c r="J909" s="7" t="str">
        <f>_xll.AtlasFormulas.AtlasFunctions.AtlasTable("PROD",DataAreaId,"T.SalesLine","%CurrencyCode","","","","","","","ItemId|InventTransId",$D909,$E909)</f>
        <v>EUR</v>
      </c>
      <c r="K909" s="9">
        <f>_xll.AtlasFormulas.AtlasFunctions.AtlasBalance("PROD",DataAreaId,"T.SalesLine","Sum|LineAmount|0","","","","","","","ItemId|InventTransId",$D909,$E909)</f>
        <v>120</v>
      </c>
      <c r="L909" s="6">
        <v>42894</v>
      </c>
      <c r="M909" s="6">
        <v>42888</v>
      </c>
    </row>
    <row r="910" spans="1:13" x14ac:dyDescent="0.25">
      <c r="A910" s="4" t="s">
        <v>1389</v>
      </c>
      <c r="B910" s="7" t="str">
        <f>_xll.AtlasFormulas.AtlasFunctions.AtlasTable("PROD",DataAreaId,"T.SalesTable","%CustAccount","","","","","","","SalesId",$A910)</f>
        <v>364-000065</v>
      </c>
      <c r="C910" s="7" t="str">
        <f>_xll.AtlasFormulas.AtlasFunctions.AtlasTable("PROD",DataAreaId,"T.CustTable","%Name","","","","","","","AccountNum",$B910)</f>
        <v>Gebr. van der Lee</v>
      </c>
      <c r="D910" s="4" t="s">
        <v>15</v>
      </c>
      <c r="E910" s="4" t="s">
        <v>1818</v>
      </c>
      <c r="F910" s="4" t="s">
        <v>16</v>
      </c>
      <c r="G910" s="7" t="str">
        <f>_xll.AtlasFormulas.AtlasFunctions.AtlasTable("PROD",DataAreaId,"T.SalesLine","%ShippingDateRequested","","","","","","","ItemId|InventTransId",$D910,$E910)</f>
        <v>6/7/2017</v>
      </c>
      <c r="H910" s="9">
        <v>-1</v>
      </c>
      <c r="I910" s="9">
        <f>_xll.AtlasFormulas.AtlasFunctions.AtlasBalance("PROD",DataAreaId,"T.SalesLine","Sum|SalesPrice|0","","","","","","","ItemId|InventTransId",$D910,$E910)</f>
        <v>25</v>
      </c>
      <c r="J910" s="7" t="str">
        <f>_xll.AtlasFormulas.AtlasFunctions.AtlasTable("PROD",DataAreaId,"T.SalesLine","%CurrencyCode","","","","","","","ItemId|InventTransId",$D910,$E910)</f>
        <v>EUR</v>
      </c>
      <c r="K910" s="9">
        <f>_xll.AtlasFormulas.AtlasFunctions.AtlasBalance("PROD",DataAreaId,"T.SalesLine","Sum|LineAmount|0","","","","","","","ItemId|InventTransId",$D910,$E910)</f>
        <v>25</v>
      </c>
      <c r="L910" s="6">
        <v>42894</v>
      </c>
      <c r="M910" s="6">
        <v>42894</v>
      </c>
    </row>
    <row r="911" spans="1:13" x14ac:dyDescent="0.25">
      <c r="A911" s="4" t="s">
        <v>1699</v>
      </c>
      <c r="B911" s="7" t="str">
        <f>_xll.AtlasFormulas.AtlasFunctions.AtlasTable("PROD",DataAreaId,"T.SalesTable","%CustAccount","","","","","","","SalesId",$A911)</f>
        <v>364-000064</v>
      </c>
      <c r="C911" s="7" t="str">
        <f>_xll.AtlasFormulas.AtlasFunctions.AtlasTable("PROD",DataAreaId,"T.CustTable","%Name","","","","","","","AccountNum",$B911)</f>
        <v>Hakron-Nunspeet B.V.</v>
      </c>
      <c r="D911" s="4" t="s">
        <v>15</v>
      </c>
      <c r="E911" s="4" t="s">
        <v>1819</v>
      </c>
      <c r="F911" s="4" t="s">
        <v>16</v>
      </c>
      <c r="G911" s="7" t="str">
        <f>_xll.AtlasFormulas.AtlasFunctions.AtlasTable("PROD",DataAreaId,"T.SalesLine","%ShippingDateRequested","","","","","","","ItemId|InventTransId",$D911,$E911)</f>
        <v>6/12/2017</v>
      </c>
      <c r="H911" s="9">
        <v>-1</v>
      </c>
      <c r="I911" s="9">
        <f>_xll.AtlasFormulas.AtlasFunctions.AtlasBalance("PROD",DataAreaId,"T.SalesLine","Sum|SalesPrice|0","","","","","","","ItemId|InventTransId",$D911,$E911)</f>
        <v>60</v>
      </c>
      <c r="J911" s="7" t="str">
        <f>_xll.AtlasFormulas.AtlasFunctions.AtlasTable("PROD",DataAreaId,"T.SalesLine","%CurrencyCode","","","","","","","ItemId|InventTransId",$D911,$E911)</f>
        <v>EUR</v>
      </c>
      <c r="K911" s="9">
        <f>_xll.AtlasFormulas.AtlasFunctions.AtlasBalance("PROD",DataAreaId,"T.SalesLine","Sum|LineAmount|0","","","","","","","ItemId|InventTransId",$D911,$E911)</f>
        <v>60</v>
      </c>
      <c r="L911" s="6">
        <v>42901</v>
      </c>
      <c r="M911" s="6">
        <v>42898</v>
      </c>
    </row>
    <row r="912" spans="1:13" x14ac:dyDescent="0.25">
      <c r="A912" s="4" t="s">
        <v>1464</v>
      </c>
      <c r="B912" s="7" t="str">
        <f>_xll.AtlasFormulas.AtlasFunctions.AtlasTable("PROD",DataAreaId,"T.SalesTable","%CustAccount","","","","","","","SalesId",$A912)</f>
        <v>364-000187</v>
      </c>
      <c r="C912" s="7" t="str">
        <f>_xll.AtlasFormulas.AtlasFunctions.AtlasTable("PROD",DataAreaId,"T.CustTable","%Name","","","","","","","AccountNum",$B912)</f>
        <v>Coaton B.V.</v>
      </c>
      <c r="D912" s="4" t="s">
        <v>15</v>
      </c>
      <c r="E912" s="4" t="s">
        <v>1820</v>
      </c>
      <c r="F912" s="4" t="s">
        <v>16</v>
      </c>
      <c r="G912" s="7" t="str">
        <f>_xll.AtlasFormulas.AtlasFunctions.AtlasTable("PROD",DataAreaId,"T.SalesLine","%ShippingDateRequested","","","","","","","ItemId|InventTransId",$D912,$E912)</f>
        <v>6/12/2017</v>
      </c>
      <c r="H912" s="9">
        <v>-1</v>
      </c>
      <c r="I912" s="9">
        <f>_xll.AtlasFormulas.AtlasFunctions.AtlasBalance("PROD",DataAreaId,"T.SalesLine","Sum|SalesPrice|0","","","","","","","ItemId|InventTransId",$D912,$E912)</f>
        <v>50</v>
      </c>
      <c r="J912" s="7" t="str">
        <f>_xll.AtlasFormulas.AtlasFunctions.AtlasTable("PROD",DataAreaId,"T.SalesLine","%CurrencyCode","","","","","","","ItemId|InventTransId",$D912,$E912)</f>
        <v>EUR</v>
      </c>
      <c r="K912" s="9">
        <f>_xll.AtlasFormulas.AtlasFunctions.AtlasBalance("PROD",DataAreaId,"T.SalesLine","Sum|LineAmount|0","","","","","","","ItemId|InventTransId",$D912,$E912)</f>
        <v>50</v>
      </c>
      <c r="L912" s="6">
        <v>42900</v>
      </c>
      <c r="M912" s="6">
        <v>42900</v>
      </c>
    </row>
    <row r="913" spans="1:13" x14ac:dyDescent="0.25">
      <c r="A913" s="4" t="s">
        <v>1821</v>
      </c>
      <c r="B913" s="7" t="str">
        <f>_xll.AtlasFormulas.AtlasFunctions.AtlasTable("PROD",DataAreaId,"T.SalesTable","%CustAccount","","","","","","","SalesId",$A913)</f>
        <v>364-000011</v>
      </c>
      <c r="C913" s="7" t="str">
        <f>_xll.AtlasFormulas.AtlasFunctions.AtlasTable("PROD",DataAreaId,"T.CustTable","%Name","","","","","","","AccountNum",$B913)</f>
        <v>Fortius B.K.International bvba</v>
      </c>
      <c r="D913" s="4" t="s">
        <v>15</v>
      </c>
      <c r="E913" s="4" t="s">
        <v>1822</v>
      </c>
      <c r="F913" s="4" t="s">
        <v>16</v>
      </c>
      <c r="G913" s="7" t="str">
        <f>_xll.AtlasFormulas.AtlasFunctions.AtlasTable("PROD",DataAreaId,"T.SalesLine","%ShippingDateRequested","","","","","","","ItemId|InventTransId",$D913,$E913)</f>
        <v>6/13/2017</v>
      </c>
      <c r="H913" s="9">
        <v>1</v>
      </c>
      <c r="I913" s="9">
        <f>_xll.AtlasFormulas.AtlasFunctions.AtlasBalance("PROD",DataAreaId,"T.SalesLine","Sum|SalesPrice|0","","","","","","","ItemId|InventTransId",$D913,$E913)</f>
        <v>75</v>
      </c>
      <c r="J913" s="7" t="str">
        <f>_xll.AtlasFormulas.AtlasFunctions.AtlasTable("PROD",DataAreaId,"T.SalesLine","%CurrencyCode","","","","","","","ItemId|InventTransId",$D913,$E913)</f>
        <v>EUR</v>
      </c>
      <c r="K913" s="9">
        <f>_xll.AtlasFormulas.AtlasFunctions.AtlasBalance("PROD",DataAreaId,"T.SalesLine","Sum|LineAmount|0","","","","","","","ItemId|InventTransId",$D913,$E913)</f>
        <v>-75</v>
      </c>
      <c r="L913" s="6">
        <v>42900</v>
      </c>
      <c r="M913" s="6">
        <v>42900</v>
      </c>
    </row>
    <row r="914" spans="1:13" x14ac:dyDescent="0.25">
      <c r="A914" s="4" t="s">
        <v>1821</v>
      </c>
      <c r="B914" s="7" t="str">
        <f>_xll.AtlasFormulas.AtlasFunctions.AtlasTable("PROD",DataAreaId,"T.SalesTable","%CustAccount","","","","","","","SalesId",$A914)</f>
        <v>364-000011</v>
      </c>
      <c r="C914" s="7" t="str">
        <f>_xll.AtlasFormulas.AtlasFunctions.AtlasTable("PROD",DataAreaId,"T.CustTable","%Name","","","","","","","AccountNum",$B914)</f>
        <v>Fortius B.K.International bvba</v>
      </c>
      <c r="D914" s="4" t="s">
        <v>15</v>
      </c>
      <c r="E914" s="4" t="s">
        <v>1823</v>
      </c>
      <c r="F914" s="4" t="s">
        <v>16</v>
      </c>
      <c r="G914" s="7" t="str">
        <f>_xll.AtlasFormulas.AtlasFunctions.AtlasTable("PROD",DataAreaId,"T.SalesLine","%ShippingDateRequested","","","","","","","ItemId|InventTransId",$D914,$E914)</f>
        <v>6/13/2017</v>
      </c>
      <c r="H914" s="9">
        <v>-1</v>
      </c>
      <c r="I914" s="9">
        <f>_xll.AtlasFormulas.AtlasFunctions.AtlasBalance("PROD",DataAreaId,"T.SalesLine","Sum|SalesPrice|0","","","","","","","ItemId|InventTransId",$D914,$E914)</f>
        <v>37.5</v>
      </c>
      <c r="J914" s="7" t="str">
        <f>_xll.AtlasFormulas.AtlasFunctions.AtlasTable("PROD",DataAreaId,"T.SalesLine","%CurrencyCode","","","","","","","ItemId|InventTransId",$D914,$E914)</f>
        <v>EUR</v>
      </c>
      <c r="K914" s="9">
        <f>_xll.AtlasFormulas.AtlasFunctions.AtlasBalance("PROD",DataAreaId,"T.SalesLine","Sum|LineAmount|0","","","","","","","ItemId|InventTransId",$D914,$E914)</f>
        <v>37.5</v>
      </c>
      <c r="L914" s="6">
        <v>42900</v>
      </c>
      <c r="M914" s="6">
        <v>42900</v>
      </c>
    </row>
    <row r="915" spans="1:13" x14ac:dyDescent="0.25">
      <c r="A915" s="4" t="s">
        <v>774</v>
      </c>
      <c r="B915" s="7" t="str">
        <f>_xll.AtlasFormulas.AtlasFunctions.AtlasTable("PROD",DataAreaId,"T.SalesTable","%CustAccount","","","","","","","SalesId",$A915)</f>
        <v>364-000176</v>
      </c>
      <c r="C915" s="7" t="str">
        <f>_xll.AtlasFormulas.AtlasFunctions.AtlasTable("PROD",DataAreaId,"T.CustTable","%Name","","","","","","","AccountNum",$B915)</f>
        <v>Bedeko Betontechniek</v>
      </c>
      <c r="D915" s="4" t="s">
        <v>15</v>
      </c>
      <c r="E915" s="4" t="s">
        <v>1824</v>
      </c>
      <c r="F915" s="4" t="s">
        <v>16</v>
      </c>
      <c r="G915" s="7" t="str">
        <f>_xll.AtlasFormulas.AtlasFunctions.AtlasTable("PROD",DataAreaId,"T.SalesLine","%ShippingDateRequested","","","","","","","ItemId|InventTransId",$D915,$E915)</f>
        <v>6/16/2017</v>
      </c>
      <c r="H915" s="9">
        <v>-1</v>
      </c>
      <c r="I915" s="9">
        <f>_xll.AtlasFormulas.AtlasFunctions.AtlasBalance("PROD",DataAreaId,"T.SalesLine","Sum|SalesPrice|0","","","","","","","ItemId|InventTransId",$D915,$E915)</f>
        <v>120</v>
      </c>
      <c r="J915" s="7" t="str">
        <f>_xll.AtlasFormulas.AtlasFunctions.AtlasTable("PROD",DataAreaId,"T.SalesLine","%CurrencyCode","","","","","","","ItemId|InventTransId",$D915,$E915)</f>
        <v>EUR</v>
      </c>
      <c r="K915" s="9">
        <f>_xll.AtlasFormulas.AtlasFunctions.AtlasBalance("PROD",DataAreaId,"T.SalesLine","Sum|LineAmount|0","","","","","","","ItemId|InventTransId",$D915,$E915)</f>
        <v>120</v>
      </c>
      <c r="L915" s="6">
        <v>42906</v>
      </c>
      <c r="M915" s="6">
        <v>42901</v>
      </c>
    </row>
    <row r="916" spans="1:13" x14ac:dyDescent="0.25">
      <c r="A916" s="4" t="s">
        <v>1189</v>
      </c>
      <c r="B916" s="7" t="str">
        <f>_xll.AtlasFormulas.AtlasFunctions.AtlasTable("PROD",DataAreaId,"T.SalesTable","%CustAccount","","","","","","","SalesId",$A916)</f>
        <v>364-000011</v>
      </c>
      <c r="C916" s="7" t="str">
        <f>_xll.AtlasFormulas.AtlasFunctions.AtlasTable("PROD",DataAreaId,"T.CustTable","%Name","","","","","","","AccountNum",$B916)</f>
        <v>Fortius B.K.International bvba</v>
      </c>
      <c r="D916" s="4" t="s">
        <v>15</v>
      </c>
      <c r="E916" s="4" t="s">
        <v>1825</v>
      </c>
      <c r="F916" s="4" t="s">
        <v>16</v>
      </c>
      <c r="G916" s="7" t="str">
        <f>_xll.AtlasFormulas.AtlasFunctions.AtlasTable("PROD",DataAreaId,"T.SalesLine","%ShippingDateRequested","","","","","","","ItemId|InventTransId",$D916,$E916)</f>
        <v>6/12/2017</v>
      </c>
      <c r="H916" s="9">
        <v>-1</v>
      </c>
      <c r="I916" s="9">
        <f>_xll.AtlasFormulas.AtlasFunctions.AtlasBalance("PROD",DataAreaId,"T.SalesLine","Sum|SalesPrice|0","","","","","","","ItemId|InventTransId",$D916,$E916)</f>
        <v>246</v>
      </c>
      <c r="J916" s="7" t="str">
        <f>_xll.AtlasFormulas.AtlasFunctions.AtlasTable("PROD",DataAreaId,"T.SalesLine","%CurrencyCode","","","","","","","ItemId|InventTransId",$D916,$E916)</f>
        <v>EUR</v>
      </c>
      <c r="K916" s="9">
        <f>_xll.AtlasFormulas.AtlasFunctions.AtlasBalance("PROD",DataAreaId,"T.SalesLine","Sum|LineAmount|0","","","","","","","ItemId|InventTransId",$D916,$E916)</f>
        <v>246</v>
      </c>
      <c r="L916" s="6">
        <v>42901</v>
      </c>
      <c r="M916" s="6">
        <v>42901</v>
      </c>
    </row>
    <row r="917" spans="1:13" x14ac:dyDescent="0.25">
      <c r="A917" s="4" t="s">
        <v>1287</v>
      </c>
      <c r="B917" s="7" t="str">
        <f>_xll.AtlasFormulas.AtlasFunctions.AtlasTable("PROD",DataAreaId,"T.SalesTable","%CustAccount","","","","","","","SalesId",$A917)</f>
        <v>364-000174</v>
      </c>
      <c r="C917" s="7" t="str">
        <f>_xll.AtlasFormulas.AtlasFunctions.AtlasTable("PROD",DataAreaId,"T.CustTable","%Name","","","","","","","AccountNum",$B917)</f>
        <v>IKO N.V.</v>
      </c>
      <c r="D917" s="4" t="s">
        <v>15</v>
      </c>
      <c r="E917" s="4" t="s">
        <v>1826</v>
      </c>
      <c r="F917" s="4" t="s">
        <v>16</v>
      </c>
      <c r="G917" s="7" t="str">
        <f>_xll.AtlasFormulas.AtlasFunctions.AtlasTable("PROD",DataAreaId,"T.SalesLine","%ShippingDateRequested","","","","","","","ItemId|InventTransId",$D917,$E917)</f>
        <v>6/19/2017</v>
      </c>
      <c r="H917" s="9">
        <v>-1</v>
      </c>
      <c r="I917" s="9">
        <f>_xll.AtlasFormulas.AtlasFunctions.AtlasBalance("PROD",DataAreaId,"T.SalesLine","Sum|SalesPrice|0","","","","","","","ItemId|InventTransId",$D917,$E917)</f>
        <v>900</v>
      </c>
      <c r="J917" s="7" t="str">
        <f>_xll.AtlasFormulas.AtlasFunctions.AtlasTable("PROD",DataAreaId,"T.SalesLine","%CurrencyCode","","","","","","","ItemId|InventTransId",$D917,$E917)</f>
        <v>EUR</v>
      </c>
      <c r="K917" s="9">
        <f>_xll.AtlasFormulas.AtlasFunctions.AtlasBalance("PROD",DataAreaId,"T.SalesLine","Sum|LineAmount|0","","","","","","","ItemId|InventTransId",$D917,$E917)</f>
        <v>900</v>
      </c>
      <c r="L917" s="6">
        <v>42906</v>
      </c>
      <c r="M917" s="6">
        <v>42906</v>
      </c>
    </row>
    <row r="918" spans="1:13" x14ac:dyDescent="0.25">
      <c r="A918" s="4" t="s">
        <v>1269</v>
      </c>
      <c r="B918" s="7" t="str">
        <f>_xll.AtlasFormulas.AtlasFunctions.AtlasTable("PROD",DataAreaId,"T.SalesTable","%CustAccount","","","","","","","SalesId",$A918)</f>
        <v>364-000034</v>
      </c>
      <c r="C918" s="7" t="str">
        <f>_xll.AtlasFormulas.AtlasFunctions.AtlasTable("PROD",DataAreaId,"T.CustTable","%Name","","","","","","","AccountNum",$B918)</f>
        <v>Mouwrik Waardenburg B.V.</v>
      </c>
      <c r="D918" s="4" t="s">
        <v>15</v>
      </c>
      <c r="E918" s="4" t="s">
        <v>1827</v>
      </c>
      <c r="F918" s="4" t="s">
        <v>16</v>
      </c>
      <c r="G918" s="7" t="str">
        <f>_xll.AtlasFormulas.AtlasFunctions.AtlasTable("PROD",DataAreaId,"T.SalesLine","%ShippingDateRequested","","","","","","","ItemId|InventTransId",$D918,$E918)</f>
        <v>6/21/2017</v>
      </c>
      <c r="H918" s="9">
        <v>-1</v>
      </c>
      <c r="I918" s="9">
        <f>_xll.AtlasFormulas.AtlasFunctions.AtlasBalance("PROD",DataAreaId,"T.SalesLine","Sum|SalesPrice|0","","","","","","","ItemId|InventTransId",$D918,$E918)</f>
        <v>50</v>
      </c>
      <c r="J918" s="7" t="str">
        <f>_xll.AtlasFormulas.AtlasFunctions.AtlasTable("PROD",DataAreaId,"T.SalesLine","%CurrencyCode","","","","","","","ItemId|InventTransId",$D918,$E918)</f>
        <v>EUR</v>
      </c>
      <c r="K918" s="9">
        <f>_xll.AtlasFormulas.AtlasFunctions.AtlasBalance("PROD",DataAreaId,"T.SalesLine","Sum|LineAmount|0","","","","","","","ItemId|InventTransId",$D918,$E918)</f>
        <v>50</v>
      </c>
      <c r="L918" s="6"/>
      <c r="M918" s="6">
        <v>42907</v>
      </c>
    </row>
    <row r="919" spans="1:13" x14ac:dyDescent="0.25">
      <c r="A919" s="2" t="s">
        <v>9</v>
      </c>
      <c r="B919" s="2"/>
      <c r="C919" s="2"/>
      <c r="D919" s="3" t="s">
        <v>9</v>
      </c>
      <c r="E919" s="3"/>
      <c r="F919" s="3"/>
      <c r="G919" s="2"/>
      <c r="H919" s="8">
        <f>SUBTOTAL(109,AtlasReport_5_Table_1[Quantity])</f>
        <v>-408660.08000000025</v>
      </c>
      <c r="I919" s="8"/>
      <c r="J919" s="2"/>
      <c r="K919" s="8"/>
      <c r="L919" s="5"/>
      <c r="M919" s="5"/>
    </row>
    <row r="920" spans="1:13" x14ac:dyDescent="0.25">
      <c r="A920" s="2"/>
      <c r="B920" s="2"/>
      <c r="C920" s="2"/>
      <c r="D920" s="2"/>
      <c r="E920" s="2"/>
      <c r="F920" s="2"/>
      <c r="G920" s="2"/>
      <c r="H920" s="8"/>
      <c r="I920" s="8"/>
      <c r="J920" s="2"/>
      <c r="K920" s="8"/>
      <c r="L920" s="5"/>
      <c r="M920" s="5"/>
    </row>
    <row r="921" spans="1:13" x14ac:dyDescent="0.25">
      <c r="A921" s="2"/>
      <c r="B921" s="2"/>
      <c r="C921" s="2"/>
      <c r="D921" s="2"/>
      <c r="E921" s="2"/>
      <c r="F921" s="2"/>
      <c r="G921" s="2"/>
      <c r="H921" s="8"/>
      <c r="I921" s="8"/>
      <c r="J921" s="2"/>
      <c r="K921" s="8"/>
      <c r="L921" s="5"/>
      <c r="M921" s="5"/>
    </row>
  </sheetData>
  <pageMargins left="0.70866141732283472" right="0.70866141732283472" top="0.74803149606299213" bottom="0.74803149606299213" header="0.31496062992125984" footer="0.31496062992125984"/>
  <pageSetup paperSize="9" scale="63" fitToHeight="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21"/>
  <sheetViews>
    <sheetView topLeftCell="H1" workbookViewId="0">
      <selection activeCell="K3" sqref="K3"/>
    </sheetView>
  </sheetViews>
  <sheetFormatPr defaultColWidth="9.140625"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bestFit="1" customWidth="1"/>
    <col min="11" max="11" width="16.7109375" bestFit="1" customWidth="1"/>
  </cols>
  <sheetData>
    <row r="1" spans="1:11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t="s">
        <v>47</v>
      </c>
      <c r="K2" t="s">
        <v>1834</v>
      </c>
    </row>
    <row r="3" spans="1:11" x14ac:dyDescent="0.25">
      <c r="A3" s="4" t="s">
        <v>776</v>
      </c>
      <c r="B3" s="7" t="str">
        <f>_xll.AtlasFormulas.AtlasFunctions.AtlasTable("PROD",DataAreaId,"T.SalesTable","%CustAccount","","","","","","","SalesId",$A3)</f>
        <v>364-000011</v>
      </c>
      <c r="C3" s="7" t="str">
        <f>_xll.AtlasFormulas.AtlasFunctions.AtlasTable("PROD",DataAreaId,"T.CustTable","%Name","","","","","","","AccountNum",$B3)</f>
        <v>Fortius B.K.International bvba</v>
      </c>
      <c r="D3" s="4" t="s">
        <v>777</v>
      </c>
      <c r="E3" s="4" t="s">
        <v>779</v>
      </c>
      <c r="F3" s="6">
        <v>42809</v>
      </c>
      <c r="G3" s="4" t="s">
        <v>50</v>
      </c>
      <c r="H3" s="9">
        <v>-100</v>
      </c>
      <c r="I3" s="6">
        <v>42809</v>
      </c>
      <c r="J3" s="10" t="s">
        <v>1835</v>
      </c>
      <c r="K3">
        <f>_xll.AtlasFormulas.AtlasFunctions.AtlasBalance("PROD",DataAreaId,"T.LedgerTrans","Sum|AmountMST|0","","","","","","","AccountNum|Voucher","120010",$J3)</f>
        <v>-125</v>
      </c>
    </row>
    <row r="4" spans="1:11" x14ac:dyDescent="0.25">
      <c r="A4" s="4" t="s">
        <v>990</v>
      </c>
      <c r="B4" s="7" t="str">
        <f>_xll.AtlasFormulas.AtlasFunctions.AtlasTable("PROD",DataAreaId,"T.SalesTable","%CustAccount","","","","","","","SalesId",$A4)</f>
        <v>364-000058</v>
      </c>
      <c r="C4" s="7" t="str">
        <f>_xll.AtlasFormulas.AtlasFunctions.AtlasTable("PROD",DataAreaId,"T.CustTable","%Name","","","","","","","AccountNum",$B4)</f>
        <v>D. van der Steen B.V.</v>
      </c>
      <c r="D4" s="4" t="s">
        <v>867</v>
      </c>
      <c r="E4" s="4" t="s">
        <v>869</v>
      </c>
      <c r="F4" s="6">
        <v>42894</v>
      </c>
      <c r="G4" s="4" t="s">
        <v>50</v>
      </c>
      <c r="H4" s="9">
        <v>-1</v>
      </c>
      <c r="I4" s="6">
        <v>42894</v>
      </c>
      <c r="J4" s="10" t="s">
        <v>1836</v>
      </c>
      <c r="K4">
        <f>_xll.AtlasFormulas.AtlasFunctions.AtlasBalance("PROD",DataAreaId,"T.LedgerTrans","Sum|AmountMST|0","","","","","","","AccountNum|Voucher","120010",$J4)</f>
        <v>0</v>
      </c>
    </row>
    <row r="5" spans="1:11" x14ac:dyDescent="0.25">
      <c r="A5" s="4" t="s">
        <v>776</v>
      </c>
      <c r="B5" s="7" t="str">
        <f>_xll.AtlasFormulas.AtlasFunctions.AtlasTable("PROD",DataAreaId,"T.SalesTable","%CustAccount","","","","","","","SalesId",$A5)</f>
        <v>364-000011</v>
      </c>
      <c r="C5" s="7" t="str">
        <f>_xll.AtlasFormulas.AtlasFunctions.AtlasTable("PROD",DataAreaId,"T.CustTable","%Name","","","","","","","AccountNum",$B5)</f>
        <v>Fortius B.K.International bvba</v>
      </c>
      <c r="D5" s="4" t="s">
        <v>777</v>
      </c>
      <c r="E5" s="4" t="s">
        <v>779</v>
      </c>
      <c r="F5" s="6">
        <v>42809</v>
      </c>
      <c r="G5" s="4" t="s">
        <v>50</v>
      </c>
      <c r="H5" s="9">
        <v>-100</v>
      </c>
      <c r="I5" s="6">
        <v>42809</v>
      </c>
      <c r="J5" s="10" t="s">
        <v>1837</v>
      </c>
      <c r="K5">
        <f>_xll.AtlasFormulas.AtlasFunctions.AtlasBalance("PROD",DataAreaId,"T.LedgerTrans","Sum|AmountMST|0","","","","","","","AccountNum|Voucher","120010",$J5)</f>
        <v>0</v>
      </c>
    </row>
    <row r="6" spans="1:11" x14ac:dyDescent="0.25">
      <c r="A6" s="4" t="s">
        <v>776</v>
      </c>
      <c r="B6" s="7" t="str">
        <f>_xll.AtlasFormulas.AtlasFunctions.AtlasTable("PROD",DataAreaId,"T.SalesTable","%CustAccount","","","","","","","SalesId",$A6)</f>
        <v>364-000011</v>
      </c>
      <c r="C6" s="7" t="str">
        <f>_xll.AtlasFormulas.AtlasFunctions.AtlasTable("PROD",DataAreaId,"T.CustTable","%Name","","","","","","","AccountNum",$B6)</f>
        <v>Fortius B.K.International bvba</v>
      </c>
      <c r="D6" s="4" t="s">
        <v>777</v>
      </c>
      <c r="E6" s="4" t="s">
        <v>779</v>
      </c>
      <c r="F6" s="6">
        <v>42809</v>
      </c>
      <c r="G6" s="4" t="s">
        <v>50</v>
      </c>
      <c r="H6" s="9">
        <v>-100</v>
      </c>
      <c r="I6" s="6">
        <v>42809</v>
      </c>
      <c r="J6" s="10" t="s">
        <v>1838</v>
      </c>
      <c r="K6">
        <f>_xll.AtlasFormulas.AtlasFunctions.AtlasBalance("PROD",DataAreaId,"T.LedgerTrans","Sum|AmountMST|0","","","","","","","AccountNum|Voucher","120010",$J6)</f>
        <v>0</v>
      </c>
    </row>
    <row r="7" spans="1:11" x14ac:dyDescent="0.25">
      <c r="A7" s="4" t="s">
        <v>987</v>
      </c>
      <c r="B7" s="7" t="str">
        <f>_xll.AtlasFormulas.AtlasFunctions.AtlasTable("PROD",DataAreaId,"T.SalesTable","%CustAccount","","","","","","","SalesId",$A7)</f>
        <v>364-000058</v>
      </c>
      <c r="C7" s="7" t="str">
        <f>_xll.AtlasFormulas.AtlasFunctions.AtlasTable("PROD",DataAreaId,"T.CustTable","%Name","","","","","","","AccountNum",$B7)</f>
        <v>D. van der Steen B.V.</v>
      </c>
      <c r="D7" s="4" t="s">
        <v>867</v>
      </c>
      <c r="E7" s="4" t="s">
        <v>869</v>
      </c>
      <c r="F7" s="6">
        <v>42894</v>
      </c>
      <c r="G7" s="4" t="s">
        <v>50</v>
      </c>
      <c r="H7" s="9">
        <v>-1</v>
      </c>
      <c r="I7" s="6">
        <v>42894</v>
      </c>
      <c r="J7" s="10" t="s">
        <v>1839</v>
      </c>
      <c r="K7">
        <f>_xll.AtlasFormulas.AtlasFunctions.AtlasBalance("PROD",DataAreaId,"T.LedgerTrans","Sum|AmountMST|0","","","","","","","AccountNum|Voucher","120010",$J7)</f>
        <v>0</v>
      </c>
    </row>
    <row r="8" spans="1:11" x14ac:dyDescent="0.25">
      <c r="A8" s="4" t="s">
        <v>936</v>
      </c>
      <c r="B8" s="7" t="str">
        <f>_xll.AtlasFormulas.AtlasFunctions.AtlasTable("PROD",DataAreaId,"T.SalesTable","%CustAccount","","","","","","","SalesId",$A8)</f>
        <v>364-000055</v>
      </c>
      <c r="C8" s="7" t="str">
        <f>_xll.AtlasFormulas.AtlasFunctions.AtlasTable("PROD",DataAreaId,"T.CustTable","%Name","","","","","","","AccountNum",$B8)</f>
        <v>Aannemingsmaatschappij van Gelder B.V.</v>
      </c>
      <c r="D8" s="4" t="s">
        <v>867</v>
      </c>
      <c r="E8" s="4" t="s">
        <v>869</v>
      </c>
      <c r="F8" s="6">
        <v>42831</v>
      </c>
      <c r="G8" s="4" t="s">
        <v>50</v>
      </c>
      <c r="H8" s="9">
        <v>-1649</v>
      </c>
      <c r="I8" s="6">
        <v>42831</v>
      </c>
      <c r="J8" s="10" t="s">
        <v>1840</v>
      </c>
      <c r="K8">
        <f>_xll.AtlasFormulas.AtlasFunctions.AtlasBalance("PROD",DataAreaId,"T.LedgerTrans","Sum|AmountMST|0","","","","","","","AccountNum|Voucher","120010",$J8)</f>
        <v>0</v>
      </c>
    </row>
    <row r="9" spans="1:11" x14ac:dyDescent="0.25">
      <c r="A9" s="4" t="s">
        <v>922</v>
      </c>
      <c r="B9" s="7" t="str">
        <f>_xll.AtlasFormulas.AtlasFunctions.AtlasTable("PROD",DataAreaId,"T.SalesTable","%CustAccount","","","","","","","SalesId",$A9)</f>
        <v>364-000107</v>
      </c>
      <c r="C9" s="7" t="str">
        <f>_xll.AtlasFormulas.AtlasFunctions.AtlasTable("PROD",DataAreaId,"T.CustTable","%Name","","","","","","","AccountNum",$B9)</f>
        <v>Boskalis NL B.V.</v>
      </c>
      <c r="D9" s="4" t="s">
        <v>867</v>
      </c>
      <c r="E9" s="4" t="s">
        <v>869</v>
      </c>
      <c r="F9" s="6">
        <v>42759</v>
      </c>
      <c r="G9" s="4" t="s">
        <v>50</v>
      </c>
      <c r="H9" s="9">
        <v>-1</v>
      </c>
      <c r="I9" s="6">
        <v>42759</v>
      </c>
      <c r="J9" s="10" t="s">
        <v>1841</v>
      </c>
      <c r="K9">
        <f>_xll.AtlasFormulas.AtlasFunctions.AtlasBalance("PROD",DataAreaId,"T.LedgerTrans","Sum|AmountMST|0","","","","","","","AccountNum|Voucher","120010",$J9)</f>
        <v>0</v>
      </c>
    </row>
    <row r="10" spans="1:11" x14ac:dyDescent="0.25">
      <c r="A10" s="4" t="s">
        <v>995</v>
      </c>
      <c r="B10" s="7" t="str">
        <f>_xll.AtlasFormulas.AtlasFunctions.AtlasTable("PROD",DataAreaId,"T.SalesTable","%CustAccount","","","","","","","SalesId",$A10)</f>
        <v>364-000076</v>
      </c>
      <c r="C10" s="7" t="str">
        <f>_xll.AtlasFormulas.AtlasFunctions.AtlasTable("PROD",DataAreaId,"T.CustTable","%Name","","","","","","","AccountNum",$B10)</f>
        <v>Heijmans Wegen B.V. Regio Zuid</v>
      </c>
      <c r="D10" s="4" t="s">
        <v>232</v>
      </c>
      <c r="E10" s="4" t="s">
        <v>231</v>
      </c>
      <c r="F10" s="6">
        <v>42902</v>
      </c>
      <c r="G10" s="4" t="s">
        <v>50</v>
      </c>
      <c r="H10" s="9">
        <v>-145.5</v>
      </c>
      <c r="I10" s="6">
        <v>42902</v>
      </c>
      <c r="J10" s="10" t="s">
        <v>1842</v>
      </c>
      <c r="K10">
        <f>_xll.AtlasFormulas.AtlasFunctions.AtlasBalance("PROD",DataAreaId,"T.LedgerTrans","Sum|AmountMST|0","","","","","","","AccountNum|Voucher","120010",$J10)</f>
        <v>-2383.5</v>
      </c>
    </row>
    <row r="11" spans="1:11" x14ac:dyDescent="0.25">
      <c r="A11" s="4" t="s">
        <v>977</v>
      </c>
      <c r="B11" s="7" t="str">
        <f>_xll.AtlasFormulas.AtlasFunctions.AtlasTable("PROD",DataAreaId,"T.SalesTable","%CustAccount","","","","","","","SalesId",$A11)</f>
        <v>364-000044</v>
      </c>
      <c r="C11" s="7" t="str">
        <f>_xll.AtlasFormulas.AtlasFunctions.AtlasTable("PROD",DataAreaId,"T.CustTable","%Name","","","","","","","AccountNum",$B11)</f>
        <v>Schagen Infra B.V.</v>
      </c>
      <c r="D11" s="4" t="s">
        <v>232</v>
      </c>
      <c r="E11" s="4" t="s">
        <v>231</v>
      </c>
      <c r="F11" s="6">
        <v>42887</v>
      </c>
      <c r="G11" s="4" t="s">
        <v>50</v>
      </c>
      <c r="H11" s="9">
        <v>-388</v>
      </c>
      <c r="I11" s="6">
        <v>42887</v>
      </c>
      <c r="J11" s="10" t="s">
        <v>1843</v>
      </c>
      <c r="K11">
        <f>_xll.AtlasFormulas.AtlasFunctions.AtlasBalance("PROD",DataAreaId,"T.LedgerTrans","Sum|AmountMST|0","","","","","","","AccountNum|Voucher","120010",$J11)</f>
        <v>-10234.14</v>
      </c>
    </row>
    <row r="12" spans="1:11" x14ac:dyDescent="0.25">
      <c r="A12" s="4" t="s">
        <v>964</v>
      </c>
      <c r="B12" s="7" t="str">
        <f>_xll.AtlasFormulas.AtlasFunctions.AtlasTable("PROD",DataAreaId,"T.SalesTable","%CustAccount","","","","","","","SalesId",$A12)</f>
        <v>364-000123</v>
      </c>
      <c r="C12" s="7" t="str">
        <f>_xll.AtlasFormulas.AtlasFunctions.AtlasTable("PROD",DataAreaId,"T.CustTable","%Name","","","","","","","AccountNum",$B12)</f>
        <v>Roelofs Wegenbouw B.V., den Ham</v>
      </c>
      <c r="D12" s="4" t="s">
        <v>232</v>
      </c>
      <c r="E12" s="4" t="s">
        <v>231</v>
      </c>
      <c r="F12" s="6">
        <v>42871</v>
      </c>
      <c r="G12" s="4" t="s">
        <v>50</v>
      </c>
      <c r="H12" s="9">
        <v>-135.80000000000001</v>
      </c>
      <c r="I12" s="6">
        <v>42871</v>
      </c>
      <c r="J12" s="10" t="s">
        <v>1844</v>
      </c>
      <c r="K12">
        <f>_xll.AtlasFormulas.AtlasFunctions.AtlasBalance("PROD",DataAreaId,"T.LedgerTrans","Sum|AmountMST|0","","","","","","","AccountNum|Voucher","120010",$J12)</f>
        <v>0</v>
      </c>
    </row>
    <row r="13" spans="1:11" x14ac:dyDescent="0.25">
      <c r="A13" s="4" t="s">
        <v>1068</v>
      </c>
      <c r="B13" s="7" t="str">
        <f>_xll.AtlasFormulas.AtlasFunctions.AtlasTable("PROD",DataAreaId,"T.SalesTable","%CustAccount","","","","","","","SalesId",$A13)</f>
        <v>364-000058</v>
      </c>
      <c r="C13" s="7" t="str">
        <f>_xll.AtlasFormulas.AtlasFunctions.AtlasTable("PROD",DataAreaId,"T.CustTable","%Name","","","","","","","AccountNum",$B13)</f>
        <v>D. van der Steen B.V.</v>
      </c>
      <c r="D13" s="4" t="s">
        <v>328</v>
      </c>
      <c r="E13" s="4" t="s">
        <v>329</v>
      </c>
      <c r="F13" s="6">
        <v>42859</v>
      </c>
      <c r="G13" s="4" t="s">
        <v>50</v>
      </c>
      <c r="H13" s="9">
        <v>-242.5</v>
      </c>
      <c r="I13" s="6">
        <v>42859</v>
      </c>
      <c r="J13" s="10" t="s">
        <v>1845</v>
      </c>
      <c r="K13">
        <f>_xll.AtlasFormulas.AtlasFunctions.AtlasBalance("PROD",DataAreaId,"T.LedgerTrans","Sum|AmountMST|0","","","","","","","AccountNum|Voucher","120010",$J13)</f>
        <v>-1333.75</v>
      </c>
    </row>
    <row r="14" spans="1:11" x14ac:dyDescent="0.25">
      <c r="A14" s="4" t="s">
        <v>918</v>
      </c>
      <c r="B14" s="7" t="str">
        <f>_xll.AtlasFormulas.AtlasFunctions.AtlasTable("PROD",DataAreaId,"T.SalesTable","%CustAccount","","","","","","","SalesId",$A14)</f>
        <v>364-000107</v>
      </c>
      <c r="C14" s="7" t="str">
        <f>_xll.AtlasFormulas.AtlasFunctions.AtlasTable("PROD",DataAreaId,"T.CustTable","%Name","","","","","","","AccountNum",$B14)</f>
        <v>Boskalis NL B.V.</v>
      </c>
      <c r="D14" s="4" t="s">
        <v>867</v>
      </c>
      <c r="E14" s="4" t="s">
        <v>869</v>
      </c>
      <c r="F14" s="6">
        <v>42759</v>
      </c>
      <c r="G14" s="4" t="s">
        <v>50</v>
      </c>
      <c r="H14" s="9">
        <v>-1</v>
      </c>
      <c r="I14" s="6">
        <v>42759</v>
      </c>
      <c r="J14" s="10" t="s">
        <v>1846</v>
      </c>
      <c r="K14">
        <f>_xll.AtlasFormulas.AtlasFunctions.AtlasBalance("PROD",DataAreaId,"T.LedgerTrans","Sum|AmountMST|0","","","","","","","AccountNum|Voucher","120010",$J14)</f>
        <v>0</v>
      </c>
    </row>
    <row r="15" spans="1:11" x14ac:dyDescent="0.25">
      <c r="A15" s="4" t="s">
        <v>943</v>
      </c>
      <c r="B15" s="7" t="str">
        <f>_xll.AtlasFormulas.AtlasFunctions.AtlasTable("PROD",DataAreaId,"T.SalesTable","%CustAccount","","","","","","","SalesId",$A15)</f>
        <v>364-000044</v>
      </c>
      <c r="C15" s="7" t="str">
        <f>_xll.AtlasFormulas.AtlasFunctions.AtlasTable("PROD",DataAreaId,"T.CustTable","%Name","","","","","","","AccountNum",$B15)</f>
        <v>Schagen Infra B.V.</v>
      </c>
      <c r="D15" s="4" t="s">
        <v>328</v>
      </c>
      <c r="E15" s="4" t="s">
        <v>329</v>
      </c>
      <c r="F15" s="6">
        <v>42835</v>
      </c>
      <c r="G15" s="4" t="s">
        <v>50</v>
      </c>
      <c r="H15" s="9">
        <v>-242.5</v>
      </c>
      <c r="I15" s="6">
        <v>42835</v>
      </c>
      <c r="J15" s="10" t="s">
        <v>1847</v>
      </c>
      <c r="K15">
        <f>_xll.AtlasFormulas.AtlasFunctions.AtlasBalance("PROD",DataAreaId,"T.LedgerTrans","Sum|AmountMST|0","","","","","","","AccountNum|Voucher","120010",$J15)</f>
        <v>-7239.3</v>
      </c>
    </row>
    <row r="16" spans="1:11" x14ac:dyDescent="0.25">
      <c r="A16" s="4" t="s">
        <v>964</v>
      </c>
      <c r="B16" s="7" t="str">
        <f>_xll.AtlasFormulas.AtlasFunctions.AtlasTable("PROD",DataAreaId,"T.SalesTable","%CustAccount","","","","","","","SalesId",$A16)</f>
        <v>364-000123</v>
      </c>
      <c r="C16" s="7" t="str">
        <f>_xll.AtlasFormulas.AtlasFunctions.AtlasTable("PROD",DataAreaId,"T.CustTable","%Name","","","","","","","AccountNum",$B16)</f>
        <v>Roelofs Wegenbouw B.V., den Ham</v>
      </c>
      <c r="D16" s="4" t="s">
        <v>336</v>
      </c>
      <c r="E16" s="4" t="s">
        <v>231</v>
      </c>
      <c r="F16" s="6">
        <v>42871</v>
      </c>
      <c r="G16" s="4" t="s">
        <v>50</v>
      </c>
      <c r="H16" s="9">
        <v>-210</v>
      </c>
      <c r="I16" s="6">
        <v>42871</v>
      </c>
      <c r="J16" s="10" t="s">
        <v>1844</v>
      </c>
      <c r="K16">
        <f>_xll.AtlasFormulas.AtlasFunctions.AtlasBalance("PROD",DataAreaId,"T.LedgerTrans","Sum|AmountMST|0","","","","","","","AccountNum|Voucher","120010",$J16)</f>
        <v>0</v>
      </c>
    </row>
    <row r="17" spans="1:11" x14ac:dyDescent="0.25">
      <c r="A17" s="4" t="s">
        <v>977</v>
      </c>
      <c r="B17" s="7" t="str">
        <f>_xll.AtlasFormulas.AtlasFunctions.AtlasTable("PROD",DataAreaId,"T.SalesTable","%CustAccount","","","","","","","SalesId",$A17)</f>
        <v>364-000044</v>
      </c>
      <c r="C17" s="7" t="str">
        <f>_xll.AtlasFormulas.AtlasFunctions.AtlasTable("PROD",DataAreaId,"T.CustTable","%Name","","","","","","","AccountNum",$B17)</f>
        <v>Schagen Infra B.V.</v>
      </c>
      <c r="D17" s="4" t="s">
        <v>336</v>
      </c>
      <c r="E17" s="4" t="s">
        <v>231</v>
      </c>
      <c r="F17" s="6">
        <v>42887</v>
      </c>
      <c r="G17" s="4" t="s">
        <v>50</v>
      </c>
      <c r="H17" s="9">
        <v>-375</v>
      </c>
      <c r="I17" s="6">
        <v>42887</v>
      </c>
      <c r="J17" s="10" t="s">
        <v>1843</v>
      </c>
      <c r="K17">
        <f>_xll.AtlasFormulas.AtlasFunctions.AtlasBalance("PROD",DataAreaId,"T.LedgerTrans","Sum|AmountMST|0","","","","","","","AccountNum|Voucher","120010",$J17)</f>
        <v>-10234.14</v>
      </c>
    </row>
    <row r="18" spans="1:11" x14ac:dyDescent="0.25">
      <c r="A18" s="4" t="s">
        <v>971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336</v>
      </c>
      <c r="E18" s="4" t="s">
        <v>231</v>
      </c>
      <c r="F18" s="6">
        <v>42887</v>
      </c>
      <c r="G18" s="4" t="s">
        <v>50</v>
      </c>
      <c r="H18" s="9">
        <v>-270</v>
      </c>
      <c r="I18" s="6">
        <v>42887</v>
      </c>
      <c r="J18" s="10" t="s">
        <v>1848</v>
      </c>
      <c r="K18">
        <f>_xll.AtlasFormulas.AtlasFunctions.AtlasBalance("PROD",DataAreaId,"T.LedgerTrans","Sum|AmountMST|0","","","","","","","AccountNum|Voucher","120010",$J18)</f>
        <v>-2021.25</v>
      </c>
    </row>
    <row r="19" spans="1:11" x14ac:dyDescent="0.25">
      <c r="A19" s="4" t="s">
        <v>928</v>
      </c>
      <c r="B19" s="7" t="str">
        <f>_xll.AtlasFormulas.AtlasFunctions.AtlasTable("PROD",DataAreaId,"T.SalesTable","%CustAccount","","","","","","","SalesId",$A19)</f>
        <v>364-000129</v>
      </c>
      <c r="C19" s="7" t="str">
        <f>_xll.AtlasFormulas.AtlasFunctions.AtlasTable("PROD",DataAreaId,"T.CustTable","%Name","","","","","","","AccountNum",$B19)</f>
        <v>SAAone GWW V.O.F.</v>
      </c>
      <c r="D19" s="4" t="s">
        <v>336</v>
      </c>
      <c r="E19" s="4" t="s">
        <v>231</v>
      </c>
      <c r="F19" s="6">
        <v>42829</v>
      </c>
      <c r="G19" s="4" t="s">
        <v>50</v>
      </c>
      <c r="H19" s="9">
        <v>-375</v>
      </c>
      <c r="I19" s="6">
        <v>42829</v>
      </c>
      <c r="J19" s="10" t="s">
        <v>1849</v>
      </c>
      <c r="K19">
        <f>_xll.AtlasFormulas.AtlasFunctions.AtlasBalance("PROD",DataAreaId,"T.LedgerTrans","Sum|AmountMST|0","","","","","","","AccountNum|Voucher","120010",$J19)</f>
        <v>204.21</v>
      </c>
    </row>
    <row r="20" spans="1:11" x14ac:dyDescent="0.25">
      <c r="A20" s="4" t="s">
        <v>981</v>
      </c>
      <c r="B20" s="7" t="str">
        <f>_xll.AtlasFormulas.AtlasFunctions.AtlasTable("PROD",DataAreaId,"T.SalesTable","%CustAccount","","","","","","","SalesId",$A20)</f>
        <v>364-000025</v>
      </c>
      <c r="C20" s="7" t="str">
        <f>_xll.AtlasFormulas.AtlasFunctions.AtlasTable("PROD",DataAreaId,"T.CustTable","%Name","","","","","","","AccountNum",$B20)</f>
        <v>KWS Infra Leek</v>
      </c>
      <c r="D20" s="4" t="s">
        <v>233</v>
      </c>
      <c r="E20" s="4" t="s">
        <v>231</v>
      </c>
      <c r="F20" s="6">
        <v>42892</v>
      </c>
      <c r="G20" s="4" t="s">
        <v>50</v>
      </c>
      <c r="H20" s="9">
        <v>-1.25</v>
      </c>
      <c r="I20" s="6">
        <v>42892</v>
      </c>
      <c r="J20" s="10" t="s">
        <v>1850</v>
      </c>
      <c r="K20">
        <f>_xll.AtlasFormulas.AtlasFunctions.AtlasBalance("PROD",DataAreaId,"T.LedgerTrans","Sum|AmountMST|0","","","","","","","AccountNum|Voucher","120010",$J20)</f>
        <v>-8.25</v>
      </c>
    </row>
    <row r="21" spans="1:11" x14ac:dyDescent="0.25">
      <c r="A21" s="4" t="s">
        <v>1032</v>
      </c>
      <c r="B21" s="7" t="str">
        <f>_xll.AtlasFormulas.AtlasFunctions.AtlasTable("PROD",DataAreaId,"T.SalesTable","%CustAccount","","","","","","","SalesId",$A21)</f>
        <v>364-000092</v>
      </c>
      <c r="C21" s="7" t="str">
        <f>_xll.AtlasFormulas.AtlasFunctions.AtlasTable("PROD",DataAreaId,"T.CustTable","%Name","","","","","","","AccountNum",$B21)</f>
        <v>Grizaco NV</v>
      </c>
      <c r="D21" s="4" t="s">
        <v>233</v>
      </c>
      <c r="E21" s="4" t="s">
        <v>231</v>
      </c>
      <c r="F21" s="6">
        <v>42902</v>
      </c>
      <c r="G21" s="4" t="s">
        <v>50</v>
      </c>
      <c r="H21" s="9">
        <v>-292.5</v>
      </c>
      <c r="I21" s="6">
        <v>42902</v>
      </c>
      <c r="J21" s="10" t="s">
        <v>1851</v>
      </c>
      <c r="K21">
        <f>_xll.AtlasFormulas.AtlasFunctions.AtlasBalance("PROD",DataAreaId,"T.LedgerTrans","Sum|AmountMST|0","","","","","","","AccountNum|Voucher","120010",$J21)</f>
        <v>-2164.5</v>
      </c>
    </row>
    <row r="22" spans="1:11" x14ac:dyDescent="0.25">
      <c r="A22" s="4" t="s">
        <v>1032</v>
      </c>
      <c r="B22" s="7" t="str">
        <f>_xll.AtlasFormulas.AtlasFunctions.AtlasTable("PROD",DataAreaId,"T.SalesTable","%CustAccount","","","","","","","SalesId",$A22)</f>
        <v>364-000092</v>
      </c>
      <c r="C22" s="7" t="str">
        <f>_xll.AtlasFormulas.AtlasFunctions.AtlasTable("PROD",DataAreaId,"T.CustTable","%Name","","","","","","","AccountNum",$B22)</f>
        <v>Grizaco NV</v>
      </c>
      <c r="D22" s="4" t="s">
        <v>233</v>
      </c>
      <c r="E22" s="4" t="s">
        <v>231</v>
      </c>
      <c r="F22" s="6">
        <v>42902</v>
      </c>
      <c r="G22" s="4" t="s">
        <v>50</v>
      </c>
      <c r="H22" s="9">
        <v>-1468.3</v>
      </c>
      <c r="I22" s="6">
        <v>42902</v>
      </c>
      <c r="J22" s="10" t="s">
        <v>1852</v>
      </c>
      <c r="K22">
        <f>_xll.AtlasFormulas.AtlasFunctions.AtlasBalance("PROD",DataAreaId,"T.LedgerTrans","Sum|AmountMST|0","","","","","","","AccountNum|Voucher","120010",$J22)</f>
        <v>-10865.42</v>
      </c>
    </row>
    <row r="23" spans="1:11" x14ac:dyDescent="0.25">
      <c r="A23" s="4" t="s">
        <v>1001</v>
      </c>
      <c r="B23" s="7" t="str">
        <f>_xll.AtlasFormulas.AtlasFunctions.AtlasTable("PROD",DataAreaId,"T.SalesTable","%CustAccount","","","","","","","SalesId",$A23)</f>
        <v>364-000129</v>
      </c>
      <c r="C23" s="7" t="str">
        <f>_xll.AtlasFormulas.AtlasFunctions.AtlasTable("PROD",DataAreaId,"T.CustTable","%Name","","","","","","","AccountNum",$B23)</f>
        <v>SAAone GWW V.O.F.</v>
      </c>
      <c r="D23" s="4" t="s">
        <v>233</v>
      </c>
      <c r="E23" s="4" t="s">
        <v>231</v>
      </c>
      <c r="F23" s="6">
        <v>42902</v>
      </c>
      <c r="G23" s="4" t="s">
        <v>50</v>
      </c>
      <c r="H23" s="9">
        <v>-146.25</v>
      </c>
      <c r="I23" s="6">
        <v>42902</v>
      </c>
      <c r="J23" s="10" t="s">
        <v>1853</v>
      </c>
      <c r="K23">
        <f>_xll.AtlasFormulas.AtlasFunctions.AtlasBalance("PROD",DataAreaId,"T.LedgerTrans","Sum|AmountMST|0","","","","","","","AccountNum|Voucher","120010",$J23)</f>
        <v>-987.19</v>
      </c>
    </row>
    <row r="24" spans="1:11" x14ac:dyDescent="0.25">
      <c r="A24" s="4" t="s">
        <v>954</v>
      </c>
      <c r="B24" s="7" t="str">
        <f>_xll.AtlasFormulas.AtlasFunctions.AtlasTable("PROD",DataAreaId,"T.SalesTable","%CustAccount","","","","","","","SalesId",$A24)</f>
        <v>364-000097</v>
      </c>
      <c r="C24" s="7" t="str">
        <f>_xll.AtlasFormulas.AtlasFunctions.AtlasTable("PROD",DataAreaId,"T.CustTable","%Name","","","","","","","AccountNum",$B24)</f>
        <v>Heijmans Wegen</v>
      </c>
      <c r="D24" s="4" t="s">
        <v>233</v>
      </c>
      <c r="E24" s="4" t="s">
        <v>231</v>
      </c>
      <c r="F24" s="6">
        <v>42874</v>
      </c>
      <c r="G24" s="4" t="s">
        <v>50</v>
      </c>
      <c r="H24" s="9">
        <v>-48.75</v>
      </c>
      <c r="I24" s="6">
        <v>42874</v>
      </c>
      <c r="J24" s="10" t="s">
        <v>1854</v>
      </c>
      <c r="K24">
        <f>_xll.AtlasFormulas.AtlasFunctions.AtlasBalance("PROD",DataAreaId,"T.LedgerTrans","Sum|AmountMST|0","","","","","","","AccountNum|Voucher","120010",$J24)</f>
        <v>-358.31</v>
      </c>
    </row>
    <row r="25" spans="1:11" x14ac:dyDescent="0.25">
      <c r="A25" s="4" t="s">
        <v>954</v>
      </c>
      <c r="B25" s="7" t="str">
        <f>_xll.AtlasFormulas.AtlasFunctions.AtlasTable("PROD",DataAreaId,"T.SalesTable","%CustAccount","","","","","","","SalesId",$A25)</f>
        <v>364-000097</v>
      </c>
      <c r="C25" s="7" t="str">
        <f>_xll.AtlasFormulas.AtlasFunctions.AtlasTable("PROD",DataAreaId,"T.CustTable","%Name","","","","","","","AccountNum",$B25)</f>
        <v>Heijmans Wegen</v>
      </c>
      <c r="D25" s="4" t="s">
        <v>233</v>
      </c>
      <c r="E25" s="4" t="s">
        <v>231</v>
      </c>
      <c r="F25" s="6">
        <v>42874</v>
      </c>
      <c r="G25" s="4" t="s">
        <v>50</v>
      </c>
      <c r="H25" s="9">
        <v>-16.25</v>
      </c>
      <c r="I25" s="6">
        <v>42874</v>
      </c>
      <c r="J25" s="10" t="s">
        <v>1855</v>
      </c>
      <c r="K25">
        <f>_xll.AtlasFormulas.AtlasFunctions.AtlasBalance("PROD",DataAreaId,"T.LedgerTrans","Sum|AmountMST|0","","","","","","","AccountNum|Voucher","120010",$J25)</f>
        <v>-119.44</v>
      </c>
    </row>
    <row r="26" spans="1:11" x14ac:dyDescent="0.25">
      <c r="A26" s="4" t="s">
        <v>964</v>
      </c>
      <c r="B26" s="7" t="str">
        <f>_xll.AtlasFormulas.AtlasFunctions.AtlasTable("PROD",DataAreaId,"T.SalesTable","%CustAccount","","","","","","","SalesId",$A26)</f>
        <v>364-000123</v>
      </c>
      <c r="C26" s="7" t="str">
        <f>_xll.AtlasFormulas.AtlasFunctions.AtlasTable("PROD",DataAreaId,"T.CustTable","%Name","","","","","","","AccountNum",$B26)</f>
        <v>Roelofs Wegenbouw B.V., den Ham</v>
      </c>
      <c r="D26" s="4" t="s">
        <v>233</v>
      </c>
      <c r="E26" s="4" t="s">
        <v>231</v>
      </c>
      <c r="F26" s="6">
        <v>42871</v>
      </c>
      <c r="G26" s="4" t="s">
        <v>50</v>
      </c>
      <c r="H26" s="9">
        <v>-195</v>
      </c>
      <c r="I26" s="6">
        <v>42871</v>
      </c>
      <c r="J26" s="10" t="s">
        <v>1844</v>
      </c>
      <c r="K26">
        <f>_xll.AtlasFormulas.AtlasFunctions.AtlasBalance("PROD",DataAreaId,"T.LedgerTrans","Sum|AmountMST|0","","","","","","","AccountNum|Voucher","120010",$J26)</f>
        <v>0</v>
      </c>
    </row>
    <row r="27" spans="1:11" x14ac:dyDescent="0.25">
      <c r="A27" s="4" t="s">
        <v>964</v>
      </c>
      <c r="B27" s="7" t="str">
        <f>_xll.AtlasFormulas.AtlasFunctions.AtlasTable("PROD",DataAreaId,"T.SalesTable","%CustAccount","","","","","","","SalesId",$A27)</f>
        <v>364-000123</v>
      </c>
      <c r="C27" s="7" t="str">
        <f>_xll.AtlasFormulas.AtlasFunctions.AtlasTable("PROD",DataAreaId,"T.CustTable","%Name","","","","","","","AccountNum",$B27)</f>
        <v>Roelofs Wegenbouw B.V., den Ham</v>
      </c>
      <c r="D27" s="4" t="s">
        <v>233</v>
      </c>
      <c r="E27" s="4" t="s">
        <v>231</v>
      </c>
      <c r="F27" s="6">
        <v>42871</v>
      </c>
      <c r="G27" s="4" t="s">
        <v>50</v>
      </c>
      <c r="H27" s="9">
        <v>-235.2</v>
      </c>
      <c r="I27" s="6">
        <v>42871</v>
      </c>
      <c r="J27" s="10" t="s">
        <v>1856</v>
      </c>
      <c r="K27">
        <f>_xll.AtlasFormulas.AtlasFunctions.AtlasBalance("PROD",DataAreaId,"T.LedgerTrans","Sum|AmountMST|0","","","","","","","AccountNum|Voucher","120010",$J27)</f>
        <v>0</v>
      </c>
    </row>
    <row r="28" spans="1:11" x14ac:dyDescent="0.25">
      <c r="A28" s="4" t="s">
        <v>971</v>
      </c>
      <c r="B28" s="7" t="str">
        <f>_xll.AtlasFormulas.AtlasFunctions.AtlasTable("PROD",DataAreaId,"T.SalesTable","%CustAccount","","","","","","","SalesId",$A28)</f>
        <v>364-000058</v>
      </c>
      <c r="C28" s="7" t="str">
        <f>_xll.AtlasFormulas.AtlasFunctions.AtlasTable("PROD",DataAreaId,"T.CustTable","%Name","","","","","","","AccountNum",$B28)</f>
        <v>D. van der Steen B.V.</v>
      </c>
      <c r="D28" s="4" t="s">
        <v>233</v>
      </c>
      <c r="E28" s="4" t="s">
        <v>231</v>
      </c>
      <c r="F28" s="6">
        <v>42887</v>
      </c>
      <c r="G28" s="4" t="s">
        <v>50</v>
      </c>
      <c r="H28" s="9">
        <v>-97.5</v>
      </c>
      <c r="I28" s="6">
        <v>42887</v>
      </c>
      <c r="J28" s="10" t="s">
        <v>1848</v>
      </c>
      <c r="K28">
        <f>_xll.AtlasFormulas.AtlasFunctions.AtlasBalance("PROD",DataAreaId,"T.LedgerTrans","Sum|AmountMST|0","","","","","","","AccountNum|Voucher","120010",$J28)</f>
        <v>-2021.25</v>
      </c>
    </row>
    <row r="29" spans="1:11" x14ac:dyDescent="0.25">
      <c r="A29" s="4" t="s">
        <v>977</v>
      </c>
      <c r="B29" s="7" t="str">
        <f>_xll.AtlasFormulas.AtlasFunctions.AtlasTable("PROD",DataAreaId,"T.SalesTable","%CustAccount","","","","","","","SalesId",$A29)</f>
        <v>364-000044</v>
      </c>
      <c r="C29" s="7" t="str">
        <f>_xll.AtlasFormulas.AtlasFunctions.AtlasTable("PROD",DataAreaId,"T.CustTable","%Name","","","","","","","AccountNum",$B29)</f>
        <v>Schagen Infra B.V.</v>
      </c>
      <c r="D29" s="4" t="s">
        <v>233</v>
      </c>
      <c r="E29" s="4" t="s">
        <v>231</v>
      </c>
      <c r="F29" s="6">
        <v>42887</v>
      </c>
      <c r="G29" s="4" t="s">
        <v>50</v>
      </c>
      <c r="H29" s="9">
        <v>-682.5</v>
      </c>
      <c r="I29" s="6">
        <v>42887</v>
      </c>
      <c r="J29" s="10" t="s">
        <v>1843</v>
      </c>
      <c r="K29">
        <f>_xll.AtlasFormulas.AtlasFunctions.AtlasBalance("PROD",DataAreaId,"T.LedgerTrans","Sum|AmountMST|0","","","","","","","AccountNum|Voucher","120010",$J29)</f>
        <v>-10234.14</v>
      </c>
    </row>
    <row r="30" spans="1:11" x14ac:dyDescent="0.25">
      <c r="A30" s="4" t="s">
        <v>1135</v>
      </c>
      <c r="B30" s="7" t="str">
        <f>_xll.AtlasFormulas.AtlasFunctions.AtlasTable("PROD",DataAreaId,"T.SalesTable","%CustAccount","","","","","","","SalesId",$A30)</f>
        <v>364-000022</v>
      </c>
      <c r="C30" s="7" t="str">
        <f>_xll.AtlasFormulas.AtlasFunctions.AtlasTable("PROD",DataAreaId,"T.CustTable","%Name","","","","","","","AccountNum",$B30)</f>
        <v>KWS Infra Rotterdam</v>
      </c>
      <c r="D30" s="4" t="s">
        <v>233</v>
      </c>
      <c r="E30" s="4" t="s">
        <v>231</v>
      </c>
      <c r="F30" s="6">
        <v>42870</v>
      </c>
      <c r="G30" s="4" t="s">
        <v>50</v>
      </c>
      <c r="H30" s="9">
        <v>-253.5</v>
      </c>
      <c r="I30" s="6">
        <v>42870</v>
      </c>
      <c r="J30" s="10" t="s">
        <v>1857</v>
      </c>
      <c r="K30">
        <f>_xll.AtlasFormulas.AtlasFunctions.AtlasBalance("PROD",DataAreaId,"T.LedgerTrans","Sum|AmountMST|0","","","","","","","AccountNum|Voucher","120010",$J30)</f>
        <v>0</v>
      </c>
    </row>
    <row r="31" spans="1:11" x14ac:dyDescent="0.25">
      <c r="A31" s="4" t="s">
        <v>928</v>
      </c>
      <c r="B31" s="7" t="str">
        <f>_xll.AtlasFormulas.AtlasFunctions.AtlasTable("PROD",DataAreaId,"T.SalesTable","%CustAccount","","","","","","","SalesId",$A31)</f>
        <v>364-000129</v>
      </c>
      <c r="C31" s="7" t="str">
        <f>_xll.AtlasFormulas.AtlasFunctions.AtlasTable("PROD",DataAreaId,"T.CustTable","%Name","","","","","","","AccountNum",$B31)</f>
        <v>SAAone GWW V.O.F.</v>
      </c>
      <c r="D31" s="4" t="s">
        <v>233</v>
      </c>
      <c r="E31" s="4" t="s">
        <v>231</v>
      </c>
      <c r="F31" s="6">
        <v>42832</v>
      </c>
      <c r="G31" s="4" t="s">
        <v>50</v>
      </c>
      <c r="H31" s="9">
        <v>-175</v>
      </c>
      <c r="I31" s="6">
        <v>42832</v>
      </c>
      <c r="J31" s="10" t="s">
        <v>1858</v>
      </c>
      <c r="K31">
        <f>_xll.AtlasFormulas.AtlasFunctions.AtlasBalance("PROD",DataAreaId,"T.LedgerTrans","Sum|AmountMST|0","","","","","","","AccountNum|Voucher","120010",$J31)</f>
        <v>-1181.25</v>
      </c>
    </row>
    <row r="32" spans="1:11" x14ac:dyDescent="0.25">
      <c r="A32" s="4" t="s">
        <v>995</v>
      </c>
      <c r="B32" s="7" t="str">
        <f>_xll.AtlasFormulas.AtlasFunctions.AtlasTable("PROD",DataAreaId,"T.SalesTable","%CustAccount","","","","","","","SalesId",$A32)</f>
        <v>364-000076</v>
      </c>
      <c r="C32" s="7" t="str">
        <f>_xll.AtlasFormulas.AtlasFunctions.AtlasTable("PROD",DataAreaId,"T.CustTable","%Name","","","","","","","AccountNum",$B32)</f>
        <v>Heijmans Wegen B.V. Regio Zuid</v>
      </c>
      <c r="D32" s="4" t="s">
        <v>233</v>
      </c>
      <c r="E32" s="4" t="s">
        <v>231</v>
      </c>
      <c r="F32" s="6">
        <v>42902</v>
      </c>
      <c r="G32" s="4" t="s">
        <v>50</v>
      </c>
      <c r="H32" s="9">
        <v>-126.5</v>
      </c>
      <c r="I32" s="6">
        <v>42902</v>
      </c>
      <c r="J32" s="10" t="s">
        <v>1859</v>
      </c>
      <c r="K32">
        <f>_xll.AtlasFormulas.AtlasFunctions.AtlasBalance("PROD",DataAreaId,"T.LedgerTrans","Sum|AmountMST|0","","","","","","","AccountNum|Voucher","120010",$J32)</f>
        <v>-885.5</v>
      </c>
    </row>
    <row r="33" spans="1:11" x14ac:dyDescent="0.25">
      <c r="A33" s="4" t="s">
        <v>995</v>
      </c>
      <c r="B33" s="7" t="str">
        <f>_xll.AtlasFormulas.AtlasFunctions.AtlasTable("PROD",DataAreaId,"T.SalesTable","%CustAccount","","","","","","","SalesId",$A33)</f>
        <v>364-000076</v>
      </c>
      <c r="C33" s="7" t="str">
        <f>_xll.AtlasFormulas.AtlasFunctions.AtlasTable("PROD",DataAreaId,"T.CustTable","%Name","","","","","","","AccountNum",$B33)</f>
        <v>Heijmans Wegen B.V. Regio Zuid</v>
      </c>
      <c r="D33" s="4" t="s">
        <v>233</v>
      </c>
      <c r="E33" s="4" t="s">
        <v>231</v>
      </c>
      <c r="F33" s="6">
        <v>42902</v>
      </c>
      <c r="G33" s="4" t="s">
        <v>50</v>
      </c>
      <c r="H33" s="9">
        <v>-195</v>
      </c>
      <c r="I33" s="6">
        <v>42902</v>
      </c>
      <c r="J33" s="10" t="s">
        <v>1842</v>
      </c>
      <c r="K33">
        <f>_xll.AtlasFormulas.AtlasFunctions.AtlasBalance("PROD",DataAreaId,"T.LedgerTrans","Sum|AmountMST|0","","","","","","","AccountNum|Voucher","120010",$J33)</f>
        <v>-2383.5</v>
      </c>
    </row>
    <row r="34" spans="1:11" x14ac:dyDescent="0.25">
      <c r="A34" s="4" t="s">
        <v>943</v>
      </c>
      <c r="B34" s="7" t="str">
        <f>_xll.AtlasFormulas.AtlasFunctions.AtlasTable("PROD",DataAreaId,"T.SalesTable","%CustAccount","","","","","","","SalesId",$A34)</f>
        <v>364-000044</v>
      </c>
      <c r="C34" s="7" t="str">
        <f>_xll.AtlasFormulas.AtlasFunctions.AtlasTable("PROD",DataAreaId,"T.CustTable","%Name","","","","","","","AccountNum",$B34)</f>
        <v>Schagen Infra B.V.</v>
      </c>
      <c r="D34" s="4" t="s">
        <v>356</v>
      </c>
      <c r="E34" s="4" t="s">
        <v>329</v>
      </c>
      <c r="F34" s="6">
        <v>42835</v>
      </c>
      <c r="G34" s="4" t="s">
        <v>50</v>
      </c>
      <c r="H34" s="9">
        <v>-780</v>
      </c>
      <c r="I34" s="6">
        <v>42835</v>
      </c>
      <c r="J34" s="10" t="s">
        <v>1847</v>
      </c>
      <c r="K34">
        <f>_xll.AtlasFormulas.AtlasFunctions.AtlasBalance("PROD",DataAreaId,"T.LedgerTrans","Sum|AmountMST|0","","","","","","","AccountNum|Voucher","120010",$J34)</f>
        <v>-7239.3</v>
      </c>
    </row>
    <row r="35" spans="1:11" x14ac:dyDescent="0.25">
      <c r="A35" s="4" t="s">
        <v>943</v>
      </c>
      <c r="B35" s="7" t="str">
        <f>_xll.AtlasFormulas.AtlasFunctions.AtlasTable("PROD",DataAreaId,"T.SalesTable","%CustAccount","","","","","","","SalesId",$A35)</f>
        <v>364-000044</v>
      </c>
      <c r="C35" s="7" t="str">
        <f>_xll.AtlasFormulas.AtlasFunctions.AtlasTable("PROD",DataAreaId,"T.CustTable","%Name","","","","","","","AccountNum",$B35)</f>
        <v>Schagen Infra B.V.</v>
      </c>
      <c r="D35" s="4" t="s">
        <v>356</v>
      </c>
      <c r="E35" s="4" t="s">
        <v>329</v>
      </c>
      <c r="F35" s="6">
        <v>42835</v>
      </c>
      <c r="G35" s="4" t="s">
        <v>50</v>
      </c>
      <c r="H35" s="9">
        <v>-387</v>
      </c>
      <c r="I35" s="6">
        <v>42835</v>
      </c>
      <c r="J35" s="10" t="s">
        <v>1860</v>
      </c>
      <c r="K35">
        <f>_xll.AtlasFormulas.AtlasFunctions.AtlasBalance("PROD",DataAreaId,"T.LedgerTrans","Sum|AmountMST|0","","","","","","","AccountNum|Voucher","120010",$J35)</f>
        <v>-2739.96</v>
      </c>
    </row>
    <row r="36" spans="1:11" x14ac:dyDescent="0.25">
      <c r="A36" s="4" t="s">
        <v>983</v>
      </c>
      <c r="B36" s="7" t="str">
        <f>_xll.AtlasFormulas.AtlasFunctions.AtlasTable("PROD",DataAreaId,"T.SalesTable","%CustAccount","","","","","","","SalesId",$A36)</f>
        <v>364-000007</v>
      </c>
      <c r="C36" s="7" t="str">
        <f>_xll.AtlasFormulas.AtlasFunctions.AtlasTable("PROD",DataAreaId,"T.CustTable","%Name","","","","","","","AccountNum",$B36)</f>
        <v>Versluys &amp; Zoon B.V.</v>
      </c>
      <c r="D36" s="4" t="s">
        <v>380</v>
      </c>
      <c r="E36" s="4" t="s">
        <v>381</v>
      </c>
      <c r="F36" s="6">
        <v>42893</v>
      </c>
      <c r="G36" s="4" t="s">
        <v>50</v>
      </c>
      <c r="H36" s="9">
        <v>-45.75</v>
      </c>
      <c r="I36" s="6">
        <v>42893</v>
      </c>
      <c r="J36" s="10" t="s">
        <v>1861</v>
      </c>
      <c r="K36">
        <f>_xll.AtlasFormulas.AtlasFunctions.AtlasBalance("PROD",DataAreaId,"T.LedgerTrans","Sum|AmountMST|0","","","","","","","AccountNum|Voucher","120010",$J36)</f>
        <v>-338.55</v>
      </c>
    </row>
    <row r="37" spans="1:11" x14ac:dyDescent="0.25">
      <c r="A37" s="4" t="s">
        <v>999</v>
      </c>
      <c r="B37" s="7" t="str">
        <f>_xll.AtlasFormulas.AtlasFunctions.AtlasTable("PROD",DataAreaId,"T.SalesTable","%CustAccount","","","","","","","SalesId",$A37)</f>
        <v>364-000007</v>
      </c>
      <c r="C37" s="7" t="str">
        <f>_xll.AtlasFormulas.AtlasFunctions.AtlasTable("PROD",DataAreaId,"T.CustTable","%Name","","","","","","","AccountNum",$B37)</f>
        <v>Versluys &amp; Zoon B.V.</v>
      </c>
      <c r="D37" s="4" t="s">
        <v>380</v>
      </c>
      <c r="E37" s="4" t="s">
        <v>381</v>
      </c>
      <c r="F37" s="6">
        <v>42900</v>
      </c>
      <c r="G37" s="4" t="s">
        <v>50</v>
      </c>
      <c r="H37" s="9">
        <v>-64.75</v>
      </c>
      <c r="I37" s="6">
        <v>42900</v>
      </c>
      <c r="J37" s="10" t="s">
        <v>1862</v>
      </c>
      <c r="K37">
        <f>_xll.AtlasFormulas.AtlasFunctions.AtlasBalance("PROD",DataAreaId,"T.LedgerTrans","Sum|AmountMST|0","","","","","","","AccountNum|Voucher","120010",$J37)</f>
        <v>-479.15</v>
      </c>
    </row>
    <row r="38" spans="1:11" x14ac:dyDescent="0.25">
      <c r="A38" s="4" t="s">
        <v>1177</v>
      </c>
      <c r="B38" s="7" t="str">
        <f>_xll.AtlasFormulas.AtlasFunctions.AtlasTable("PROD",DataAreaId,"T.SalesTable","%CustAccount","","","","","","","SalesId",$A38)</f>
        <v>364-000025</v>
      </c>
      <c r="C38" s="7" t="str">
        <f>_xll.AtlasFormulas.AtlasFunctions.AtlasTable("PROD",DataAreaId,"T.CustTable","%Name","","","","","","","AccountNum",$B38)</f>
        <v>KWS Infra Leek</v>
      </c>
      <c r="D38" s="4" t="s">
        <v>1178</v>
      </c>
      <c r="E38" s="4" t="s">
        <v>1180</v>
      </c>
      <c r="F38" s="6">
        <v>42811</v>
      </c>
      <c r="G38" s="4" t="s">
        <v>50</v>
      </c>
      <c r="H38" s="9">
        <v>-14</v>
      </c>
      <c r="I38" s="6">
        <v>42811</v>
      </c>
      <c r="J38" s="10" t="s">
        <v>1863</v>
      </c>
      <c r="K38">
        <f>_xll.AtlasFormulas.AtlasFunctions.AtlasBalance("PROD",DataAreaId,"T.LedgerTrans","Sum|AmountMST|0","","","","","","","AccountNum|Voucher","120010",$J38)</f>
        <v>-125.3</v>
      </c>
    </row>
    <row r="39" spans="1:11" x14ac:dyDescent="0.25">
      <c r="A39" s="4" t="s">
        <v>1202</v>
      </c>
      <c r="B39" s="7" t="str">
        <f>_xll.AtlasFormulas.AtlasFunctions.AtlasTable("PROD",DataAreaId,"T.SalesTable","%CustAccount","","","","","","","SalesId",$A39)</f>
        <v>364-000081</v>
      </c>
      <c r="C39" s="7" t="str">
        <f>_xll.AtlasFormulas.AtlasFunctions.AtlasTable("PROD",DataAreaId,"T.CustTable","%Name","","","","","","","AccountNum",$B39)</f>
        <v>Dura Vermeer Infrastructuur BV Oost</v>
      </c>
      <c r="D39" s="4" t="s">
        <v>426</v>
      </c>
      <c r="E39" s="4" t="s">
        <v>427</v>
      </c>
      <c r="F39" s="6">
        <v>42814</v>
      </c>
      <c r="G39" s="4" t="s">
        <v>50</v>
      </c>
      <c r="H39" s="9">
        <v>-727.5</v>
      </c>
      <c r="I39" s="6">
        <v>42814</v>
      </c>
      <c r="J39" s="10" t="s">
        <v>1864</v>
      </c>
      <c r="K39">
        <f>_xll.AtlasFormulas.AtlasFunctions.AtlasBalance("PROD",DataAreaId,"T.LedgerTrans","Sum|AmountMST|0","","","","","","","AccountNum|Voucher","120010",$J39)</f>
        <v>-2218.88</v>
      </c>
    </row>
    <row r="40" spans="1:11" x14ac:dyDescent="0.25">
      <c r="A40" s="4" t="s">
        <v>1202</v>
      </c>
      <c r="B40" s="7" t="str">
        <f>_xll.AtlasFormulas.AtlasFunctions.AtlasTable("PROD",DataAreaId,"T.SalesTable","%CustAccount","","","","","","","SalesId",$A40)</f>
        <v>364-000081</v>
      </c>
      <c r="C40" s="7" t="str">
        <f>_xll.AtlasFormulas.AtlasFunctions.AtlasTable("PROD",DataAreaId,"T.CustTable","%Name","","","","","","","AccountNum",$B40)</f>
        <v>Dura Vermeer Infrastructuur BV Oost</v>
      </c>
      <c r="D40" s="4" t="s">
        <v>41</v>
      </c>
      <c r="E40" s="4" t="s">
        <v>42</v>
      </c>
      <c r="F40" s="6">
        <v>42811</v>
      </c>
      <c r="G40" s="4" t="s">
        <v>50</v>
      </c>
      <c r="H40" s="9">
        <v>-727.5</v>
      </c>
      <c r="I40" s="6">
        <v>42811</v>
      </c>
      <c r="J40" s="10" t="s">
        <v>1865</v>
      </c>
      <c r="K40">
        <f>_xll.AtlasFormulas.AtlasFunctions.AtlasBalance("PROD",DataAreaId,"T.LedgerTrans","Sum|AmountMST|0","","","","","","","AccountNum|Voucher","120010",$J40)</f>
        <v>-2174.5</v>
      </c>
    </row>
    <row r="41" spans="1:11" x14ac:dyDescent="0.25">
      <c r="A41" s="4" t="s">
        <v>1204</v>
      </c>
      <c r="B41" s="7" t="str">
        <f>_xll.AtlasFormulas.AtlasFunctions.AtlasTable("PROD",DataAreaId,"T.SalesTable","%CustAccount","","","","","","","SalesId",$A41)</f>
        <v>364-000085</v>
      </c>
      <c r="C41" s="7" t="str">
        <f>_xll.AtlasFormulas.AtlasFunctions.AtlasTable("PROD",DataAreaId,"T.CustTable","%Name","","","","","","","AccountNum",$B41)</f>
        <v>Heijmans Wegen, Regio Noord-Oost</v>
      </c>
      <c r="D41" s="4" t="s">
        <v>41</v>
      </c>
      <c r="E41" s="4" t="s">
        <v>42</v>
      </c>
      <c r="F41" s="6">
        <v>42809</v>
      </c>
      <c r="G41" s="4" t="s">
        <v>50</v>
      </c>
      <c r="H41" s="9">
        <v>-921.5</v>
      </c>
      <c r="I41" s="6">
        <v>42809</v>
      </c>
      <c r="J41" s="10" t="s">
        <v>1866</v>
      </c>
      <c r="K41">
        <f>_xll.AtlasFormulas.AtlasFunctions.AtlasBalance("PROD",DataAreaId,"T.LedgerTrans","Sum|AmountMST|0","","","","","","","AccountNum|Voucher","120010",$J41)</f>
        <v>-2458.56</v>
      </c>
    </row>
    <row r="42" spans="1:11" x14ac:dyDescent="0.25">
      <c r="A42" s="4" t="s">
        <v>936</v>
      </c>
      <c r="B42" s="7" t="str">
        <f>_xll.AtlasFormulas.AtlasFunctions.AtlasTable("PROD",DataAreaId,"T.SalesTable","%CustAccount","","","","","","","SalesId",$A42)</f>
        <v>364-000055</v>
      </c>
      <c r="C42" s="7" t="str">
        <f>_xll.AtlasFormulas.AtlasFunctions.AtlasTable("PROD",DataAreaId,"T.CustTable","%Name","","","","","","","AccountNum",$B42)</f>
        <v>Aannemingsmaatschappij van Gelder B.V.</v>
      </c>
      <c r="D42" s="4" t="s">
        <v>438</v>
      </c>
      <c r="E42" s="4" t="s">
        <v>439</v>
      </c>
      <c r="F42" s="6">
        <v>42835</v>
      </c>
      <c r="G42" s="4" t="s">
        <v>50</v>
      </c>
      <c r="H42" s="9">
        <v>-145.5</v>
      </c>
      <c r="I42" s="6">
        <v>42835</v>
      </c>
      <c r="J42" s="10" t="s">
        <v>1867</v>
      </c>
      <c r="K42">
        <f>_xll.AtlasFormulas.AtlasFunctions.AtlasBalance("PROD",DataAreaId,"T.LedgerTrans","Sum|AmountMST|0","","","","","","","AccountNum|Voucher","120010",$J42)</f>
        <v>-558.16</v>
      </c>
    </row>
    <row r="43" spans="1:11" x14ac:dyDescent="0.25">
      <c r="A43" s="4" t="s">
        <v>939</v>
      </c>
      <c r="B43" s="7" t="str">
        <f>_xll.AtlasFormulas.AtlasFunctions.AtlasTable("PROD",DataAreaId,"T.SalesTable","%CustAccount","","","","","","","SalesId",$A43)</f>
        <v>364-000055</v>
      </c>
      <c r="C43" s="7" t="str">
        <f>_xll.AtlasFormulas.AtlasFunctions.AtlasTable("PROD",DataAreaId,"T.CustTable","%Name","","","","","","","AccountNum",$B43)</f>
        <v>Aannemingsmaatschappij van Gelder B.V.</v>
      </c>
      <c r="D43" s="4" t="s">
        <v>438</v>
      </c>
      <c r="E43" s="4" t="s">
        <v>439</v>
      </c>
      <c r="F43" s="6">
        <v>42835</v>
      </c>
      <c r="G43" s="4" t="s">
        <v>50</v>
      </c>
      <c r="H43" s="9">
        <v>-194</v>
      </c>
      <c r="I43" s="6">
        <v>42835</v>
      </c>
      <c r="J43" s="10" t="s">
        <v>1868</v>
      </c>
      <c r="K43">
        <f>_xll.AtlasFormulas.AtlasFunctions.AtlasBalance("PROD",DataAreaId,"T.LedgerTrans","Sum|AmountMST|0","","","","","","","AccountNum|Voucher","120010",$J43)</f>
        <v>-1287.0999999999999</v>
      </c>
    </row>
    <row r="44" spans="1:11" x14ac:dyDescent="0.25">
      <c r="A44" s="4" t="s">
        <v>939</v>
      </c>
      <c r="B44" s="7" t="str">
        <f>_xll.AtlasFormulas.AtlasFunctions.AtlasTable("PROD",DataAreaId,"T.SalesTable","%CustAccount","","","","","","","SalesId",$A44)</f>
        <v>364-000055</v>
      </c>
      <c r="C44" s="7" t="str">
        <f>_xll.AtlasFormulas.AtlasFunctions.AtlasTable("PROD",DataAreaId,"T.CustTable","%Name","","","","","","","AccountNum",$B44)</f>
        <v>Aannemingsmaatschappij van Gelder B.V.</v>
      </c>
      <c r="D44" s="4" t="s">
        <v>455</v>
      </c>
      <c r="E44" s="4" t="s">
        <v>439</v>
      </c>
      <c r="F44" s="6">
        <v>42835</v>
      </c>
      <c r="G44" s="4" t="s">
        <v>50</v>
      </c>
      <c r="H44" s="9">
        <v>-150</v>
      </c>
      <c r="I44" s="6">
        <v>42835</v>
      </c>
      <c r="J44" s="10" t="s">
        <v>1868</v>
      </c>
      <c r="K44">
        <f>_xll.AtlasFormulas.AtlasFunctions.AtlasBalance("PROD",DataAreaId,"T.LedgerTrans","Sum|AmountMST|0","","","","","","","AccountNum|Voucher","120010",$J44)</f>
        <v>-1287.0999999999999</v>
      </c>
    </row>
    <row r="45" spans="1:11" x14ac:dyDescent="0.25">
      <c r="A45" s="4" t="s">
        <v>936</v>
      </c>
      <c r="B45" s="7" t="str">
        <f>_xll.AtlasFormulas.AtlasFunctions.AtlasTable("PROD",DataAreaId,"T.SalesTable","%CustAccount","","","","","","","SalesId",$A45)</f>
        <v>364-000055</v>
      </c>
      <c r="C45" s="7" t="str">
        <f>_xll.AtlasFormulas.AtlasFunctions.AtlasTable("PROD",DataAreaId,"T.CustTable","%Name","","","","","","","AccountNum",$B45)</f>
        <v>Aannemingsmaatschappij van Gelder B.V.</v>
      </c>
      <c r="D45" s="4" t="s">
        <v>455</v>
      </c>
      <c r="E45" s="4" t="s">
        <v>439</v>
      </c>
      <c r="F45" s="6">
        <v>42835</v>
      </c>
      <c r="G45" s="4" t="s">
        <v>50</v>
      </c>
      <c r="H45" s="9">
        <v>-37.5</v>
      </c>
      <c r="I45" s="6">
        <v>42835</v>
      </c>
      <c r="J45" s="10" t="s">
        <v>1867</v>
      </c>
      <c r="K45">
        <f>_xll.AtlasFormulas.AtlasFunctions.AtlasBalance("PROD",DataAreaId,"T.LedgerTrans","Sum|AmountMST|0","","","","","","","AccountNum|Voucher","120010",$J45)</f>
        <v>-558.16</v>
      </c>
    </row>
    <row r="46" spans="1:11" x14ac:dyDescent="0.25">
      <c r="A46" s="4" t="s">
        <v>993</v>
      </c>
      <c r="B46" s="7" t="str">
        <f>_xll.AtlasFormulas.AtlasFunctions.AtlasTable("PROD",DataAreaId,"T.SalesTable","%CustAccount","","","","","","","SalesId",$A46)</f>
        <v>364-000102</v>
      </c>
      <c r="C46" s="7" t="str">
        <f>_xll.AtlasFormulas.AtlasFunctions.AtlasTable("PROD",DataAreaId,"T.CustTable","%Name","","","","","","","AccountNum",$B46)</f>
        <v>Reimert Bouw en Infrastructuur B.V.</v>
      </c>
      <c r="D46" s="4" t="s">
        <v>64</v>
      </c>
      <c r="E46" s="4" t="s">
        <v>42</v>
      </c>
      <c r="F46" s="6">
        <v>42894</v>
      </c>
      <c r="G46" s="4" t="s">
        <v>50</v>
      </c>
      <c r="H46" s="9">
        <v>-41.25</v>
      </c>
      <c r="I46" s="6">
        <v>42894</v>
      </c>
      <c r="J46" s="10" t="s">
        <v>1869</v>
      </c>
      <c r="K46">
        <f>_xll.AtlasFormulas.AtlasFunctions.AtlasBalance("PROD",DataAreaId,"T.LedgerTrans","Sum|AmountMST|0","","","","","","","AccountNum|Voucher","120010",$J46)</f>
        <v>-113.44</v>
      </c>
    </row>
    <row r="47" spans="1:11" x14ac:dyDescent="0.25">
      <c r="A47" s="4" t="s">
        <v>950</v>
      </c>
      <c r="B47" s="7" t="str">
        <f>_xll.AtlasFormulas.AtlasFunctions.AtlasTable("PROD",DataAreaId,"T.SalesTable","%CustAccount","","","","","","","SalesId",$A47)</f>
        <v>364-000007</v>
      </c>
      <c r="C47" s="7" t="str">
        <f>_xll.AtlasFormulas.AtlasFunctions.AtlasTable("PROD",DataAreaId,"T.CustTable","%Name","","","","","","","AccountNum",$B47)</f>
        <v>Versluys &amp; Zoon B.V.</v>
      </c>
      <c r="D47" s="4" t="s">
        <v>64</v>
      </c>
      <c r="E47" s="4" t="s">
        <v>42</v>
      </c>
      <c r="F47" s="6">
        <v>42859</v>
      </c>
      <c r="G47" s="4" t="s">
        <v>50</v>
      </c>
      <c r="H47" s="9">
        <v>-66</v>
      </c>
      <c r="I47" s="6">
        <v>42859</v>
      </c>
      <c r="J47" s="10" t="s">
        <v>1870</v>
      </c>
      <c r="K47">
        <f>_xll.AtlasFormulas.AtlasFunctions.AtlasBalance("PROD",DataAreaId,"T.LedgerTrans","Sum|AmountMST|0","","","","","","","AccountNum|Voucher","120010",$J47)</f>
        <v>-184.14</v>
      </c>
    </row>
    <row r="48" spans="1:11" x14ac:dyDescent="0.25">
      <c r="A48" s="4" t="s">
        <v>958</v>
      </c>
      <c r="B48" s="7" t="str">
        <f>_xll.AtlasFormulas.AtlasFunctions.AtlasTable("PROD",DataAreaId,"T.SalesTable","%CustAccount","","","","","","","SalesId",$A48)</f>
        <v>364-000025</v>
      </c>
      <c r="C48" s="7" t="str">
        <f>_xll.AtlasFormulas.AtlasFunctions.AtlasTable("PROD",DataAreaId,"T.CustTable","%Name","","","","","","","AccountNum",$B48)</f>
        <v>KWS Infra Leek</v>
      </c>
      <c r="D48" s="4" t="s">
        <v>64</v>
      </c>
      <c r="E48" s="4" t="s">
        <v>42</v>
      </c>
      <c r="F48" s="6">
        <v>42856</v>
      </c>
      <c r="G48" s="4" t="s">
        <v>50</v>
      </c>
      <c r="H48" s="9">
        <v>-17.5</v>
      </c>
      <c r="I48" s="6">
        <v>42866</v>
      </c>
      <c r="J48" s="10" t="s">
        <v>1871</v>
      </c>
      <c r="K48">
        <f>_xll.AtlasFormulas.AtlasFunctions.AtlasBalance("PROD",DataAreaId,"T.LedgerTrans","Sum|AmountMST|0","","","","","","","AccountNum|Voucher","120010",$J48)</f>
        <v>0</v>
      </c>
    </row>
    <row r="49" spans="1:11" x14ac:dyDescent="0.25">
      <c r="A49" s="4" t="s">
        <v>958</v>
      </c>
      <c r="B49" s="7" t="str">
        <f>_xll.AtlasFormulas.AtlasFunctions.AtlasTable("PROD",DataAreaId,"T.SalesTable","%CustAccount","","","","","","","SalesId",$A49)</f>
        <v>364-000025</v>
      </c>
      <c r="C49" s="7" t="str">
        <f>_xll.AtlasFormulas.AtlasFunctions.AtlasTable("PROD",DataAreaId,"T.CustTable","%Name","","","","","","","AccountNum",$B49)</f>
        <v>KWS Infra Leek</v>
      </c>
      <c r="D49" s="4" t="s">
        <v>64</v>
      </c>
      <c r="E49" s="4" t="s">
        <v>42</v>
      </c>
      <c r="F49" s="6">
        <v>42866</v>
      </c>
      <c r="G49" s="4" t="s">
        <v>50</v>
      </c>
      <c r="H49" s="9">
        <v>-1</v>
      </c>
      <c r="I49" s="6">
        <v>42866</v>
      </c>
      <c r="J49" s="10" t="s">
        <v>1872</v>
      </c>
      <c r="K49">
        <f>_xll.AtlasFormulas.AtlasFunctions.AtlasBalance("PROD",DataAreaId,"T.LedgerTrans","Sum|AmountMST|0","","","","","","","AccountNum|Voucher","120010",$J49)</f>
        <v>0</v>
      </c>
    </row>
    <row r="50" spans="1:11" x14ac:dyDescent="0.25">
      <c r="A50" s="4" t="s">
        <v>1382</v>
      </c>
      <c r="B50" s="7" t="str">
        <f>_xll.AtlasFormulas.AtlasFunctions.AtlasTable("PROD",DataAreaId,"T.SalesTable","%CustAccount","","","","","","","SalesId",$A50)</f>
        <v>364-000006</v>
      </c>
      <c r="C50" s="7" t="str">
        <f>_xll.AtlasFormulas.AtlasFunctions.AtlasTable("PROD",DataAreaId,"T.CustTable","%Name","","","","","","","AccountNum",$B50)</f>
        <v>KWS infra bv Utrecht</v>
      </c>
      <c r="D50" s="4" t="s">
        <v>466</v>
      </c>
      <c r="E50" s="4" t="s">
        <v>427</v>
      </c>
      <c r="F50" s="6">
        <v>42870</v>
      </c>
      <c r="G50" s="4" t="s">
        <v>50</v>
      </c>
      <c r="H50" s="9">
        <v>-390</v>
      </c>
      <c r="I50" s="6">
        <v>42870</v>
      </c>
      <c r="J50" s="10" t="s">
        <v>1873</v>
      </c>
      <c r="K50">
        <f>_xll.AtlasFormulas.AtlasFunctions.AtlasBalance("PROD",DataAreaId,"T.LedgerTrans","Sum|AmountMST|0","","","","","","","AccountNum|Voucher","120010",$J50)</f>
        <v>-1540.5</v>
      </c>
    </row>
    <row r="51" spans="1:11" x14ac:dyDescent="0.25">
      <c r="A51" s="4" t="s">
        <v>1410</v>
      </c>
      <c r="B51" s="7" t="str">
        <f>_xll.AtlasFormulas.AtlasFunctions.AtlasTable("PROD",DataAreaId,"T.SalesTable","%CustAccount","","","","","","","SalesId",$A51)</f>
        <v>364-000099</v>
      </c>
      <c r="C51" s="7" t="str">
        <f>_xll.AtlasFormulas.AtlasFunctions.AtlasTable("PROD",DataAreaId,"T.CustTable","%Name","","","","","","","AccountNum",$B51)</f>
        <v>KWS Infra Zwijndrecht</v>
      </c>
      <c r="D51" s="4" t="s">
        <v>484</v>
      </c>
      <c r="E51" s="4" t="s">
        <v>485</v>
      </c>
      <c r="F51" s="6">
        <v>42831</v>
      </c>
      <c r="G51" s="4" t="s">
        <v>50</v>
      </c>
      <c r="H51" s="9">
        <v>-234</v>
      </c>
      <c r="I51" s="6">
        <v>42831</v>
      </c>
      <c r="J51" s="10" t="s">
        <v>1874</v>
      </c>
      <c r="K51">
        <f>_xll.AtlasFormulas.AtlasFunctions.AtlasBalance("PROD",DataAreaId,"T.LedgerTrans","Sum|AmountMST|0","","","","","","","AccountNum|Voucher","120010",$J51)</f>
        <v>0</v>
      </c>
    </row>
    <row r="52" spans="1:11" x14ac:dyDescent="0.25">
      <c r="A52" s="4" t="s">
        <v>1440</v>
      </c>
      <c r="B52" s="7" t="str">
        <f>_xll.AtlasFormulas.AtlasFunctions.AtlasTable("PROD",DataAreaId,"T.SalesTable","%CustAccount","","","","","","","SalesId",$A52)</f>
        <v>364-000014</v>
      </c>
      <c r="C52" s="7" t="str">
        <f>_xll.AtlasFormulas.AtlasFunctions.AtlasTable("PROD",DataAreaId,"T.CustTable","%Name","","","","","","","AccountNum",$B52)</f>
        <v>Rowij</v>
      </c>
      <c r="D52" s="4" t="s">
        <v>492</v>
      </c>
      <c r="E52" s="4" t="s">
        <v>493</v>
      </c>
      <c r="F52" s="6">
        <v>42797</v>
      </c>
      <c r="G52" s="4" t="s">
        <v>50</v>
      </c>
      <c r="H52" s="9">
        <v>-30</v>
      </c>
      <c r="I52" s="6">
        <v>42797</v>
      </c>
      <c r="J52" s="10" t="s">
        <v>1875</v>
      </c>
      <c r="K52">
        <f>_xll.AtlasFormulas.AtlasFunctions.AtlasBalance("PROD",DataAreaId,"T.LedgerTrans","Sum|AmountMST|0","","","","","","","AccountNum|Voucher","120010",$J52)</f>
        <v>-283.5</v>
      </c>
    </row>
    <row r="53" spans="1:11" x14ac:dyDescent="0.25">
      <c r="A53" s="4" t="s">
        <v>1510</v>
      </c>
      <c r="B53" s="7" t="str">
        <f>_xll.AtlasFormulas.AtlasFunctions.AtlasTable("PROD",DataAreaId,"T.SalesTable","%CustAccount","","","","","","","SalesId",$A53)</f>
        <v>364-000010</v>
      </c>
      <c r="C53" s="7" t="str">
        <f>_xll.AtlasFormulas.AtlasFunctions.AtlasTable("PROD",DataAreaId,"T.CustTable","%Name","","","","","","","AccountNum",$B53)</f>
        <v>Balm Uitwendige Wapening B.V.</v>
      </c>
      <c r="D53" s="4" t="s">
        <v>156</v>
      </c>
      <c r="E53" s="4" t="s">
        <v>155</v>
      </c>
      <c r="F53" s="6">
        <v>42775</v>
      </c>
      <c r="G53" s="4" t="s">
        <v>50</v>
      </c>
      <c r="H53" s="9">
        <v>-100</v>
      </c>
      <c r="I53" s="6">
        <v>42775</v>
      </c>
      <c r="J53" s="10" t="s">
        <v>1876</v>
      </c>
      <c r="K53">
        <f>_xll.AtlasFormulas.AtlasFunctions.AtlasBalance("PROD",DataAreaId,"T.LedgerTrans","Sum|AmountMST|0","","","","","","","AccountNum|Voucher","120010",$J53)</f>
        <v>-2565.75</v>
      </c>
    </row>
    <row r="54" spans="1:11" x14ac:dyDescent="0.25">
      <c r="A54" s="4" t="s">
        <v>1510</v>
      </c>
      <c r="B54" s="7" t="str">
        <f>_xll.AtlasFormulas.AtlasFunctions.AtlasTable("PROD",DataAreaId,"T.SalesTable","%CustAccount","","","","","","","SalesId",$A54)</f>
        <v>364-000010</v>
      </c>
      <c r="C54" s="7" t="str">
        <f>_xll.AtlasFormulas.AtlasFunctions.AtlasTable("PROD",DataAreaId,"T.CustTable","%Name","","","","","","","AccountNum",$B54)</f>
        <v>Balm Uitwendige Wapening B.V.</v>
      </c>
      <c r="D54" s="4" t="s">
        <v>156</v>
      </c>
      <c r="E54" s="4" t="s">
        <v>155</v>
      </c>
      <c r="F54" s="6">
        <v>42775</v>
      </c>
      <c r="G54" s="4" t="s">
        <v>50</v>
      </c>
      <c r="H54" s="9">
        <v>-100</v>
      </c>
      <c r="I54" s="6">
        <v>42775</v>
      </c>
      <c r="J54" s="10" t="s">
        <v>1876</v>
      </c>
      <c r="K54">
        <f>_xll.AtlasFormulas.AtlasFunctions.AtlasBalance("PROD",DataAreaId,"T.LedgerTrans","Sum|AmountMST|0","","","","","","","AccountNum|Voucher","120010",$J54)</f>
        <v>-2565.75</v>
      </c>
    </row>
    <row r="55" spans="1:11" x14ac:dyDescent="0.25">
      <c r="A55" s="4" t="s">
        <v>966</v>
      </c>
      <c r="B55" s="7" t="str">
        <f>_xll.AtlasFormulas.AtlasFunctions.AtlasTable("PROD",DataAreaId,"T.SalesTable","%CustAccount","","","","","","","SalesId",$A55)</f>
        <v>364-000020</v>
      </c>
      <c r="C55" s="7" t="str">
        <f>_xll.AtlasFormulas.AtlasFunctions.AtlasTable("PROD",DataAreaId,"T.CustTable","%Name","","","","","","","AccountNum",$B55)</f>
        <v>Reef Infra B.V.</v>
      </c>
      <c r="D55" s="4" t="s">
        <v>64</v>
      </c>
      <c r="E55" s="4" t="s">
        <v>42</v>
      </c>
      <c r="F55" s="6">
        <v>42873</v>
      </c>
      <c r="G55" s="4" t="s">
        <v>50</v>
      </c>
      <c r="H55" s="9">
        <v>-88</v>
      </c>
      <c r="I55" s="6">
        <v>42873</v>
      </c>
      <c r="J55" s="10" t="s">
        <v>1877</v>
      </c>
      <c r="K55">
        <f>_xll.AtlasFormulas.AtlasFunctions.AtlasBalance("PROD",DataAreaId,"T.LedgerTrans","Sum|AmountMST|0","","","","","","","AccountNum|Voucher","120010",$J55)</f>
        <v>-250.8</v>
      </c>
    </row>
    <row r="56" spans="1:11" x14ac:dyDescent="0.25">
      <c r="A56" s="4" t="s">
        <v>958</v>
      </c>
      <c r="B56" s="7" t="str">
        <f>_xll.AtlasFormulas.AtlasFunctions.AtlasTable("PROD",DataAreaId,"T.SalesTable","%CustAccount","","","","","","","SalesId",$A56)</f>
        <v>364-000025</v>
      </c>
      <c r="C56" s="7" t="str">
        <f>_xll.AtlasFormulas.AtlasFunctions.AtlasTable("PROD",DataAreaId,"T.CustTable","%Name","","","","","","","AccountNum",$B56)</f>
        <v>KWS Infra Leek</v>
      </c>
      <c r="D56" s="4" t="s">
        <v>64</v>
      </c>
      <c r="E56" s="4" t="s">
        <v>42</v>
      </c>
      <c r="F56" s="6">
        <v>42856</v>
      </c>
      <c r="G56" s="4" t="s">
        <v>50</v>
      </c>
      <c r="H56" s="9">
        <v>-275</v>
      </c>
      <c r="I56" s="6">
        <v>42856</v>
      </c>
      <c r="J56" s="10" t="s">
        <v>1878</v>
      </c>
      <c r="K56">
        <f>_xll.AtlasFormulas.AtlasFunctions.AtlasBalance("PROD",DataAreaId,"T.LedgerTrans","Sum|AmountMST|0","","","","","","","AccountNum|Voucher","120010",$J56)</f>
        <v>-616</v>
      </c>
    </row>
    <row r="57" spans="1:11" x14ac:dyDescent="0.25">
      <c r="A57" s="4" t="s">
        <v>1400</v>
      </c>
      <c r="B57" s="7" t="str">
        <f>_xll.AtlasFormulas.AtlasFunctions.AtlasTable("PROD",DataAreaId,"T.SalesTable","%CustAccount","","","","","","","SalesId",$A57)</f>
        <v>364-000023</v>
      </c>
      <c r="C57" s="7" t="str">
        <f>_xll.AtlasFormulas.AtlasFunctions.AtlasTable("PROD",DataAreaId,"T.CustTable","%Name","","","","","","","AccountNum",$B57)</f>
        <v>Rasenberg Wegenbouw, Rayon West-Brabant</v>
      </c>
      <c r="D57" s="4" t="s">
        <v>466</v>
      </c>
      <c r="E57" s="4" t="s">
        <v>427</v>
      </c>
      <c r="F57" s="6">
        <v>42900</v>
      </c>
      <c r="G57" s="4" t="s">
        <v>50</v>
      </c>
      <c r="H57" s="9">
        <v>-90</v>
      </c>
      <c r="I57" s="6">
        <v>42900</v>
      </c>
      <c r="J57" s="10" t="s">
        <v>1879</v>
      </c>
      <c r="K57">
        <f>_xll.AtlasFormulas.AtlasFunctions.AtlasBalance("PROD",DataAreaId,"T.LedgerTrans","Sum|AmountMST|0","","","","","","","AccountNum|Voucher","120010",$J57)</f>
        <v>-369</v>
      </c>
    </row>
    <row r="58" spans="1:11" x14ac:dyDescent="0.25">
      <c r="A58" s="4" t="s">
        <v>1348</v>
      </c>
      <c r="B58" s="7" t="str">
        <f>_xll.AtlasFormulas.AtlasFunctions.AtlasTable("PROD",DataAreaId,"T.SalesTable","%CustAccount","","","","","","","SalesId",$A58)</f>
        <v>364-000007</v>
      </c>
      <c r="C58" s="7" t="str">
        <f>_xll.AtlasFormulas.AtlasFunctions.AtlasTable("PROD",DataAreaId,"T.CustTable","%Name","","","","","","","AccountNum",$B58)</f>
        <v>Versluys &amp; Zoon B.V.</v>
      </c>
      <c r="D58" s="4" t="s">
        <v>466</v>
      </c>
      <c r="E58" s="4" t="s">
        <v>427</v>
      </c>
      <c r="F58" s="6">
        <v>42879</v>
      </c>
      <c r="G58" s="4" t="s">
        <v>50</v>
      </c>
      <c r="H58" s="9">
        <v>-97.5</v>
      </c>
      <c r="I58" s="6">
        <v>42879</v>
      </c>
      <c r="J58" s="10" t="s">
        <v>1880</v>
      </c>
      <c r="K58">
        <f>_xll.AtlasFormulas.AtlasFunctions.AtlasBalance("PROD",DataAreaId,"T.LedgerTrans","Sum|AmountMST|0","","","","","","","AccountNum|Voucher","120010",$J58)</f>
        <v>0</v>
      </c>
    </row>
    <row r="59" spans="1:11" x14ac:dyDescent="0.25">
      <c r="A59" s="4" t="s">
        <v>939</v>
      </c>
      <c r="B59" s="7" t="str">
        <f>_xll.AtlasFormulas.AtlasFunctions.AtlasTable("PROD",DataAreaId,"T.SalesTable","%CustAccount","","","","","","","SalesId",$A59)</f>
        <v>364-000055</v>
      </c>
      <c r="C59" s="7" t="str">
        <f>_xll.AtlasFormulas.AtlasFunctions.AtlasTable("PROD",DataAreaId,"T.CustTable","%Name","","","","","","","AccountNum",$B59)</f>
        <v>Aannemingsmaatschappij van Gelder B.V.</v>
      </c>
      <c r="D59" s="4" t="s">
        <v>484</v>
      </c>
      <c r="E59" s="4" t="s">
        <v>485</v>
      </c>
      <c r="F59" s="6">
        <v>42835</v>
      </c>
      <c r="G59" s="4" t="s">
        <v>50</v>
      </c>
      <c r="H59" s="9">
        <v>-195</v>
      </c>
      <c r="I59" s="6">
        <v>42835</v>
      </c>
      <c r="J59" s="10" t="s">
        <v>1881</v>
      </c>
      <c r="K59">
        <f>_xll.AtlasFormulas.AtlasFunctions.AtlasBalance("PROD",DataAreaId,"T.LedgerTrans","Sum|AmountMST|0","","","","","","","AccountNum|Voucher","120010",$J59)</f>
        <v>-594.75</v>
      </c>
    </row>
    <row r="60" spans="1:11" x14ac:dyDescent="0.25">
      <c r="A60" s="4" t="s">
        <v>1506</v>
      </c>
      <c r="B60" s="7" t="str">
        <f>_xll.AtlasFormulas.AtlasFunctions.AtlasTable("PROD",DataAreaId,"T.SalesTable","%CustAccount","","","","","","","SalesId",$A60)</f>
        <v>364-000010</v>
      </c>
      <c r="C60" s="7" t="str">
        <f>_xll.AtlasFormulas.AtlasFunctions.AtlasTable("PROD",DataAreaId,"T.CustTable","%Name","","","","","","","AccountNum",$B60)</f>
        <v>Balm Uitwendige Wapening B.V.</v>
      </c>
      <c r="D60" s="4" t="s">
        <v>156</v>
      </c>
      <c r="E60" s="4" t="s">
        <v>155</v>
      </c>
      <c r="F60" s="6">
        <v>42775</v>
      </c>
      <c r="G60" s="4" t="s">
        <v>50</v>
      </c>
      <c r="H60" s="9">
        <v>-100</v>
      </c>
      <c r="I60" s="6">
        <v>42775</v>
      </c>
      <c r="J60" s="10" t="s">
        <v>1882</v>
      </c>
      <c r="K60">
        <f>_xll.AtlasFormulas.AtlasFunctions.AtlasBalance("PROD",DataAreaId,"T.LedgerTrans","Sum|AmountMST|0","","","","","","","AccountNum|Voucher","120010",$J60)</f>
        <v>-3805</v>
      </c>
    </row>
    <row r="61" spans="1:11" x14ac:dyDescent="0.25">
      <c r="A61" s="4" t="s">
        <v>1506</v>
      </c>
      <c r="B61" s="7" t="str">
        <f>_xll.AtlasFormulas.AtlasFunctions.AtlasTable("PROD",DataAreaId,"T.SalesTable","%CustAccount","","","","","","","SalesId",$A61)</f>
        <v>364-000010</v>
      </c>
      <c r="C61" s="7" t="str">
        <f>_xll.AtlasFormulas.AtlasFunctions.AtlasTable("PROD",DataAreaId,"T.CustTable","%Name","","","","","","","AccountNum",$B61)</f>
        <v>Balm Uitwendige Wapening B.V.</v>
      </c>
      <c r="D61" s="4" t="s">
        <v>156</v>
      </c>
      <c r="E61" s="4" t="s">
        <v>155</v>
      </c>
      <c r="F61" s="6">
        <v>42775</v>
      </c>
      <c r="G61" s="4" t="s">
        <v>50</v>
      </c>
      <c r="H61" s="9">
        <v>-100</v>
      </c>
      <c r="I61" s="6">
        <v>42775</v>
      </c>
      <c r="J61" s="10" t="s">
        <v>1882</v>
      </c>
      <c r="K61">
        <f>_xll.AtlasFormulas.AtlasFunctions.AtlasBalance("PROD",DataAreaId,"T.LedgerTrans","Sum|AmountMST|0","","","","","","","AccountNum|Voucher","120010",$J61)</f>
        <v>-3805</v>
      </c>
    </row>
    <row r="62" spans="1:11" x14ac:dyDescent="0.25">
      <c r="A62" s="4" t="s">
        <v>1506</v>
      </c>
      <c r="B62" s="7" t="str">
        <f>_xll.AtlasFormulas.AtlasFunctions.AtlasTable("PROD",DataAreaId,"T.SalesTable","%CustAccount","","","","","","","SalesId",$A62)</f>
        <v>364-000010</v>
      </c>
      <c r="C62" s="7" t="str">
        <f>_xll.AtlasFormulas.AtlasFunctions.AtlasTable("PROD",DataAreaId,"T.CustTable","%Name","","","","","","","AccountNum",$B62)</f>
        <v>Balm Uitwendige Wapening B.V.</v>
      </c>
      <c r="D62" s="4" t="s">
        <v>156</v>
      </c>
      <c r="E62" s="4" t="s">
        <v>155</v>
      </c>
      <c r="F62" s="6">
        <v>42775</v>
      </c>
      <c r="G62" s="4" t="s">
        <v>50</v>
      </c>
      <c r="H62" s="9">
        <v>-100</v>
      </c>
      <c r="I62" s="6">
        <v>42775</v>
      </c>
      <c r="J62" s="10" t="s">
        <v>1882</v>
      </c>
      <c r="K62">
        <f>_xll.AtlasFormulas.AtlasFunctions.AtlasBalance("PROD",DataAreaId,"T.LedgerTrans","Sum|AmountMST|0","","","","","","","AccountNum|Voucher","120010",$J62)</f>
        <v>-3805</v>
      </c>
    </row>
    <row r="63" spans="1:11" x14ac:dyDescent="0.25">
      <c r="A63" s="4" t="s">
        <v>939</v>
      </c>
      <c r="B63" s="7" t="str">
        <f>_xll.AtlasFormulas.AtlasFunctions.AtlasTable("PROD",DataAreaId,"T.SalesTable","%CustAccount","","","","","","","SalesId",$A63)</f>
        <v>364-000055</v>
      </c>
      <c r="C63" s="7" t="str">
        <f>_xll.AtlasFormulas.AtlasFunctions.AtlasTable("PROD",DataAreaId,"T.CustTable","%Name","","","","","","","AccountNum",$B63)</f>
        <v>Aannemingsmaatschappij van Gelder B.V.</v>
      </c>
      <c r="D63" s="4" t="s">
        <v>484</v>
      </c>
      <c r="E63" s="4" t="s">
        <v>485</v>
      </c>
      <c r="F63" s="6">
        <v>42835</v>
      </c>
      <c r="G63" s="4" t="s">
        <v>50</v>
      </c>
      <c r="H63" s="9">
        <v>-78</v>
      </c>
      <c r="I63" s="6">
        <v>42835</v>
      </c>
      <c r="J63" s="10" t="s">
        <v>1868</v>
      </c>
      <c r="K63">
        <f>_xll.AtlasFormulas.AtlasFunctions.AtlasBalance("PROD",DataAreaId,"T.LedgerTrans","Sum|AmountMST|0","","","","","","","AccountNum|Voucher","120010",$J63)</f>
        <v>-1287.0999999999999</v>
      </c>
    </row>
    <row r="64" spans="1:11" x14ac:dyDescent="0.25">
      <c r="A64" s="4" t="s">
        <v>1563</v>
      </c>
      <c r="B64" s="7" t="str">
        <f>_xll.AtlasFormulas.AtlasFunctions.AtlasTable("PROD",DataAreaId,"T.SalesTable","%CustAccount","","","","","","","SalesId",$A64)</f>
        <v>364-000010</v>
      </c>
      <c r="C64" s="7" t="str">
        <f>_xll.AtlasFormulas.AtlasFunctions.AtlasTable("PROD",DataAreaId,"T.CustTable","%Name","","","","","","","AccountNum",$B64)</f>
        <v>Balm Uitwendige Wapening B.V.</v>
      </c>
      <c r="D64" s="4" t="s">
        <v>1560</v>
      </c>
      <c r="E64" s="4" t="s">
        <v>1562</v>
      </c>
      <c r="F64" s="6">
        <v>42790</v>
      </c>
      <c r="G64" s="4" t="s">
        <v>50</v>
      </c>
      <c r="H64" s="9">
        <v>-24</v>
      </c>
      <c r="I64" s="6">
        <v>42790</v>
      </c>
      <c r="J64" s="10" t="s">
        <v>1883</v>
      </c>
      <c r="K64">
        <f>_xll.AtlasFormulas.AtlasFunctions.AtlasBalance("PROD",DataAreaId,"T.LedgerTrans","Sum|AmountMST|0","","","","","","","AccountNum|Voucher","120010",$J64)</f>
        <v>0</v>
      </c>
    </row>
    <row r="65" spans="1:11" x14ac:dyDescent="0.25">
      <c r="A65" s="4" t="s">
        <v>1653</v>
      </c>
      <c r="B65" s="7" t="str">
        <f>_xll.AtlasFormulas.AtlasFunctions.AtlasTable("PROD",DataAreaId,"T.SalesTable","%CustAccount","","","","","","","SalesId",$A65)</f>
        <v>364-000014</v>
      </c>
      <c r="C65" s="7" t="str">
        <f>_xll.AtlasFormulas.AtlasFunctions.AtlasTable("PROD",DataAreaId,"T.CustTable","%Name","","","","","","","AccountNum",$B65)</f>
        <v>Rowij</v>
      </c>
      <c r="D65" s="4" t="s">
        <v>582</v>
      </c>
      <c r="E65" s="4" t="s">
        <v>583</v>
      </c>
      <c r="F65" s="6">
        <v>42779</v>
      </c>
      <c r="G65" s="4" t="s">
        <v>50</v>
      </c>
      <c r="H65" s="9">
        <v>-10</v>
      </c>
      <c r="I65" s="6">
        <v>42779</v>
      </c>
      <c r="J65" s="10" t="s">
        <v>1884</v>
      </c>
      <c r="K65">
        <f>_xll.AtlasFormulas.AtlasFunctions.AtlasBalance("PROD",DataAreaId,"T.LedgerTrans","Sum|AmountMST|0","","","","","","","AccountNum|Voucher","120010",$J65)</f>
        <v>-75</v>
      </c>
    </row>
    <row r="66" spans="1:11" ht="30" x14ac:dyDescent="0.25">
      <c r="A66" s="4" t="s">
        <v>1766</v>
      </c>
      <c r="B66" s="7" t="str">
        <f>_xll.AtlasFormulas.AtlasFunctions.AtlasTable("PROD",DataAreaId,"T.SalesTable","%CustAccount","","","","","","","SalesId",$A66)</f>
        <v>364-000146</v>
      </c>
      <c r="C66" s="7" t="str">
        <f>_xll.AtlasFormulas.AtlasFunctions.AtlasTable("PROD",DataAreaId,"T.CustTable","%Name","","","","","","","AccountNum",$B66)</f>
        <v>Simpson Strong-Tie Manufacturing inc.</v>
      </c>
      <c r="D66" s="4" t="s">
        <v>1763</v>
      </c>
      <c r="E66" s="12" t="s">
        <v>1765</v>
      </c>
      <c r="F66" s="6">
        <v>42870</v>
      </c>
      <c r="G66" s="4" t="s">
        <v>50</v>
      </c>
      <c r="H66" s="9">
        <v>-1</v>
      </c>
      <c r="I66" s="6">
        <v>42856</v>
      </c>
      <c r="J66" s="10" t="s">
        <v>1885</v>
      </c>
      <c r="K66">
        <f>_xll.AtlasFormulas.AtlasFunctions.AtlasBalance("PROD",DataAreaId,"T.LedgerTrans","Sum|AmountMST|0","","","","","","","AccountNum|Voucher","120010",$J66)</f>
        <v>0</v>
      </c>
    </row>
    <row r="67" spans="1:11" x14ac:dyDescent="0.25">
      <c r="A67" s="4" t="s">
        <v>1481</v>
      </c>
      <c r="B67" s="7" t="str">
        <f>_xll.AtlasFormulas.AtlasFunctions.AtlasTable("PROD",DataAreaId,"T.SalesTable","%CustAccount","","","","","","","SalesId",$A67)</f>
        <v>364-000014</v>
      </c>
      <c r="C67" s="7" t="str">
        <f>_xll.AtlasFormulas.AtlasFunctions.AtlasTable("PROD",DataAreaId,"T.CustTable","%Name","","","","","","","AccountNum",$B67)</f>
        <v>Rowij</v>
      </c>
      <c r="D67" s="4" t="s">
        <v>153</v>
      </c>
      <c r="E67" s="4" t="s">
        <v>1630</v>
      </c>
      <c r="F67" s="6">
        <v>42822</v>
      </c>
      <c r="G67" s="4" t="s">
        <v>50</v>
      </c>
      <c r="H67" s="9">
        <v>-1</v>
      </c>
      <c r="I67" s="6">
        <v>42822</v>
      </c>
      <c r="J67" s="10" t="s">
        <v>1886</v>
      </c>
      <c r="K67">
        <f>_xll.AtlasFormulas.AtlasFunctions.AtlasBalance("PROD",DataAreaId,"T.LedgerTrans","Sum|AmountMST|0","","","","","","","AccountNum|Voucher","120010",$J67)</f>
        <v>0</v>
      </c>
    </row>
    <row r="68" spans="1:11" x14ac:dyDescent="0.25">
      <c r="A68" s="4" t="s">
        <v>1510</v>
      </c>
      <c r="B68" s="7" t="str">
        <f>_xll.AtlasFormulas.AtlasFunctions.AtlasTable("PROD",DataAreaId,"T.SalesTable","%CustAccount","","","","","","","SalesId",$A68)</f>
        <v>364-000010</v>
      </c>
      <c r="C68" s="7" t="str">
        <f>_xll.AtlasFormulas.AtlasFunctions.AtlasTable("PROD",DataAreaId,"T.CustTable","%Name","","","","","","","AccountNum",$B68)</f>
        <v>Balm Uitwendige Wapening B.V.</v>
      </c>
      <c r="D68" s="4" t="s">
        <v>593</v>
      </c>
      <c r="E68" s="4" t="s">
        <v>594</v>
      </c>
      <c r="F68" s="6">
        <v>42775</v>
      </c>
      <c r="G68" s="4" t="s">
        <v>50</v>
      </c>
      <c r="H68" s="9">
        <v>-15</v>
      </c>
      <c r="I68" s="6">
        <v>42775</v>
      </c>
      <c r="J68" s="10" t="s">
        <v>1876</v>
      </c>
      <c r="K68">
        <f>_xll.AtlasFormulas.AtlasFunctions.AtlasBalance("PROD",DataAreaId,"T.LedgerTrans","Sum|AmountMST|0","","","","","","","AccountNum|Voucher","120010",$J68)</f>
        <v>-2565.75</v>
      </c>
    </row>
    <row r="69" spans="1:11" x14ac:dyDescent="0.25">
      <c r="A69" s="4" t="s">
        <v>1506</v>
      </c>
      <c r="B69" s="7" t="str">
        <f>_xll.AtlasFormulas.AtlasFunctions.AtlasTable("PROD",DataAreaId,"T.SalesTable","%CustAccount","","","","","","","SalesId",$A69)</f>
        <v>364-000010</v>
      </c>
      <c r="C69" s="7" t="str">
        <f>_xll.AtlasFormulas.AtlasFunctions.AtlasTable("PROD",DataAreaId,"T.CustTable","%Name","","","","","","","AccountNum",$B69)</f>
        <v>Balm Uitwendige Wapening B.V.</v>
      </c>
      <c r="D69" s="4" t="s">
        <v>593</v>
      </c>
      <c r="E69" s="4" t="s">
        <v>594</v>
      </c>
      <c r="F69" s="6">
        <v>42775</v>
      </c>
      <c r="G69" s="4" t="s">
        <v>50</v>
      </c>
      <c r="H69" s="9">
        <v>-4</v>
      </c>
      <c r="I69" s="6">
        <v>42775</v>
      </c>
      <c r="J69" s="10" t="s">
        <v>1882</v>
      </c>
      <c r="K69">
        <f>_xll.AtlasFormulas.AtlasFunctions.AtlasBalance("PROD",DataAreaId,"T.LedgerTrans","Sum|AmountMST|0","","","","","","","AccountNum|Voucher","120010",$J69)</f>
        <v>-3805</v>
      </c>
    </row>
    <row r="70" spans="1:11" x14ac:dyDescent="0.25">
      <c r="A70" s="4" t="s">
        <v>1506</v>
      </c>
      <c r="B70" s="7" t="str">
        <f>_xll.AtlasFormulas.AtlasFunctions.AtlasTable("PROD",DataAreaId,"T.SalesTable","%CustAccount","","","","","","","SalesId",$A70)</f>
        <v>364-000010</v>
      </c>
      <c r="C70" s="7" t="str">
        <f>_xll.AtlasFormulas.AtlasFunctions.AtlasTable("PROD",DataAreaId,"T.CustTable","%Name","","","","","","","AccountNum",$B70)</f>
        <v>Balm Uitwendige Wapening B.V.</v>
      </c>
      <c r="D70" s="4" t="s">
        <v>582</v>
      </c>
      <c r="E70" s="4" t="s">
        <v>583</v>
      </c>
      <c r="F70" s="6">
        <v>42775</v>
      </c>
      <c r="G70" s="4" t="s">
        <v>50</v>
      </c>
      <c r="H70" s="9">
        <v>-30</v>
      </c>
      <c r="I70" s="6">
        <v>42775</v>
      </c>
      <c r="J70" s="10" t="s">
        <v>1882</v>
      </c>
      <c r="K70">
        <f>_xll.AtlasFormulas.AtlasFunctions.AtlasBalance("PROD",DataAreaId,"T.LedgerTrans","Sum|AmountMST|0","","","","","","","AccountNum|Voucher","120010",$J70)</f>
        <v>-3805</v>
      </c>
    </row>
    <row r="71" spans="1:11" x14ac:dyDescent="0.25">
      <c r="A71" s="4" t="s">
        <v>1753</v>
      </c>
      <c r="B71" s="7" t="str">
        <f>_xll.AtlasFormulas.AtlasFunctions.AtlasTable("PROD",DataAreaId,"T.SalesTable","%CustAccount","","","","","","","SalesId",$A71)</f>
        <v>364-000175</v>
      </c>
      <c r="C71" s="7" t="str">
        <f>_xll.AtlasFormulas.AtlasFunctions.AtlasTable("PROD",DataAreaId,"T.CustTable","%Name","","","","","","","AccountNum",$B71)</f>
        <v>Desami SPRL</v>
      </c>
      <c r="D71" s="4" t="s">
        <v>148</v>
      </c>
      <c r="E71" s="4" t="s">
        <v>147</v>
      </c>
      <c r="F71" s="6">
        <v>42894</v>
      </c>
      <c r="G71" s="4" t="s">
        <v>50</v>
      </c>
      <c r="H71" s="9">
        <v>-55</v>
      </c>
      <c r="I71" s="6">
        <v>42894</v>
      </c>
      <c r="J71" s="10" t="s">
        <v>1887</v>
      </c>
      <c r="K71">
        <f>_xll.AtlasFormulas.AtlasFunctions.AtlasBalance("PROD",DataAreaId,"T.LedgerTrans","Sum|AmountMST|0","","","","","","","AccountNum|Voucher","120010",$J71)</f>
        <v>-5115</v>
      </c>
    </row>
    <row r="72" spans="1:11" x14ac:dyDescent="0.25">
      <c r="A72" s="4" t="s">
        <v>1821</v>
      </c>
      <c r="B72" s="7" t="str">
        <f>_xll.AtlasFormulas.AtlasFunctions.AtlasTable("PROD",DataAreaId,"T.SalesTable","%CustAccount","","","","","","","SalesId",$A72)</f>
        <v>364-000011</v>
      </c>
      <c r="C72" s="7" t="str">
        <f>_xll.AtlasFormulas.AtlasFunctions.AtlasTable("PROD",DataAreaId,"T.CustTable","%Name","","","","","","","AccountNum",$B72)</f>
        <v>Fortius B.K.International bvba</v>
      </c>
      <c r="D72" s="4" t="s">
        <v>15</v>
      </c>
      <c r="E72" s="4" t="s">
        <v>16</v>
      </c>
      <c r="F72" s="6">
        <v>42900</v>
      </c>
      <c r="G72" s="4" t="s">
        <v>50</v>
      </c>
      <c r="H72" s="9">
        <v>-1</v>
      </c>
      <c r="I72" s="6">
        <v>42900</v>
      </c>
      <c r="J72" s="10" t="s">
        <v>1888</v>
      </c>
      <c r="K72">
        <f>_xll.AtlasFormulas.AtlasFunctions.AtlasBalance("PROD",DataAreaId,"T.LedgerTrans","Sum|AmountMST|0","","","","","","","AccountNum|Voucher","120010",$J72)</f>
        <v>-37.5</v>
      </c>
    </row>
    <row r="73" spans="1:11" x14ac:dyDescent="0.25">
      <c r="A73" s="4" t="s">
        <v>1821</v>
      </c>
      <c r="B73" s="7" t="str">
        <f>_xll.AtlasFormulas.AtlasFunctions.AtlasTable("PROD",DataAreaId,"T.SalesTable","%CustAccount","","","","","","","SalesId",$A73)</f>
        <v>364-000011</v>
      </c>
      <c r="C73" s="7" t="str">
        <f>_xll.AtlasFormulas.AtlasFunctions.AtlasTable("PROD",DataAreaId,"T.CustTable","%Name","","","","","","","AccountNum",$B73)</f>
        <v>Fortius B.K.International bvba</v>
      </c>
      <c r="D73" s="4" t="s">
        <v>15</v>
      </c>
      <c r="E73" s="4" t="s">
        <v>16</v>
      </c>
      <c r="F73" s="6">
        <v>42900</v>
      </c>
      <c r="G73" s="4" t="s">
        <v>1828</v>
      </c>
      <c r="H73" s="9">
        <v>1</v>
      </c>
      <c r="I73" s="6">
        <v>42900</v>
      </c>
      <c r="J73" s="10" t="s">
        <v>1888</v>
      </c>
      <c r="K73">
        <f>_xll.AtlasFormulas.AtlasFunctions.AtlasBalance("PROD",DataAreaId,"T.LedgerTrans","Sum|AmountMST|0","","","","","","","AccountNum|Voucher","120010",$J73)</f>
        <v>-37.5</v>
      </c>
    </row>
    <row r="74" spans="1:11" x14ac:dyDescent="0.25">
      <c r="A74" s="4" t="s">
        <v>774</v>
      </c>
      <c r="B74" s="7" t="str">
        <f>_xll.AtlasFormulas.AtlasFunctions.AtlasTable("PROD",DataAreaId,"T.SalesTable","%CustAccount","","","","","","","SalesId",$A74)</f>
        <v>364-000176</v>
      </c>
      <c r="C74" s="7" t="str">
        <f>_xll.AtlasFormulas.AtlasFunctions.AtlasTable("PROD",DataAreaId,"T.CustTable","%Name","","","","","","","AccountNum",$B74)</f>
        <v>Bedeko Betontechniek</v>
      </c>
      <c r="D74" s="4" t="s">
        <v>15</v>
      </c>
      <c r="E74" s="4" t="s">
        <v>16</v>
      </c>
      <c r="F74" s="6">
        <v>42901</v>
      </c>
      <c r="G74" s="4" t="s">
        <v>1828</v>
      </c>
      <c r="H74" s="9">
        <v>1</v>
      </c>
      <c r="I74" s="6">
        <v>42906</v>
      </c>
      <c r="J74" s="10" t="s">
        <v>1889</v>
      </c>
      <c r="K74">
        <f>_xll.AtlasFormulas.AtlasFunctions.AtlasBalance("PROD",DataAreaId,"T.LedgerTrans","Sum|AmountMST|0","","","","","","","AccountNum|Voucher","120010",$J74)</f>
        <v>947.78</v>
      </c>
    </row>
    <row r="75" spans="1:11" x14ac:dyDescent="0.25">
      <c r="A75" s="4" t="s">
        <v>1446</v>
      </c>
      <c r="B75" s="7" t="str">
        <f>_xll.AtlasFormulas.AtlasFunctions.AtlasTable("PROD",DataAreaId,"T.SalesTable","%CustAccount","","","","","","","SalesId",$A75)</f>
        <v>364-000014</v>
      </c>
      <c r="C75" s="7" t="str">
        <f>_xll.AtlasFormulas.AtlasFunctions.AtlasTable("PROD",DataAreaId,"T.CustTable","%Name","","","","","","","AccountNum",$B75)</f>
        <v>Rowij</v>
      </c>
      <c r="D75" s="4" t="s">
        <v>492</v>
      </c>
      <c r="E75" s="4" t="s">
        <v>493</v>
      </c>
      <c r="F75" s="6">
        <v>42801</v>
      </c>
      <c r="G75" s="4" t="s">
        <v>1828</v>
      </c>
      <c r="H75" s="9">
        <v>150</v>
      </c>
      <c r="I75" s="6">
        <v>42807</v>
      </c>
      <c r="J75" s="10" t="s">
        <v>1890</v>
      </c>
      <c r="K75">
        <f>_xll.AtlasFormulas.AtlasFunctions.AtlasBalance("PROD",DataAreaId,"T.LedgerTrans","Sum|AmountMST|0","","","","","","","AccountNum|Voucher","120010",$J75)</f>
        <v>0</v>
      </c>
    </row>
    <row r="76" spans="1:11" x14ac:dyDescent="0.25">
      <c r="A76" s="4" t="s">
        <v>1516</v>
      </c>
      <c r="B76" s="7" t="str">
        <f>_xll.AtlasFormulas.AtlasFunctions.AtlasTable("PROD",DataAreaId,"T.SalesTable","%CustAccount","","","","","","","SalesId",$A76)</f>
        <v>364-000010</v>
      </c>
      <c r="C76" s="7" t="str">
        <f>_xll.AtlasFormulas.AtlasFunctions.AtlasTable("PROD",DataAreaId,"T.CustTable","%Name","","","","","","","AccountNum",$B76)</f>
        <v>Balm Uitwendige Wapening B.V.</v>
      </c>
      <c r="D76" s="4" t="s">
        <v>1560</v>
      </c>
      <c r="E76" s="4" t="s">
        <v>1562</v>
      </c>
      <c r="F76" s="6">
        <v>42781</v>
      </c>
      <c r="G76" s="4" t="s">
        <v>1828</v>
      </c>
      <c r="H76" s="9">
        <v>24</v>
      </c>
      <c r="I76" s="6">
        <v>42790</v>
      </c>
      <c r="J76" s="10" t="s">
        <v>1891</v>
      </c>
      <c r="K76">
        <f>_xll.AtlasFormulas.AtlasFunctions.AtlasBalance("PROD",DataAreaId,"T.LedgerTrans","Sum|AmountMST|0","","","","","","","AccountNum|Voucher","120010",$J76)</f>
        <v>0</v>
      </c>
    </row>
    <row r="77" spans="1:11" x14ac:dyDescent="0.25">
      <c r="A77" s="4" t="s">
        <v>1287</v>
      </c>
      <c r="B77" s="7" t="str">
        <f>_xll.AtlasFormulas.AtlasFunctions.AtlasTable("PROD",DataAreaId,"T.SalesTable","%CustAccount","","","","","","","SalesId",$A77)</f>
        <v>364-000174</v>
      </c>
      <c r="C77" s="7" t="str">
        <f>_xll.AtlasFormulas.AtlasFunctions.AtlasTable("PROD",DataAreaId,"T.CustTable","%Name","","","","","","","AccountNum",$B77)</f>
        <v>IKO N.V.</v>
      </c>
      <c r="D77" s="4" t="s">
        <v>15</v>
      </c>
      <c r="E77" s="4" t="s">
        <v>16</v>
      </c>
      <c r="F77" s="6">
        <v>42906</v>
      </c>
      <c r="G77" s="4" t="s">
        <v>1828</v>
      </c>
      <c r="H77" s="9">
        <v>1</v>
      </c>
      <c r="I77" s="6">
        <v>42906</v>
      </c>
      <c r="J77" s="10" t="s">
        <v>1892</v>
      </c>
      <c r="K77">
        <f>_xll.AtlasFormulas.AtlasFunctions.AtlasBalance("PROD",DataAreaId,"T.LedgerTrans","Sum|AmountMST|0","","","","","","","AccountNum|Voucher","120010",$J77)</f>
        <v>900</v>
      </c>
    </row>
    <row r="78" spans="1:11" ht="30" x14ac:dyDescent="0.25">
      <c r="A78" s="4" t="s">
        <v>1193</v>
      </c>
      <c r="B78" s="7" t="str">
        <f>_xll.AtlasFormulas.AtlasFunctions.AtlasTable("PROD",DataAreaId,"T.SalesTable","%CustAccount","","","","","","","SalesId",$A78)</f>
        <v>364-000175</v>
      </c>
      <c r="C78" s="7" t="str">
        <f>_xll.AtlasFormulas.AtlasFunctions.AtlasTable("PROD",DataAreaId,"T.CustTable","%Name","","","","","","","AccountNum",$B78)</f>
        <v>Desami SPRL</v>
      </c>
      <c r="D78" s="4" t="s">
        <v>1755</v>
      </c>
      <c r="E78" s="12" t="s">
        <v>1757</v>
      </c>
      <c r="F78" s="6">
        <v>42844</v>
      </c>
      <c r="G78" s="4" t="s">
        <v>1828</v>
      </c>
      <c r="H78" s="9">
        <v>1</v>
      </c>
      <c r="I78" s="6">
        <v>42844</v>
      </c>
      <c r="J78" s="10" t="s">
        <v>1893</v>
      </c>
      <c r="K78">
        <f>_xll.AtlasFormulas.AtlasFunctions.AtlasBalance("PROD",DataAreaId,"T.LedgerTrans","Sum|AmountMST|0","","","","","","","AccountNum|Voucher","120010",$J78)</f>
        <v>0</v>
      </c>
    </row>
    <row r="79" spans="1:11" x14ac:dyDescent="0.25">
      <c r="A79" s="4" t="s">
        <v>1536</v>
      </c>
      <c r="B79" s="7" t="str">
        <f>_xll.AtlasFormulas.AtlasFunctions.AtlasTable("PROD",DataAreaId,"T.SalesTable","%CustAccount","","","","","","","SalesId",$A79)</f>
        <v>364-000018</v>
      </c>
      <c r="C79" s="7" t="str">
        <f>_xll.AtlasFormulas.AtlasFunctions.AtlasTable("PROD",DataAreaId,"T.CustTable","%Name","","","","","","","AccountNum",$B79)</f>
        <v>Tebecon B.V.</v>
      </c>
      <c r="D79" s="4" t="s">
        <v>1758</v>
      </c>
      <c r="E79" s="4" t="s">
        <v>1760</v>
      </c>
      <c r="F79" s="6">
        <v>42851</v>
      </c>
      <c r="G79" s="4" t="s">
        <v>1828</v>
      </c>
      <c r="H79" s="9">
        <v>1</v>
      </c>
      <c r="I79" s="6">
        <v>42863</v>
      </c>
      <c r="J79" s="10" t="s">
        <v>1894</v>
      </c>
      <c r="K79">
        <f>_xll.AtlasFormulas.AtlasFunctions.AtlasBalance("PROD",DataAreaId,"T.LedgerTrans","Sum|AmountMST|0","","","","","","","AccountNum|Voucher","120010",$J79)</f>
        <v>0</v>
      </c>
    </row>
    <row r="80" spans="1:11" x14ac:dyDescent="0.25">
      <c r="A80" s="4" t="s">
        <v>1442</v>
      </c>
      <c r="B80" s="7" t="str">
        <f>_xll.AtlasFormulas.AtlasFunctions.AtlasTable("PROD",DataAreaId,"T.SalesTable","%CustAccount","","","","","","","SalesId",$A80)</f>
        <v>364-000014</v>
      </c>
      <c r="C80" s="7" t="str">
        <f>_xll.AtlasFormulas.AtlasFunctions.AtlasTable("PROD",DataAreaId,"T.CustTable","%Name","","","","","","","AccountNum",$B80)</f>
        <v>Rowij</v>
      </c>
      <c r="D80" s="4" t="s">
        <v>1758</v>
      </c>
      <c r="E80" s="4" t="s">
        <v>1760</v>
      </c>
      <c r="F80" s="6">
        <v>42797</v>
      </c>
      <c r="G80" s="4" t="s">
        <v>1828</v>
      </c>
      <c r="H80" s="9">
        <v>4</v>
      </c>
      <c r="I80" s="6">
        <v>42797</v>
      </c>
      <c r="J80" s="10" t="s">
        <v>1895</v>
      </c>
      <c r="K80">
        <f>_xll.AtlasFormulas.AtlasFunctions.AtlasBalance("PROD",DataAreaId,"T.LedgerTrans","Sum|AmountMST|0","","","","","","","AccountNum|Voucher","120010",$J80)</f>
        <v>15067.56</v>
      </c>
    </row>
    <row r="81" spans="1:11" ht="30" x14ac:dyDescent="0.25">
      <c r="A81" s="4" t="s">
        <v>1762</v>
      </c>
      <c r="B81" s="7" t="str">
        <f>_xll.AtlasFormulas.AtlasFunctions.AtlasTable("PROD",DataAreaId,"T.SalesTable","%CustAccount","","","","","","","SalesId",$A81)</f>
        <v>364-000146</v>
      </c>
      <c r="C81" s="7" t="str">
        <f>_xll.AtlasFormulas.AtlasFunctions.AtlasTable("PROD",DataAreaId,"T.CustTable","%Name","","","","","","","AccountNum",$B81)</f>
        <v>Simpson Strong-Tie Manufacturing inc.</v>
      </c>
      <c r="D81" s="4" t="s">
        <v>1763</v>
      </c>
      <c r="E81" s="12" t="s">
        <v>1765</v>
      </c>
      <c r="F81" s="6">
        <v>42821</v>
      </c>
      <c r="G81" s="4" t="s">
        <v>1828</v>
      </c>
      <c r="H81" s="9">
        <v>1</v>
      </c>
      <c r="I81" s="6">
        <v>42821</v>
      </c>
      <c r="J81" s="10" t="s">
        <v>1896</v>
      </c>
      <c r="K81">
        <f>_xll.AtlasFormulas.AtlasFunctions.AtlasBalance("PROD",DataAreaId,"T.LedgerTrans","Sum|AmountMST|0","","","","","","","AccountNum|Voucher","120010",$J81)</f>
        <v>0</v>
      </c>
    </row>
    <row r="82" spans="1:11" x14ac:dyDescent="0.25">
      <c r="A82" s="4" t="s">
        <v>1508</v>
      </c>
      <c r="B82" s="7" t="str">
        <f>_xll.AtlasFormulas.AtlasFunctions.AtlasTable("PROD",DataAreaId,"T.SalesTable","%CustAccount","","","","","","","SalesId",$A82)</f>
        <v>364-000010</v>
      </c>
      <c r="C82" s="7" t="str">
        <f>_xll.AtlasFormulas.AtlasFunctions.AtlasTable("PROD",DataAreaId,"T.CustTable","%Name","","","","","","","AccountNum",$B82)</f>
        <v>Balm Uitwendige Wapening B.V.</v>
      </c>
      <c r="D82" s="4" t="s">
        <v>582</v>
      </c>
      <c r="E82" s="4" t="s">
        <v>583</v>
      </c>
      <c r="F82" s="6">
        <v>42775</v>
      </c>
      <c r="G82" s="4" t="s">
        <v>1828</v>
      </c>
      <c r="H82" s="9">
        <v>30</v>
      </c>
      <c r="I82" s="6">
        <v>42775</v>
      </c>
      <c r="J82" s="10" t="s">
        <v>1897</v>
      </c>
      <c r="K82">
        <f>_xll.AtlasFormulas.AtlasFunctions.AtlasBalance("PROD",DataAreaId,"T.LedgerTrans","Sum|AmountMST|0","","","","","","","AccountNum|Voucher","120010",$J82)</f>
        <v>6097.5</v>
      </c>
    </row>
    <row r="83" spans="1:11" x14ac:dyDescent="0.25">
      <c r="A83" s="4" t="s">
        <v>1583</v>
      </c>
      <c r="B83" s="7" t="str">
        <f>_xll.AtlasFormulas.AtlasFunctions.AtlasTable("PROD",DataAreaId,"T.SalesTable","%CustAccount","","","","","","","SalesId",$A83)</f>
        <v>364-000014</v>
      </c>
      <c r="C83" s="7" t="str">
        <f>_xll.AtlasFormulas.AtlasFunctions.AtlasTable("PROD",DataAreaId,"T.CustTable","%Name","","","","","","","AccountNum",$B83)</f>
        <v>Rowij</v>
      </c>
      <c r="D83" s="4" t="s">
        <v>582</v>
      </c>
      <c r="E83" s="4" t="s">
        <v>583</v>
      </c>
      <c r="F83" s="6">
        <v>42760</v>
      </c>
      <c r="G83" s="4" t="s">
        <v>1828</v>
      </c>
      <c r="H83" s="9">
        <v>10</v>
      </c>
      <c r="I83" s="6">
        <v>42761</v>
      </c>
      <c r="J83" s="10" t="s">
        <v>1898</v>
      </c>
      <c r="K83">
        <f>_xll.AtlasFormulas.AtlasFunctions.AtlasBalance("PROD",DataAreaId,"T.LedgerTrans","Sum|AmountMST|0","","","","","","","AccountNum|Voucher","120010",$J83)</f>
        <v>0</v>
      </c>
    </row>
    <row r="84" spans="1:11" x14ac:dyDescent="0.25">
      <c r="A84" s="4" t="s">
        <v>1610</v>
      </c>
      <c r="B84" s="7" t="str">
        <f>_xll.AtlasFormulas.AtlasFunctions.AtlasTable("PROD",DataAreaId,"T.SalesTable","%CustAccount","","","","","","","SalesId",$A84)</f>
        <v>364-000054</v>
      </c>
      <c r="C84" s="7" t="str">
        <f>_xll.AtlasFormulas.AtlasFunctions.AtlasTable("PROD",DataAreaId,"T.CustTable","%Name","","","","","","","AccountNum",$B84)</f>
        <v>Geco Composietbedrijf</v>
      </c>
      <c r="D84" s="4" t="s">
        <v>582</v>
      </c>
      <c r="E84" s="4" t="s">
        <v>583</v>
      </c>
      <c r="F84" s="6">
        <v>42765</v>
      </c>
      <c r="G84" s="4" t="s">
        <v>1828</v>
      </c>
      <c r="H84" s="9">
        <v>20</v>
      </c>
      <c r="I84" s="6">
        <v>42774</v>
      </c>
      <c r="J84" s="10" t="s">
        <v>1899</v>
      </c>
      <c r="K84">
        <f>_xll.AtlasFormulas.AtlasFunctions.AtlasBalance("PROD",DataAreaId,"T.LedgerTrans","Sum|AmountMST|0","","","","","","","AccountNum|Voucher","120010",$J84)</f>
        <v>0</v>
      </c>
    </row>
    <row r="85" spans="1:11" x14ac:dyDescent="0.25">
      <c r="A85" s="4" t="s">
        <v>1663</v>
      </c>
      <c r="B85" s="7" t="str">
        <f>_xll.AtlasFormulas.AtlasFunctions.AtlasTable("PROD",DataAreaId,"T.SalesTable","%CustAccount","","","","","","","SalesId",$A85)</f>
        <v>364-000010</v>
      </c>
      <c r="C85" s="7" t="str">
        <f>_xll.AtlasFormulas.AtlasFunctions.AtlasTable("PROD",DataAreaId,"T.CustTable","%Name","","","","","","","AccountNum",$B85)</f>
        <v>Balm Uitwendige Wapening B.V.</v>
      </c>
      <c r="D85" s="4" t="s">
        <v>582</v>
      </c>
      <c r="E85" s="4" t="s">
        <v>583</v>
      </c>
      <c r="F85" s="6">
        <v>42797</v>
      </c>
      <c r="G85" s="4" t="s">
        <v>1828</v>
      </c>
      <c r="H85" s="9">
        <v>70</v>
      </c>
      <c r="I85" s="6">
        <v>42804</v>
      </c>
      <c r="J85" s="10" t="s">
        <v>1900</v>
      </c>
      <c r="K85">
        <f>_xll.AtlasFormulas.AtlasFunctions.AtlasBalance("PROD",DataAreaId,"T.LedgerTrans","Sum|AmountMST|0","","","","","","","AccountNum|Voucher","120010",$J85)</f>
        <v>0</v>
      </c>
    </row>
    <row r="86" spans="1:11" x14ac:dyDescent="0.25">
      <c r="A86" s="4" t="s">
        <v>1472</v>
      </c>
      <c r="B86" s="7" t="str">
        <f>_xll.AtlasFormulas.AtlasFunctions.AtlasTable("PROD",DataAreaId,"T.SalesTable","%CustAccount","","","","","","","SalesId",$A86)</f>
        <v>364-000010</v>
      </c>
      <c r="C86" s="7" t="str">
        <f>_xll.AtlasFormulas.AtlasFunctions.AtlasTable("PROD",DataAreaId,"T.CustTable","%Name","","","","","","","AccountNum",$B86)</f>
        <v>Balm Uitwendige Wapening B.V.</v>
      </c>
      <c r="D86" s="4" t="s">
        <v>582</v>
      </c>
      <c r="E86" s="4" t="s">
        <v>583</v>
      </c>
      <c r="F86" s="6">
        <v>42796</v>
      </c>
      <c r="G86" s="4" t="s">
        <v>1828</v>
      </c>
      <c r="H86" s="9">
        <v>22</v>
      </c>
      <c r="I86" s="6">
        <v>42811</v>
      </c>
      <c r="J86" s="10" t="s">
        <v>1901</v>
      </c>
      <c r="K86">
        <f>_xll.AtlasFormulas.AtlasFunctions.AtlasBalance("PROD",DataAreaId,"T.LedgerTrans","Sum|AmountMST|0","","","","","","","AccountNum|Voucher","120010",$J86)</f>
        <v>2885.11</v>
      </c>
    </row>
    <row r="87" spans="1:11" x14ac:dyDescent="0.25">
      <c r="A87" s="4" t="s">
        <v>1660</v>
      </c>
      <c r="B87" s="7" t="str">
        <f>_xll.AtlasFormulas.AtlasFunctions.AtlasTable("PROD",DataAreaId,"T.SalesTable","%CustAccount","","","","","","","SalesId",$A87)</f>
        <v>364-000059</v>
      </c>
      <c r="C87" s="7" t="str">
        <f>_xll.AtlasFormulas.AtlasFunctions.AtlasTable("PROD",DataAreaId,"T.CustTable","%Name","","","","","","","AccountNum",$B87)</f>
        <v>Kreeft Betonrenovatie &amp; Injectietechnieken BV</v>
      </c>
      <c r="D87" s="4" t="s">
        <v>582</v>
      </c>
      <c r="E87" s="4" t="s">
        <v>583</v>
      </c>
      <c r="F87" s="6">
        <v>42795</v>
      </c>
      <c r="G87" s="4" t="s">
        <v>1828</v>
      </c>
      <c r="H87" s="9">
        <v>42</v>
      </c>
      <c r="I87" s="6">
        <v>42804</v>
      </c>
      <c r="J87" s="10" t="s">
        <v>1902</v>
      </c>
      <c r="K87">
        <f>_xll.AtlasFormulas.AtlasFunctions.AtlasBalance("PROD",DataAreaId,"T.LedgerTrans","Sum|AmountMST|0","","","","","","","AccountNum|Voucher","120010",$J87)</f>
        <v>0</v>
      </c>
    </row>
    <row r="88" spans="1:11" x14ac:dyDescent="0.25">
      <c r="A88" s="4" t="s">
        <v>1502</v>
      </c>
      <c r="B88" s="7" t="str">
        <f>_xll.AtlasFormulas.AtlasFunctions.AtlasTable("PROD",DataAreaId,"T.SalesTable","%CustAccount","","","","","","","SalesId",$A88)</f>
        <v>364-000010</v>
      </c>
      <c r="C88" s="7" t="str">
        <f>_xll.AtlasFormulas.AtlasFunctions.AtlasTable("PROD",DataAreaId,"T.CustTable","%Name","","","","","","","AccountNum",$B88)</f>
        <v>Balm Uitwendige Wapening B.V.</v>
      </c>
      <c r="D88" s="4" t="s">
        <v>593</v>
      </c>
      <c r="E88" s="4" t="s">
        <v>594</v>
      </c>
      <c r="F88" s="6">
        <v>42769</v>
      </c>
      <c r="G88" s="4" t="s">
        <v>1828</v>
      </c>
      <c r="H88" s="9">
        <v>4</v>
      </c>
      <c r="I88" s="6">
        <v>42774</v>
      </c>
      <c r="J88" s="10" t="s">
        <v>1903</v>
      </c>
      <c r="K88">
        <f>_xll.AtlasFormulas.AtlasFunctions.AtlasBalance("PROD",DataAreaId,"T.LedgerTrans","Sum|AmountMST|0","","","","","","","AccountNum|Voucher","120010",$J88)</f>
        <v>3805</v>
      </c>
    </row>
    <row r="89" spans="1:11" x14ac:dyDescent="0.25">
      <c r="A89" s="4" t="s">
        <v>1498</v>
      </c>
      <c r="B89" s="7" t="str">
        <f>_xll.AtlasFormulas.AtlasFunctions.AtlasTable("PROD",DataAreaId,"T.SalesTable","%CustAccount","","","","","","","SalesId",$A89)</f>
        <v>364-000010</v>
      </c>
      <c r="C89" s="7" t="str">
        <f>_xll.AtlasFormulas.AtlasFunctions.AtlasTable("PROD",DataAreaId,"T.CustTable","%Name","","","","","","","AccountNum",$B89)</f>
        <v>Balm Uitwendige Wapening B.V.</v>
      </c>
      <c r="D89" s="4" t="s">
        <v>593</v>
      </c>
      <c r="E89" s="4" t="s">
        <v>594</v>
      </c>
      <c r="F89" s="6">
        <v>42775</v>
      </c>
      <c r="G89" s="4" t="s">
        <v>1828</v>
      </c>
      <c r="H89" s="9">
        <v>5</v>
      </c>
      <c r="I89" s="6">
        <v>42775</v>
      </c>
      <c r="J89" s="10" t="s">
        <v>1904</v>
      </c>
      <c r="K89">
        <f>_xll.AtlasFormulas.AtlasFunctions.AtlasBalance("PROD",DataAreaId,"T.LedgerTrans","Sum|AmountMST|0","","","","","","","AccountNum|Voucher","120010",$J89)</f>
        <v>435.75</v>
      </c>
    </row>
    <row r="90" spans="1:11" x14ac:dyDescent="0.25">
      <c r="A90" s="4" t="s">
        <v>1504</v>
      </c>
      <c r="B90" s="7" t="str">
        <f>_xll.AtlasFormulas.AtlasFunctions.AtlasTable("PROD",DataAreaId,"T.SalesTable","%CustAccount","","","","","","","SalesId",$A90)</f>
        <v>364-000010</v>
      </c>
      <c r="C90" s="7" t="str">
        <f>_xll.AtlasFormulas.AtlasFunctions.AtlasTable("PROD",DataAreaId,"T.CustTable","%Name","","","","","","","AccountNum",$B90)</f>
        <v>Balm Uitwendige Wapening B.V.</v>
      </c>
      <c r="D90" s="4" t="s">
        <v>593</v>
      </c>
      <c r="E90" s="4" t="s">
        <v>594</v>
      </c>
      <c r="F90" s="6">
        <v>42773</v>
      </c>
      <c r="G90" s="4" t="s">
        <v>1828</v>
      </c>
      <c r="H90" s="9">
        <v>15</v>
      </c>
      <c r="I90" s="6">
        <v>42774</v>
      </c>
      <c r="J90" s="10" t="s">
        <v>1905</v>
      </c>
      <c r="K90">
        <f>_xll.AtlasFormulas.AtlasFunctions.AtlasBalance("PROD",DataAreaId,"T.LedgerTrans","Sum|AmountMST|0","","","","","","","AccountNum|Voucher","120010",$J90)</f>
        <v>18.61</v>
      </c>
    </row>
    <row r="91" spans="1:11" x14ac:dyDescent="0.25">
      <c r="A91" s="4" t="s">
        <v>1645</v>
      </c>
      <c r="B91" s="7" t="str">
        <f>_xll.AtlasFormulas.AtlasFunctions.AtlasTable("PROD",DataAreaId,"T.SalesTable","%CustAccount","","","","","","","SalesId",$A91)</f>
        <v>364-000015</v>
      </c>
      <c r="C91" s="7" t="str">
        <f>_xll.AtlasFormulas.AtlasFunctions.AtlasTable("PROD",DataAreaId,"T.CustTable","%Name","","","","","","","AccountNum",$B91)</f>
        <v>Vogel B.V.</v>
      </c>
      <c r="D91" s="4" t="s">
        <v>45</v>
      </c>
      <c r="E91" s="4" t="s">
        <v>46</v>
      </c>
      <c r="F91" s="6">
        <v>42780</v>
      </c>
      <c r="G91" s="4" t="s">
        <v>1828</v>
      </c>
      <c r="H91" s="9">
        <v>1</v>
      </c>
      <c r="I91" s="6">
        <v>42780</v>
      </c>
      <c r="J91" s="10" t="s">
        <v>1906</v>
      </c>
      <c r="K91">
        <f>_xll.AtlasFormulas.AtlasFunctions.AtlasBalance("PROD",DataAreaId,"T.LedgerTrans","Sum|AmountMST|0","","","","","","","AccountNum|Voucher","120010",$J91)</f>
        <v>1137.92</v>
      </c>
    </row>
    <row r="92" spans="1:11" x14ac:dyDescent="0.25">
      <c r="A92" s="4" t="s">
        <v>1742</v>
      </c>
      <c r="B92" s="7" t="str">
        <f>_xll.AtlasFormulas.AtlasFunctions.AtlasTable("PROD",DataAreaId,"T.SalesTable","%CustAccount","","","","","","","SalesId",$A92)</f>
        <v>364-000036</v>
      </c>
      <c r="C92" s="7" t="str">
        <f>_xll.AtlasFormulas.AtlasFunctions.AtlasTable("PROD",DataAreaId,"T.CustTable","%Name","","","","","","","AccountNum",$B92)</f>
        <v>Bouwbedrijf Salverda B.V.</v>
      </c>
      <c r="D92" s="4" t="s">
        <v>45</v>
      </c>
      <c r="E92" s="4" t="s">
        <v>46</v>
      </c>
      <c r="F92" s="6">
        <v>42871</v>
      </c>
      <c r="G92" s="4" t="s">
        <v>1828</v>
      </c>
      <c r="H92" s="9">
        <v>1</v>
      </c>
      <c r="I92" s="6">
        <v>42871</v>
      </c>
      <c r="J92" s="10" t="s">
        <v>1907</v>
      </c>
      <c r="K92">
        <f>_xll.AtlasFormulas.AtlasFunctions.AtlasBalance("PROD",DataAreaId,"T.LedgerTrans","Sum|AmountMST|0","","","","","","","AccountNum|Voucher","120010",$J92)</f>
        <v>1450</v>
      </c>
    </row>
    <row r="93" spans="1:11" x14ac:dyDescent="0.25">
      <c r="A93" s="4" t="s">
        <v>1738</v>
      </c>
      <c r="B93" s="7" t="str">
        <f>_xll.AtlasFormulas.AtlasFunctions.AtlasTable("PROD",DataAreaId,"T.SalesTable","%CustAccount","","","","","","","SalesId",$A93)</f>
        <v>364-000018</v>
      </c>
      <c r="C93" s="7" t="str">
        <f>_xll.AtlasFormulas.AtlasFunctions.AtlasTable("PROD",DataAreaId,"T.CustTable","%Name","","","","","","","AccountNum",$B93)</f>
        <v>Tebecon B.V.</v>
      </c>
      <c r="D93" s="4" t="s">
        <v>45</v>
      </c>
      <c r="E93" s="4" t="s">
        <v>46</v>
      </c>
      <c r="F93" s="6">
        <v>42823</v>
      </c>
      <c r="G93" s="4" t="s">
        <v>1828</v>
      </c>
      <c r="H93" s="9">
        <v>1</v>
      </c>
      <c r="I93" s="6">
        <v>42823</v>
      </c>
      <c r="J93" s="10" t="s">
        <v>1908</v>
      </c>
      <c r="K93">
        <f>_xll.AtlasFormulas.AtlasFunctions.AtlasBalance("PROD",DataAreaId,"T.LedgerTrans","Sum|AmountMST|0","","","","","","","AccountNum|Voucher","120010",$J93)</f>
        <v>0</v>
      </c>
    </row>
    <row r="94" spans="1:11" x14ac:dyDescent="0.25">
      <c r="A94" s="4" t="s">
        <v>1740</v>
      </c>
      <c r="B94" s="7" t="str">
        <f>_xll.AtlasFormulas.AtlasFunctions.AtlasTable("PROD",DataAreaId,"T.SalesTable","%CustAccount","","","","","","","SalesId",$A94)</f>
        <v>364-000014</v>
      </c>
      <c r="C94" s="7" t="str">
        <f>_xll.AtlasFormulas.AtlasFunctions.AtlasTable("PROD",DataAreaId,"T.CustTable","%Name","","","","","","","AccountNum",$B94)</f>
        <v>Rowij</v>
      </c>
      <c r="D94" s="4" t="s">
        <v>45</v>
      </c>
      <c r="E94" s="4" t="s">
        <v>46</v>
      </c>
      <c r="F94" s="6">
        <v>42838</v>
      </c>
      <c r="G94" s="4" t="s">
        <v>1828</v>
      </c>
      <c r="H94" s="9">
        <v>1</v>
      </c>
      <c r="I94" s="6">
        <v>42838</v>
      </c>
      <c r="J94" s="10" t="s">
        <v>1909</v>
      </c>
      <c r="K94">
        <f>_xll.AtlasFormulas.AtlasFunctions.AtlasBalance("PROD",DataAreaId,"T.LedgerTrans","Sum|AmountMST|0","","","","","","","AccountNum|Voucher","120010",$J94)</f>
        <v>665</v>
      </c>
    </row>
    <row r="95" spans="1:11" x14ac:dyDescent="0.25">
      <c r="A95" s="4" t="s">
        <v>1744</v>
      </c>
      <c r="B95" s="7" t="str">
        <f>_xll.AtlasFormulas.AtlasFunctions.AtlasTable("PROD",DataAreaId,"T.SalesTable","%CustAccount","","","","","","","SalesId",$A95)</f>
        <v>364-000181</v>
      </c>
      <c r="C95" s="7" t="str">
        <f>_xll.AtlasFormulas.AtlasFunctions.AtlasTable("PROD",DataAreaId,"T.CustTable","%Name","","","","","","","AccountNum",$B95)</f>
        <v>Emarc</v>
      </c>
      <c r="D95" s="4" t="s">
        <v>604</v>
      </c>
      <c r="E95" s="4" t="s">
        <v>604</v>
      </c>
      <c r="F95" s="6">
        <v>42866</v>
      </c>
      <c r="G95" s="4" t="s">
        <v>1828</v>
      </c>
      <c r="H95" s="9">
        <v>2</v>
      </c>
      <c r="I95" s="6">
        <v>42866</v>
      </c>
      <c r="J95" s="10" t="s">
        <v>1910</v>
      </c>
      <c r="K95">
        <f>_xll.AtlasFormulas.AtlasFunctions.AtlasBalance("PROD",DataAreaId,"T.LedgerTrans","Sum|AmountMST|0","","","","","","","AccountNum|Voucher","120010",$J95)</f>
        <v>30</v>
      </c>
    </row>
    <row r="96" spans="1:11" x14ac:dyDescent="0.25">
      <c r="A96" s="4" t="s">
        <v>1751</v>
      </c>
      <c r="B96" s="7" t="str">
        <f>_xll.AtlasFormulas.AtlasFunctions.AtlasTable("PROD",DataAreaId,"T.SalesTable","%CustAccount","","","","","","","SalesId",$A96)</f>
        <v>364-000011</v>
      </c>
      <c r="C96" s="7" t="str">
        <f>_xll.AtlasFormulas.AtlasFunctions.AtlasTable("PROD",DataAreaId,"T.CustTable","%Name","","","","","","","AccountNum",$B96)</f>
        <v>Fortius B.K.International bvba</v>
      </c>
      <c r="D96" s="4" t="s">
        <v>148</v>
      </c>
      <c r="E96" s="4" t="s">
        <v>147</v>
      </c>
      <c r="F96" s="6">
        <v>42867</v>
      </c>
      <c r="G96" s="4" t="s">
        <v>1828</v>
      </c>
      <c r="H96" s="9">
        <v>15</v>
      </c>
      <c r="I96" s="6">
        <v>42867</v>
      </c>
      <c r="J96" s="10" t="s">
        <v>1911</v>
      </c>
      <c r="K96">
        <f>_xll.AtlasFormulas.AtlasFunctions.AtlasBalance("PROD",DataAreaId,"T.LedgerTrans","Sum|AmountMST|0","","","","","","","AccountNum|Voucher","120010",$J96)</f>
        <v>1269</v>
      </c>
    </row>
    <row r="97" spans="1:11" x14ac:dyDescent="0.25">
      <c r="A97" s="4" t="s">
        <v>1195</v>
      </c>
      <c r="B97" s="7" t="str">
        <f>_xll.AtlasFormulas.AtlasFunctions.AtlasTable("PROD",DataAreaId,"T.SalesTable","%CustAccount","","","","","","","SalesId",$A97)</f>
        <v>364-000059</v>
      </c>
      <c r="C97" s="7" t="str">
        <f>_xll.AtlasFormulas.AtlasFunctions.AtlasTable("PROD",DataAreaId,"T.CustTable","%Name","","","","","","","AccountNum",$B97)</f>
        <v>Kreeft Betonrenovatie &amp; Injectietechnieken BV</v>
      </c>
      <c r="D97" s="4" t="s">
        <v>148</v>
      </c>
      <c r="E97" s="4" t="s">
        <v>147</v>
      </c>
      <c r="F97" s="6">
        <v>42858</v>
      </c>
      <c r="G97" s="4" t="s">
        <v>1828</v>
      </c>
      <c r="H97" s="9">
        <v>9</v>
      </c>
      <c r="I97" s="6">
        <v>42863</v>
      </c>
      <c r="J97" s="10" t="s">
        <v>1912</v>
      </c>
      <c r="K97">
        <f>_xll.AtlasFormulas.AtlasFunctions.AtlasBalance("PROD",DataAreaId,"T.LedgerTrans","Sum|AmountMST|0","","","","","","","AccountNum|Voucher","120010",$J97)</f>
        <v>0</v>
      </c>
    </row>
    <row r="98" spans="1:11" x14ac:dyDescent="0.25">
      <c r="A98" s="4" t="s">
        <v>1536</v>
      </c>
      <c r="B98" s="7" t="str">
        <f>_xll.AtlasFormulas.AtlasFunctions.AtlasTable("PROD",DataAreaId,"T.SalesTable","%CustAccount","","","","","","","SalesId",$A98)</f>
        <v>364-000018</v>
      </c>
      <c r="C98" s="7" t="str">
        <f>_xll.AtlasFormulas.AtlasFunctions.AtlasTable("PROD",DataAreaId,"T.CustTable","%Name","","","","","","","AccountNum",$B98)</f>
        <v>Tebecon B.V.</v>
      </c>
      <c r="D98" s="4" t="s">
        <v>148</v>
      </c>
      <c r="E98" s="4" t="s">
        <v>147</v>
      </c>
      <c r="F98" s="6">
        <v>42851</v>
      </c>
      <c r="G98" s="4" t="s">
        <v>1828</v>
      </c>
      <c r="H98" s="9">
        <v>10</v>
      </c>
      <c r="I98" s="6">
        <v>42863</v>
      </c>
      <c r="J98" s="10" t="s">
        <v>1894</v>
      </c>
      <c r="K98">
        <f>_xll.AtlasFormulas.AtlasFunctions.AtlasBalance("PROD",DataAreaId,"T.LedgerTrans","Sum|AmountMST|0","","","","","","","AccountNum|Voucher","120010",$J98)</f>
        <v>0</v>
      </c>
    </row>
    <row r="99" spans="1:11" x14ac:dyDescent="0.25">
      <c r="A99" s="4" t="s">
        <v>1419</v>
      </c>
      <c r="B99" s="7" t="str">
        <f>_xll.AtlasFormulas.AtlasFunctions.AtlasTable("PROD",DataAreaId,"T.SalesTable","%CustAccount","","","","","","","SalesId",$A99)</f>
        <v>364-000175</v>
      </c>
      <c r="C99" s="7" t="str">
        <f>_xll.AtlasFormulas.AtlasFunctions.AtlasTable("PROD",DataAreaId,"T.CustTable","%Name","","","","","","","AccountNum",$B99)</f>
        <v>Desami SPRL</v>
      </c>
      <c r="D99" s="4" t="s">
        <v>148</v>
      </c>
      <c r="E99" s="4" t="s">
        <v>147</v>
      </c>
      <c r="F99" s="6">
        <v>42828</v>
      </c>
      <c r="G99" s="4" t="s">
        <v>1828</v>
      </c>
      <c r="H99" s="9">
        <v>55</v>
      </c>
      <c r="I99" s="6">
        <v>42830</v>
      </c>
      <c r="J99" s="10" t="s">
        <v>1913</v>
      </c>
      <c r="K99">
        <f>_xll.AtlasFormulas.AtlasFunctions.AtlasBalance("PROD",DataAreaId,"T.LedgerTrans","Sum|AmountMST|0","","","","","","","AccountNum|Voucher","120010",$J99)</f>
        <v>0</v>
      </c>
    </row>
    <row r="100" spans="1:11" x14ac:dyDescent="0.25">
      <c r="A100" s="4" t="s">
        <v>1747</v>
      </c>
      <c r="B100" s="7" t="str">
        <f>_xll.AtlasFormulas.AtlasFunctions.AtlasTable("PROD",DataAreaId,"T.SalesTable","%CustAccount","","","","","","","SalesId",$A100)</f>
        <v>364-000178</v>
      </c>
      <c r="C100" s="7" t="str">
        <f>_xll.AtlasFormulas.AtlasFunctions.AtlasTable("PROD",DataAreaId,"T.CustTable","%Name","","","","","","","AccountNum",$B100)</f>
        <v>Hardway BV</v>
      </c>
      <c r="D100" s="4" t="s">
        <v>148</v>
      </c>
      <c r="E100" s="4" t="s">
        <v>147</v>
      </c>
      <c r="F100" s="6">
        <v>42831</v>
      </c>
      <c r="G100" s="4" t="s">
        <v>1828</v>
      </c>
      <c r="H100" s="9">
        <v>8</v>
      </c>
      <c r="I100" s="6">
        <v>42832</v>
      </c>
      <c r="J100" s="10" t="s">
        <v>1914</v>
      </c>
      <c r="K100">
        <f>_xll.AtlasFormulas.AtlasFunctions.AtlasBalance("PROD",DataAreaId,"T.LedgerTrans","Sum|AmountMST|0","","","","","","","AccountNum|Voucher","120010",$J100)</f>
        <v>396</v>
      </c>
    </row>
    <row r="101" spans="1:11" x14ac:dyDescent="0.25">
      <c r="A101" s="4" t="s">
        <v>1635</v>
      </c>
      <c r="B101" s="7" t="str">
        <f>_xll.AtlasFormulas.AtlasFunctions.AtlasTable("PROD",DataAreaId,"T.SalesTable","%CustAccount","","","","","","","SalesId",$A101)</f>
        <v>364-000018</v>
      </c>
      <c r="C101" s="7" t="str">
        <f>_xll.AtlasFormulas.AtlasFunctions.AtlasTable("PROD",DataAreaId,"T.CustTable","%Name","","","","","","","AccountNum",$B101)</f>
        <v>Tebecon B.V.</v>
      </c>
      <c r="D101" s="4" t="s">
        <v>67</v>
      </c>
      <c r="E101" s="4" t="s">
        <v>572</v>
      </c>
      <c r="F101" s="6">
        <v>42823</v>
      </c>
      <c r="G101" s="4" t="s">
        <v>1828</v>
      </c>
      <c r="H101" s="9">
        <v>89</v>
      </c>
      <c r="I101" s="6">
        <v>42823</v>
      </c>
      <c r="J101" s="10" t="s">
        <v>1915</v>
      </c>
      <c r="K101">
        <f>_xll.AtlasFormulas.AtlasFunctions.AtlasBalance("PROD",DataAreaId,"T.LedgerTrans","Sum|AmountMST|0","","","","","","","AccountNum|Voucher","120010",$J101)</f>
        <v>6681.5</v>
      </c>
    </row>
    <row r="102" spans="1:11" x14ac:dyDescent="0.25">
      <c r="A102" s="4" t="s">
        <v>1481</v>
      </c>
      <c r="B102" s="7" t="str">
        <f>_xll.AtlasFormulas.AtlasFunctions.AtlasTable("PROD",DataAreaId,"T.SalesTable","%CustAccount","","","","","","","SalesId",$A102)</f>
        <v>364-000014</v>
      </c>
      <c r="C102" s="7" t="str">
        <f>_xll.AtlasFormulas.AtlasFunctions.AtlasTable("PROD",DataAreaId,"T.CustTable","%Name","","","","","","","AccountNum",$B102)</f>
        <v>Rowij</v>
      </c>
      <c r="D102" s="4" t="s">
        <v>67</v>
      </c>
      <c r="E102" s="4" t="s">
        <v>572</v>
      </c>
      <c r="F102" s="6">
        <v>42822</v>
      </c>
      <c r="G102" s="4" t="s">
        <v>1828</v>
      </c>
      <c r="H102" s="9">
        <v>1</v>
      </c>
      <c r="I102" s="6">
        <v>42823</v>
      </c>
      <c r="J102" s="10" t="s">
        <v>1916</v>
      </c>
      <c r="K102">
        <f>_xll.AtlasFormulas.AtlasFunctions.AtlasBalance("PROD",DataAreaId,"T.LedgerTrans","Sum|AmountMST|0","","","","","","","AccountNum|Voucher","120010",$J102)</f>
        <v>38.5</v>
      </c>
    </row>
    <row r="103" spans="1:11" x14ac:dyDescent="0.25">
      <c r="A103" s="4" t="s">
        <v>1632</v>
      </c>
      <c r="B103" s="7" t="str">
        <f>_xll.AtlasFormulas.AtlasFunctions.AtlasTable("PROD",DataAreaId,"T.SalesTable","%CustAccount","","","","","","","SalesId",$A103)</f>
        <v>364-000018</v>
      </c>
      <c r="C103" s="7" t="str">
        <f>_xll.AtlasFormulas.AtlasFunctions.AtlasTable("PROD",DataAreaId,"T.CustTable","%Name","","","","","","","AccountNum",$B103)</f>
        <v>Tebecon B.V.</v>
      </c>
      <c r="D103" s="4" t="s">
        <v>67</v>
      </c>
      <c r="E103" s="4" t="s">
        <v>572</v>
      </c>
      <c r="F103" s="6">
        <v>42800</v>
      </c>
      <c r="G103" s="4" t="s">
        <v>1828</v>
      </c>
      <c r="H103" s="9">
        <v>1</v>
      </c>
      <c r="I103" s="6">
        <v>42823</v>
      </c>
      <c r="J103" s="10" t="s">
        <v>1917</v>
      </c>
      <c r="K103">
        <f>_xll.AtlasFormulas.AtlasFunctions.AtlasBalance("PROD",DataAreaId,"T.LedgerTrans","Sum|AmountMST|0","","","","","","","AccountNum|Voucher","120010",$J103)</f>
        <v>44.64</v>
      </c>
    </row>
    <row r="104" spans="1:11" x14ac:dyDescent="0.25">
      <c r="A104" s="4" t="s">
        <v>1536</v>
      </c>
      <c r="B104" s="7" t="str">
        <f>_xll.AtlasFormulas.AtlasFunctions.AtlasTable("PROD",DataAreaId,"T.SalesTable","%CustAccount","","","","","","","SalesId",$A104)</f>
        <v>364-000018</v>
      </c>
      <c r="C104" s="7" t="str">
        <f>_xll.AtlasFormulas.AtlasFunctions.AtlasTable("PROD",DataAreaId,"T.CustTable","%Name","","","","","","","AccountNum",$B104)</f>
        <v>Tebecon B.V.</v>
      </c>
      <c r="D104" s="4" t="s">
        <v>67</v>
      </c>
      <c r="E104" s="4" t="s">
        <v>572</v>
      </c>
      <c r="F104" s="6">
        <v>42851</v>
      </c>
      <c r="G104" s="4" t="s">
        <v>1828</v>
      </c>
      <c r="H104" s="9">
        <v>1</v>
      </c>
      <c r="I104" s="6">
        <v>42863</v>
      </c>
      <c r="J104" s="10" t="s">
        <v>1894</v>
      </c>
      <c r="K104">
        <f>_xll.AtlasFormulas.AtlasFunctions.AtlasBalance("PROD",DataAreaId,"T.LedgerTrans","Sum|AmountMST|0","","","","","","","AccountNum|Voucher","120010",$J104)</f>
        <v>0</v>
      </c>
    </row>
    <row r="105" spans="1:11" x14ac:dyDescent="0.25">
      <c r="A105" s="4" t="s">
        <v>1448</v>
      </c>
      <c r="B105" s="7" t="str">
        <f>_xll.AtlasFormulas.AtlasFunctions.AtlasTable("PROD",DataAreaId,"T.SalesTable","%CustAccount","","","","","","","SalesId",$A105)</f>
        <v>364-000014</v>
      </c>
      <c r="C105" s="7" t="str">
        <f>_xll.AtlasFormulas.AtlasFunctions.AtlasTable("PROD",DataAreaId,"T.CustTable","%Name","","","","","","","AccountNum",$B105)</f>
        <v>Rowij</v>
      </c>
      <c r="D105" s="4" t="s">
        <v>67</v>
      </c>
      <c r="E105" s="4" t="s">
        <v>572</v>
      </c>
      <c r="F105" s="6">
        <v>42828</v>
      </c>
      <c r="G105" s="4" t="s">
        <v>1828</v>
      </c>
      <c r="H105" s="9">
        <v>58</v>
      </c>
      <c r="I105" s="6">
        <v>42832</v>
      </c>
      <c r="J105" s="10" t="s">
        <v>1918</v>
      </c>
      <c r="K105">
        <f>_xll.AtlasFormulas.AtlasFunctions.AtlasBalance("PROD",DataAreaId,"T.LedgerTrans","Sum|AmountMST|0","","","","","","","AccountNum|Voucher","120010",$J105)</f>
        <v>0</v>
      </c>
    </row>
    <row r="106" spans="1:11" x14ac:dyDescent="0.25">
      <c r="A106" s="4" t="s">
        <v>1452</v>
      </c>
      <c r="B106" s="7" t="str">
        <f>_xll.AtlasFormulas.AtlasFunctions.AtlasTable("PROD",DataAreaId,"T.SalesTable","%CustAccount","","","","","","","SalesId",$A106)</f>
        <v>364-000089</v>
      </c>
      <c r="C106" s="7" t="str">
        <f>_xll.AtlasFormulas.AtlasFunctions.AtlasTable("PROD",DataAreaId,"T.CustTable","%Name","","","","","","","AccountNum",$B106)</f>
        <v>Kiwitz Jaki B.V.</v>
      </c>
      <c r="D106" s="4" t="s">
        <v>70</v>
      </c>
      <c r="E106" s="4" t="s">
        <v>69</v>
      </c>
      <c r="F106" s="6">
        <v>42860</v>
      </c>
      <c r="G106" s="4" t="s">
        <v>1828</v>
      </c>
      <c r="H106" s="9">
        <v>1</v>
      </c>
      <c r="I106" s="6">
        <v>42867</v>
      </c>
      <c r="J106" s="10" t="s">
        <v>1919</v>
      </c>
      <c r="K106">
        <f>_xll.AtlasFormulas.AtlasFunctions.AtlasBalance("PROD",DataAreaId,"T.LedgerTrans","Sum|AmountMST|0","","","","","","","AccountNum|Voucher","120010",$J106)</f>
        <v>0</v>
      </c>
    </row>
    <row r="107" spans="1:11" x14ac:dyDescent="0.25">
      <c r="A107" s="4" t="s">
        <v>1442</v>
      </c>
      <c r="B107" s="7" t="str">
        <f>_xll.AtlasFormulas.AtlasFunctions.AtlasTable("PROD",DataAreaId,"T.SalesTable","%CustAccount","","","","","","","SalesId",$A107)</f>
        <v>364-000014</v>
      </c>
      <c r="C107" s="7" t="str">
        <f>_xll.AtlasFormulas.AtlasFunctions.AtlasTable("PROD",DataAreaId,"T.CustTable","%Name","","","","","","","AccountNum",$B107)</f>
        <v>Rowij</v>
      </c>
      <c r="D107" s="4" t="s">
        <v>70</v>
      </c>
      <c r="E107" s="4" t="s">
        <v>69</v>
      </c>
      <c r="F107" s="6">
        <v>42797</v>
      </c>
      <c r="G107" s="4" t="s">
        <v>1828</v>
      </c>
      <c r="H107" s="9">
        <v>1</v>
      </c>
      <c r="I107" s="6">
        <v>42797</v>
      </c>
      <c r="J107" s="10" t="s">
        <v>1895</v>
      </c>
      <c r="K107">
        <f>_xll.AtlasFormulas.AtlasFunctions.AtlasBalance("PROD",DataAreaId,"T.LedgerTrans","Sum|AmountMST|0","","","","","","","AccountNum|Voucher","120010",$J107)</f>
        <v>15067.56</v>
      </c>
    </row>
    <row r="108" spans="1:11" x14ac:dyDescent="0.25">
      <c r="A108" s="4" t="s">
        <v>1641</v>
      </c>
      <c r="B108" s="7" t="str">
        <f>_xll.AtlasFormulas.AtlasFunctions.AtlasTable("PROD",DataAreaId,"T.SalesTable","%CustAccount","","","","","","","SalesId",$A108)</f>
        <v>364-000049</v>
      </c>
      <c r="C108" s="7" t="str">
        <f>_xll.AtlasFormulas.AtlasFunctions.AtlasTable("PROD",DataAreaId,"T.CustTable","%Name","","","","","","","AccountNum",$B108)</f>
        <v>Dirkzwager Groep B.V.</v>
      </c>
      <c r="D108" s="4" t="s">
        <v>1642</v>
      </c>
      <c r="E108" s="4" t="s">
        <v>1644</v>
      </c>
      <c r="F108" s="6">
        <v>42809</v>
      </c>
      <c r="G108" s="4" t="s">
        <v>1828</v>
      </c>
      <c r="H108" s="9">
        <v>60</v>
      </c>
      <c r="I108" s="6">
        <v>42811</v>
      </c>
      <c r="J108" s="10" t="s">
        <v>1920</v>
      </c>
      <c r="K108">
        <f>_xll.AtlasFormulas.AtlasFunctions.AtlasBalance("PROD",DataAreaId,"T.LedgerTrans","Sum|AmountMST|0","","","","","","","AccountNum|Voucher","120010",$J108)</f>
        <v>0</v>
      </c>
    </row>
    <row r="109" spans="1:11" x14ac:dyDescent="0.25">
      <c r="A109" s="4" t="s">
        <v>1645</v>
      </c>
      <c r="B109" s="7" t="str">
        <f>_xll.AtlasFormulas.AtlasFunctions.AtlasTable("PROD",DataAreaId,"T.SalesTable","%CustAccount","","","","","","","SalesId",$A109)</f>
        <v>364-000015</v>
      </c>
      <c r="C109" s="7" t="str">
        <f>_xll.AtlasFormulas.AtlasFunctions.AtlasTable("PROD",DataAreaId,"T.CustTable","%Name","","","","","","","AccountNum",$B109)</f>
        <v>Vogel B.V.</v>
      </c>
      <c r="D109" s="4" t="s">
        <v>576</v>
      </c>
      <c r="E109" s="4" t="s">
        <v>577</v>
      </c>
      <c r="F109" s="6">
        <v>42780</v>
      </c>
      <c r="G109" s="4" t="s">
        <v>1828</v>
      </c>
      <c r="H109" s="9">
        <v>48</v>
      </c>
      <c r="I109" s="6">
        <v>42780</v>
      </c>
      <c r="J109" s="10" t="s">
        <v>1906</v>
      </c>
      <c r="K109">
        <f>_xll.AtlasFormulas.AtlasFunctions.AtlasBalance("PROD",DataAreaId,"T.LedgerTrans","Sum|AmountMST|0","","","","","","","AccountNum|Voucher","120010",$J109)</f>
        <v>1137.92</v>
      </c>
    </row>
    <row r="110" spans="1:11" x14ac:dyDescent="0.25">
      <c r="A110" s="4" t="s">
        <v>1502</v>
      </c>
      <c r="B110" s="7" t="str">
        <f>_xll.AtlasFormulas.AtlasFunctions.AtlasTable("PROD",DataAreaId,"T.SalesTable","%CustAccount","","","","","","","SalesId",$A110)</f>
        <v>364-000010</v>
      </c>
      <c r="C110" s="7" t="str">
        <f>_xll.AtlasFormulas.AtlasFunctions.AtlasTable("PROD",DataAreaId,"T.CustTable","%Name","","","","","","","AccountNum",$B110)</f>
        <v>Balm Uitwendige Wapening B.V.</v>
      </c>
      <c r="D110" s="4" t="s">
        <v>582</v>
      </c>
      <c r="E110" s="4" t="s">
        <v>583</v>
      </c>
      <c r="F110" s="6">
        <v>42769</v>
      </c>
      <c r="G110" s="4" t="s">
        <v>1828</v>
      </c>
      <c r="H110" s="9">
        <v>30</v>
      </c>
      <c r="I110" s="6">
        <v>42774</v>
      </c>
      <c r="J110" s="10" t="s">
        <v>1903</v>
      </c>
      <c r="K110">
        <f>_xll.AtlasFormulas.AtlasFunctions.AtlasBalance("PROD",DataAreaId,"T.LedgerTrans","Sum|AmountMST|0","","","","","","","AccountNum|Voucher","120010",$J110)</f>
        <v>3805</v>
      </c>
    </row>
    <row r="111" spans="1:11" ht="30" x14ac:dyDescent="0.25">
      <c r="A111" s="4" t="s">
        <v>1766</v>
      </c>
      <c r="B111" s="7" t="str">
        <f>_xll.AtlasFormulas.AtlasFunctions.AtlasTable("PROD",DataAreaId,"T.SalesTable","%CustAccount","","","","","","","SalesId",$A111)</f>
        <v>364-000146</v>
      </c>
      <c r="C111" s="7" t="str">
        <f>_xll.AtlasFormulas.AtlasFunctions.AtlasTable("PROD",DataAreaId,"T.CustTable","%Name","","","","","","","AccountNum",$B111)</f>
        <v>Simpson Strong-Tie Manufacturing inc.</v>
      </c>
      <c r="D111" s="4" t="s">
        <v>1763</v>
      </c>
      <c r="E111" s="12" t="s">
        <v>1765</v>
      </c>
      <c r="F111" s="6">
        <v>42870</v>
      </c>
      <c r="G111" s="4" t="s">
        <v>1828</v>
      </c>
      <c r="H111" s="9">
        <v>1</v>
      </c>
      <c r="I111" s="6">
        <v>42856</v>
      </c>
      <c r="J111" s="10" t="s">
        <v>1885</v>
      </c>
      <c r="K111">
        <f>_xll.AtlasFormulas.AtlasFunctions.AtlasBalance("PROD",DataAreaId,"T.LedgerTrans","Sum|AmountMST|0","","","","","","","AccountNum|Voucher","120010",$J111)</f>
        <v>0</v>
      </c>
    </row>
    <row r="112" spans="1:11" x14ac:dyDescent="0.25">
      <c r="A112" s="4" t="s">
        <v>805</v>
      </c>
      <c r="B112" s="7" t="str">
        <f>_xll.AtlasFormulas.AtlasFunctions.AtlasTable("PROD",DataAreaId,"T.SalesTable","%CustAccount","","","","","","","SalesId",$A112)</f>
        <v>364-000011</v>
      </c>
      <c r="C112" s="7" t="str">
        <f>_xll.AtlasFormulas.AtlasFunctions.AtlasTable("PROD",DataAreaId,"T.CustTable","%Name","","","","","","","AccountNum",$B112)</f>
        <v>Fortius B.K.International bvba</v>
      </c>
      <c r="D112" s="4" t="s">
        <v>15</v>
      </c>
      <c r="E112" s="4" t="s">
        <v>16</v>
      </c>
      <c r="F112" s="6">
        <v>42867</v>
      </c>
      <c r="G112" s="4" t="s">
        <v>1828</v>
      </c>
      <c r="H112" s="9">
        <v>1</v>
      </c>
      <c r="I112" s="6">
        <v>42867</v>
      </c>
      <c r="J112" s="10" t="s">
        <v>1921</v>
      </c>
      <c r="K112">
        <f>_xll.AtlasFormulas.AtlasFunctions.AtlasBalance("PROD",DataAreaId,"T.LedgerTrans","Sum|AmountMST|0","","","","","","","AccountNum|Voucher","120010",$J112)</f>
        <v>75</v>
      </c>
    </row>
    <row r="113" spans="1:11" x14ac:dyDescent="0.25">
      <c r="A113" s="4" t="s">
        <v>1320</v>
      </c>
      <c r="B113" s="7" t="str">
        <f>_xll.AtlasFormulas.AtlasFunctions.AtlasTable("PROD",DataAreaId,"T.SalesTable","%CustAccount","","","","","","","SalesId",$A113)</f>
        <v>364-000126</v>
      </c>
      <c r="C113" s="7" t="str">
        <f>_xll.AtlasFormulas.AtlasFunctions.AtlasTable("PROD",DataAreaId,"T.CustTable","%Name","","","","","","","AccountNum",$B113)</f>
        <v>Van Doorn Geldermalsen B.V.</v>
      </c>
      <c r="D113" s="4" t="s">
        <v>15</v>
      </c>
      <c r="E113" s="4" t="s">
        <v>16</v>
      </c>
      <c r="F113" s="6">
        <v>42872</v>
      </c>
      <c r="G113" s="4" t="s">
        <v>1828</v>
      </c>
      <c r="H113" s="9">
        <v>1</v>
      </c>
      <c r="I113" s="6">
        <v>42877</v>
      </c>
      <c r="J113" s="10" t="s">
        <v>1922</v>
      </c>
      <c r="K113">
        <f>_xll.AtlasFormulas.AtlasFunctions.AtlasBalance("PROD",DataAreaId,"T.LedgerTrans","Sum|AmountMST|0","","","","","","","AccountNum|Voucher","120010",$J113)</f>
        <v>801.25</v>
      </c>
    </row>
    <row r="114" spans="1:11" x14ac:dyDescent="0.25">
      <c r="A114" s="4" t="s">
        <v>1621</v>
      </c>
      <c r="B114" s="7" t="str">
        <f>_xll.AtlasFormulas.AtlasFunctions.AtlasTable("PROD",DataAreaId,"T.SalesTable","%CustAccount","","","","","","","SalesId",$A114)</f>
        <v>364-000004</v>
      </c>
      <c r="C114" s="7" t="str">
        <f>_xll.AtlasFormulas.AtlasFunctions.AtlasTable("PROD",DataAreaId,"T.CustTable","%Name","","","","","","","AccountNum",$B114)</f>
        <v>Rendon</v>
      </c>
      <c r="D114" s="4" t="s">
        <v>15</v>
      </c>
      <c r="E114" s="4" t="s">
        <v>16</v>
      </c>
      <c r="F114" s="6">
        <v>42871</v>
      </c>
      <c r="G114" s="4" t="s">
        <v>1828</v>
      </c>
      <c r="H114" s="9">
        <v>1</v>
      </c>
      <c r="I114" s="6">
        <v>42879</v>
      </c>
      <c r="J114" s="10" t="s">
        <v>1923</v>
      </c>
      <c r="K114">
        <f>_xll.AtlasFormulas.AtlasFunctions.AtlasBalance("PROD",DataAreaId,"T.LedgerTrans","Sum|AmountMST|0","","","","","","","AccountNum|Voucher","120010",$J114)</f>
        <v>0</v>
      </c>
    </row>
    <row r="115" spans="1:11" x14ac:dyDescent="0.25">
      <c r="A115" s="4" t="s">
        <v>1485</v>
      </c>
      <c r="B115" s="7" t="str">
        <f>_xll.AtlasFormulas.AtlasFunctions.AtlasTable("PROD",DataAreaId,"T.SalesTable","%CustAccount","","","","","","","SalesId",$A115)</f>
        <v>364-000015</v>
      </c>
      <c r="C115" s="7" t="str">
        <f>_xll.AtlasFormulas.AtlasFunctions.AtlasTable("PROD",DataAreaId,"T.CustTable","%Name","","","","","","","AccountNum",$B115)</f>
        <v>Vogel B.V.</v>
      </c>
      <c r="D115" s="4" t="s">
        <v>15</v>
      </c>
      <c r="E115" s="4" t="s">
        <v>16</v>
      </c>
      <c r="F115" s="6">
        <v>42866</v>
      </c>
      <c r="G115" s="4" t="s">
        <v>1828</v>
      </c>
      <c r="H115" s="9">
        <v>1</v>
      </c>
      <c r="I115" s="6">
        <v>42867</v>
      </c>
      <c r="J115" s="10" t="s">
        <v>1924</v>
      </c>
      <c r="K115">
        <f>_xll.AtlasFormulas.AtlasFunctions.AtlasBalance("PROD",DataAreaId,"T.LedgerTrans","Sum|AmountMST|0","","","","","","","AccountNum|Voucher","120010",$J115)</f>
        <v>45</v>
      </c>
    </row>
    <row r="116" spans="1:11" x14ac:dyDescent="0.25">
      <c r="A116" s="4" t="s">
        <v>1415</v>
      </c>
      <c r="B116" s="7" t="str">
        <f>_xll.AtlasFormulas.AtlasFunctions.AtlasTable("PROD",DataAreaId,"T.SalesTable","%CustAccount","","","","","","","SalesId",$A116)</f>
        <v>364-000031</v>
      </c>
      <c r="C116" s="7" t="str">
        <f>_xll.AtlasFormulas.AtlasFunctions.AtlasTable("PROD",DataAreaId,"T.CustTable","%Name","","","","","","","AccountNum",$B116)</f>
        <v>Aannemingsbedrijf Vermeulen Benthuizen B.V.</v>
      </c>
      <c r="D116" s="4" t="s">
        <v>15</v>
      </c>
      <c r="E116" s="4" t="s">
        <v>16</v>
      </c>
      <c r="F116" s="6">
        <v>42865</v>
      </c>
      <c r="G116" s="4" t="s">
        <v>1828</v>
      </c>
      <c r="H116" s="9">
        <v>1</v>
      </c>
      <c r="I116" s="6">
        <v>42870</v>
      </c>
      <c r="J116" s="10" t="s">
        <v>1925</v>
      </c>
      <c r="K116">
        <f>_xll.AtlasFormulas.AtlasFunctions.AtlasBalance("PROD",DataAreaId,"T.LedgerTrans","Sum|AmountMST|0","","","","","","","AccountNum|Voucher","120010",$J116)</f>
        <v>990</v>
      </c>
    </row>
    <row r="117" spans="1:11" x14ac:dyDescent="0.25">
      <c r="A117" s="4" t="s">
        <v>1376</v>
      </c>
      <c r="B117" s="7" t="str">
        <f>_xll.AtlasFormulas.AtlasFunctions.AtlasTable("PROD",DataAreaId,"T.SalesTable","%CustAccount","","","","","","","SalesId",$A117)</f>
        <v>364-000065</v>
      </c>
      <c r="C117" s="7" t="str">
        <f>_xll.AtlasFormulas.AtlasFunctions.AtlasTable("PROD",DataAreaId,"T.CustTable","%Name","","","","","","","AccountNum",$B117)</f>
        <v>Gebr. van der Lee</v>
      </c>
      <c r="D117" s="4" t="s">
        <v>15</v>
      </c>
      <c r="E117" s="4" t="s">
        <v>16</v>
      </c>
      <c r="F117" s="6">
        <v>42858</v>
      </c>
      <c r="G117" s="4" t="s">
        <v>1828</v>
      </c>
      <c r="H117" s="9">
        <v>1</v>
      </c>
      <c r="I117" s="6">
        <v>42872</v>
      </c>
      <c r="J117" s="10" t="s">
        <v>1926</v>
      </c>
      <c r="K117">
        <f>_xll.AtlasFormulas.AtlasFunctions.AtlasBalance("PROD",DataAreaId,"T.LedgerTrans","Sum|AmountMST|0","","","","","","","AccountNum|Voucher","120010",$J117)</f>
        <v>2393.75</v>
      </c>
    </row>
    <row r="118" spans="1:11" x14ac:dyDescent="0.25">
      <c r="A118" s="4" t="s">
        <v>803</v>
      </c>
      <c r="B118" s="7" t="str">
        <f>_xll.AtlasFormulas.AtlasFunctions.AtlasTable("PROD",DataAreaId,"T.SalesTable","%CustAccount","","","","","","","SalesId",$A118)</f>
        <v>364-000159</v>
      </c>
      <c r="C118" s="7" t="str">
        <f>_xll.AtlasFormulas.AtlasFunctions.AtlasTable("PROD",DataAreaId,"T.CustTable","%Name","","","","","","","AccountNum",$B118)</f>
        <v>QuakeShield B.V.</v>
      </c>
      <c r="D118" s="4" t="s">
        <v>15</v>
      </c>
      <c r="E118" s="4" t="s">
        <v>16</v>
      </c>
      <c r="F118" s="6">
        <v>42850</v>
      </c>
      <c r="G118" s="4" t="s">
        <v>1828</v>
      </c>
      <c r="H118" s="9">
        <v>1</v>
      </c>
      <c r="I118" s="6">
        <v>42853</v>
      </c>
      <c r="J118" s="10" t="s">
        <v>1927</v>
      </c>
      <c r="K118">
        <f>_xll.AtlasFormulas.AtlasFunctions.AtlasBalance("PROD",DataAreaId,"T.LedgerTrans","Sum|AmountMST|0","","","","","","","AccountNum|Voucher","120010",$J118)</f>
        <v>1030</v>
      </c>
    </row>
    <row r="119" spans="1:11" x14ac:dyDescent="0.25">
      <c r="A119" s="4" t="s">
        <v>1129</v>
      </c>
      <c r="B119" s="7" t="str">
        <f>_xll.AtlasFormulas.AtlasFunctions.AtlasTable("PROD",DataAreaId,"T.SalesTable","%CustAccount","","","","","","","SalesId",$A119)</f>
        <v>364-000007</v>
      </c>
      <c r="C119" s="7" t="str">
        <f>_xll.AtlasFormulas.AtlasFunctions.AtlasTable("PROD",DataAreaId,"T.CustTable","%Name","","","","","","","AccountNum",$B119)</f>
        <v>Versluys &amp; Zoon B.V.</v>
      </c>
      <c r="D119" s="4" t="s">
        <v>15</v>
      </c>
      <c r="E119" s="4" t="s">
        <v>16</v>
      </c>
      <c r="F119" s="6">
        <v>42851</v>
      </c>
      <c r="G119" s="4" t="s">
        <v>1828</v>
      </c>
      <c r="H119" s="9">
        <v>1</v>
      </c>
      <c r="I119" s="6">
        <v>42863</v>
      </c>
      <c r="J119" s="10" t="s">
        <v>1928</v>
      </c>
      <c r="K119">
        <f>_xll.AtlasFormulas.AtlasFunctions.AtlasBalance("PROD",DataAreaId,"T.LedgerTrans","Sum|AmountMST|0","","","","","","","AccountNum|Voucher","120010",$J119)</f>
        <v>732.88</v>
      </c>
    </row>
    <row r="120" spans="1:11" x14ac:dyDescent="0.25">
      <c r="A120" s="4" t="s">
        <v>1550</v>
      </c>
      <c r="B120" s="7" t="str">
        <f>_xll.AtlasFormulas.AtlasFunctions.AtlasTable("PROD",DataAreaId,"T.SalesTable","%CustAccount","","","","","","","SalesId",$A120)</f>
        <v>364-000173</v>
      </c>
      <c r="C120" s="7" t="str">
        <f>_xll.AtlasFormulas.AtlasFunctions.AtlasTable("PROD",DataAreaId,"T.CustTable","%Name","","","","","","","AccountNum",$B120)</f>
        <v>S&amp;P Handels GmbH</v>
      </c>
      <c r="D120" s="4" t="s">
        <v>15</v>
      </c>
      <c r="E120" s="4" t="s">
        <v>16</v>
      </c>
      <c r="F120" s="6">
        <v>42856</v>
      </c>
      <c r="G120" s="4" t="s">
        <v>1828</v>
      </c>
      <c r="H120" s="9">
        <v>1</v>
      </c>
      <c r="I120" s="6">
        <v>42867</v>
      </c>
      <c r="J120" s="10" t="s">
        <v>1929</v>
      </c>
      <c r="K120">
        <f>_xll.AtlasFormulas.AtlasFunctions.AtlasBalance("PROD",DataAreaId,"T.LedgerTrans","Sum|AmountMST|0","","","","","","","AccountNum|Voucher","120010",$J120)</f>
        <v>1702</v>
      </c>
    </row>
    <row r="121" spans="1:11" x14ac:dyDescent="0.25">
      <c r="A121" s="4" t="s">
        <v>1310</v>
      </c>
      <c r="B121" s="7" t="str">
        <f>_xll.AtlasFormulas.AtlasFunctions.AtlasTable("PROD",DataAreaId,"T.SalesTable","%CustAccount","","","","","","","SalesId",$A121)</f>
        <v>364-000045</v>
      </c>
      <c r="C121" s="7" t="str">
        <f>_xll.AtlasFormulas.AtlasFunctions.AtlasTable("PROD",DataAreaId,"T.CustTable","%Name","","","","","","","AccountNum",$B121)</f>
        <v>Dura Vermeer Infrastructuur Zuid West</v>
      </c>
      <c r="D121" s="4" t="s">
        <v>15</v>
      </c>
      <c r="E121" s="4" t="s">
        <v>16</v>
      </c>
      <c r="F121" s="6">
        <v>42863</v>
      </c>
      <c r="G121" s="4" t="s">
        <v>1828</v>
      </c>
      <c r="H121" s="9">
        <v>1</v>
      </c>
      <c r="I121" s="6">
        <v>42863</v>
      </c>
      <c r="J121" s="10" t="s">
        <v>1930</v>
      </c>
      <c r="K121">
        <f>_xll.AtlasFormulas.AtlasFunctions.AtlasBalance("PROD",DataAreaId,"T.LedgerTrans","Sum|AmountMST|0","","","","","","","AccountNum|Voucher","120010",$J121)</f>
        <v>75</v>
      </c>
    </row>
    <row r="122" spans="1:11" x14ac:dyDescent="0.25">
      <c r="A122" s="4" t="s">
        <v>1312</v>
      </c>
      <c r="B122" s="7" t="str">
        <f>_xll.AtlasFormulas.AtlasFunctions.AtlasTable("PROD",DataAreaId,"T.SalesTable","%CustAccount","","","","","","","SalesId",$A122)</f>
        <v>364-000105</v>
      </c>
      <c r="C122" s="7" t="str">
        <f>_xll.AtlasFormulas.AtlasFunctions.AtlasTable("PROD",DataAreaId,"T.CustTable","%Name","","","","","","","AccountNum",$B122)</f>
        <v>Landheer Infra B.V.</v>
      </c>
      <c r="D122" s="4" t="s">
        <v>15</v>
      </c>
      <c r="E122" s="4" t="s">
        <v>16</v>
      </c>
      <c r="F122" s="6">
        <v>42853</v>
      </c>
      <c r="G122" s="4" t="s">
        <v>1828</v>
      </c>
      <c r="H122" s="9">
        <v>1</v>
      </c>
      <c r="I122" s="6">
        <v>42867</v>
      </c>
      <c r="J122" s="10" t="s">
        <v>1931</v>
      </c>
      <c r="K122">
        <f>_xll.AtlasFormulas.AtlasFunctions.AtlasBalance("PROD",DataAreaId,"T.LedgerTrans","Sum|AmountMST|0","","","","","","","AccountNum|Voucher","120010",$J122)</f>
        <v>502.5</v>
      </c>
    </row>
    <row r="123" spans="1:11" x14ac:dyDescent="0.25">
      <c r="A123" s="4" t="s">
        <v>1240</v>
      </c>
      <c r="B123" s="7" t="str">
        <f>_xll.AtlasFormulas.AtlasFunctions.AtlasTable("PROD",DataAreaId,"T.SalesTable","%CustAccount","","","","","","","SalesId",$A123)</f>
        <v>364-000179</v>
      </c>
      <c r="C123" s="7" t="str">
        <f>_xll.AtlasFormulas.AtlasFunctions.AtlasTable("PROD",DataAreaId,"T.CustTable","%Name","","","","","","","AccountNum",$B123)</f>
        <v>DVDI Infraproject RWS B&amp;O</v>
      </c>
      <c r="D123" s="4" t="s">
        <v>15</v>
      </c>
      <c r="E123" s="4" t="s">
        <v>16</v>
      </c>
      <c r="F123" s="6">
        <v>42863</v>
      </c>
      <c r="G123" s="4" t="s">
        <v>1828</v>
      </c>
      <c r="H123" s="9">
        <v>1</v>
      </c>
      <c r="I123" s="6">
        <v>42863</v>
      </c>
      <c r="J123" s="10" t="s">
        <v>1932</v>
      </c>
      <c r="K123">
        <f>_xll.AtlasFormulas.AtlasFunctions.AtlasBalance("PROD",DataAreaId,"T.LedgerTrans","Sum|AmountMST|0","","","","","","","AccountNum|Voucher","120010",$J123)</f>
        <v>283.32</v>
      </c>
    </row>
    <row r="124" spans="1:11" x14ac:dyDescent="0.25">
      <c r="A124" s="4" t="s">
        <v>1726</v>
      </c>
      <c r="B124" s="7" t="str">
        <f>_xll.AtlasFormulas.AtlasFunctions.AtlasTable("PROD",DataAreaId,"T.SalesTable","%CustAccount","","","","","","","SalesId",$A124)</f>
        <v>364-000014</v>
      </c>
      <c r="C124" s="7" t="str">
        <f>_xll.AtlasFormulas.AtlasFunctions.AtlasTable("PROD",DataAreaId,"T.CustTable","%Name","","","","","","","AccountNum",$B124)</f>
        <v>Rowij</v>
      </c>
      <c r="D124" s="4" t="s">
        <v>15</v>
      </c>
      <c r="E124" s="4" t="s">
        <v>16</v>
      </c>
      <c r="F124" s="6">
        <v>42851</v>
      </c>
      <c r="G124" s="4" t="s">
        <v>1828</v>
      </c>
      <c r="H124" s="9">
        <v>1</v>
      </c>
      <c r="I124" s="6">
        <v>42863</v>
      </c>
      <c r="J124" s="10" t="s">
        <v>1933</v>
      </c>
      <c r="K124">
        <f>_xll.AtlasFormulas.AtlasFunctions.AtlasBalance("PROD",DataAreaId,"T.LedgerTrans","Sum|AmountMST|0","","","","","","","AccountNum|Voucher","120010",$J124)</f>
        <v>49.95</v>
      </c>
    </row>
    <row r="125" spans="1:11" x14ac:dyDescent="0.25">
      <c r="A125" s="4" t="s">
        <v>1728</v>
      </c>
      <c r="B125" s="7" t="str">
        <f>_xll.AtlasFormulas.AtlasFunctions.AtlasTable("PROD",DataAreaId,"T.SalesTable","%CustAccount","","","","","","","SalesId",$A125)</f>
        <v>364-000014</v>
      </c>
      <c r="C125" s="7" t="str">
        <f>_xll.AtlasFormulas.AtlasFunctions.AtlasTable("PROD",DataAreaId,"T.CustTable","%Name","","","","","","","AccountNum",$B125)</f>
        <v>Rowij</v>
      </c>
      <c r="D125" s="4" t="s">
        <v>15</v>
      </c>
      <c r="E125" s="4" t="s">
        <v>16</v>
      </c>
      <c r="F125" s="6">
        <v>42851</v>
      </c>
      <c r="G125" s="4" t="s">
        <v>1828</v>
      </c>
      <c r="H125" s="9">
        <v>1</v>
      </c>
      <c r="I125" s="6">
        <v>42863</v>
      </c>
      <c r="J125" s="10" t="s">
        <v>1934</v>
      </c>
      <c r="K125">
        <f>_xll.AtlasFormulas.AtlasFunctions.AtlasBalance("PROD",DataAreaId,"T.LedgerTrans","Sum|AmountMST|0","","","","","","","AccountNum|Voucher","120010",$J125)</f>
        <v>49.95</v>
      </c>
    </row>
    <row r="126" spans="1:11" x14ac:dyDescent="0.25">
      <c r="A126" s="4" t="s">
        <v>788</v>
      </c>
      <c r="B126" s="7" t="str">
        <f>_xll.AtlasFormulas.AtlasFunctions.AtlasTable("PROD",DataAreaId,"T.SalesTable","%CustAccount","","","","","","","SalesId",$A126)</f>
        <v>364-000159</v>
      </c>
      <c r="C126" s="7" t="str">
        <f>_xll.AtlasFormulas.AtlasFunctions.AtlasTable("PROD",DataAreaId,"T.CustTable","%Name","","","","","","","AccountNum",$B126)</f>
        <v>QuakeShield B.V.</v>
      </c>
      <c r="D126" s="4" t="s">
        <v>15</v>
      </c>
      <c r="E126" s="4" t="s">
        <v>16</v>
      </c>
      <c r="F126" s="6">
        <v>42838</v>
      </c>
      <c r="G126" s="4" t="s">
        <v>1828</v>
      </c>
      <c r="H126" s="9">
        <v>364</v>
      </c>
      <c r="I126" s="6">
        <v>42838</v>
      </c>
      <c r="J126" s="10" t="s">
        <v>1935</v>
      </c>
      <c r="K126">
        <f>_xll.AtlasFormulas.AtlasFunctions.AtlasBalance("PROD",DataAreaId,"T.LedgerTrans","Sum|AmountMST|0","","","","","","","AccountNum|Voucher","120010",$J126)</f>
        <v>1118</v>
      </c>
    </row>
    <row r="127" spans="1:11" x14ac:dyDescent="0.25">
      <c r="A127" s="4" t="s">
        <v>1308</v>
      </c>
      <c r="B127" s="7" t="str">
        <f>_xll.AtlasFormulas.AtlasFunctions.AtlasTable("PROD",DataAreaId,"T.SalesTable","%CustAccount","","","","","","","SalesId",$A127)</f>
        <v>364-000034</v>
      </c>
      <c r="C127" s="7" t="str">
        <f>_xll.AtlasFormulas.AtlasFunctions.AtlasTable("PROD",DataAreaId,"T.CustTable","%Name","","","","","","","AccountNum",$B127)</f>
        <v>Mouwrik Waardenburg B.V.</v>
      </c>
      <c r="D127" s="4" t="s">
        <v>15</v>
      </c>
      <c r="E127" s="4" t="s">
        <v>16</v>
      </c>
      <c r="F127" s="6">
        <v>42837</v>
      </c>
      <c r="G127" s="4" t="s">
        <v>1828</v>
      </c>
      <c r="H127" s="9">
        <v>1</v>
      </c>
      <c r="I127" s="6">
        <v>42863</v>
      </c>
      <c r="J127" s="10" t="s">
        <v>1936</v>
      </c>
      <c r="K127">
        <f>_xll.AtlasFormulas.AtlasFunctions.AtlasBalance("PROD",DataAreaId,"T.LedgerTrans","Sum|AmountMST|0","","","","","","","AccountNum|Voucher","120010",$J127)</f>
        <v>1033.25</v>
      </c>
    </row>
    <row r="128" spans="1:11" x14ac:dyDescent="0.25">
      <c r="A128" s="4" t="s">
        <v>1242</v>
      </c>
      <c r="B128" s="7" t="str">
        <f>_xll.AtlasFormulas.AtlasFunctions.AtlasTable("PROD",DataAreaId,"T.SalesTable","%CustAccount","","","","","","","SalesId",$A128)</f>
        <v>364-000081</v>
      </c>
      <c r="C128" s="7" t="str">
        <f>_xll.AtlasFormulas.AtlasFunctions.AtlasTable("PROD",DataAreaId,"T.CustTable","%Name","","","","","","","AccountNum",$B128)</f>
        <v>Dura Vermeer Infrastructuur BV Oost</v>
      </c>
      <c r="D128" s="4" t="s">
        <v>15</v>
      </c>
      <c r="E128" s="4" t="s">
        <v>16</v>
      </c>
      <c r="F128" s="6">
        <v>42867</v>
      </c>
      <c r="G128" s="4" t="s">
        <v>1828</v>
      </c>
      <c r="H128" s="9">
        <v>1</v>
      </c>
      <c r="I128" s="6">
        <v>42867</v>
      </c>
      <c r="J128" s="10" t="s">
        <v>1937</v>
      </c>
      <c r="K128">
        <f>_xll.AtlasFormulas.AtlasFunctions.AtlasBalance("PROD",DataAreaId,"T.LedgerTrans","Sum|AmountMST|0","","","","","","","AccountNum|Voucher","120010",$J128)</f>
        <v>70</v>
      </c>
    </row>
    <row r="129" spans="1:11" x14ac:dyDescent="0.25">
      <c r="A129" s="4" t="s">
        <v>1494</v>
      </c>
      <c r="B129" s="7" t="str">
        <f>_xll.AtlasFormulas.AtlasFunctions.AtlasTable("PROD",DataAreaId,"T.SalesTable","%CustAccount","","","","","","","SalesId",$A129)</f>
        <v>364-000015</v>
      </c>
      <c r="C129" s="7" t="str">
        <f>_xll.AtlasFormulas.AtlasFunctions.AtlasTable("PROD",DataAreaId,"T.CustTable","%Name","","","","","","","AccountNum",$B129)</f>
        <v>Vogel B.V.</v>
      </c>
      <c r="D129" s="4" t="s">
        <v>15</v>
      </c>
      <c r="E129" s="4" t="s">
        <v>16</v>
      </c>
      <c r="F129" s="6">
        <v>42828</v>
      </c>
      <c r="G129" s="4" t="s">
        <v>1828</v>
      </c>
      <c r="H129" s="9">
        <v>1</v>
      </c>
      <c r="I129" s="6">
        <v>42832</v>
      </c>
      <c r="J129" s="10" t="s">
        <v>1938</v>
      </c>
      <c r="K129">
        <f>_xll.AtlasFormulas.AtlasFunctions.AtlasBalance("PROD",DataAreaId,"T.LedgerTrans","Sum|AmountMST|0","","","","","","","AccountNum|Voucher","120010",$J129)</f>
        <v>509.78</v>
      </c>
    </row>
    <row r="130" spans="1:11" x14ac:dyDescent="0.25">
      <c r="A130" s="4" t="s">
        <v>1365</v>
      </c>
      <c r="B130" s="7" t="str">
        <f>_xll.AtlasFormulas.AtlasFunctions.AtlasTable("PROD",DataAreaId,"T.SalesTable","%CustAccount","","","","","","","SalesId",$A130)</f>
        <v>364-000021</v>
      </c>
      <c r="C130" s="7" t="str">
        <f>_xll.AtlasFormulas.AtlasFunctions.AtlasTable("PROD",DataAreaId,"T.CustTable","%Name","","","","","","","AccountNum",$B130)</f>
        <v>Gebr van Kessel Wegenbouw B.V (Buren)</v>
      </c>
      <c r="D130" s="4" t="s">
        <v>15</v>
      </c>
      <c r="E130" s="4" t="s">
        <v>16</v>
      </c>
      <c r="F130" s="6">
        <v>42851</v>
      </c>
      <c r="G130" s="4" t="s">
        <v>1828</v>
      </c>
      <c r="H130" s="9">
        <v>1</v>
      </c>
      <c r="I130" s="6">
        <v>42863</v>
      </c>
      <c r="J130" s="10" t="s">
        <v>1939</v>
      </c>
      <c r="K130">
        <f>_xll.AtlasFormulas.AtlasFunctions.AtlasBalance("PROD",DataAreaId,"T.LedgerTrans","Sum|AmountMST|0","","","","","","","AccountNum|Voucher","120010",$J130)</f>
        <v>65</v>
      </c>
    </row>
    <row r="131" spans="1:11" x14ac:dyDescent="0.25">
      <c r="A131" s="4" t="s">
        <v>818</v>
      </c>
      <c r="B131" s="7" t="str">
        <f>_xll.AtlasFormulas.AtlasFunctions.AtlasTable("PROD",DataAreaId,"T.SalesTable","%CustAccount","","","","","","","SalesId",$A131)</f>
        <v>364-000011</v>
      </c>
      <c r="C131" s="7" t="str">
        <f>_xll.AtlasFormulas.AtlasFunctions.AtlasTable("PROD",DataAreaId,"T.CustTable","%Name","","","","","","","AccountNum",$B131)</f>
        <v>Fortius B.K.International bvba</v>
      </c>
      <c r="D131" s="4" t="s">
        <v>15</v>
      </c>
      <c r="E131" s="4" t="s">
        <v>16</v>
      </c>
      <c r="F131" s="6">
        <v>42835</v>
      </c>
      <c r="G131" s="4" t="s">
        <v>1828</v>
      </c>
      <c r="H131" s="9">
        <v>1</v>
      </c>
      <c r="I131" s="6">
        <v>42835</v>
      </c>
      <c r="J131" s="10" t="s">
        <v>1940</v>
      </c>
      <c r="K131">
        <f>_xll.AtlasFormulas.AtlasFunctions.AtlasBalance("PROD",DataAreaId,"T.LedgerTrans","Sum|AmountMST|0","","","","","","","AccountNum|Voucher","120010",$J131)</f>
        <v>924</v>
      </c>
    </row>
    <row r="132" spans="1:11" x14ac:dyDescent="0.25">
      <c r="A132" s="4" t="s">
        <v>1224</v>
      </c>
      <c r="B132" s="7" t="str">
        <f>_xll.AtlasFormulas.AtlasFunctions.AtlasTable("PROD",DataAreaId,"T.SalesTable","%CustAccount","","","","","","","SalesId",$A132)</f>
        <v>364-000065</v>
      </c>
      <c r="C132" s="7" t="str">
        <f>_xll.AtlasFormulas.AtlasFunctions.AtlasTable("PROD",DataAreaId,"T.CustTable","%Name","","","","","","","AccountNum",$B132)</f>
        <v>Gebr. van der Lee</v>
      </c>
      <c r="D132" s="4" t="s">
        <v>15</v>
      </c>
      <c r="E132" s="4" t="s">
        <v>16</v>
      </c>
      <c r="F132" s="6">
        <v>42831</v>
      </c>
      <c r="G132" s="4" t="s">
        <v>1828</v>
      </c>
      <c r="H132" s="9">
        <v>1</v>
      </c>
      <c r="I132" s="6">
        <v>42838</v>
      </c>
      <c r="J132" s="10" t="s">
        <v>1941</v>
      </c>
      <c r="K132">
        <f>_xll.AtlasFormulas.AtlasFunctions.AtlasBalance("PROD",DataAreaId,"T.LedgerTrans","Sum|AmountMST|0","","","","","","","AccountNum|Voucher","120010",$J132)</f>
        <v>9629.75</v>
      </c>
    </row>
    <row r="133" spans="1:11" x14ac:dyDescent="0.25">
      <c r="A133" s="4" t="s">
        <v>830</v>
      </c>
      <c r="B133" s="7" t="str">
        <f>_xll.AtlasFormulas.AtlasFunctions.AtlasTable("PROD",DataAreaId,"T.SalesTable","%CustAccount","","","","","","","SalesId",$A133)</f>
        <v>364-000001</v>
      </c>
      <c r="C133" s="7" t="str">
        <f>_xll.AtlasFormulas.AtlasFunctions.AtlasTable("PROD",DataAreaId,"T.CustTable","%Name","","","","","","","AccountNum",$B133)</f>
        <v>Gemeente De Ronde Venen</v>
      </c>
      <c r="D133" s="4" t="s">
        <v>15</v>
      </c>
      <c r="E133" s="4" t="s">
        <v>16</v>
      </c>
      <c r="F133" s="6">
        <v>42836</v>
      </c>
      <c r="G133" s="4" t="s">
        <v>1828</v>
      </c>
      <c r="H133" s="9">
        <v>1</v>
      </c>
      <c r="I133" s="6">
        <v>42837</v>
      </c>
      <c r="J133" s="10" t="s">
        <v>1942</v>
      </c>
      <c r="K133">
        <f>_xll.AtlasFormulas.AtlasFunctions.AtlasBalance("PROD",DataAreaId,"T.LedgerTrans","Sum|AmountMST|0","","","","","","","AccountNum|Voucher","120010",$J133)</f>
        <v>45</v>
      </c>
    </row>
    <row r="134" spans="1:11" x14ac:dyDescent="0.25">
      <c r="A134" s="4" t="s">
        <v>832</v>
      </c>
      <c r="B134" s="7" t="str">
        <f>_xll.AtlasFormulas.AtlasFunctions.AtlasTable("PROD",DataAreaId,"T.SalesTable","%CustAccount","","","","","","","SalesId",$A134)</f>
        <v>364-000001</v>
      </c>
      <c r="C134" s="7" t="str">
        <f>_xll.AtlasFormulas.AtlasFunctions.AtlasTable("PROD",DataAreaId,"T.CustTable","%Name","","","","","","","AccountNum",$B134)</f>
        <v>Gemeente De Ronde Venen</v>
      </c>
      <c r="D134" s="4" t="s">
        <v>15</v>
      </c>
      <c r="E134" s="4" t="s">
        <v>16</v>
      </c>
      <c r="F134" s="6">
        <v>42836</v>
      </c>
      <c r="G134" s="4" t="s">
        <v>1828</v>
      </c>
      <c r="H134" s="9">
        <v>1</v>
      </c>
      <c r="I134" s="6">
        <v>42837</v>
      </c>
      <c r="J134" s="10" t="s">
        <v>1943</v>
      </c>
      <c r="K134">
        <f>_xll.AtlasFormulas.AtlasFunctions.AtlasBalance("PROD",DataAreaId,"T.LedgerTrans","Sum|AmountMST|0","","","","","","","AccountNum|Voucher","120010",$J134)</f>
        <v>45</v>
      </c>
    </row>
    <row r="135" spans="1:11" x14ac:dyDescent="0.25">
      <c r="A135" s="4" t="s">
        <v>834</v>
      </c>
      <c r="B135" s="7" t="str">
        <f>_xll.AtlasFormulas.AtlasFunctions.AtlasTable("PROD",DataAreaId,"T.SalesTable","%CustAccount","","","","","","","SalesId",$A135)</f>
        <v>364-000001</v>
      </c>
      <c r="C135" s="7" t="str">
        <f>_xll.AtlasFormulas.AtlasFunctions.AtlasTable("PROD",DataAreaId,"T.CustTable","%Name","","","","","","","AccountNum",$B135)</f>
        <v>Gemeente De Ronde Venen</v>
      </c>
      <c r="D135" s="4" t="s">
        <v>15</v>
      </c>
      <c r="E135" s="4" t="s">
        <v>16</v>
      </c>
      <c r="F135" s="6">
        <v>42836</v>
      </c>
      <c r="G135" s="4" t="s">
        <v>1828</v>
      </c>
      <c r="H135" s="9">
        <v>1</v>
      </c>
      <c r="I135" s="6">
        <v>42837</v>
      </c>
      <c r="J135" s="10" t="s">
        <v>1944</v>
      </c>
      <c r="K135">
        <f>_xll.AtlasFormulas.AtlasFunctions.AtlasBalance("PROD",DataAreaId,"T.LedgerTrans","Sum|AmountMST|0","","","","","","","AccountNum|Voucher","120010",$J135)</f>
        <v>45</v>
      </c>
    </row>
    <row r="136" spans="1:11" x14ac:dyDescent="0.25">
      <c r="A136" s="4" t="s">
        <v>1191</v>
      </c>
      <c r="B136" s="7" t="str">
        <f>_xll.AtlasFormulas.AtlasFunctions.AtlasTable("PROD",DataAreaId,"T.SalesTable","%CustAccount","","","","","","","SalesId",$A136)</f>
        <v>364-000059</v>
      </c>
      <c r="C136" s="7" t="str">
        <f>_xll.AtlasFormulas.AtlasFunctions.AtlasTable("PROD",DataAreaId,"T.CustTable","%Name","","","","","","","AccountNum",$B136)</f>
        <v>Kreeft Betonrenovatie &amp; Injectietechnieken BV</v>
      </c>
      <c r="D136" s="4" t="s">
        <v>15</v>
      </c>
      <c r="E136" s="4" t="s">
        <v>16</v>
      </c>
      <c r="F136" s="6">
        <v>42804</v>
      </c>
      <c r="G136" s="4" t="s">
        <v>1828</v>
      </c>
      <c r="H136" s="9">
        <v>1</v>
      </c>
      <c r="I136" s="6">
        <v>42804</v>
      </c>
      <c r="J136" s="10" t="s">
        <v>1945</v>
      </c>
      <c r="K136">
        <f>_xll.AtlasFormulas.AtlasFunctions.AtlasBalance("PROD",DataAreaId,"T.LedgerTrans","Sum|AmountMST|0","","","","","","","AccountNum|Voucher","120010",$J136)</f>
        <v>75</v>
      </c>
    </row>
    <row r="137" spans="1:11" x14ac:dyDescent="0.25">
      <c r="A137" s="4" t="s">
        <v>1218</v>
      </c>
      <c r="B137" s="7" t="str">
        <f>_xll.AtlasFormulas.AtlasFunctions.AtlasTable("PROD",DataAreaId,"T.SalesTable","%CustAccount","","","","","","","SalesId",$A137)</f>
        <v>364-000034</v>
      </c>
      <c r="C137" s="7" t="str">
        <f>_xll.AtlasFormulas.AtlasFunctions.AtlasTable("PROD",DataAreaId,"T.CustTable","%Name","","","","","","","AccountNum",$B137)</f>
        <v>Mouwrik Waardenburg B.V.</v>
      </c>
      <c r="D137" s="4" t="s">
        <v>15</v>
      </c>
      <c r="E137" s="4" t="s">
        <v>16</v>
      </c>
      <c r="F137" s="6">
        <v>42817</v>
      </c>
      <c r="G137" s="4" t="s">
        <v>1828</v>
      </c>
      <c r="H137" s="9">
        <v>1</v>
      </c>
      <c r="I137" s="6">
        <v>42823</v>
      </c>
      <c r="J137" s="10" t="s">
        <v>1946</v>
      </c>
      <c r="K137">
        <f>_xll.AtlasFormulas.AtlasFunctions.AtlasBalance("PROD",DataAreaId,"T.LedgerTrans","Sum|AmountMST|0","","","","","","","AccountNum|Voucher","120010",$J137)</f>
        <v>615.5</v>
      </c>
    </row>
    <row r="138" spans="1:11" x14ac:dyDescent="0.25">
      <c r="A138" s="4" t="s">
        <v>1204</v>
      </c>
      <c r="B138" s="7" t="str">
        <f>_xll.AtlasFormulas.AtlasFunctions.AtlasTable("PROD",DataAreaId,"T.SalesTable","%CustAccount","","","","","","","SalesId",$A138)</f>
        <v>364-000085</v>
      </c>
      <c r="C138" s="7" t="str">
        <f>_xll.AtlasFormulas.AtlasFunctions.AtlasTable("PROD",DataAreaId,"T.CustTable","%Name","","","","","","","AccountNum",$B138)</f>
        <v>Heijmans Wegen, Regio Noord-Oost</v>
      </c>
      <c r="D138" s="4" t="s">
        <v>15</v>
      </c>
      <c r="E138" s="4" t="s">
        <v>16</v>
      </c>
      <c r="F138" s="6">
        <v>42809</v>
      </c>
      <c r="G138" s="4" t="s">
        <v>1828</v>
      </c>
      <c r="H138" s="9">
        <v>1</v>
      </c>
      <c r="I138" s="6">
        <v>42823</v>
      </c>
      <c r="J138" s="10" t="s">
        <v>1947</v>
      </c>
      <c r="K138">
        <f>_xll.AtlasFormulas.AtlasFunctions.AtlasBalance("PROD",DataAreaId,"T.LedgerTrans","Sum|AmountMST|0","","","","","","","AccountNum|Voucher","120010",$J138)</f>
        <v>2641.98</v>
      </c>
    </row>
    <row r="139" spans="1:11" x14ac:dyDescent="0.25">
      <c r="A139" s="4" t="s">
        <v>1357</v>
      </c>
      <c r="B139" s="7" t="str">
        <f>_xll.AtlasFormulas.AtlasFunctions.AtlasTable("PROD",DataAreaId,"T.SalesTable","%CustAccount","","","","","","","SalesId",$A139)</f>
        <v>364-000034</v>
      </c>
      <c r="C139" s="7" t="str">
        <f>_xll.AtlasFormulas.AtlasFunctions.AtlasTable("PROD",DataAreaId,"T.CustTable","%Name","","","","","","","AccountNum",$B139)</f>
        <v>Mouwrik Waardenburg B.V.</v>
      </c>
      <c r="D139" s="4" t="s">
        <v>15</v>
      </c>
      <c r="E139" s="4" t="s">
        <v>16</v>
      </c>
      <c r="F139" s="6">
        <v>42795</v>
      </c>
      <c r="G139" s="4" t="s">
        <v>1828</v>
      </c>
      <c r="H139" s="9">
        <v>1</v>
      </c>
      <c r="I139" s="6">
        <v>42804</v>
      </c>
      <c r="J139" s="10" t="s">
        <v>1948</v>
      </c>
      <c r="K139">
        <f>_xll.AtlasFormulas.AtlasFunctions.AtlasBalance("PROD",DataAreaId,"T.LedgerTrans","Sum|AmountMST|0","","","","","","","AccountNum|Voucher","120010",$J139)</f>
        <v>615.5</v>
      </c>
    </row>
    <row r="140" spans="1:11" x14ac:dyDescent="0.25">
      <c r="A140" s="4" t="s">
        <v>1777</v>
      </c>
      <c r="B140" s="7" t="str">
        <f>_xll.AtlasFormulas.AtlasFunctions.AtlasTable("PROD",DataAreaId,"T.SalesTable","%CustAccount","","","","","","","SalesId",$A140)</f>
        <v>364-000171</v>
      </c>
      <c r="C140" s="7" t="str">
        <f>_xll.AtlasFormulas.AtlasFunctions.AtlasTable("PROD",DataAreaId,"T.CustTable","%Name","","","","","","","AccountNum",$B140)</f>
        <v>MJ Road S.A.R.L.</v>
      </c>
      <c r="D140" s="4" t="s">
        <v>15</v>
      </c>
      <c r="E140" s="4" t="s">
        <v>16</v>
      </c>
      <c r="F140" s="6">
        <v>42787</v>
      </c>
      <c r="G140" s="4" t="s">
        <v>1828</v>
      </c>
      <c r="H140" s="9">
        <v>1</v>
      </c>
      <c r="I140" s="6">
        <v>42787</v>
      </c>
      <c r="J140" s="10" t="s">
        <v>1949</v>
      </c>
      <c r="K140">
        <f>_xll.AtlasFormulas.AtlasFunctions.AtlasBalance("PROD",DataAreaId,"T.LedgerTrans","Sum|AmountMST|0","","","","","","","AccountNum|Voucher","120010",$J140)</f>
        <v>165</v>
      </c>
    </row>
    <row r="141" spans="1:11" x14ac:dyDescent="0.25">
      <c r="A141" s="4" t="s">
        <v>1527</v>
      </c>
      <c r="B141" s="7" t="str">
        <f>_xll.AtlasFormulas.AtlasFunctions.AtlasTable("PROD",DataAreaId,"T.SalesTable","%CustAccount","","","","","","","SalesId",$A141)</f>
        <v>364-000159</v>
      </c>
      <c r="C141" s="7" t="str">
        <f>_xll.AtlasFormulas.AtlasFunctions.AtlasTable("PROD",DataAreaId,"T.CustTable","%Name","","","","","","","AccountNum",$B141)</f>
        <v>QuakeShield B.V.</v>
      </c>
      <c r="D141" s="4" t="s">
        <v>15</v>
      </c>
      <c r="E141" s="4" t="s">
        <v>16</v>
      </c>
      <c r="F141" s="6">
        <v>42775</v>
      </c>
      <c r="G141" s="4" t="s">
        <v>1828</v>
      </c>
      <c r="H141" s="9">
        <v>1</v>
      </c>
      <c r="I141" s="6">
        <v>42776</v>
      </c>
      <c r="J141" s="10" t="s">
        <v>1950</v>
      </c>
      <c r="K141">
        <f>_xll.AtlasFormulas.AtlasFunctions.AtlasBalance("PROD",DataAreaId,"T.LedgerTrans","Sum|AmountMST|0","","","","","","","AccountNum|Voucher","120010",$J141)</f>
        <v>1425</v>
      </c>
    </row>
    <row r="142" spans="1:11" x14ac:dyDescent="0.25">
      <c r="A142" s="4" t="s">
        <v>1610</v>
      </c>
      <c r="B142" s="7" t="str">
        <f>_xll.AtlasFormulas.AtlasFunctions.AtlasTable("PROD",DataAreaId,"T.SalesTable","%CustAccount","","","","","","","SalesId",$A142)</f>
        <v>364-000054</v>
      </c>
      <c r="C142" s="7" t="str">
        <f>_xll.AtlasFormulas.AtlasFunctions.AtlasTable("PROD",DataAreaId,"T.CustTable","%Name","","","","","","","AccountNum",$B142)</f>
        <v>Geco Composietbedrijf</v>
      </c>
      <c r="D142" s="4" t="s">
        <v>15</v>
      </c>
      <c r="E142" s="4" t="s">
        <v>16</v>
      </c>
      <c r="F142" s="6">
        <v>42774</v>
      </c>
      <c r="G142" s="4" t="s">
        <v>1828</v>
      </c>
      <c r="H142" s="9">
        <v>1</v>
      </c>
      <c r="I142" s="6">
        <v>42774</v>
      </c>
      <c r="J142" s="10" t="s">
        <v>1951</v>
      </c>
      <c r="K142">
        <f>_xll.AtlasFormulas.AtlasFunctions.AtlasBalance("PROD",DataAreaId,"T.LedgerTrans","Sum|AmountMST|0","","","","","","","AccountNum|Voucher","120010",$J142)</f>
        <v>75</v>
      </c>
    </row>
    <row r="143" spans="1:11" x14ac:dyDescent="0.25">
      <c r="A143" s="4" t="s">
        <v>1645</v>
      </c>
      <c r="B143" s="7" t="str">
        <f>_xll.AtlasFormulas.AtlasFunctions.AtlasTable("PROD",DataAreaId,"T.SalesTable","%CustAccount","","","","","","","SalesId",$A143)</f>
        <v>364-000015</v>
      </c>
      <c r="C143" s="7" t="str">
        <f>_xll.AtlasFormulas.AtlasFunctions.AtlasTable("PROD",DataAreaId,"T.CustTable","%Name","","","","","","","AccountNum",$B143)</f>
        <v>Vogel B.V.</v>
      </c>
      <c r="D143" s="4" t="s">
        <v>15</v>
      </c>
      <c r="E143" s="4" t="s">
        <v>16</v>
      </c>
      <c r="F143" s="6">
        <v>42780</v>
      </c>
      <c r="G143" s="4" t="s">
        <v>1828</v>
      </c>
      <c r="H143" s="9">
        <v>1</v>
      </c>
      <c r="I143" s="6">
        <v>42780</v>
      </c>
      <c r="J143" s="10" t="s">
        <v>1906</v>
      </c>
      <c r="K143">
        <f>_xll.AtlasFormulas.AtlasFunctions.AtlasBalance("PROD",DataAreaId,"T.LedgerTrans","Sum|AmountMST|0","","","","","","","AccountNum|Voucher","120010",$J143)</f>
        <v>1137.92</v>
      </c>
    </row>
    <row r="144" spans="1:11" x14ac:dyDescent="0.25">
      <c r="A144" s="4" t="s">
        <v>1186</v>
      </c>
      <c r="B144" s="7" t="str">
        <f>_xll.AtlasFormulas.AtlasFunctions.AtlasTable("PROD",DataAreaId,"T.SalesTable","%CustAccount","","","","","","","SalesId",$A144)</f>
        <v>364-000168</v>
      </c>
      <c r="C144" s="7" t="str">
        <f>_xll.AtlasFormulas.AtlasFunctions.AtlasTable("PROD",DataAreaId,"T.CustTable","%Name","","","","","","","AccountNum",$B144)</f>
        <v>Edilon )(Sedra Contracting bv</v>
      </c>
      <c r="D144" s="4" t="s">
        <v>15</v>
      </c>
      <c r="E144" s="4" t="s">
        <v>16</v>
      </c>
      <c r="F144" s="6">
        <v>42760</v>
      </c>
      <c r="G144" s="4" t="s">
        <v>1828</v>
      </c>
      <c r="H144" s="9">
        <v>1</v>
      </c>
      <c r="I144" s="6">
        <v>42760</v>
      </c>
      <c r="J144" s="10" t="s">
        <v>1952</v>
      </c>
      <c r="K144">
        <f>_xll.AtlasFormulas.AtlasFunctions.AtlasBalance("PROD",DataAreaId,"T.LedgerTrans","Sum|AmountMST|0","","","","","","","AccountNum|Voucher","120010",$J144)</f>
        <v>-323.39999999999998</v>
      </c>
    </row>
    <row r="145" spans="1:11" x14ac:dyDescent="0.25">
      <c r="A145" s="4" t="s">
        <v>1353</v>
      </c>
      <c r="B145" s="7" t="str">
        <f>_xll.AtlasFormulas.AtlasFunctions.AtlasTable("PROD",DataAreaId,"T.SalesTable","%CustAccount","","","","","","","SalesId",$A145)</f>
        <v>364-000047</v>
      </c>
      <c r="C145" s="7" t="str">
        <f>_xll.AtlasFormulas.AtlasFunctions.AtlasTable("PROD",DataAreaId,"T.CustTable","%Name","","","","","","","AccountNum",$B145)</f>
        <v>BAM Wegen Regio West</v>
      </c>
      <c r="D145" s="4" t="s">
        <v>15</v>
      </c>
      <c r="E145" s="4" t="s">
        <v>16</v>
      </c>
      <c r="F145" s="6">
        <v>42765</v>
      </c>
      <c r="G145" s="4" t="s">
        <v>1828</v>
      </c>
      <c r="H145" s="9">
        <v>1</v>
      </c>
      <c r="I145" s="6">
        <v>42774</v>
      </c>
      <c r="J145" s="10" t="s">
        <v>1953</v>
      </c>
      <c r="K145">
        <f>_xll.AtlasFormulas.AtlasFunctions.AtlasBalance("PROD",DataAreaId,"T.LedgerTrans","Sum|AmountMST|0","","","","","","","AccountNum|Voucher","120010",$J145)</f>
        <v>839.75</v>
      </c>
    </row>
    <row r="146" spans="1:11" x14ac:dyDescent="0.25">
      <c r="A146" s="4" t="s">
        <v>1470</v>
      </c>
      <c r="B146" s="7" t="str">
        <f>_xll.AtlasFormulas.AtlasFunctions.AtlasTable("PROD",DataAreaId,"T.SalesTable","%CustAccount","","","","","","","SalesId",$A146)</f>
        <v>364-000011</v>
      </c>
      <c r="C146" s="7" t="str">
        <f>_xll.AtlasFormulas.AtlasFunctions.AtlasTable("PROD",DataAreaId,"T.CustTable","%Name","","","","","","","AccountNum",$B146)</f>
        <v>Fortius B.K.International bvba</v>
      </c>
      <c r="D146" s="4" t="s">
        <v>15</v>
      </c>
      <c r="E146" s="4" t="s">
        <v>16</v>
      </c>
      <c r="F146" s="6">
        <v>42767</v>
      </c>
      <c r="G146" s="4" t="s">
        <v>1828</v>
      </c>
      <c r="H146" s="9">
        <v>1</v>
      </c>
      <c r="I146" s="6">
        <v>42774</v>
      </c>
      <c r="J146" s="10" t="s">
        <v>1954</v>
      </c>
      <c r="K146">
        <f>_xll.AtlasFormulas.AtlasFunctions.AtlasBalance("PROD",DataAreaId,"T.LedgerTrans","Sum|AmountMST|0","","","","","","","AccountNum|Voucher","120010",$J146)</f>
        <v>1000</v>
      </c>
    </row>
    <row r="147" spans="1:11" x14ac:dyDescent="0.25">
      <c r="A147" s="4" t="s">
        <v>1291</v>
      </c>
      <c r="B147" s="7" t="str">
        <f>_xll.AtlasFormulas.AtlasFunctions.AtlasTable("PROD",DataAreaId,"T.SalesTable","%CustAccount","","","","","","","SalesId",$A147)</f>
        <v>364-000169</v>
      </c>
      <c r="C147" s="7" t="str">
        <f>_xll.AtlasFormulas.AtlasFunctions.AtlasTable("PROD",DataAreaId,"T.CustTable","%Name","","","","","","","AccountNum",$B147)</f>
        <v>HWE Inkoop en Advies</v>
      </c>
      <c r="D147" s="4" t="s">
        <v>15</v>
      </c>
      <c r="E147" s="4" t="s">
        <v>16</v>
      </c>
      <c r="F147" s="6">
        <v>42765</v>
      </c>
      <c r="G147" s="4" t="s">
        <v>1828</v>
      </c>
      <c r="H147" s="9">
        <v>1</v>
      </c>
      <c r="I147" s="6">
        <v>42774</v>
      </c>
      <c r="J147" s="10" t="s">
        <v>1955</v>
      </c>
      <c r="K147">
        <f>_xll.AtlasFormulas.AtlasFunctions.AtlasBalance("PROD",DataAreaId,"T.LedgerTrans","Sum|AmountMST|0","","","","","","","AccountNum|Voucher","120010",$J147)</f>
        <v>445</v>
      </c>
    </row>
    <row r="148" spans="1:11" x14ac:dyDescent="0.25">
      <c r="A148" s="4" t="s">
        <v>1389</v>
      </c>
      <c r="B148" s="7" t="str">
        <f>_xll.AtlasFormulas.AtlasFunctions.AtlasTable("PROD",DataAreaId,"T.SalesTable","%CustAccount","","","","","","","SalesId",$A148)</f>
        <v>364-000065</v>
      </c>
      <c r="C148" s="7" t="str">
        <f>_xll.AtlasFormulas.AtlasFunctions.AtlasTable("PROD",DataAreaId,"T.CustTable","%Name","","","","","","","AccountNum",$B148)</f>
        <v>Gebr. van der Lee</v>
      </c>
      <c r="D148" s="4" t="s">
        <v>15</v>
      </c>
      <c r="E148" s="4" t="s">
        <v>16</v>
      </c>
      <c r="F148" s="6">
        <v>42894</v>
      </c>
      <c r="G148" s="4" t="s">
        <v>1828</v>
      </c>
      <c r="H148" s="9">
        <v>1</v>
      </c>
      <c r="I148" s="6">
        <v>42894</v>
      </c>
      <c r="J148" s="10" t="s">
        <v>1956</v>
      </c>
      <c r="K148">
        <f>_xll.AtlasFormulas.AtlasFunctions.AtlasBalance("PROD",DataAreaId,"T.LedgerTrans","Sum|AmountMST|0","","","","","","","AccountNum|Voucher","120010",$J148)</f>
        <v>25</v>
      </c>
    </row>
    <row r="149" spans="1:11" x14ac:dyDescent="0.25">
      <c r="A149" s="4" t="s">
        <v>1699</v>
      </c>
      <c r="B149" s="7" t="str">
        <f>_xll.AtlasFormulas.AtlasFunctions.AtlasTable("PROD",DataAreaId,"T.SalesTable","%CustAccount","","","","","","","SalesId",$A149)</f>
        <v>364-000064</v>
      </c>
      <c r="C149" s="7" t="str">
        <f>_xll.AtlasFormulas.AtlasFunctions.AtlasTable("PROD",DataAreaId,"T.CustTable","%Name","","","","","","","AccountNum",$B149)</f>
        <v>Hakron-Nunspeet B.V.</v>
      </c>
      <c r="D149" s="4" t="s">
        <v>15</v>
      </c>
      <c r="E149" s="4" t="s">
        <v>16</v>
      </c>
      <c r="F149" s="6">
        <v>42898</v>
      </c>
      <c r="G149" s="4" t="s">
        <v>1828</v>
      </c>
      <c r="H149" s="9">
        <v>1</v>
      </c>
      <c r="I149" s="6">
        <v>42901</v>
      </c>
      <c r="J149" s="10" t="s">
        <v>1957</v>
      </c>
      <c r="K149">
        <f>_xll.AtlasFormulas.AtlasFunctions.AtlasBalance("PROD",DataAreaId,"T.LedgerTrans","Sum|AmountMST|0","","","","","","","AccountNum|Voucher","120010",$J149)</f>
        <v>60</v>
      </c>
    </row>
    <row r="150" spans="1:11" x14ac:dyDescent="0.25">
      <c r="A150" s="4" t="s">
        <v>1464</v>
      </c>
      <c r="B150" s="7" t="str">
        <f>_xll.AtlasFormulas.AtlasFunctions.AtlasTable("PROD",DataAreaId,"T.SalesTable","%CustAccount","","","","","","","SalesId",$A150)</f>
        <v>364-000187</v>
      </c>
      <c r="C150" s="7" t="str">
        <f>_xll.AtlasFormulas.AtlasFunctions.AtlasTable("PROD",DataAreaId,"T.CustTable","%Name","","","","","","","AccountNum",$B150)</f>
        <v>Coaton B.V.</v>
      </c>
      <c r="D150" s="4" t="s">
        <v>15</v>
      </c>
      <c r="E150" s="4" t="s">
        <v>16</v>
      </c>
      <c r="F150" s="6">
        <v>42900</v>
      </c>
      <c r="G150" s="4" t="s">
        <v>1828</v>
      </c>
      <c r="H150" s="9">
        <v>1</v>
      </c>
      <c r="I150" s="6">
        <v>42900</v>
      </c>
      <c r="J150" s="10" t="s">
        <v>1958</v>
      </c>
      <c r="K150">
        <f>_xll.AtlasFormulas.AtlasFunctions.AtlasBalance("PROD",DataAreaId,"T.LedgerTrans","Sum|AmountMST|0","","","","","","","AccountNum|Voucher","120010",$J150)</f>
        <v>50</v>
      </c>
    </row>
    <row r="151" spans="1:11" x14ac:dyDescent="0.25">
      <c r="A151" s="4" t="s">
        <v>1189</v>
      </c>
      <c r="B151" s="7" t="str">
        <f>_xll.AtlasFormulas.AtlasFunctions.AtlasTable("PROD",DataAreaId,"T.SalesTable","%CustAccount","","","","","","","SalesId",$A151)</f>
        <v>364-000011</v>
      </c>
      <c r="C151" s="7" t="str">
        <f>_xll.AtlasFormulas.AtlasFunctions.AtlasTable("PROD",DataAreaId,"T.CustTable","%Name","","","","","","","AccountNum",$B151)</f>
        <v>Fortius B.K.International bvba</v>
      </c>
      <c r="D151" s="4" t="s">
        <v>15</v>
      </c>
      <c r="E151" s="4" t="s">
        <v>16</v>
      </c>
      <c r="F151" s="6">
        <v>42901</v>
      </c>
      <c r="G151" s="4" t="s">
        <v>1828</v>
      </c>
      <c r="H151" s="9">
        <v>1</v>
      </c>
      <c r="I151" s="6">
        <v>42901</v>
      </c>
      <c r="J151" s="10" t="s">
        <v>1959</v>
      </c>
      <c r="K151">
        <f>_xll.AtlasFormulas.AtlasFunctions.AtlasBalance("PROD",DataAreaId,"T.LedgerTrans","Sum|AmountMST|0","","","","","","","AccountNum|Voucher","120010",$J151)</f>
        <v>2136</v>
      </c>
    </row>
    <row r="152" spans="1:11" x14ac:dyDescent="0.25">
      <c r="A152" s="4" t="s">
        <v>1655</v>
      </c>
      <c r="B152" s="7" t="str">
        <f>_xll.AtlasFormulas.AtlasFunctions.AtlasTable("PROD",DataAreaId,"T.SalesTable","%CustAccount","","","","","","","SalesId",$A152)</f>
        <v>364-000014</v>
      </c>
      <c r="C152" s="7" t="str">
        <f>_xll.AtlasFormulas.AtlasFunctions.AtlasTable("PROD",DataAreaId,"T.CustTable","%Name","","","","","","","AccountNum",$B152)</f>
        <v>Rowij</v>
      </c>
      <c r="D152" s="4" t="s">
        <v>582</v>
      </c>
      <c r="E152" s="4" t="s">
        <v>583</v>
      </c>
      <c r="F152" s="6">
        <v>42779</v>
      </c>
      <c r="G152" s="4" t="s">
        <v>1828</v>
      </c>
      <c r="H152" s="9">
        <v>10</v>
      </c>
      <c r="I152" s="6">
        <v>42779</v>
      </c>
      <c r="J152" s="10" t="s">
        <v>1960</v>
      </c>
      <c r="K152">
        <f>_xll.AtlasFormulas.AtlasFunctions.AtlasBalance("PROD",DataAreaId,"T.LedgerTrans","Sum|AmountMST|0","","","","","","","AccountNum|Voucher","120010",$J152)</f>
        <v>375</v>
      </c>
    </row>
    <row r="153" spans="1:11" x14ac:dyDescent="0.25">
      <c r="A153" s="4" t="s">
        <v>1657</v>
      </c>
      <c r="B153" s="7" t="str">
        <f>_xll.AtlasFormulas.AtlasFunctions.AtlasTable("PROD",DataAreaId,"T.SalesTable","%CustAccount","","","","","","","SalesId",$A153)</f>
        <v>364-000015</v>
      </c>
      <c r="C153" s="7" t="str">
        <f>_xll.AtlasFormulas.AtlasFunctions.AtlasTable("PROD",DataAreaId,"T.CustTable","%Name","","","","","","","AccountNum",$B153)</f>
        <v>Vogel B.V.</v>
      </c>
      <c r="D153" s="4" t="s">
        <v>582</v>
      </c>
      <c r="E153" s="4" t="s">
        <v>583</v>
      </c>
      <c r="F153" s="6">
        <v>42780</v>
      </c>
      <c r="G153" s="4" t="s">
        <v>1828</v>
      </c>
      <c r="H153" s="9">
        <v>42</v>
      </c>
      <c r="I153" s="6">
        <v>42790</v>
      </c>
      <c r="J153" s="10" t="s">
        <v>1961</v>
      </c>
      <c r="K153">
        <f>_xll.AtlasFormulas.AtlasFunctions.AtlasBalance("PROD",DataAreaId,"T.LedgerTrans","Sum|AmountMST|0","","","","","","","AccountNum|Voucher","120010",$J153)</f>
        <v>0</v>
      </c>
    </row>
    <row r="154" spans="1:11" x14ac:dyDescent="0.25">
      <c r="A154" s="4" t="s">
        <v>1438</v>
      </c>
      <c r="B154" s="7" t="str">
        <f>_xll.AtlasFormulas.AtlasFunctions.AtlasTable("PROD",DataAreaId,"T.SalesTable","%CustAccount","","","","","","","SalesId",$A154)</f>
        <v>364-000010</v>
      </c>
      <c r="C154" s="7" t="str">
        <f>_xll.AtlasFormulas.AtlasFunctions.AtlasTable("PROD",DataAreaId,"T.CustTable","%Name","","","","","","","AccountNum",$B154)</f>
        <v>Balm Uitwendige Wapening B.V.</v>
      </c>
      <c r="D154" s="4" t="s">
        <v>582</v>
      </c>
      <c r="E154" s="4" t="s">
        <v>583</v>
      </c>
      <c r="F154" s="6">
        <v>42789</v>
      </c>
      <c r="G154" s="4" t="s">
        <v>1828</v>
      </c>
      <c r="H154" s="9">
        <v>2</v>
      </c>
      <c r="I154" s="6">
        <v>42797</v>
      </c>
      <c r="J154" s="10" t="s">
        <v>1962</v>
      </c>
      <c r="K154">
        <f>_xll.AtlasFormulas.AtlasFunctions.AtlasBalance("PROD",DataAreaId,"T.LedgerTrans","Sum|AmountMST|0","","","","","","","AccountNum|Voucher","120010",$J154)</f>
        <v>0</v>
      </c>
    </row>
    <row r="155" spans="1:11" x14ac:dyDescent="0.25">
      <c r="A155" s="4" t="s">
        <v>1479</v>
      </c>
      <c r="B155" s="7" t="str">
        <f>_xll.AtlasFormulas.AtlasFunctions.AtlasTable("PROD",DataAreaId,"T.SalesTable","%CustAccount","","","","","","","SalesId",$A155)</f>
        <v>364-000064</v>
      </c>
      <c r="C155" s="7" t="str">
        <f>_xll.AtlasFormulas.AtlasFunctions.AtlasTable("PROD",DataAreaId,"T.CustTable","%Name","","","","","","","AccountNum",$B155)</f>
        <v>Hakron-Nunspeet B.V.</v>
      </c>
      <c r="D155" s="4" t="s">
        <v>582</v>
      </c>
      <c r="E155" s="4" t="s">
        <v>583</v>
      </c>
      <c r="F155" s="6">
        <v>42809</v>
      </c>
      <c r="G155" s="4" t="s">
        <v>1828</v>
      </c>
      <c r="H155" s="9">
        <v>20</v>
      </c>
      <c r="I155" s="6">
        <v>42811</v>
      </c>
      <c r="J155" s="10" t="s">
        <v>1963</v>
      </c>
      <c r="K155">
        <f>_xll.AtlasFormulas.AtlasFunctions.AtlasBalance("PROD",DataAreaId,"T.LedgerTrans","Sum|AmountMST|0","","","","","","","AccountNum|Voucher","120010",$J155)</f>
        <v>2590.5</v>
      </c>
    </row>
    <row r="156" spans="1:11" x14ac:dyDescent="0.25">
      <c r="A156" s="4" t="s">
        <v>1666</v>
      </c>
      <c r="B156" s="7" t="str">
        <f>_xll.AtlasFormulas.AtlasFunctions.AtlasTable("PROD",DataAreaId,"T.SalesTable","%CustAccount","","","","","","","SalesId",$A156)</f>
        <v>364-000015</v>
      </c>
      <c r="C156" s="7" t="str">
        <f>_xll.AtlasFormulas.AtlasFunctions.AtlasTable("PROD",DataAreaId,"T.CustTable","%Name","","","","","","","AccountNum",$B156)</f>
        <v>Vogel B.V.</v>
      </c>
      <c r="D156" s="4" t="s">
        <v>582</v>
      </c>
      <c r="E156" s="4" t="s">
        <v>583</v>
      </c>
      <c r="F156" s="6">
        <v>42810</v>
      </c>
      <c r="G156" s="4" t="s">
        <v>1828</v>
      </c>
      <c r="H156" s="9">
        <v>42</v>
      </c>
      <c r="I156" s="6">
        <v>42815</v>
      </c>
      <c r="J156" s="10" t="s">
        <v>1964</v>
      </c>
      <c r="K156">
        <f>_xll.AtlasFormulas.AtlasFunctions.AtlasBalance("PROD",DataAreaId,"T.LedgerTrans","Sum|AmountMST|0","","","","","","","AccountNum|Voucher","120010",$J156)</f>
        <v>1312.5</v>
      </c>
    </row>
    <row r="157" spans="1:11" x14ac:dyDescent="0.25">
      <c r="A157" s="4" t="s">
        <v>1452</v>
      </c>
      <c r="B157" s="7" t="str">
        <f>_xll.AtlasFormulas.AtlasFunctions.AtlasTable("PROD",DataAreaId,"T.SalesTable","%CustAccount","","","","","","","SalesId",$A157)</f>
        <v>364-000089</v>
      </c>
      <c r="C157" s="7" t="str">
        <f>_xll.AtlasFormulas.AtlasFunctions.AtlasTable("PROD",DataAreaId,"T.CustTable","%Name","","","","","","","AccountNum",$B157)</f>
        <v>Kiwitz Jaki B.V.</v>
      </c>
      <c r="D157" s="4" t="s">
        <v>582</v>
      </c>
      <c r="E157" s="4" t="s">
        <v>583</v>
      </c>
      <c r="F157" s="6">
        <v>42860</v>
      </c>
      <c r="G157" s="4" t="s">
        <v>1828</v>
      </c>
      <c r="H157" s="9">
        <v>42</v>
      </c>
      <c r="I157" s="6">
        <v>42867</v>
      </c>
      <c r="J157" s="10" t="s">
        <v>1919</v>
      </c>
      <c r="K157">
        <f>_xll.AtlasFormulas.AtlasFunctions.AtlasBalance("PROD",DataAreaId,"T.LedgerTrans","Sum|AmountMST|0","","","","","","","AccountNum|Voucher","120010",$J157)</f>
        <v>0</v>
      </c>
    </row>
    <row r="158" spans="1:11" x14ac:dyDescent="0.25">
      <c r="A158" s="4" t="s">
        <v>1680</v>
      </c>
      <c r="B158" s="7" t="str">
        <f>_xll.AtlasFormulas.AtlasFunctions.AtlasTable("PROD",DataAreaId,"T.SalesTable","%CustAccount","","","","","","","SalesId",$A158)</f>
        <v>364-000004</v>
      </c>
      <c r="C158" s="7" t="str">
        <f>_xll.AtlasFormulas.AtlasFunctions.AtlasTable("PROD",DataAreaId,"T.CustTable","%Name","","","","","","","AccountNum",$B158)</f>
        <v>Rendon</v>
      </c>
      <c r="D158" s="4" t="s">
        <v>582</v>
      </c>
      <c r="E158" s="4" t="s">
        <v>583</v>
      </c>
      <c r="F158" s="6">
        <v>42859</v>
      </c>
      <c r="G158" s="4" t="s">
        <v>1828</v>
      </c>
      <c r="H158" s="9">
        <v>2</v>
      </c>
      <c r="I158" s="6">
        <v>42863</v>
      </c>
      <c r="J158" s="10" t="s">
        <v>1965</v>
      </c>
      <c r="K158">
        <f>_xll.AtlasFormulas.AtlasFunctions.AtlasBalance("PROD",DataAreaId,"T.LedgerTrans","Sum|AmountMST|0","","","","","","","AccountNum|Voucher","120010",$J158)</f>
        <v>0</v>
      </c>
    </row>
    <row r="159" spans="1:11" x14ac:dyDescent="0.25">
      <c r="A159" s="4" t="s">
        <v>1195</v>
      </c>
      <c r="B159" s="7" t="str">
        <f>_xll.AtlasFormulas.AtlasFunctions.AtlasTable("PROD",DataAreaId,"T.SalesTable","%CustAccount","","","","","","","SalesId",$A159)</f>
        <v>364-000059</v>
      </c>
      <c r="C159" s="7" t="str">
        <f>_xll.AtlasFormulas.AtlasFunctions.AtlasTable("PROD",DataAreaId,"T.CustTable","%Name","","","","","","","AccountNum",$B159)</f>
        <v>Kreeft Betonrenovatie &amp; Injectietechnieken BV</v>
      </c>
      <c r="D159" s="4" t="s">
        <v>582</v>
      </c>
      <c r="E159" s="4" t="s">
        <v>583</v>
      </c>
      <c r="F159" s="6">
        <v>42858</v>
      </c>
      <c r="G159" s="4" t="s">
        <v>1828</v>
      </c>
      <c r="H159" s="9">
        <v>24</v>
      </c>
      <c r="I159" s="6">
        <v>42863</v>
      </c>
      <c r="J159" s="10" t="s">
        <v>1912</v>
      </c>
      <c r="K159">
        <f>_xll.AtlasFormulas.AtlasFunctions.AtlasBalance("PROD",DataAreaId,"T.LedgerTrans","Sum|AmountMST|0","","","","","","","AccountNum|Voucher","120010",$J159)</f>
        <v>0</v>
      </c>
    </row>
    <row r="160" spans="1:11" x14ac:dyDescent="0.25">
      <c r="A160" s="4" t="s">
        <v>1684</v>
      </c>
      <c r="B160" s="7" t="str">
        <f>_xll.AtlasFormulas.AtlasFunctions.AtlasTable("PROD",DataAreaId,"T.SalesTable","%CustAccount","","","","","","","SalesId",$A160)</f>
        <v>364-000015</v>
      </c>
      <c r="C160" s="7" t="str">
        <f>_xll.AtlasFormulas.AtlasFunctions.AtlasTable("PROD",DataAreaId,"T.CustTable","%Name","","","","","","","AccountNum",$B160)</f>
        <v>Vogel B.V.</v>
      </c>
      <c r="D160" s="4" t="s">
        <v>582</v>
      </c>
      <c r="E160" s="4" t="s">
        <v>583</v>
      </c>
      <c r="F160" s="6">
        <v>42871</v>
      </c>
      <c r="G160" s="4" t="s">
        <v>1828</v>
      </c>
      <c r="H160" s="9">
        <v>42</v>
      </c>
      <c r="I160" s="6">
        <v>42872</v>
      </c>
      <c r="J160" s="10" t="s">
        <v>1966</v>
      </c>
      <c r="K160">
        <f>_xll.AtlasFormulas.AtlasFunctions.AtlasBalance("PROD",DataAreaId,"T.LedgerTrans","Sum|AmountMST|0","","","","","","","AccountNum|Voucher","120010",$J160)</f>
        <v>0</v>
      </c>
    </row>
    <row r="161" spans="1:11" x14ac:dyDescent="0.25">
      <c r="A161" s="4" t="s">
        <v>1523</v>
      </c>
      <c r="B161" s="7" t="str">
        <f>_xll.AtlasFormulas.AtlasFunctions.AtlasTable("PROD",DataAreaId,"T.SalesTable","%CustAccount","","","","","","","SalesId",$A161)</f>
        <v>364-000004</v>
      </c>
      <c r="C161" s="7" t="str">
        <f>_xll.AtlasFormulas.AtlasFunctions.AtlasTable("PROD",DataAreaId,"T.CustTable","%Name","","","","","","","AccountNum",$B161)</f>
        <v>Rendon</v>
      </c>
      <c r="D161" s="4" t="s">
        <v>582</v>
      </c>
      <c r="E161" s="4" t="s">
        <v>583</v>
      </c>
      <c r="F161" s="6">
        <v>42866</v>
      </c>
      <c r="G161" s="4" t="s">
        <v>1828</v>
      </c>
      <c r="H161" s="9">
        <v>42</v>
      </c>
      <c r="I161" s="6">
        <v>42870</v>
      </c>
      <c r="J161" s="10" t="s">
        <v>1967</v>
      </c>
      <c r="K161">
        <f>_xll.AtlasFormulas.AtlasFunctions.AtlasBalance("PROD",DataAreaId,"T.LedgerTrans","Sum|AmountMST|0","","","","","","","AccountNum|Voucher","120010",$J161)</f>
        <v>11595</v>
      </c>
    </row>
    <row r="162" spans="1:11" x14ac:dyDescent="0.25">
      <c r="A162" s="4" t="s">
        <v>1193</v>
      </c>
      <c r="B162" s="7" t="str">
        <f>_xll.AtlasFormulas.AtlasFunctions.AtlasTable("PROD",DataAreaId,"T.SalesTable","%CustAccount","","","","","","","SalesId",$A162)</f>
        <v>364-000175</v>
      </c>
      <c r="C162" s="7" t="str">
        <f>_xll.AtlasFormulas.AtlasFunctions.AtlasTable("PROD",DataAreaId,"T.CustTable","%Name","","","","","","","AccountNum",$B162)</f>
        <v>Desami SPRL</v>
      </c>
      <c r="D162" s="4" t="s">
        <v>582</v>
      </c>
      <c r="E162" s="4" t="s">
        <v>583</v>
      </c>
      <c r="F162" s="6">
        <v>42844</v>
      </c>
      <c r="G162" s="4" t="s">
        <v>1828</v>
      </c>
      <c r="H162" s="9">
        <v>1</v>
      </c>
      <c r="I162" s="6">
        <v>42844</v>
      </c>
      <c r="J162" s="10" t="s">
        <v>1893</v>
      </c>
      <c r="K162">
        <f>_xll.AtlasFormulas.AtlasFunctions.AtlasBalance("PROD",DataAreaId,"T.LedgerTrans","Sum|AmountMST|0","","","","","","","AccountNum|Voucher","120010",$J162)</f>
        <v>0</v>
      </c>
    </row>
    <row r="163" spans="1:11" x14ac:dyDescent="0.25">
      <c r="A163" s="4" t="s">
        <v>1448</v>
      </c>
      <c r="B163" s="7" t="str">
        <f>_xll.AtlasFormulas.AtlasFunctions.AtlasTable("PROD",DataAreaId,"T.SalesTable","%CustAccount","","","","","","","SalesId",$A163)</f>
        <v>364-000014</v>
      </c>
      <c r="C163" s="7" t="str">
        <f>_xll.AtlasFormulas.AtlasFunctions.AtlasTable("PROD",DataAreaId,"T.CustTable","%Name","","","","","","","AccountNum",$B163)</f>
        <v>Rowij</v>
      </c>
      <c r="D163" s="4" t="s">
        <v>582</v>
      </c>
      <c r="E163" s="4" t="s">
        <v>583</v>
      </c>
      <c r="F163" s="6">
        <v>42828</v>
      </c>
      <c r="G163" s="4" t="s">
        <v>1828</v>
      </c>
      <c r="H163" s="9">
        <v>6</v>
      </c>
      <c r="I163" s="6">
        <v>42832</v>
      </c>
      <c r="J163" s="10" t="s">
        <v>1918</v>
      </c>
      <c r="K163">
        <f>_xll.AtlasFormulas.AtlasFunctions.AtlasBalance("PROD",DataAreaId,"T.LedgerTrans","Sum|AmountMST|0","","","","","","","AccountNum|Voucher","120010",$J163)</f>
        <v>0</v>
      </c>
    </row>
    <row r="164" spans="1:11" x14ac:dyDescent="0.25">
      <c r="A164" s="4" t="s">
        <v>1668</v>
      </c>
      <c r="B164" s="7" t="str">
        <f>_xll.AtlasFormulas.AtlasFunctions.AtlasTable("PROD",DataAreaId,"T.SalesTable","%CustAccount","","","","","","","SalesId",$A164)</f>
        <v>364-000015</v>
      </c>
      <c r="C164" s="7" t="str">
        <f>_xll.AtlasFormulas.AtlasFunctions.AtlasTable("PROD",DataAreaId,"T.CustTable","%Name","","","","","","","AccountNum",$B164)</f>
        <v>Vogel B.V.</v>
      </c>
      <c r="D164" s="4" t="s">
        <v>582</v>
      </c>
      <c r="E164" s="4" t="s">
        <v>583</v>
      </c>
      <c r="F164" s="6">
        <v>42825</v>
      </c>
      <c r="G164" s="4" t="s">
        <v>1828</v>
      </c>
      <c r="H164" s="9">
        <v>42</v>
      </c>
      <c r="I164" s="6">
        <v>42830</v>
      </c>
      <c r="J164" s="10" t="s">
        <v>1968</v>
      </c>
      <c r="K164">
        <f>_xll.AtlasFormulas.AtlasFunctions.AtlasBalance("PROD",DataAreaId,"T.LedgerTrans","Sum|AmountMST|0","","","","","","","AccountNum|Voucher","120010",$J164)</f>
        <v>0</v>
      </c>
    </row>
    <row r="165" spans="1:11" x14ac:dyDescent="0.25">
      <c r="A165" s="4" t="s">
        <v>1671</v>
      </c>
      <c r="B165" s="7" t="str">
        <f>_xll.AtlasFormulas.AtlasFunctions.AtlasTable("PROD",DataAreaId,"T.SalesTable","%CustAccount","","","","","","","SalesId",$A165)</f>
        <v>364-000015</v>
      </c>
      <c r="C165" s="7" t="str">
        <f>_xll.AtlasFormulas.AtlasFunctions.AtlasTable("PROD",DataAreaId,"T.CustTable","%Name","","","","","","","AccountNum",$B165)</f>
        <v>Vogel B.V.</v>
      </c>
      <c r="D165" s="4" t="s">
        <v>582</v>
      </c>
      <c r="E165" s="4" t="s">
        <v>583</v>
      </c>
      <c r="F165" s="6">
        <v>42832</v>
      </c>
      <c r="G165" s="4" t="s">
        <v>1828</v>
      </c>
      <c r="H165" s="9">
        <v>42</v>
      </c>
      <c r="I165" s="6">
        <v>42835</v>
      </c>
      <c r="J165" s="10" t="s">
        <v>1969</v>
      </c>
      <c r="K165">
        <f>_xll.AtlasFormulas.AtlasFunctions.AtlasBalance("PROD",DataAreaId,"T.LedgerTrans","Sum|AmountMST|0","","","","","","","AccountNum|Voucher","120010",$J165)</f>
        <v>1312.5</v>
      </c>
    </row>
    <row r="166" spans="1:11" x14ac:dyDescent="0.25">
      <c r="A166" s="4" t="s">
        <v>1677</v>
      </c>
      <c r="B166" s="7" t="str">
        <f>_xll.AtlasFormulas.AtlasFunctions.AtlasTable("PROD",DataAreaId,"T.SalesTable","%CustAccount","","","","","","","SalesId",$A166)</f>
        <v>364-000015</v>
      </c>
      <c r="C166" s="7" t="str">
        <f>_xll.AtlasFormulas.AtlasFunctions.AtlasTable("PROD",DataAreaId,"T.CustTable","%Name","","","","","","","AccountNum",$B166)</f>
        <v>Vogel B.V.</v>
      </c>
      <c r="D166" s="4" t="s">
        <v>582</v>
      </c>
      <c r="E166" s="4" t="s">
        <v>583</v>
      </c>
      <c r="F166" s="6">
        <v>42856</v>
      </c>
      <c r="G166" s="4" t="s">
        <v>1828</v>
      </c>
      <c r="H166" s="9">
        <v>42</v>
      </c>
      <c r="I166" s="6">
        <v>42863</v>
      </c>
      <c r="J166" s="10" t="s">
        <v>1970</v>
      </c>
      <c r="K166">
        <f>_xll.AtlasFormulas.AtlasFunctions.AtlasBalance("PROD",DataAreaId,"T.LedgerTrans","Sum|AmountMST|0","","","","","","","AccountNum|Voucher","120010",$J166)</f>
        <v>0</v>
      </c>
    </row>
    <row r="167" spans="1:11" x14ac:dyDescent="0.25">
      <c r="A167" s="4" t="s">
        <v>1532</v>
      </c>
      <c r="B167" s="7" t="str">
        <f>_xll.AtlasFormulas.AtlasFunctions.AtlasTable("PROD",DataAreaId,"T.SalesTable","%CustAccount","","","","","","","SalesId",$A167)</f>
        <v>364-000036</v>
      </c>
      <c r="C167" s="7" t="str">
        <f>_xll.AtlasFormulas.AtlasFunctions.AtlasTable("PROD",DataAreaId,"T.CustTable","%Name","","","","","","","AccountNum",$B167)</f>
        <v>Bouwbedrijf Salverda B.V.</v>
      </c>
      <c r="D167" s="4" t="s">
        <v>582</v>
      </c>
      <c r="E167" s="4" t="s">
        <v>583</v>
      </c>
      <c r="F167" s="6">
        <v>42844</v>
      </c>
      <c r="G167" s="4" t="s">
        <v>1828</v>
      </c>
      <c r="H167" s="9">
        <v>8</v>
      </c>
      <c r="I167" s="6">
        <v>42863</v>
      </c>
      <c r="J167" s="10" t="s">
        <v>1971</v>
      </c>
      <c r="K167">
        <f>_xll.AtlasFormulas.AtlasFunctions.AtlasBalance("PROD",DataAreaId,"T.LedgerTrans","Sum|AmountMST|0","","","","","","","AccountNum|Voucher","120010",$J167)</f>
        <v>0</v>
      </c>
    </row>
    <row r="168" spans="1:11" x14ac:dyDescent="0.25">
      <c r="A168" s="4" t="s">
        <v>1675</v>
      </c>
      <c r="B168" s="7" t="str">
        <f>_xll.AtlasFormulas.AtlasFunctions.AtlasTable("PROD",DataAreaId,"T.SalesTable","%CustAccount","","","","","","","SalesId",$A168)</f>
        <v>364-000015</v>
      </c>
      <c r="C168" s="7" t="str">
        <f>_xll.AtlasFormulas.AtlasFunctions.AtlasTable("PROD",DataAreaId,"T.CustTable","%Name","","","","","","","AccountNum",$B168)</f>
        <v>Vogel B.V.</v>
      </c>
      <c r="D168" s="4" t="s">
        <v>582</v>
      </c>
      <c r="E168" s="4" t="s">
        <v>583</v>
      </c>
      <c r="F168" s="6">
        <v>42844</v>
      </c>
      <c r="G168" s="4" t="s">
        <v>1828</v>
      </c>
      <c r="H168" s="9">
        <v>42</v>
      </c>
      <c r="I168" s="6">
        <v>42853</v>
      </c>
      <c r="J168" s="10" t="s">
        <v>1972</v>
      </c>
      <c r="K168">
        <f>_xll.AtlasFormulas.AtlasFunctions.AtlasBalance("PROD",DataAreaId,"T.LedgerTrans","Sum|AmountMST|0","","","","","","","AccountNum|Voucher","120010",$J168)</f>
        <v>1312.5</v>
      </c>
    </row>
    <row r="169" spans="1:11" x14ac:dyDescent="0.25">
      <c r="A169" s="4" t="s">
        <v>1462</v>
      </c>
      <c r="B169" s="7" t="str">
        <f>_xll.AtlasFormulas.AtlasFunctions.AtlasTable("PROD",DataAreaId,"T.SalesTable","%CustAccount","","","","","","","SalesId",$A169)</f>
        <v>364-000059</v>
      </c>
      <c r="C169" s="7" t="str">
        <f>_xll.AtlasFormulas.AtlasFunctions.AtlasTable("PROD",DataAreaId,"T.CustTable","%Name","","","","","","","AccountNum",$B169)</f>
        <v>Kreeft Betonrenovatie &amp; Injectietechnieken BV</v>
      </c>
      <c r="D169" s="4" t="s">
        <v>582</v>
      </c>
      <c r="E169" s="4" t="s">
        <v>583</v>
      </c>
      <c r="F169" s="6">
        <v>42892</v>
      </c>
      <c r="G169" s="4" t="s">
        <v>1828</v>
      </c>
      <c r="H169" s="9">
        <v>10</v>
      </c>
      <c r="I169" s="6">
        <v>42894</v>
      </c>
      <c r="J169" s="10" t="s">
        <v>1973</v>
      </c>
      <c r="K169">
        <f>_xll.AtlasFormulas.AtlasFunctions.AtlasBalance("PROD",DataAreaId,"T.LedgerTrans","Sum|AmountMST|0","","","","","","","AccountNum|Voucher","120010",$J169)</f>
        <v>0</v>
      </c>
    </row>
    <row r="170" spans="1:11" x14ac:dyDescent="0.25">
      <c r="A170" s="4" t="s">
        <v>1690</v>
      </c>
      <c r="B170" s="7" t="str">
        <f>_xll.AtlasFormulas.AtlasFunctions.AtlasTable("PROD",DataAreaId,"T.SalesTable","%CustAccount","","","","","","","SalesId",$A170)</f>
        <v>364-000010</v>
      </c>
      <c r="C170" s="7" t="str">
        <f>_xll.AtlasFormulas.AtlasFunctions.AtlasTable("PROD",DataAreaId,"T.CustTable","%Name","","","","","","","AccountNum",$B170)</f>
        <v>Balm Uitwendige Wapening B.V.</v>
      </c>
      <c r="D170" s="4" t="s">
        <v>582</v>
      </c>
      <c r="E170" s="4" t="s">
        <v>583</v>
      </c>
      <c r="F170" s="6">
        <v>42892</v>
      </c>
      <c r="G170" s="4" t="s">
        <v>1828</v>
      </c>
      <c r="H170" s="9">
        <v>8</v>
      </c>
      <c r="I170" s="6">
        <v>42894</v>
      </c>
      <c r="J170" s="10" t="s">
        <v>1974</v>
      </c>
      <c r="K170">
        <f>_xll.AtlasFormulas.AtlasFunctions.AtlasBalance("PROD",DataAreaId,"T.LedgerTrans","Sum|AmountMST|0","","","","","","","AccountNum|Voucher","120010",$J170)</f>
        <v>0</v>
      </c>
    </row>
    <row r="171" spans="1:11" x14ac:dyDescent="0.25">
      <c r="A171" s="4" t="s">
        <v>1692</v>
      </c>
      <c r="B171" s="7" t="str">
        <f>_xll.AtlasFormulas.AtlasFunctions.AtlasTable("PROD",DataAreaId,"T.SalesTable","%CustAccount","","","","","","","SalesId",$A171)</f>
        <v>364-000010</v>
      </c>
      <c r="C171" s="7" t="str">
        <f>_xll.AtlasFormulas.AtlasFunctions.AtlasTable("PROD",DataAreaId,"T.CustTable","%Name","","","","","","","AccountNum",$B171)</f>
        <v>Balm Uitwendige Wapening B.V.</v>
      </c>
      <c r="D171" s="4" t="s">
        <v>582</v>
      </c>
      <c r="E171" s="4" t="s">
        <v>583</v>
      </c>
      <c r="F171" s="6">
        <v>42893</v>
      </c>
      <c r="G171" s="4" t="s">
        <v>1828</v>
      </c>
      <c r="H171" s="9">
        <v>10</v>
      </c>
      <c r="I171" s="6">
        <v>42894</v>
      </c>
      <c r="J171" s="10" t="s">
        <v>1975</v>
      </c>
      <c r="K171">
        <f>_xll.AtlasFormulas.AtlasFunctions.AtlasBalance("PROD",DataAreaId,"T.LedgerTrans","Sum|AmountMST|0","","","","","","","AccountNum|Voucher","120010",$J171)</f>
        <v>337.5</v>
      </c>
    </row>
    <row r="172" spans="1:11" x14ac:dyDescent="0.25">
      <c r="A172" s="4" t="s">
        <v>1694</v>
      </c>
      <c r="B172" s="7" t="str">
        <f>_xll.AtlasFormulas.AtlasFunctions.AtlasTable("PROD",DataAreaId,"T.SalesTable","%CustAccount","","","","","","","SalesId",$A172)</f>
        <v>364-000010</v>
      </c>
      <c r="C172" s="7" t="str">
        <f>_xll.AtlasFormulas.AtlasFunctions.AtlasTable("PROD",DataAreaId,"T.CustTable","%Name","","","","","","","AccountNum",$B172)</f>
        <v>Balm Uitwendige Wapening B.V.</v>
      </c>
      <c r="D172" s="4" t="s">
        <v>582</v>
      </c>
      <c r="E172" s="4" t="s">
        <v>583</v>
      </c>
      <c r="F172" s="6">
        <v>42893</v>
      </c>
      <c r="G172" s="4" t="s">
        <v>1828</v>
      </c>
      <c r="H172" s="9">
        <v>2</v>
      </c>
      <c r="I172" s="6">
        <v>42894</v>
      </c>
      <c r="J172" s="10" t="s">
        <v>1976</v>
      </c>
      <c r="K172">
        <f>_xll.AtlasFormulas.AtlasFunctions.AtlasBalance("PROD",DataAreaId,"T.LedgerTrans","Sum|AmountMST|0","","","","","","","AccountNum|Voucher","120010",$J172)</f>
        <v>67.5</v>
      </c>
    </row>
    <row r="173" spans="1:11" x14ac:dyDescent="0.25">
      <c r="A173" s="4" t="s">
        <v>1699</v>
      </c>
      <c r="B173" s="7" t="str">
        <f>_xll.AtlasFormulas.AtlasFunctions.AtlasTable("PROD",DataAreaId,"T.SalesTable","%CustAccount","","","","","","","SalesId",$A173)</f>
        <v>364-000064</v>
      </c>
      <c r="C173" s="7" t="str">
        <f>_xll.AtlasFormulas.AtlasFunctions.AtlasTable("PROD",DataAreaId,"T.CustTable","%Name","","","","","","","AccountNum",$B173)</f>
        <v>Hakron-Nunspeet B.V.</v>
      </c>
      <c r="D173" s="4" t="s">
        <v>582</v>
      </c>
      <c r="E173" s="4" t="s">
        <v>583</v>
      </c>
      <c r="F173" s="6">
        <v>42898</v>
      </c>
      <c r="G173" s="4" t="s">
        <v>1828</v>
      </c>
      <c r="H173" s="9">
        <v>4</v>
      </c>
      <c r="I173" s="6">
        <v>42901</v>
      </c>
      <c r="J173" s="10" t="s">
        <v>1957</v>
      </c>
      <c r="K173">
        <f>_xll.AtlasFormulas.AtlasFunctions.AtlasBalance("PROD",DataAreaId,"T.LedgerTrans","Sum|AmountMST|0","","","","","","","AccountNum|Voucher","120010",$J173)</f>
        <v>60</v>
      </c>
    </row>
    <row r="174" spans="1:11" x14ac:dyDescent="0.25">
      <c r="A174" s="4" t="s">
        <v>1624</v>
      </c>
      <c r="B174" s="7" t="str">
        <f>_xll.AtlasFormulas.AtlasFunctions.AtlasTable("PROD",DataAreaId,"T.SalesTable","%CustAccount","","","","","","","SalesId",$A174)</f>
        <v>364-000015</v>
      </c>
      <c r="C174" s="7" t="str">
        <f>_xll.AtlasFormulas.AtlasFunctions.AtlasTable("PROD",DataAreaId,"T.CustTable","%Name","","","","","","","AccountNum",$B174)</f>
        <v>Vogel B.V.</v>
      </c>
      <c r="D174" s="4" t="s">
        <v>582</v>
      </c>
      <c r="E174" s="4" t="s">
        <v>583</v>
      </c>
      <c r="F174" s="6">
        <v>42905</v>
      </c>
      <c r="G174" s="4" t="s">
        <v>1828</v>
      </c>
      <c r="H174" s="9">
        <v>42</v>
      </c>
      <c r="I174" s="6">
        <v>42906</v>
      </c>
      <c r="J174" s="10" t="s">
        <v>1977</v>
      </c>
      <c r="K174">
        <f>_xll.AtlasFormulas.AtlasFunctions.AtlasBalance("PROD",DataAreaId,"T.LedgerTrans","Sum|AmountMST|0","","","","","","","AccountNum|Voucher","120010",$J174)</f>
        <v>0</v>
      </c>
    </row>
    <row r="175" spans="1:11" x14ac:dyDescent="0.25">
      <c r="A175" s="4" t="s">
        <v>1703</v>
      </c>
      <c r="B175" s="7" t="str">
        <f>_xll.AtlasFormulas.AtlasFunctions.AtlasTable("PROD",DataAreaId,"T.SalesTable","%CustAccount","","","","","","","SalesId",$A175)</f>
        <v>364-000059</v>
      </c>
      <c r="C175" s="7" t="str">
        <f>_xll.AtlasFormulas.AtlasFunctions.AtlasTable("PROD",DataAreaId,"T.CustTable","%Name","","","","","","","AccountNum",$B175)</f>
        <v>Kreeft Betonrenovatie &amp; Injectietechnieken BV</v>
      </c>
      <c r="D175" s="4" t="s">
        <v>582</v>
      </c>
      <c r="E175" s="4" t="s">
        <v>583</v>
      </c>
      <c r="F175" s="6">
        <v>42905</v>
      </c>
      <c r="G175" s="4" t="s">
        <v>1828</v>
      </c>
      <c r="H175" s="9">
        <v>42</v>
      </c>
      <c r="I175" s="6">
        <v>42907</v>
      </c>
      <c r="J175" s="10" t="s">
        <v>1978</v>
      </c>
      <c r="K175">
        <f>_xll.AtlasFormulas.AtlasFunctions.AtlasBalance("PROD",DataAreaId,"T.LedgerTrans","Sum|AmountMST|0","","","","","","","AccountNum|Voucher","120010",$J175)</f>
        <v>0</v>
      </c>
    </row>
    <row r="176" spans="1:11" x14ac:dyDescent="0.25">
      <c r="A176" s="4" t="s">
        <v>1432</v>
      </c>
      <c r="B176" s="7" t="str">
        <f>_xll.AtlasFormulas.AtlasFunctions.AtlasTable("PROD",DataAreaId,"T.SalesTable","%CustAccount","","","","","","","SalesId",$A176)</f>
        <v>364-000017</v>
      </c>
      <c r="C176" s="7" t="str">
        <f>_xll.AtlasFormulas.AtlasFunctions.AtlasTable("PROD",DataAreaId,"T.CustTable","%Name","","","","","","","AccountNum",$B176)</f>
        <v>Ervas International B.V.</v>
      </c>
      <c r="D176" s="4" t="s">
        <v>582</v>
      </c>
      <c r="E176" s="4" t="s">
        <v>583</v>
      </c>
      <c r="F176" s="6">
        <v>42902</v>
      </c>
      <c r="G176" s="4" t="s">
        <v>1828</v>
      </c>
      <c r="H176" s="9">
        <v>6</v>
      </c>
      <c r="I176" s="6">
        <v>42906</v>
      </c>
      <c r="J176" s="10" t="s">
        <v>1979</v>
      </c>
      <c r="K176">
        <f>_xll.AtlasFormulas.AtlasFunctions.AtlasBalance("PROD",DataAreaId,"T.LedgerTrans","Sum|AmountMST|0","","","","","","","AccountNum|Voucher","120010",$J176)</f>
        <v>0</v>
      </c>
    </row>
    <row r="177" spans="1:11" x14ac:dyDescent="0.25">
      <c r="A177" s="4" t="s">
        <v>1464</v>
      </c>
      <c r="B177" s="7" t="str">
        <f>_xll.AtlasFormulas.AtlasFunctions.AtlasTable("PROD",DataAreaId,"T.SalesTable","%CustAccount","","","","","","","SalesId",$A177)</f>
        <v>364-000187</v>
      </c>
      <c r="C177" s="7" t="str">
        <f>_xll.AtlasFormulas.AtlasFunctions.AtlasTable("PROD",DataAreaId,"T.CustTable","%Name","","","","","","","AccountNum",$B177)</f>
        <v>Coaton B.V.</v>
      </c>
      <c r="D177" s="4" t="s">
        <v>582</v>
      </c>
      <c r="E177" s="4" t="s">
        <v>583</v>
      </c>
      <c r="F177" s="6">
        <v>42894</v>
      </c>
      <c r="G177" s="4" t="s">
        <v>1828</v>
      </c>
      <c r="H177" s="9">
        <v>3</v>
      </c>
      <c r="I177" s="6">
        <v>42900</v>
      </c>
      <c r="J177" s="10" t="s">
        <v>1980</v>
      </c>
      <c r="K177">
        <f>_xll.AtlasFormulas.AtlasFunctions.AtlasBalance("PROD",DataAreaId,"T.LedgerTrans","Sum|AmountMST|0","","","","","","","AccountNum|Voucher","120010",$J177)</f>
        <v>0</v>
      </c>
    </row>
    <row r="178" spans="1:11" x14ac:dyDescent="0.25">
      <c r="A178" s="4" t="s">
        <v>1697</v>
      </c>
      <c r="B178" s="7" t="str">
        <f>_xll.AtlasFormulas.AtlasFunctions.AtlasTable("PROD",DataAreaId,"T.SalesTable","%CustAccount","","","","","","","SalesId",$A178)</f>
        <v>364-000175</v>
      </c>
      <c r="C178" s="7" t="str">
        <f>_xll.AtlasFormulas.AtlasFunctions.AtlasTable("PROD",DataAreaId,"T.CustTable","%Name","","","","","","","AccountNum",$B178)</f>
        <v>Desami SPRL</v>
      </c>
      <c r="D178" s="4" t="s">
        <v>582</v>
      </c>
      <c r="E178" s="4" t="s">
        <v>583</v>
      </c>
      <c r="F178" s="6">
        <v>42894</v>
      </c>
      <c r="G178" s="4" t="s">
        <v>1828</v>
      </c>
      <c r="H178" s="9">
        <v>6</v>
      </c>
      <c r="I178" s="6">
        <v>42894</v>
      </c>
      <c r="J178" s="10" t="s">
        <v>1981</v>
      </c>
      <c r="K178">
        <f>_xll.AtlasFormulas.AtlasFunctions.AtlasBalance("PROD",DataAreaId,"T.LedgerTrans","Sum|AmountMST|0","","","","","","","AccountNum|Voucher","120010",$J178)</f>
        <v>3082.5</v>
      </c>
    </row>
    <row r="179" spans="1:11" x14ac:dyDescent="0.25">
      <c r="A179" s="4" t="s">
        <v>1460</v>
      </c>
      <c r="B179" s="7" t="str">
        <f>_xll.AtlasFormulas.AtlasFunctions.AtlasTable("PROD",DataAreaId,"T.SalesTable","%CustAccount","","","","","","","SalesId",$A179)</f>
        <v>364-000089</v>
      </c>
      <c r="C179" s="7" t="str">
        <f>_xll.AtlasFormulas.AtlasFunctions.AtlasTable("PROD",DataAreaId,"T.CustTable","%Name","","","","","","","AccountNum",$B179)</f>
        <v>Kiwitz Jaki B.V.</v>
      </c>
      <c r="D179" s="4" t="s">
        <v>582</v>
      </c>
      <c r="E179" s="4" t="s">
        <v>583</v>
      </c>
      <c r="F179" s="6">
        <v>42873</v>
      </c>
      <c r="G179" s="4" t="s">
        <v>1828</v>
      </c>
      <c r="H179" s="9">
        <v>10</v>
      </c>
      <c r="I179" s="6">
        <v>42879</v>
      </c>
      <c r="J179" s="10" t="s">
        <v>1982</v>
      </c>
      <c r="K179">
        <f>_xll.AtlasFormulas.AtlasFunctions.AtlasBalance("PROD",DataAreaId,"T.LedgerTrans","Sum|AmountMST|0","","","","","","","AccountNum|Voucher","120010",$J179)</f>
        <v>312.5</v>
      </c>
    </row>
    <row r="180" spans="1:11" x14ac:dyDescent="0.25">
      <c r="A180" s="4" t="s">
        <v>1687</v>
      </c>
      <c r="B180" s="7" t="str">
        <f>_xll.AtlasFormulas.AtlasFunctions.AtlasTable("PROD",DataAreaId,"T.SalesTable","%CustAccount","","","","","","","SalesId",$A180)</f>
        <v>364-000064</v>
      </c>
      <c r="C180" s="7" t="str">
        <f>_xll.AtlasFormulas.AtlasFunctions.AtlasTable("PROD",DataAreaId,"T.CustTable","%Name","","","","","","","AccountNum",$B180)</f>
        <v>Hakron-Nunspeet B.V.</v>
      </c>
      <c r="D180" s="4" t="s">
        <v>582</v>
      </c>
      <c r="E180" s="4" t="s">
        <v>583</v>
      </c>
      <c r="F180" s="6">
        <v>42873</v>
      </c>
      <c r="G180" s="4" t="s">
        <v>1828</v>
      </c>
      <c r="H180" s="9">
        <v>8</v>
      </c>
      <c r="I180" s="6">
        <v>42877</v>
      </c>
      <c r="J180" s="10" t="s">
        <v>1983</v>
      </c>
      <c r="K180">
        <f>_xll.AtlasFormulas.AtlasFunctions.AtlasBalance("PROD",DataAreaId,"T.LedgerTrans","Sum|AmountMST|0","","","","","","","AccountNum|Voucher","120010",$J180)</f>
        <v>360</v>
      </c>
    </row>
    <row r="181" spans="1:11" x14ac:dyDescent="0.25">
      <c r="A181" s="4" t="s">
        <v>1697</v>
      </c>
      <c r="B181" s="7" t="str">
        <f>_xll.AtlasFormulas.AtlasFunctions.AtlasTable("PROD",DataAreaId,"T.SalesTable","%CustAccount","","","","","","","SalesId",$A181)</f>
        <v>364-000175</v>
      </c>
      <c r="C181" s="7" t="str">
        <f>_xll.AtlasFormulas.AtlasFunctions.AtlasTable("PROD",DataAreaId,"T.CustTable","%Name","","","","","","","AccountNum",$B181)</f>
        <v>Desami SPRL</v>
      </c>
      <c r="D181" s="4" t="s">
        <v>593</v>
      </c>
      <c r="E181" s="4" t="s">
        <v>594</v>
      </c>
      <c r="F181" s="6">
        <v>42894</v>
      </c>
      <c r="G181" s="4" t="s">
        <v>1828</v>
      </c>
      <c r="H181" s="9">
        <v>26</v>
      </c>
      <c r="I181" s="6">
        <v>42894</v>
      </c>
      <c r="J181" s="10" t="s">
        <v>1981</v>
      </c>
      <c r="K181">
        <f>_xll.AtlasFormulas.AtlasFunctions.AtlasBalance("PROD",DataAreaId,"T.LedgerTrans","Sum|AmountMST|0","","","","","","","AccountNum|Voucher","120010",$J181)</f>
        <v>3082.5</v>
      </c>
    </row>
    <row r="182" spans="1:11" x14ac:dyDescent="0.25">
      <c r="A182" s="4" t="s">
        <v>782</v>
      </c>
      <c r="B182" s="7" t="str">
        <f>_xll.AtlasFormulas.AtlasFunctions.AtlasTable("PROD",DataAreaId,"T.SalesTable","%CustAccount","","","","","","","SalesId",$A182)</f>
        <v>364-000011</v>
      </c>
      <c r="C182" s="7" t="str">
        <f>_xll.AtlasFormulas.AtlasFunctions.AtlasTable("PROD",DataAreaId,"T.CustTable","%Name","","","","","","","AccountNum",$B182)</f>
        <v>Fortius B.K.International bvba</v>
      </c>
      <c r="D182" s="4" t="s">
        <v>593</v>
      </c>
      <c r="E182" s="4" t="s">
        <v>594</v>
      </c>
      <c r="F182" s="6">
        <v>42886</v>
      </c>
      <c r="G182" s="4" t="s">
        <v>1828</v>
      </c>
      <c r="H182" s="9">
        <v>15</v>
      </c>
      <c r="I182" s="6">
        <v>42886</v>
      </c>
      <c r="J182" s="10" t="s">
        <v>1984</v>
      </c>
      <c r="K182">
        <f>_xll.AtlasFormulas.AtlasFunctions.AtlasBalance("PROD",DataAreaId,"T.LedgerTrans","Sum|AmountMST|0","","","","","","","AccountNum|Voucher","120010",$J182)</f>
        <v>18522</v>
      </c>
    </row>
    <row r="183" spans="1:11" x14ac:dyDescent="0.25">
      <c r="A183" s="4" t="s">
        <v>1735</v>
      </c>
      <c r="B183" s="7" t="str">
        <f>_xll.AtlasFormulas.AtlasFunctions.AtlasTable("PROD",DataAreaId,"T.SalesTable","%CustAccount","","","","","","","SalesId",$A183)</f>
        <v>364-000017</v>
      </c>
      <c r="C183" s="7" t="str">
        <f>_xll.AtlasFormulas.AtlasFunctions.AtlasTable("PROD",DataAreaId,"T.CustTable","%Name","","","","","","","AccountNum",$B183)</f>
        <v>Ervas International B.V.</v>
      </c>
      <c r="D183" s="4" t="s">
        <v>593</v>
      </c>
      <c r="E183" s="4" t="s">
        <v>594</v>
      </c>
      <c r="F183" s="6">
        <v>42899</v>
      </c>
      <c r="G183" s="4" t="s">
        <v>1828</v>
      </c>
      <c r="H183" s="9">
        <v>2</v>
      </c>
      <c r="I183" s="6">
        <v>42901</v>
      </c>
      <c r="J183" s="10" t="s">
        <v>1985</v>
      </c>
      <c r="K183">
        <f>_xll.AtlasFormulas.AtlasFunctions.AtlasBalance("PROD",DataAreaId,"T.LedgerTrans","Sum|AmountMST|0","","","","","","","AccountNum|Voucher","120010",$J183)</f>
        <v>0</v>
      </c>
    </row>
    <row r="184" spans="1:11" x14ac:dyDescent="0.25">
      <c r="A184" s="4" t="s">
        <v>1726</v>
      </c>
      <c r="B184" s="7" t="str">
        <f>_xll.AtlasFormulas.AtlasFunctions.AtlasTable("PROD",DataAreaId,"T.SalesTable","%CustAccount","","","","","","","SalesId",$A184)</f>
        <v>364-000014</v>
      </c>
      <c r="C184" s="7" t="str">
        <f>_xll.AtlasFormulas.AtlasFunctions.AtlasTable("PROD",DataAreaId,"T.CustTable","%Name","","","","","","","AccountNum",$B184)</f>
        <v>Rowij</v>
      </c>
      <c r="D184" s="4" t="s">
        <v>593</v>
      </c>
      <c r="E184" s="4" t="s">
        <v>594</v>
      </c>
      <c r="F184" s="6">
        <v>42843</v>
      </c>
      <c r="G184" s="4" t="s">
        <v>1828</v>
      </c>
      <c r="H184" s="9">
        <v>10</v>
      </c>
      <c r="I184" s="6">
        <v>42863</v>
      </c>
      <c r="J184" s="10" t="s">
        <v>1986</v>
      </c>
      <c r="K184">
        <f>_xll.AtlasFormulas.AtlasFunctions.AtlasBalance("PROD",DataAreaId,"T.LedgerTrans","Sum|AmountMST|0","","","","","","","AccountNum|Voucher","120010",$J184)</f>
        <v>0</v>
      </c>
    </row>
    <row r="185" spans="1:11" x14ac:dyDescent="0.25">
      <c r="A185" s="4" t="s">
        <v>1728</v>
      </c>
      <c r="B185" s="7" t="str">
        <f>_xll.AtlasFormulas.AtlasFunctions.AtlasTable("PROD",DataAreaId,"T.SalesTable","%CustAccount","","","","","","","SalesId",$A185)</f>
        <v>364-000014</v>
      </c>
      <c r="C185" s="7" t="str">
        <f>_xll.AtlasFormulas.AtlasFunctions.AtlasTable("PROD",DataAreaId,"T.CustTable","%Name","","","","","","","AccountNum",$B185)</f>
        <v>Rowij</v>
      </c>
      <c r="D185" s="4" t="s">
        <v>593</v>
      </c>
      <c r="E185" s="4" t="s">
        <v>594</v>
      </c>
      <c r="F185" s="6">
        <v>42849</v>
      </c>
      <c r="G185" s="4" t="s">
        <v>1828</v>
      </c>
      <c r="H185" s="9">
        <v>10</v>
      </c>
      <c r="I185" s="6">
        <v>42863</v>
      </c>
      <c r="J185" s="10" t="s">
        <v>1987</v>
      </c>
      <c r="K185">
        <f>_xll.AtlasFormulas.AtlasFunctions.AtlasBalance("PROD",DataAreaId,"T.LedgerTrans","Sum|AmountMST|0","","","","","","","AccountNum|Voucher","120010",$J185)</f>
        <v>0</v>
      </c>
    </row>
    <row r="186" spans="1:11" x14ac:dyDescent="0.25">
      <c r="A186" s="4" t="s">
        <v>1450</v>
      </c>
      <c r="B186" s="7" t="str">
        <f>_xll.AtlasFormulas.AtlasFunctions.AtlasTable("PROD",DataAreaId,"T.SalesTable","%CustAccount","","","","","","","SalesId",$A186)</f>
        <v>364-000010</v>
      </c>
      <c r="C186" s="7" t="str">
        <f>_xll.AtlasFormulas.AtlasFunctions.AtlasTable("PROD",DataAreaId,"T.CustTable","%Name","","","","","","","AccountNum",$B186)</f>
        <v>Balm Uitwendige Wapening B.V.</v>
      </c>
      <c r="D186" s="4" t="s">
        <v>593</v>
      </c>
      <c r="E186" s="4" t="s">
        <v>594</v>
      </c>
      <c r="F186" s="6">
        <v>42849</v>
      </c>
      <c r="G186" s="4" t="s">
        <v>1828</v>
      </c>
      <c r="H186" s="9">
        <v>7</v>
      </c>
      <c r="I186" s="6">
        <v>42853</v>
      </c>
      <c r="J186" s="10" t="s">
        <v>1988</v>
      </c>
      <c r="K186">
        <f>_xll.AtlasFormulas.AtlasFunctions.AtlasBalance("PROD",DataAreaId,"T.LedgerTrans","Sum|AmountMST|0","","","","","","","AccountNum|Voucher","120010",$J186)</f>
        <v>0</v>
      </c>
    </row>
    <row r="187" spans="1:11" x14ac:dyDescent="0.25">
      <c r="A187" s="4" t="s">
        <v>1724</v>
      </c>
      <c r="B187" s="7" t="str">
        <f>_xll.AtlasFormulas.AtlasFunctions.AtlasTable("PROD",DataAreaId,"T.SalesTable","%CustAccount","","","","","","","SalesId",$A187)</f>
        <v>364-000014</v>
      </c>
      <c r="C187" s="7" t="str">
        <f>_xll.AtlasFormulas.AtlasFunctions.AtlasTable("PROD",DataAreaId,"T.CustTable","%Name","","","","","","","AccountNum",$B187)</f>
        <v>Rowij</v>
      </c>
      <c r="D187" s="4" t="s">
        <v>593</v>
      </c>
      <c r="E187" s="4" t="s">
        <v>594</v>
      </c>
      <c r="F187" s="6">
        <v>42836</v>
      </c>
      <c r="G187" s="4" t="s">
        <v>1828</v>
      </c>
      <c r="H187" s="9">
        <v>15</v>
      </c>
      <c r="I187" s="6">
        <v>42837</v>
      </c>
      <c r="J187" s="10" t="s">
        <v>1989</v>
      </c>
      <c r="K187">
        <f>_xll.AtlasFormulas.AtlasFunctions.AtlasBalance("PROD",DataAreaId,"T.LedgerTrans","Sum|AmountMST|0","","","","","","","AccountNum|Voucher","120010",$J187)</f>
        <v>0</v>
      </c>
    </row>
    <row r="188" spans="1:11" x14ac:dyDescent="0.25">
      <c r="A188" s="4" t="s">
        <v>1721</v>
      </c>
      <c r="B188" s="7" t="str">
        <f>_xll.AtlasFormulas.AtlasFunctions.AtlasTable("PROD",DataAreaId,"T.SalesTable","%CustAccount","","","","","","","SalesId",$A188)</f>
        <v>364-000010</v>
      </c>
      <c r="C188" s="7" t="str">
        <f>_xll.AtlasFormulas.AtlasFunctions.AtlasTable("PROD",DataAreaId,"T.CustTable","%Name","","","","","","","AccountNum",$B188)</f>
        <v>Balm Uitwendige Wapening B.V.</v>
      </c>
      <c r="D188" s="4" t="s">
        <v>593</v>
      </c>
      <c r="E188" s="4" t="s">
        <v>594</v>
      </c>
      <c r="F188" s="6">
        <v>42824</v>
      </c>
      <c r="G188" s="4" t="s">
        <v>1828</v>
      </c>
      <c r="H188" s="9">
        <v>20</v>
      </c>
      <c r="I188" s="6">
        <v>42830</v>
      </c>
      <c r="J188" s="10" t="s">
        <v>1990</v>
      </c>
      <c r="K188">
        <f>_xll.AtlasFormulas.AtlasFunctions.AtlasBalance("PROD",DataAreaId,"T.LedgerTrans","Sum|AmountMST|0","","","","","","","AccountNum|Voucher","120010",$J188)</f>
        <v>0</v>
      </c>
    </row>
    <row r="189" spans="1:11" x14ac:dyDescent="0.25">
      <c r="A189" s="4" t="s">
        <v>1448</v>
      </c>
      <c r="B189" s="7" t="str">
        <f>_xll.AtlasFormulas.AtlasFunctions.AtlasTable("PROD",DataAreaId,"T.SalesTable","%CustAccount","","","","","","","SalesId",$A189)</f>
        <v>364-000014</v>
      </c>
      <c r="C189" s="7" t="str">
        <f>_xll.AtlasFormulas.AtlasFunctions.AtlasTable("PROD",DataAreaId,"T.CustTable","%Name","","","","","","","AccountNum",$B189)</f>
        <v>Rowij</v>
      </c>
      <c r="D189" s="4" t="s">
        <v>593</v>
      </c>
      <c r="E189" s="4" t="s">
        <v>594</v>
      </c>
      <c r="F189" s="6">
        <v>42828</v>
      </c>
      <c r="G189" s="4" t="s">
        <v>1828</v>
      </c>
      <c r="H189" s="9">
        <v>28</v>
      </c>
      <c r="I189" s="6">
        <v>42832</v>
      </c>
      <c r="J189" s="10" t="s">
        <v>1918</v>
      </c>
      <c r="K189">
        <f>_xll.AtlasFormulas.AtlasFunctions.AtlasBalance("PROD",DataAreaId,"T.LedgerTrans","Sum|AmountMST|0","","","","","","","AccountNum|Voucher","120010",$J189)</f>
        <v>0</v>
      </c>
    </row>
    <row r="190" spans="1:11" x14ac:dyDescent="0.25">
      <c r="A190" s="4" t="s">
        <v>1523</v>
      </c>
      <c r="B190" s="7" t="str">
        <f>_xll.AtlasFormulas.AtlasFunctions.AtlasTable("PROD",DataAreaId,"T.SalesTable","%CustAccount","","","","","","","SalesId",$A190)</f>
        <v>364-000004</v>
      </c>
      <c r="C190" s="7" t="str">
        <f>_xll.AtlasFormulas.AtlasFunctions.AtlasTable("PROD",DataAreaId,"T.CustTable","%Name","","","","","","","AccountNum",$B190)</f>
        <v>Rendon</v>
      </c>
      <c r="D190" s="4" t="s">
        <v>593</v>
      </c>
      <c r="E190" s="4" t="s">
        <v>594</v>
      </c>
      <c r="F190" s="6">
        <v>42866</v>
      </c>
      <c r="G190" s="4" t="s">
        <v>1828</v>
      </c>
      <c r="H190" s="9">
        <v>28</v>
      </c>
      <c r="I190" s="6">
        <v>42870</v>
      </c>
      <c r="J190" s="10" t="s">
        <v>1967</v>
      </c>
      <c r="K190">
        <f>_xll.AtlasFormulas.AtlasFunctions.AtlasBalance("PROD",DataAreaId,"T.LedgerTrans","Sum|AmountMST|0","","","","","","","AccountNum|Voucher","120010",$J190)</f>
        <v>11595</v>
      </c>
    </row>
    <row r="191" spans="1:11" x14ac:dyDescent="0.25">
      <c r="A191" s="4" t="s">
        <v>1500</v>
      </c>
      <c r="B191" s="7" t="str">
        <f>_xll.AtlasFormulas.AtlasFunctions.AtlasTable("PROD",DataAreaId,"T.SalesTable","%CustAccount","","","","","","","SalesId",$A191)</f>
        <v>364-000059</v>
      </c>
      <c r="C191" s="7" t="str">
        <f>_xll.AtlasFormulas.AtlasFunctions.AtlasTable("PROD",DataAreaId,"T.CustTable","%Name","","","","","","","AccountNum",$B191)</f>
        <v>Kreeft Betonrenovatie &amp; Injectietechnieken BV</v>
      </c>
      <c r="D191" s="4" t="s">
        <v>593</v>
      </c>
      <c r="E191" s="4" t="s">
        <v>594</v>
      </c>
      <c r="F191" s="6">
        <v>42860</v>
      </c>
      <c r="G191" s="4" t="s">
        <v>1828</v>
      </c>
      <c r="H191" s="9">
        <v>56</v>
      </c>
      <c r="I191" s="6">
        <v>42867</v>
      </c>
      <c r="J191" s="10" t="s">
        <v>1991</v>
      </c>
      <c r="K191">
        <f>_xll.AtlasFormulas.AtlasFunctions.AtlasBalance("PROD",DataAreaId,"T.LedgerTrans","Sum|AmountMST|0","","","","","","","AccountNum|Voucher","120010",$J191)</f>
        <v>0</v>
      </c>
    </row>
    <row r="192" spans="1:11" x14ac:dyDescent="0.25">
      <c r="A192" s="4" t="s">
        <v>1446</v>
      </c>
      <c r="B192" s="7" t="str">
        <f>_xll.AtlasFormulas.AtlasFunctions.AtlasTable("PROD",DataAreaId,"T.SalesTable","%CustAccount","","","","","","","SalesId",$A192)</f>
        <v>364-000014</v>
      </c>
      <c r="C192" s="7" t="str">
        <f>_xll.AtlasFormulas.AtlasFunctions.AtlasTable("PROD",DataAreaId,"T.CustTable","%Name","","","","","","","AccountNum",$B192)</f>
        <v>Rowij</v>
      </c>
      <c r="D192" s="4" t="s">
        <v>593</v>
      </c>
      <c r="E192" s="4" t="s">
        <v>594</v>
      </c>
      <c r="F192" s="6">
        <v>42801</v>
      </c>
      <c r="G192" s="4" t="s">
        <v>1828</v>
      </c>
      <c r="H192" s="9">
        <v>30</v>
      </c>
      <c r="I192" s="6">
        <v>42807</v>
      </c>
      <c r="J192" s="10" t="s">
        <v>1890</v>
      </c>
      <c r="K192">
        <f>_xll.AtlasFormulas.AtlasFunctions.AtlasBalance("PROD",DataAreaId,"T.LedgerTrans","Sum|AmountMST|0","","","","","","","AccountNum|Voucher","120010",$J192)</f>
        <v>0</v>
      </c>
    </row>
    <row r="193" spans="1:11" x14ac:dyDescent="0.25">
      <c r="A193" s="4" t="s">
        <v>1481</v>
      </c>
      <c r="B193" s="7" t="str">
        <f>_xll.AtlasFormulas.AtlasFunctions.AtlasTable("PROD",DataAreaId,"T.SalesTable","%CustAccount","","","","","","","SalesId",$A193)</f>
        <v>364-000014</v>
      </c>
      <c r="C193" s="7" t="str">
        <f>_xll.AtlasFormulas.AtlasFunctions.AtlasTable("PROD",DataAreaId,"T.CustTable","%Name","","","","","","","AccountNum",$B193)</f>
        <v>Rowij</v>
      </c>
      <c r="D193" s="4" t="s">
        <v>593</v>
      </c>
      <c r="E193" s="4" t="s">
        <v>594</v>
      </c>
      <c r="F193" s="6">
        <v>42815</v>
      </c>
      <c r="G193" s="4" t="s">
        <v>1828</v>
      </c>
      <c r="H193" s="9">
        <v>7</v>
      </c>
      <c r="I193" s="6">
        <v>42823</v>
      </c>
      <c r="J193" s="10" t="s">
        <v>1992</v>
      </c>
      <c r="K193">
        <f>_xll.AtlasFormulas.AtlasFunctions.AtlasBalance("PROD",DataAreaId,"T.LedgerTrans","Sum|AmountMST|0","","","","","","","AccountNum|Voucher","120010",$J193)</f>
        <v>0</v>
      </c>
    </row>
    <row r="194" spans="1:11" x14ac:dyDescent="0.25">
      <c r="A194" s="4" t="s">
        <v>1635</v>
      </c>
      <c r="B194" s="7" t="str">
        <f>_xll.AtlasFormulas.AtlasFunctions.AtlasTable("PROD",DataAreaId,"T.SalesTable","%CustAccount","","","","","","","SalesId",$A194)</f>
        <v>364-000018</v>
      </c>
      <c r="C194" s="7" t="str">
        <f>_xll.AtlasFormulas.AtlasFunctions.AtlasTable("PROD",DataAreaId,"T.CustTable","%Name","","","","","","","AccountNum",$B194)</f>
        <v>Tebecon B.V.</v>
      </c>
      <c r="D194" s="4" t="s">
        <v>593</v>
      </c>
      <c r="E194" s="4" t="s">
        <v>594</v>
      </c>
      <c r="F194" s="6">
        <v>42823</v>
      </c>
      <c r="G194" s="4" t="s">
        <v>1828</v>
      </c>
      <c r="H194" s="9">
        <v>26</v>
      </c>
      <c r="I194" s="6">
        <v>42823</v>
      </c>
      <c r="J194" s="10" t="s">
        <v>1915</v>
      </c>
      <c r="K194">
        <f>_xll.AtlasFormulas.AtlasFunctions.AtlasBalance("PROD",DataAreaId,"T.LedgerTrans","Sum|AmountMST|0","","","","","","","AccountNum|Voucher","120010",$J194)</f>
        <v>6681.5</v>
      </c>
    </row>
    <row r="195" spans="1:11" x14ac:dyDescent="0.25">
      <c r="A195" s="4" t="s">
        <v>1483</v>
      </c>
      <c r="B195" s="7" t="str">
        <f>_xll.AtlasFormulas.AtlasFunctions.AtlasTable("PROD",DataAreaId,"T.SalesTable","%CustAccount","","","","","","","SalesId",$A195)</f>
        <v>364-000014</v>
      </c>
      <c r="C195" s="7" t="str">
        <f>_xll.AtlasFormulas.AtlasFunctions.AtlasTable("PROD",DataAreaId,"T.CustTable","%Name","","","","","","","AccountNum",$B195)</f>
        <v>Rowij</v>
      </c>
      <c r="D195" s="4" t="s">
        <v>593</v>
      </c>
      <c r="E195" s="4" t="s">
        <v>594</v>
      </c>
      <c r="F195" s="6">
        <v>42821</v>
      </c>
      <c r="G195" s="4" t="s">
        <v>1828</v>
      </c>
      <c r="H195" s="9">
        <v>15</v>
      </c>
      <c r="I195" s="6">
        <v>42823</v>
      </c>
      <c r="J195" s="10" t="s">
        <v>1993</v>
      </c>
      <c r="K195">
        <f>_xll.AtlasFormulas.AtlasFunctions.AtlasBalance("PROD",DataAreaId,"T.LedgerTrans","Sum|AmountMST|0","","","","","","","AccountNum|Voucher","120010",$J195)</f>
        <v>0</v>
      </c>
    </row>
    <row r="196" spans="1:11" x14ac:dyDescent="0.25">
      <c r="A196" s="4" t="s">
        <v>1438</v>
      </c>
      <c r="B196" s="7" t="str">
        <f>_xll.AtlasFormulas.AtlasFunctions.AtlasTable("PROD",DataAreaId,"T.SalesTable","%CustAccount","","","","","","","SalesId",$A196)</f>
        <v>364-000010</v>
      </c>
      <c r="C196" s="7" t="str">
        <f>_xll.AtlasFormulas.AtlasFunctions.AtlasTable("PROD",DataAreaId,"T.CustTable","%Name","","","","","","","AccountNum",$B196)</f>
        <v>Balm Uitwendige Wapening B.V.</v>
      </c>
      <c r="D196" s="4" t="s">
        <v>593</v>
      </c>
      <c r="E196" s="4" t="s">
        <v>594</v>
      </c>
      <c r="F196" s="6">
        <v>42789</v>
      </c>
      <c r="G196" s="4" t="s">
        <v>1828</v>
      </c>
      <c r="H196" s="9">
        <v>4</v>
      </c>
      <c r="I196" s="6">
        <v>42797</v>
      </c>
      <c r="J196" s="10" t="s">
        <v>1962</v>
      </c>
      <c r="K196">
        <f>_xll.AtlasFormulas.AtlasFunctions.AtlasBalance("PROD",DataAreaId,"T.LedgerTrans","Sum|AmountMST|0","","","","","","","AccountNum|Voucher","120010",$J196)</f>
        <v>0</v>
      </c>
    </row>
    <row r="197" spans="1:11" x14ac:dyDescent="0.25">
      <c r="A197" s="4" t="s">
        <v>1514</v>
      </c>
      <c r="B197" s="7" t="str">
        <f>_xll.AtlasFormulas.AtlasFunctions.AtlasTable("PROD",DataAreaId,"T.SalesTable","%CustAccount","","","","","","","SalesId",$A197)</f>
        <v>364-000010</v>
      </c>
      <c r="C197" s="7" t="str">
        <f>_xll.AtlasFormulas.AtlasFunctions.AtlasTable("PROD",DataAreaId,"T.CustTable","%Name","","","","","","","AccountNum",$B197)</f>
        <v>Balm Uitwendige Wapening B.V.</v>
      </c>
      <c r="D197" s="4" t="s">
        <v>593</v>
      </c>
      <c r="E197" s="4" t="s">
        <v>594</v>
      </c>
      <c r="F197" s="6">
        <v>42776</v>
      </c>
      <c r="G197" s="4" t="s">
        <v>1828</v>
      </c>
      <c r="H197" s="9">
        <v>1</v>
      </c>
      <c r="I197" s="6">
        <v>42776</v>
      </c>
      <c r="J197" s="10" t="s">
        <v>1994</v>
      </c>
      <c r="K197">
        <f>_xll.AtlasFormulas.AtlasFunctions.AtlasBalance("PROD",DataAreaId,"T.LedgerTrans","Sum|AmountMST|0","","","","","","","AccountNum|Voucher","120010",$J197)</f>
        <v>2979</v>
      </c>
    </row>
    <row r="198" spans="1:11" x14ac:dyDescent="0.25">
      <c r="A198" s="4" t="s">
        <v>1514</v>
      </c>
      <c r="B198" s="7" t="str">
        <f>_xll.AtlasFormulas.AtlasFunctions.AtlasTable("PROD",DataAreaId,"T.SalesTable","%CustAccount","","","","","","","SalesId",$A198)</f>
        <v>364-000010</v>
      </c>
      <c r="C198" s="7" t="str">
        <f>_xll.AtlasFormulas.AtlasFunctions.AtlasTable("PROD",DataAreaId,"T.CustTable","%Name","","","","","","","AccountNum",$B198)</f>
        <v>Balm Uitwendige Wapening B.V.</v>
      </c>
      <c r="D198" s="4" t="s">
        <v>593</v>
      </c>
      <c r="E198" s="4" t="s">
        <v>594</v>
      </c>
      <c r="F198" s="6">
        <v>42776</v>
      </c>
      <c r="G198" s="4" t="s">
        <v>1828</v>
      </c>
      <c r="H198" s="9">
        <v>11</v>
      </c>
      <c r="I198" s="6">
        <v>42776</v>
      </c>
      <c r="J198" s="10" t="s">
        <v>1994</v>
      </c>
      <c r="K198">
        <f>_xll.AtlasFormulas.AtlasFunctions.AtlasBalance("PROD",DataAreaId,"T.LedgerTrans","Sum|AmountMST|0","","","","","","","AccountNum|Voucher","120010",$J198)</f>
        <v>2979</v>
      </c>
    </row>
    <row r="199" spans="1:11" x14ac:dyDescent="0.25">
      <c r="A199" s="4" t="s">
        <v>1516</v>
      </c>
      <c r="B199" s="7" t="str">
        <f>_xll.AtlasFormulas.AtlasFunctions.AtlasTable("PROD",DataAreaId,"T.SalesTable","%CustAccount","","","","","","","SalesId",$A199)</f>
        <v>364-000010</v>
      </c>
      <c r="C199" s="7" t="str">
        <f>_xll.AtlasFormulas.AtlasFunctions.AtlasTable("PROD",DataAreaId,"T.CustTable","%Name","","","","","","","AccountNum",$B199)</f>
        <v>Balm Uitwendige Wapening B.V.</v>
      </c>
      <c r="D199" s="4" t="s">
        <v>593</v>
      </c>
      <c r="E199" s="4" t="s">
        <v>594</v>
      </c>
      <c r="F199" s="6">
        <v>42781</v>
      </c>
      <c r="G199" s="4" t="s">
        <v>1828</v>
      </c>
      <c r="H199" s="9">
        <v>15</v>
      </c>
      <c r="I199" s="6">
        <v>42790</v>
      </c>
      <c r="J199" s="10" t="s">
        <v>1891</v>
      </c>
      <c r="K199">
        <f>_xll.AtlasFormulas.AtlasFunctions.AtlasBalance("PROD",DataAreaId,"T.LedgerTrans","Sum|AmountMST|0","","","","","","","AccountNum|Voucher","120010",$J199)</f>
        <v>0</v>
      </c>
    </row>
    <row r="200" spans="1:11" x14ac:dyDescent="0.25">
      <c r="A200" s="4" t="s">
        <v>1472</v>
      </c>
      <c r="B200" s="7" t="str">
        <f>_xll.AtlasFormulas.AtlasFunctions.AtlasTable("PROD",DataAreaId,"T.SalesTable","%CustAccount","","","","","","","SalesId",$A200)</f>
        <v>364-000010</v>
      </c>
      <c r="C200" s="7" t="str">
        <f>_xll.AtlasFormulas.AtlasFunctions.AtlasTable("PROD",DataAreaId,"T.CustTable","%Name","","","","","","","AccountNum",$B200)</f>
        <v>Balm Uitwendige Wapening B.V.</v>
      </c>
      <c r="D200" s="4" t="s">
        <v>593</v>
      </c>
      <c r="E200" s="4" t="s">
        <v>594</v>
      </c>
      <c r="F200" s="6">
        <v>42796</v>
      </c>
      <c r="G200" s="4" t="s">
        <v>1828</v>
      </c>
      <c r="H200" s="9">
        <v>4</v>
      </c>
      <c r="I200" s="6">
        <v>42811</v>
      </c>
      <c r="J200" s="10" t="s">
        <v>1901</v>
      </c>
      <c r="K200">
        <f>_xll.AtlasFormulas.AtlasFunctions.AtlasBalance("PROD",DataAreaId,"T.LedgerTrans","Sum|AmountMST|0","","","","","","","AccountNum|Voucher","120010",$J200)</f>
        <v>2885.11</v>
      </c>
    </row>
    <row r="201" spans="1:11" x14ac:dyDescent="0.25">
      <c r="A201" s="4" t="s">
        <v>1442</v>
      </c>
      <c r="B201" s="7" t="str">
        <f>_xll.AtlasFormulas.AtlasFunctions.AtlasTable("PROD",DataAreaId,"T.SalesTable","%CustAccount","","","","","","","SalesId",$A201)</f>
        <v>364-000014</v>
      </c>
      <c r="C201" s="7" t="str">
        <f>_xll.AtlasFormulas.AtlasFunctions.AtlasTable("PROD",DataAreaId,"T.CustTable","%Name","","","","","","","AccountNum",$B201)</f>
        <v>Rowij</v>
      </c>
      <c r="D201" s="4" t="s">
        <v>593</v>
      </c>
      <c r="E201" s="4" t="s">
        <v>594</v>
      </c>
      <c r="F201" s="6">
        <v>42797</v>
      </c>
      <c r="G201" s="4" t="s">
        <v>1828</v>
      </c>
      <c r="H201" s="9">
        <v>44</v>
      </c>
      <c r="I201" s="6">
        <v>42797</v>
      </c>
      <c r="J201" s="10" t="s">
        <v>1895</v>
      </c>
      <c r="K201">
        <f>_xll.AtlasFormulas.AtlasFunctions.AtlasBalance("PROD",DataAreaId,"T.LedgerTrans","Sum|AmountMST|0","","","","","","","AccountNum|Voucher","120010",$J201)</f>
        <v>15067.56</v>
      </c>
    </row>
    <row r="202" spans="1:11" x14ac:dyDescent="0.25">
      <c r="A202" s="4" t="s">
        <v>1512</v>
      </c>
      <c r="B202" s="7" t="str">
        <f>_xll.AtlasFormulas.AtlasFunctions.AtlasTable("PROD",DataAreaId,"T.SalesTable","%CustAccount","","","","","","","SalesId",$A202)</f>
        <v>364-000010</v>
      </c>
      <c r="C202" s="7" t="str">
        <f>_xll.AtlasFormulas.AtlasFunctions.AtlasTable("PROD",DataAreaId,"T.CustTable","%Name","","","","","","","AccountNum",$B202)</f>
        <v>Balm Uitwendige Wapening B.V.</v>
      </c>
      <c r="D202" s="4" t="s">
        <v>593</v>
      </c>
      <c r="E202" s="4" t="s">
        <v>594</v>
      </c>
      <c r="F202" s="6">
        <v>42775</v>
      </c>
      <c r="G202" s="4" t="s">
        <v>1828</v>
      </c>
      <c r="H202" s="9">
        <v>15</v>
      </c>
      <c r="I202" s="6">
        <v>42775</v>
      </c>
      <c r="J202" s="10" t="s">
        <v>1995</v>
      </c>
      <c r="K202">
        <f>_xll.AtlasFormulas.AtlasFunctions.AtlasBalance("PROD",DataAreaId,"T.LedgerTrans","Sum|AmountMST|0","","","","","","","AccountNum|Voucher","120010",$J202)</f>
        <v>0</v>
      </c>
    </row>
    <row r="203" spans="1:11" x14ac:dyDescent="0.25">
      <c r="A203" s="4" t="s">
        <v>1508</v>
      </c>
      <c r="B203" s="7" t="str">
        <f>_xll.AtlasFormulas.AtlasFunctions.AtlasTable("PROD",DataAreaId,"T.SalesTable","%CustAccount","","","","","","","SalesId",$A203)</f>
        <v>364-000010</v>
      </c>
      <c r="C203" s="7" t="str">
        <f>_xll.AtlasFormulas.AtlasFunctions.AtlasTable("PROD",DataAreaId,"T.CustTable","%Name","","","","","","","AccountNum",$B203)</f>
        <v>Balm Uitwendige Wapening B.V.</v>
      </c>
      <c r="D203" s="4" t="s">
        <v>593</v>
      </c>
      <c r="E203" s="4" t="s">
        <v>594</v>
      </c>
      <c r="F203" s="6">
        <v>42775</v>
      </c>
      <c r="G203" s="4" t="s">
        <v>1828</v>
      </c>
      <c r="H203" s="9">
        <v>4</v>
      </c>
      <c r="I203" s="6">
        <v>42775</v>
      </c>
      <c r="J203" s="10" t="s">
        <v>1897</v>
      </c>
      <c r="K203">
        <f>_xll.AtlasFormulas.AtlasFunctions.AtlasBalance("PROD",DataAreaId,"T.LedgerTrans","Sum|AmountMST|0","","","","","","","AccountNum|Voucher","120010",$J203)</f>
        <v>6097.5</v>
      </c>
    </row>
    <row r="204" spans="1:11" x14ac:dyDescent="0.25">
      <c r="A204" s="4" t="s">
        <v>1565</v>
      </c>
      <c r="B204" s="7" t="str">
        <f>_xll.AtlasFormulas.AtlasFunctions.AtlasTable("PROD",DataAreaId,"T.SalesTable","%CustAccount","","","","","","","SalesId",$A204)</f>
        <v>364-000010</v>
      </c>
      <c r="C204" s="7" t="str">
        <f>_xll.AtlasFormulas.AtlasFunctions.AtlasTable("PROD",DataAreaId,"T.CustTable","%Name","","","","","","","AccountNum",$B204)</f>
        <v>Balm Uitwendige Wapening B.V.</v>
      </c>
      <c r="D204" s="4" t="s">
        <v>1560</v>
      </c>
      <c r="E204" s="4" t="s">
        <v>1562</v>
      </c>
      <c r="F204" s="6">
        <v>42790</v>
      </c>
      <c r="G204" s="4" t="s">
        <v>1828</v>
      </c>
      <c r="H204" s="9">
        <v>24</v>
      </c>
      <c r="I204" s="6">
        <v>42790</v>
      </c>
      <c r="J204" s="10" t="s">
        <v>1996</v>
      </c>
      <c r="K204">
        <f>_xll.AtlasFormulas.AtlasFunctions.AtlasBalance("PROD",DataAreaId,"T.LedgerTrans","Sum|AmountMST|0","","","","","","","AccountNum|Voucher","120010",$J204)</f>
        <v>0</v>
      </c>
    </row>
    <row r="205" spans="1:11" x14ac:dyDescent="0.25">
      <c r="A205" s="4" t="s">
        <v>1516</v>
      </c>
      <c r="B205" s="7" t="str">
        <f>_xll.AtlasFormulas.AtlasFunctions.AtlasTable("PROD",DataAreaId,"T.SalesTable","%CustAccount","","","","","","","SalesId",$A205)</f>
        <v>364-000010</v>
      </c>
      <c r="C205" s="7" t="str">
        <f>_xll.AtlasFormulas.AtlasFunctions.AtlasTable("PROD",DataAreaId,"T.CustTable","%Name","","","","","","","AccountNum",$B205)</f>
        <v>Balm Uitwendige Wapening B.V.</v>
      </c>
      <c r="D205" s="4" t="s">
        <v>560</v>
      </c>
      <c r="E205" s="4" t="s">
        <v>561</v>
      </c>
      <c r="F205" s="6">
        <v>42781</v>
      </c>
      <c r="G205" s="4" t="s">
        <v>1828</v>
      </c>
      <c r="H205" s="9">
        <v>20</v>
      </c>
      <c r="I205" s="6">
        <v>42790</v>
      </c>
      <c r="J205" s="10" t="s">
        <v>1891</v>
      </c>
      <c r="K205">
        <f>_xll.AtlasFormulas.AtlasFunctions.AtlasBalance("PROD",DataAreaId,"T.LedgerTrans","Sum|AmountMST|0","","","","","","","AccountNum|Voucher","120010",$J205)</f>
        <v>0</v>
      </c>
    </row>
    <row r="206" spans="1:11" x14ac:dyDescent="0.25">
      <c r="A206" s="4" t="s">
        <v>1567</v>
      </c>
      <c r="B206" s="7" t="str">
        <f>_xll.AtlasFormulas.AtlasFunctions.AtlasTable("PROD",DataAreaId,"T.SalesTable","%CustAccount","","","","","","","SalesId",$A206)</f>
        <v>364-000015</v>
      </c>
      <c r="C206" s="7" t="str">
        <f>_xll.AtlasFormulas.AtlasFunctions.AtlasTable("PROD",DataAreaId,"T.CustTable","%Name","","","","","","","AccountNum",$B206)</f>
        <v>Vogel B.V.</v>
      </c>
      <c r="D206" s="4" t="s">
        <v>560</v>
      </c>
      <c r="E206" s="4" t="s">
        <v>561</v>
      </c>
      <c r="F206" s="6">
        <v>42758</v>
      </c>
      <c r="G206" s="4" t="s">
        <v>1828</v>
      </c>
      <c r="H206" s="9">
        <v>44</v>
      </c>
      <c r="I206" s="6">
        <v>42758</v>
      </c>
      <c r="J206" s="10" t="s">
        <v>1997</v>
      </c>
      <c r="K206">
        <f>_xll.AtlasFormulas.AtlasFunctions.AtlasBalance("PROD",DataAreaId,"T.LedgerTrans","Sum|AmountMST|0","","","","","","","AccountNum|Voucher","120010",$J206)</f>
        <v>1287.8</v>
      </c>
    </row>
    <row r="207" spans="1:11" x14ac:dyDescent="0.25">
      <c r="A207" s="4" t="s">
        <v>1567</v>
      </c>
      <c r="B207" s="7" t="str">
        <f>_xll.AtlasFormulas.AtlasFunctions.AtlasTable("PROD",DataAreaId,"T.SalesTable","%CustAccount","","","","","","","SalesId",$A207)</f>
        <v>364-000015</v>
      </c>
      <c r="C207" s="7" t="str">
        <f>_xll.AtlasFormulas.AtlasFunctions.AtlasTable("PROD",DataAreaId,"T.CustTable","%Name","","","","","","","AccountNum",$B207)</f>
        <v>Vogel B.V.</v>
      </c>
      <c r="D207" s="4" t="s">
        <v>560</v>
      </c>
      <c r="E207" s="4" t="s">
        <v>561</v>
      </c>
      <c r="F207" s="6">
        <v>42758</v>
      </c>
      <c r="G207" s="4" t="s">
        <v>1828</v>
      </c>
      <c r="H207" s="9">
        <v>40</v>
      </c>
      <c r="I207" s="6">
        <v>42758</v>
      </c>
      <c r="J207" s="10" t="s">
        <v>1997</v>
      </c>
      <c r="K207">
        <f>_xll.AtlasFormulas.AtlasFunctions.AtlasBalance("PROD",DataAreaId,"T.LedgerTrans","Sum|AmountMST|0","","","","","","","AccountNum|Voucher","120010",$J207)</f>
        <v>1287.8</v>
      </c>
    </row>
    <row r="208" spans="1:11" x14ac:dyDescent="0.25">
      <c r="A208" s="4" t="s">
        <v>1570</v>
      </c>
      <c r="B208" s="7" t="str">
        <f>_xll.AtlasFormulas.AtlasFunctions.AtlasTable("PROD",DataAreaId,"T.SalesTable","%CustAccount","","","","","","","SalesId",$A208)</f>
        <v>364-000015</v>
      </c>
      <c r="C208" s="7" t="str">
        <f>_xll.AtlasFormulas.AtlasFunctions.AtlasTable("PROD",DataAreaId,"T.CustTable","%Name","","","","","","","AccountNum",$B208)</f>
        <v>Vogel B.V.</v>
      </c>
      <c r="D208" s="4" t="s">
        <v>560</v>
      </c>
      <c r="E208" s="4" t="s">
        <v>561</v>
      </c>
      <c r="F208" s="6">
        <v>42765</v>
      </c>
      <c r="G208" s="4" t="s">
        <v>1828</v>
      </c>
      <c r="H208" s="9">
        <v>160</v>
      </c>
      <c r="I208" s="6">
        <v>42774</v>
      </c>
      <c r="J208" s="10" t="s">
        <v>1998</v>
      </c>
      <c r="K208">
        <f>_xll.AtlasFormulas.AtlasFunctions.AtlasBalance("PROD",DataAreaId,"T.LedgerTrans","Sum|AmountMST|0","","","","","","","AccountNum|Voucher","120010",$J208)</f>
        <v>2520</v>
      </c>
    </row>
    <row r="209" spans="1:11" x14ac:dyDescent="0.25">
      <c r="A209" s="4" t="s">
        <v>1573</v>
      </c>
      <c r="B209" s="7" t="str">
        <f>_xll.AtlasFormulas.AtlasFunctions.AtlasTable("PROD",DataAreaId,"T.SalesTable","%CustAccount","","","","","","","SalesId",$A209)</f>
        <v>364-000015</v>
      </c>
      <c r="C209" s="7" t="str">
        <f>_xll.AtlasFormulas.AtlasFunctions.AtlasTable("PROD",DataAreaId,"T.CustTable","%Name","","","","","","","AccountNum",$B209)</f>
        <v>Vogel B.V.</v>
      </c>
      <c r="D209" s="4" t="s">
        <v>560</v>
      </c>
      <c r="E209" s="4" t="s">
        <v>561</v>
      </c>
      <c r="F209" s="6">
        <v>42845</v>
      </c>
      <c r="G209" s="4" t="s">
        <v>1828</v>
      </c>
      <c r="H209" s="9">
        <v>60</v>
      </c>
      <c r="I209" s="6">
        <v>42853</v>
      </c>
      <c r="J209" s="10" t="s">
        <v>1999</v>
      </c>
      <c r="K209">
        <f>_xll.AtlasFormulas.AtlasFunctions.AtlasBalance("PROD",DataAreaId,"T.LedgerTrans","Sum|AmountMST|0","","","","","","","AccountNum|Voucher","120010",$J209)</f>
        <v>0</v>
      </c>
    </row>
    <row r="210" spans="1:11" x14ac:dyDescent="0.25">
      <c r="A210" s="4" t="s">
        <v>1573</v>
      </c>
      <c r="B210" s="7" t="str">
        <f>_xll.AtlasFormulas.AtlasFunctions.AtlasTable("PROD",DataAreaId,"T.SalesTable","%CustAccount","","","","","","","SalesId",$A210)</f>
        <v>364-000015</v>
      </c>
      <c r="C210" s="7" t="str">
        <f>_xll.AtlasFormulas.AtlasFunctions.AtlasTable("PROD",DataAreaId,"T.CustTable","%Name","","","","","","","AccountNum",$B210)</f>
        <v>Vogel B.V.</v>
      </c>
      <c r="D210" s="4" t="s">
        <v>560</v>
      </c>
      <c r="E210" s="4" t="s">
        <v>561</v>
      </c>
      <c r="F210" s="6">
        <v>42845</v>
      </c>
      <c r="G210" s="4" t="s">
        <v>1828</v>
      </c>
      <c r="H210" s="9">
        <v>340</v>
      </c>
      <c r="I210" s="6">
        <v>42853</v>
      </c>
      <c r="J210" s="10" t="s">
        <v>1999</v>
      </c>
      <c r="K210">
        <f>_xll.AtlasFormulas.AtlasFunctions.AtlasBalance("PROD",DataAreaId,"T.LedgerTrans","Sum|AmountMST|0","","","","","","","AccountNum|Voucher","120010",$J210)</f>
        <v>0</v>
      </c>
    </row>
    <row r="211" spans="1:11" x14ac:dyDescent="0.25">
      <c r="A211" s="4" t="s">
        <v>1576</v>
      </c>
      <c r="B211" s="7" t="str">
        <f>_xll.AtlasFormulas.AtlasFunctions.AtlasTable("PROD",DataAreaId,"T.SalesTable","%CustAccount","","","","","","","SalesId",$A211)</f>
        <v>364-000015</v>
      </c>
      <c r="C211" s="7" t="str">
        <f>_xll.AtlasFormulas.AtlasFunctions.AtlasTable("PROD",DataAreaId,"T.CustTable","%Name","","","","","","","AccountNum",$B211)</f>
        <v>Vogel B.V.</v>
      </c>
      <c r="D211" s="4" t="s">
        <v>560</v>
      </c>
      <c r="E211" s="4" t="s">
        <v>561</v>
      </c>
      <c r="F211" s="6">
        <v>42863</v>
      </c>
      <c r="G211" s="4" t="s">
        <v>1828</v>
      </c>
      <c r="H211" s="9">
        <v>107.25</v>
      </c>
      <c r="I211" s="6">
        <v>42867</v>
      </c>
      <c r="J211" s="10" t="s">
        <v>2000</v>
      </c>
      <c r="K211">
        <f>_xll.AtlasFormulas.AtlasFunctions.AtlasBalance("PROD",DataAreaId,"T.LedgerTrans","Sum|AmountMST|0","","","","","","","AccountNum|Voucher","120010",$J211)</f>
        <v>0</v>
      </c>
    </row>
    <row r="212" spans="1:11" x14ac:dyDescent="0.25">
      <c r="A212" s="4" t="s">
        <v>1576</v>
      </c>
      <c r="B212" s="7" t="str">
        <f>_xll.AtlasFormulas.AtlasFunctions.AtlasTable("PROD",DataAreaId,"T.SalesTable","%CustAccount","","","","","","","SalesId",$A212)</f>
        <v>364-000015</v>
      </c>
      <c r="C212" s="7" t="str">
        <f>_xll.AtlasFormulas.AtlasFunctions.AtlasTable("PROD",DataAreaId,"T.CustTable","%Name","","","","","","","AccountNum",$B212)</f>
        <v>Vogel B.V.</v>
      </c>
      <c r="D212" s="4" t="s">
        <v>560</v>
      </c>
      <c r="E212" s="4" t="s">
        <v>561</v>
      </c>
      <c r="F212" s="6">
        <v>42867</v>
      </c>
      <c r="G212" s="4" t="s">
        <v>1828</v>
      </c>
      <c r="H212" s="9">
        <v>22.75</v>
      </c>
      <c r="I212" s="6">
        <v>42867</v>
      </c>
      <c r="J212" s="10" t="s">
        <v>2001</v>
      </c>
      <c r="K212">
        <f>_xll.AtlasFormulas.AtlasFunctions.AtlasBalance("PROD",DataAreaId,"T.LedgerTrans","Sum|AmountMST|0","","","","","","","AccountNum|Voucher","120010",$J212)</f>
        <v>358.31</v>
      </c>
    </row>
    <row r="213" spans="1:11" x14ac:dyDescent="0.25">
      <c r="A213" s="4" t="s">
        <v>1578</v>
      </c>
      <c r="B213" s="7" t="str">
        <f>_xll.AtlasFormulas.AtlasFunctions.AtlasTable("PROD",DataAreaId,"T.SalesTable","%CustAccount","","","","","","","SalesId",$A213)</f>
        <v>364-000015</v>
      </c>
      <c r="C213" s="7" t="str">
        <f>_xll.AtlasFormulas.AtlasFunctions.AtlasTable("PROD",DataAreaId,"T.CustTable","%Name","","","","","","","AccountNum",$B213)</f>
        <v>Vogel B.V.</v>
      </c>
      <c r="D213" s="4" t="s">
        <v>560</v>
      </c>
      <c r="E213" s="4" t="s">
        <v>561</v>
      </c>
      <c r="F213" s="6">
        <v>42901</v>
      </c>
      <c r="G213" s="4" t="s">
        <v>1828</v>
      </c>
      <c r="H213" s="9">
        <v>2</v>
      </c>
      <c r="I213" s="6">
        <v>42902</v>
      </c>
      <c r="J213" s="10" t="s">
        <v>2002</v>
      </c>
      <c r="K213">
        <f>_xll.AtlasFormulas.AtlasFunctions.AtlasBalance("PROD",DataAreaId,"T.LedgerTrans","Sum|AmountMST|0","","","","","","","AccountNum|Voucher","120010",$J213)</f>
        <v>0</v>
      </c>
    </row>
    <row r="214" spans="1:11" x14ac:dyDescent="0.25">
      <c r="A214" s="4" t="s">
        <v>1580</v>
      </c>
      <c r="B214" s="7" t="str">
        <f>_xll.AtlasFormulas.AtlasFunctions.AtlasTable("PROD",DataAreaId,"T.SalesTable","%CustAccount","","","","","","","SalesId",$A214)</f>
        <v>364-000015</v>
      </c>
      <c r="C214" s="7" t="str">
        <f>_xll.AtlasFormulas.AtlasFunctions.AtlasTable("PROD",DataAreaId,"T.CustTable","%Name","","","","","","","AccountNum",$B214)</f>
        <v>Vogel B.V.</v>
      </c>
      <c r="D214" s="4" t="s">
        <v>560</v>
      </c>
      <c r="E214" s="4" t="s">
        <v>561</v>
      </c>
      <c r="F214" s="6">
        <v>42901</v>
      </c>
      <c r="G214" s="4" t="s">
        <v>1828</v>
      </c>
      <c r="H214" s="9">
        <v>210</v>
      </c>
      <c r="I214" s="6">
        <v>42902</v>
      </c>
      <c r="J214" s="10" t="s">
        <v>2003</v>
      </c>
      <c r="K214">
        <f>_xll.AtlasFormulas.AtlasFunctions.AtlasBalance("PROD",DataAreaId,"T.LedgerTrans","Sum|AmountMST|0","","","","","","","AccountNum|Voucher","120010",$J214)</f>
        <v>0</v>
      </c>
    </row>
    <row r="215" spans="1:11" x14ac:dyDescent="0.25">
      <c r="A215" s="4" t="s">
        <v>1578</v>
      </c>
      <c r="B215" s="7" t="str">
        <f>_xll.AtlasFormulas.AtlasFunctions.AtlasTable("PROD",DataAreaId,"T.SalesTable","%CustAccount","","","","","","","SalesId",$A215)</f>
        <v>364-000015</v>
      </c>
      <c r="C215" s="7" t="str">
        <f>_xll.AtlasFormulas.AtlasFunctions.AtlasTable("PROD",DataAreaId,"T.CustTable","%Name","","","","","","","AccountNum",$B215)</f>
        <v>Vogel B.V.</v>
      </c>
      <c r="D215" s="4" t="s">
        <v>560</v>
      </c>
      <c r="E215" s="4" t="s">
        <v>561</v>
      </c>
      <c r="F215" s="6">
        <v>42901</v>
      </c>
      <c r="G215" s="4" t="s">
        <v>1828</v>
      </c>
      <c r="H215" s="9">
        <v>156</v>
      </c>
      <c r="I215" s="6">
        <v>42902</v>
      </c>
      <c r="J215" s="10" t="s">
        <v>2004</v>
      </c>
      <c r="K215">
        <f>_xll.AtlasFormulas.AtlasFunctions.AtlasBalance("PROD",DataAreaId,"T.LedgerTrans","Sum|AmountMST|0","","","","","","","AccountNum|Voucher","120010",$J215)</f>
        <v>0</v>
      </c>
    </row>
    <row r="216" spans="1:11" x14ac:dyDescent="0.25">
      <c r="A216" s="4" t="s">
        <v>1578</v>
      </c>
      <c r="B216" s="7" t="str">
        <f>_xll.AtlasFormulas.AtlasFunctions.AtlasTable("PROD",DataAreaId,"T.SalesTable","%CustAccount","","","","","","","SalesId",$A216)</f>
        <v>364-000015</v>
      </c>
      <c r="C216" s="7" t="str">
        <f>_xll.AtlasFormulas.AtlasFunctions.AtlasTable("PROD",DataAreaId,"T.CustTable","%Name","","","","","","","AccountNum",$B216)</f>
        <v>Vogel B.V.</v>
      </c>
      <c r="D216" s="4" t="s">
        <v>563</v>
      </c>
      <c r="E216" s="4" t="s">
        <v>564</v>
      </c>
      <c r="F216" s="6">
        <v>42901</v>
      </c>
      <c r="G216" s="4" t="s">
        <v>1828</v>
      </c>
      <c r="H216" s="9">
        <v>12</v>
      </c>
      <c r="I216" s="6">
        <v>42902</v>
      </c>
      <c r="J216" s="10" t="s">
        <v>2004</v>
      </c>
      <c r="K216">
        <f>_xll.AtlasFormulas.AtlasFunctions.AtlasBalance("PROD",DataAreaId,"T.LedgerTrans","Sum|AmountMST|0","","","","","","","AccountNum|Voucher","120010",$J216)</f>
        <v>0</v>
      </c>
    </row>
    <row r="217" spans="1:11" x14ac:dyDescent="0.25">
      <c r="A217" s="4" t="s">
        <v>1602</v>
      </c>
      <c r="B217" s="7" t="str">
        <f>_xll.AtlasFormulas.AtlasFunctions.AtlasTable("PROD",DataAreaId,"T.SalesTable","%CustAccount","","","","","","","SalesId",$A217)</f>
        <v>364-000015</v>
      </c>
      <c r="C217" s="7" t="str">
        <f>_xll.AtlasFormulas.AtlasFunctions.AtlasTable("PROD",DataAreaId,"T.CustTable","%Name","","","","","","","AccountNum",$B217)</f>
        <v>Vogel B.V.</v>
      </c>
      <c r="D217" s="4" t="s">
        <v>563</v>
      </c>
      <c r="E217" s="4" t="s">
        <v>564</v>
      </c>
      <c r="F217" s="6">
        <v>42879</v>
      </c>
      <c r="G217" s="4" t="s">
        <v>1828</v>
      </c>
      <c r="H217" s="9">
        <v>42</v>
      </c>
      <c r="I217" s="6">
        <v>42886</v>
      </c>
      <c r="J217" s="10" t="s">
        <v>2005</v>
      </c>
      <c r="K217">
        <f>_xll.AtlasFormulas.AtlasFunctions.AtlasBalance("PROD",DataAreaId,"T.LedgerTrans","Sum|AmountMST|0","","","","","","","AccountNum|Voucher","120010",$J217)</f>
        <v>0</v>
      </c>
    </row>
    <row r="218" spans="1:11" x14ac:dyDescent="0.25">
      <c r="A218" s="4" t="s">
        <v>1602</v>
      </c>
      <c r="B218" s="7" t="str">
        <f>_xll.AtlasFormulas.AtlasFunctions.AtlasTable("PROD",DataAreaId,"T.SalesTable","%CustAccount","","","","","","","SalesId",$A218)</f>
        <v>364-000015</v>
      </c>
      <c r="C218" s="7" t="str">
        <f>_xll.AtlasFormulas.AtlasFunctions.AtlasTable("PROD",DataAreaId,"T.CustTable","%Name","","","","","","","AccountNum",$B218)</f>
        <v>Vogel B.V.</v>
      </c>
      <c r="D218" s="4" t="s">
        <v>563</v>
      </c>
      <c r="E218" s="4" t="s">
        <v>564</v>
      </c>
      <c r="F218" s="6">
        <v>42879</v>
      </c>
      <c r="G218" s="4" t="s">
        <v>1828</v>
      </c>
      <c r="H218" s="9">
        <v>42</v>
      </c>
      <c r="I218" s="6">
        <v>42886</v>
      </c>
      <c r="J218" s="10" t="s">
        <v>2005</v>
      </c>
      <c r="K218">
        <f>_xll.AtlasFormulas.AtlasFunctions.AtlasBalance("PROD",DataAreaId,"T.LedgerTrans","Sum|AmountMST|0","","","","","","","AccountNum|Voucher","120010",$J218)</f>
        <v>0</v>
      </c>
    </row>
    <row r="219" spans="1:11" x14ac:dyDescent="0.25">
      <c r="A219" s="4" t="s">
        <v>1197</v>
      </c>
      <c r="B219" s="7" t="str">
        <f>_xll.AtlasFormulas.AtlasFunctions.AtlasTable("PROD",DataAreaId,"T.SalesTable","%CustAccount","","","","","","","SalesId",$A219)</f>
        <v>364-000010</v>
      </c>
      <c r="C219" s="7" t="str">
        <f>_xll.AtlasFormulas.AtlasFunctions.AtlasTable("PROD",DataAreaId,"T.CustTable","%Name","","","","","","","AccountNum",$B219)</f>
        <v>Balm Uitwendige Wapening B.V.</v>
      </c>
      <c r="D219" s="4" t="s">
        <v>563</v>
      </c>
      <c r="E219" s="4" t="s">
        <v>564</v>
      </c>
      <c r="F219" s="6">
        <v>42877</v>
      </c>
      <c r="G219" s="4" t="s">
        <v>1828</v>
      </c>
      <c r="H219" s="9">
        <v>12</v>
      </c>
      <c r="I219" s="6">
        <v>42878</v>
      </c>
      <c r="J219" s="10" t="s">
        <v>2006</v>
      </c>
      <c r="K219">
        <f>_xll.AtlasFormulas.AtlasFunctions.AtlasBalance("PROD",DataAreaId,"T.LedgerTrans","Sum|AmountMST|0","","","","","","","AccountNum|Voucher","120010",$J219)</f>
        <v>0</v>
      </c>
    </row>
    <row r="220" spans="1:11" x14ac:dyDescent="0.25">
      <c r="A220" s="4" t="s">
        <v>1195</v>
      </c>
      <c r="B220" s="7" t="str">
        <f>_xll.AtlasFormulas.AtlasFunctions.AtlasTable("PROD",DataAreaId,"T.SalesTable","%CustAccount","","","","","","","SalesId",$A220)</f>
        <v>364-000059</v>
      </c>
      <c r="C220" s="7" t="str">
        <f>_xll.AtlasFormulas.AtlasFunctions.AtlasTable("PROD",DataAreaId,"T.CustTable","%Name","","","","","","","AccountNum",$B220)</f>
        <v>Kreeft Betonrenovatie &amp; Injectietechnieken BV</v>
      </c>
      <c r="D220" s="4" t="s">
        <v>563</v>
      </c>
      <c r="E220" s="4" t="s">
        <v>564</v>
      </c>
      <c r="F220" s="6">
        <v>42858</v>
      </c>
      <c r="G220" s="4" t="s">
        <v>1828</v>
      </c>
      <c r="H220" s="9">
        <v>96</v>
      </c>
      <c r="I220" s="6">
        <v>42863</v>
      </c>
      <c r="J220" s="10" t="s">
        <v>1912</v>
      </c>
      <c r="K220">
        <f>_xll.AtlasFormulas.AtlasFunctions.AtlasBalance("PROD",DataAreaId,"T.LedgerTrans","Sum|AmountMST|0","","","","","","","AccountNum|Voucher","120010",$J220)</f>
        <v>0</v>
      </c>
    </row>
    <row r="221" spans="1:11" x14ac:dyDescent="0.25">
      <c r="A221" s="4" t="s">
        <v>1448</v>
      </c>
      <c r="B221" s="7" t="str">
        <f>_xll.AtlasFormulas.AtlasFunctions.AtlasTable("PROD",DataAreaId,"T.SalesTable","%CustAccount","","","","","","","SalesId",$A221)</f>
        <v>364-000014</v>
      </c>
      <c r="C221" s="7" t="str">
        <f>_xll.AtlasFormulas.AtlasFunctions.AtlasTable("PROD",DataAreaId,"T.CustTable","%Name","","","","","","","AccountNum",$B221)</f>
        <v>Rowij</v>
      </c>
      <c r="D221" s="4" t="s">
        <v>563</v>
      </c>
      <c r="E221" s="4" t="s">
        <v>564</v>
      </c>
      <c r="F221" s="6">
        <v>42828</v>
      </c>
      <c r="G221" s="4" t="s">
        <v>1828</v>
      </c>
      <c r="H221" s="9">
        <v>96</v>
      </c>
      <c r="I221" s="6">
        <v>42832</v>
      </c>
      <c r="J221" s="10" t="s">
        <v>1918</v>
      </c>
      <c r="K221">
        <f>_xll.AtlasFormulas.AtlasFunctions.AtlasBalance("PROD",DataAreaId,"T.LedgerTrans","Sum|AmountMST|0","","","","","","","AccountNum|Voucher","120010",$J221)</f>
        <v>0</v>
      </c>
    </row>
    <row r="222" spans="1:11" x14ac:dyDescent="0.25">
      <c r="A222" s="4" t="s">
        <v>1583</v>
      </c>
      <c r="B222" s="7" t="str">
        <f>_xll.AtlasFormulas.AtlasFunctions.AtlasTable("PROD",DataAreaId,"T.SalesTable","%CustAccount","","","","","","","SalesId",$A222)</f>
        <v>364-000014</v>
      </c>
      <c r="C222" s="7" t="str">
        <f>_xll.AtlasFormulas.AtlasFunctions.AtlasTable("PROD",DataAreaId,"T.CustTable","%Name","","","","","","","AccountNum",$B222)</f>
        <v>Rowij</v>
      </c>
      <c r="D222" s="4" t="s">
        <v>563</v>
      </c>
      <c r="E222" s="4" t="s">
        <v>564</v>
      </c>
      <c r="F222" s="6">
        <v>42760</v>
      </c>
      <c r="G222" s="4" t="s">
        <v>1828</v>
      </c>
      <c r="H222" s="9">
        <v>96</v>
      </c>
      <c r="I222" s="6">
        <v>42761</v>
      </c>
      <c r="J222" s="10" t="s">
        <v>1898</v>
      </c>
      <c r="K222">
        <f>_xll.AtlasFormulas.AtlasFunctions.AtlasBalance("PROD",DataAreaId,"T.LedgerTrans","Sum|AmountMST|0","","","","","","","AccountNum|Voucher","120010",$J222)</f>
        <v>0</v>
      </c>
    </row>
    <row r="223" spans="1:11" x14ac:dyDescent="0.25">
      <c r="A223" s="4" t="s">
        <v>1585</v>
      </c>
      <c r="B223" s="7" t="str">
        <f>_xll.AtlasFormulas.AtlasFunctions.AtlasTable("PROD",DataAreaId,"T.SalesTable","%CustAccount","","","","","","","SalesId",$A223)</f>
        <v>364-000010</v>
      </c>
      <c r="C223" s="7" t="str">
        <f>_xll.AtlasFormulas.AtlasFunctions.AtlasTable("PROD",DataAreaId,"T.CustTable","%Name","","","","","","","AccountNum",$B223)</f>
        <v>Balm Uitwendige Wapening B.V.</v>
      </c>
      <c r="D223" s="4" t="s">
        <v>563</v>
      </c>
      <c r="E223" s="4" t="s">
        <v>564</v>
      </c>
      <c r="F223" s="6">
        <v>42769</v>
      </c>
      <c r="G223" s="4" t="s">
        <v>1828</v>
      </c>
      <c r="H223" s="9">
        <v>120</v>
      </c>
      <c r="I223" s="6">
        <v>42774</v>
      </c>
      <c r="J223" s="10" t="s">
        <v>2007</v>
      </c>
      <c r="K223">
        <f>_xll.AtlasFormulas.AtlasFunctions.AtlasBalance("PROD",DataAreaId,"T.LedgerTrans","Sum|AmountMST|0","","","","","","","AccountNum|Voucher","120010",$J223)</f>
        <v>0</v>
      </c>
    </row>
    <row r="224" spans="1:11" x14ac:dyDescent="0.25">
      <c r="A224" s="4" t="s">
        <v>1516</v>
      </c>
      <c r="B224" s="7" t="str">
        <f>_xll.AtlasFormulas.AtlasFunctions.AtlasTable("PROD",DataAreaId,"T.SalesTable","%CustAccount","","","","","","","SalesId",$A224)</f>
        <v>364-000010</v>
      </c>
      <c r="C224" s="7" t="str">
        <f>_xll.AtlasFormulas.AtlasFunctions.AtlasTable("PROD",DataAreaId,"T.CustTable","%Name","","","","","","","AccountNum",$B224)</f>
        <v>Balm Uitwendige Wapening B.V.</v>
      </c>
      <c r="D224" s="4" t="s">
        <v>563</v>
      </c>
      <c r="E224" s="4" t="s">
        <v>564</v>
      </c>
      <c r="F224" s="6">
        <v>42781</v>
      </c>
      <c r="G224" s="4" t="s">
        <v>1828</v>
      </c>
      <c r="H224" s="9">
        <v>42</v>
      </c>
      <c r="I224" s="6">
        <v>42790</v>
      </c>
      <c r="J224" s="10" t="s">
        <v>1891</v>
      </c>
      <c r="K224">
        <f>_xll.AtlasFormulas.AtlasFunctions.AtlasBalance("PROD",DataAreaId,"T.LedgerTrans","Sum|AmountMST|0","","","","","","","AccountNum|Voucher","120010",$J224)</f>
        <v>0</v>
      </c>
    </row>
    <row r="225" spans="1:11" x14ac:dyDescent="0.25">
      <c r="A225" s="4" t="s">
        <v>1472</v>
      </c>
      <c r="B225" s="7" t="str">
        <f>_xll.AtlasFormulas.AtlasFunctions.AtlasTable("PROD",DataAreaId,"T.SalesTable","%CustAccount","","","","","","","SalesId",$A225)</f>
        <v>364-000010</v>
      </c>
      <c r="C225" s="7" t="str">
        <f>_xll.AtlasFormulas.AtlasFunctions.AtlasTable("PROD",DataAreaId,"T.CustTable","%Name","","","","","","","AccountNum",$B225)</f>
        <v>Balm Uitwendige Wapening B.V.</v>
      </c>
      <c r="D225" s="4" t="s">
        <v>563</v>
      </c>
      <c r="E225" s="4" t="s">
        <v>564</v>
      </c>
      <c r="F225" s="6">
        <v>42796</v>
      </c>
      <c r="G225" s="4" t="s">
        <v>1828</v>
      </c>
      <c r="H225" s="9">
        <v>135</v>
      </c>
      <c r="I225" s="6">
        <v>42811</v>
      </c>
      <c r="J225" s="10" t="s">
        <v>1901</v>
      </c>
      <c r="K225">
        <f>_xll.AtlasFormulas.AtlasFunctions.AtlasBalance("PROD",DataAreaId,"T.LedgerTrans","Sum|AmountMST|0","","","","","","","AccountNum|Voucher","120010",$J225)</f>
        <v>2885.11</v>
      </c>
    </row>
    <row r="226" spans="1:11" x14ac:dyDescent="0.25">
      <c r="A226" s="4" t="s">
        <v>1472</v>
      </c>
      <c r="B226" s="7" t="str">
        <f>_xll.AtlasFormulas.AtlasFunctions.AtlasTable("PROD",DataAreaId,"T.SalesTable","%CustAccount","","","","","","","SalesId",$A226)</f>
        <v>364-000010</v>
      </c>
      <c r="C226" s="7" t="str">
        <f>_xll.AtlasFormulas.AtlasFunctions.AtlasTable("PROD",DataAreaId,"T.CustTable","%Name","","","","","","","AccountNum",$B226)</f>
        <v>Balm Uitwendige Wapening B.V.</v>
      </c>
      <c r="D226" s="4" t="s">
        <v>563</v>
      </c>
      <c r="E226" s="4" t="s">
        <v>564</v>
      </c>
      <c r="F226" s="6">
        <v>42807</v>
      </c>
      <c r="G226" s="4" t="s">
        <v>1828</v>
      </c>
      <c r="H226" s="9">
        <v>45</v>
      </c>
      <c r="I226" s="6">
        <v>42811</v>
      </c>
      <c r="J226" s="10" t="s">
        <v>2008</v>
      </c>
      <c r="K226">
        <f>_xll.AtlasFormulas.AtlasFunctions.AtlasBalance("PROD",DataAreaId,"T.LedgerTrans","Sum|AmountMST|0","","","","","","","AccountNum|Voucher","120010",$J226)</f>
        <v>659.7</v>
      </c>
    </row>
    <row r="227" spans="1:11" x14ac:dyDescent="0.25">
      <c r="A227" s="4" t="s">
        <v>1591</v>
      </c>
      <c r="B227" s="7" t="str">
        <f>_xll.AtlasFormulas.AtlasFunctions.AtlasTable("PROD",DataAreaId,"T.SalesTable","%CustAccount","","","","","","","SalesId",$A227)</f>
        <v>364-000015</v>
      </c>
      <c r="C227" s="7" t="str">
        <f>_xll.AtlasFormulas.AtlasFunctions.AtlasTable("PROD",DataAreaId,"T.CustTable","%Name","","","","","","","AccountNum",$B227)</f>
        <v>Vogel B.V.</v>
      </c>
      <c r="D227" s="4" t="s">
        <v>563</v>
      </c>
      <c r="E227" s="4" t="s">
        <v>564</v>
      </c>
      <c r="F227" s="6">
        <v>42810</v>
      </c>
      <c r="G227" s="4" t="s">
        <v>1828</v>
      </c>
      <c r="H227" s="9">
        <v>137.19999999999999</v>
      </c>
      <c r="I227" s="6">
        <v>42818</v>
      </c>
      <c r="J227" s="10" t="s">
        <v>2009</v>
      </c>
      <c r="K227">
        <f>_xll.AtlasFormulas.AtlasFunctions.AtlasBalance("PROD",DataAreaId,"T.LedgerTrans","Sum|AmountMST|0","","","","","","","AccountNum|Voucher","120010",$J227)</f>
        <v>2646</v>
      </c>
    </row>
    <row r="228" spans="1:11" x14ac:dyDescent="0.25">
      <c r="A228" s="4" t="s">
        <v>1591</v>
      </c>
      <c r="B228" s="7" t="str">
        <f>_xll.AtlasFormulas.AtlasFunctions.AtlasTable("PROD",DataAreaId,"T.SalesTable","%CustAccount","","","","","","","SalesId",$A228)</f>
        <v>364-000015</v>
      </c>
      <c r="C228" s="7" t="str">
        <f>_xll.AtlasFormulas.AtlasFunctions.AtlasTable("PROD",DataAreaId,"T.CustTable","%Name","","","","","","","AccountNum",$B228)</f>
        <v>Vogel B.V.</v>
      </c>
      <c r="D228" s="4" t="s">
        <v>563</v>
      </c>
      <c r="E228" s="4" t="s">
        <v>564</v>
      </c>
      <c r="F228" s="6">
        <v>42810</v>
      </c>
      <c r="G228" s="4" t="s">
        <v>1828</v>
      </c>
      <c r="H228" s="9">
        <v>30.8</v>
      </c>
      <c r="I228" s="6">
        <v>42818</v>
      </c>
      <c r="J228" s="10" t="s">
        <v>2009</v>
      </c>
      <c r="K228">
        <f>_xll.AtlasFormulas.AtlasFunctions.AtlasBalance("PROD",DataAreaId,"T.LedgerTrans","Sum|AmountMST|0","","","","","","","AccountNum|Voucher","120010",$J228)</f>
        <v>2646</v>
      </c>
    </row>
    <row r="229" spans="1:11" x14ac:dyDescent="0.25">
      <c r="A229" s="4" t="s">
        <v>1589</v>
      </c>
      <c r="B229" s="7" t="str">
        <f>_xll.AtlasFormulas.AtlasFunctions.AtlasTable("PROD",DataAreaId,"T.SalesTable","%CustAccount","","","","","","","SalesId",$A229)</f>
        <v>364-000017</v>
      </c>
      <c r="C229" s="7" t="str">
        <f>_xll.AtlasFormulas.AtlasFunctions.AtlasTable("PROD",DataAreaId,"T.CustTable","%Name","","","","","","","AccountNum",$B229)</f>
        <v>Ervas International B.V.</v>
      </c>
      <c r="D229" s="4" t="s">
        <v>563</v>
      </c>
      <c r="E229" s="4" t="s">
        <v>564</v>
      </c>
      <c r="F229" s="6">
        <v>42802</v>
      </c>
      <c r="G229" s="4" t="s">
        <v>1828</v>
      </c>
      <c r="H229" s="9">
        <v>18</v>
      </c>
      <c r="I229" s="6">
        <v>42804</v>
      </c>
      <c r="J229" s="10" t="s">
        <v>2010</v>
      </c>
      <c r="K229">
        <f>_xll.AtlasFormulas.AtlasFunctions.AtlasBalance("PROD",DataAreaId,"T.LedgerTrans","Sum|AmountMST|0","","","","","","","AccountNum|Voucher","120010",$J229)</f>
        <v>0</v>
      </c>
    </row>
    <row r="230" spans="1:11" x14ac:dyDescent="0.25">
      <c r="A230" s="4" t="s">
        <v>1594</v>
      </c>
      <c r="B230" s="7" t="str">
        <f>_xll.AtlasFormulas.AtlasFunctions.AtlasTable("PROD",DataAreaId,"T.SalesTable","%CustAccount","","","","","","","SalesId",$A230)</f>
        <v>364-000015</v>
      </c>
      <c r="C230" s="7" t="str">
        <f>_xll.AtlasFormulas.AtlasFunctions.AtlasTable("PROD",DataAreaId,"T.CustTable","%Name","","","","","","","AccountNum",$B230)</f>
        <v>Vogel B.V.</v>
      </c>
      <c r="D230" s="4" t="s">
        <v>563</v>
      </c>
      <c r="E230" s="4" t="s">
        <v>564</v>
      </c>
      <c r="F230" s="6">
        <v>42817</v>
      </c>
      <c r="G230" s="4" t="s">
        <v>1828</v>
      </c>
      <c r="H230" s="9">
        <v>138</v>
      </c>
      <c r="I230" s="6">
        <v>42823</v>
      </c>
      <c r="J230" s="10" t="s">
        <v>2011</v>
      </c>
      <c r="K230">
        <f>_xll.AtlasFormulas.AtlasFunctions.AtlasBalance("PROD",DataAreaId,"T.LedgerTrans","Sum|AmountMST|0","","","","","","","AccountNum|Voucher","120010",$J230)</f>
        <v>1584</v>
      </c>
    </row>
    <row r="231" spans="1:11" x14ac:dyDescent="0.25">
      <c r="A231" s="4" t="s">
        <v>1594</v>
      </c>
      <c r="B231" s="7" t="str">
        <f>_xll.AtlasFormulas.AtlasFunctions.AtlasTable("PROD",DataAreaId,"T.SalesTable","%CustAccount","","","","","","","SalesId",$A231)</f>
        <v>364-000015</v>
      </c>
      <c r="C231" s="7" t="str">
        <f>_xll.AtlasFormulas.AtlasFunctions.AtlasTable("PROD",DataAreaId,"T.CustTable","%Name","","","","","","","AccountNum",$B231)</f>
        <v>Vogel B.V.</v>
      </c>
      <c r="D231" s="4" t="s">
        <v>563</v>
      </c>
      <c r="E231" s="4" t="s">
        <v>564</v>
      </c>
      <c r="F231" s="6">
        <v>42817</v>
      </c>
      <c r="G231" s="4" t="s">
        <v>1828</v>
      </c>
      <c r="H231" s="9">
        <v>6</v>
      </c>
      <c r="I231" s="6">
        <v>42823</v>
      </c>
      <c r="J231" s="10" t="s">
        <v>2011</v>
      </c>
      <c r="K231">
        <f>_xll.AtlasFormulas.AtlasFunctions.AtlasBalance("PROD",DataAreaId,"T.LedgerTrans","Sum|AmountMST|0","","","","","","","AccountNum|Voucher","120010",$J231)</f>
        <v>1584</v>
      </c>
    </row>
    <row r="232" spans="1:11" x14ac:dyDescent="0.25">
      <c r="A232" s="4" t="s">
        <v>1597</v>
      </c>
      <c r="B232" s="7" t="str">
        <f>_xll.AtlasFormulas.AtlasFunctions.AtlasTable("PROD",DataAreaId,"T.SalesTable","%CustAccount","","","","","","","SalesId",$A232)</f>
        <v>364-000010</v>
      </c>
      <c r="C232" s="7" t="str">
        <f>_xll.AtlasFormulas.AtlasFunctions.AtlasTable("PROD",DataAreaId,"T.CustTable","%Name","","","","","","","AccountNum",$B232)</f>
        <v>Balm Uitwendige Wapening B.V.</v>
      </c>
      <c r="D232" s="4" t="s">
        <v>563</v>
      </c>
      <c r="E232" s="4" t="s">
        <v>564</v>
      </c>
      <c r="F232" s="6">
        <v>42824</v>
      </c>
      <c r="G232" s="4" t="s">
        <v>1828</v>
      </c>
      <c r="H232" s="9">
        <v>274.7</v>
      </c>
      <c r="I232" s="6">
        <v>42830</v>
      </c>
      <c r="J232" s="10" t="s">
        <v>2012</v>
      </c>
      <c r="K232">
        <f>_xll.AtlasFormulas.AtlasFunctions.AtlasBalance("PROD",DataAreaId,"T.LedgerTrans","Sum|AmountMST|0","","","","","","","AccountNum|Voucher","120010",$J232)</f>
        <v>0</v>
      </c>
    </row>
    <row r="233" spans="1:11" ht="30" x14ac:dyDescent="0.25">
      <c r="A233" s="4" t="s">
        <v>1606</v>
      </c>
      <c r="B233" s="7" t="str">
        <f>_xll.AtlasFormulas.AtlasFunctions.AtlasTable("PROD",DataAreaId,"T.SalesTable","%CustAccount","","","","","","","SalesId",$A233)</f>
        <v>364-000015</v>
      </c>
      <c r="C233" s="7" t="str">
        <f>_xll.AtlasFormulas.AtlasFunctions.AtlasTable("PROD",DataAreaId,"T.CustTable","%Name","","","","","","","AccountNum",$B233)</f>
        <v>Vogel B.V.</v>
      </c>
      <c r="D233" s="4" t="s">
        <v>1607</v>
      </c>
      <c r="E233" s="12" t="s">
        <v>1609</v>
      </c>
      <c r="F233" s="6">
        <v>42879</v>
      </c>
      <c r="G233" s="4" t="s">
        <v>1828</v>
      </c>
      <c r="H233" s="9">
        <v>22</v>
      </c>
      <c r="I233" s="6">
        <v>42886</v>
      </c>
      <c r="J233" s="10" t="s">
        <v>2013</v>
      </c>
      <c r="K233">
        <f>_xll.AtlasFormulas.AtlasFunctions.AtlasBalance("PROD",DataAreaId,"T.LedgerTrans","Sum|AmountMST|0","","","","","","","AccountNum|Voucher","120010",$J233)</f>
        <v>0</v>
      </c>
    </row>
    <row r="234" spans="1:11" ht="30" x14ac:dyDescent="0.25">
      <c r="A234" s="4" t="s">
        <v>1624</v>
      </c>
      <c r="B234" s="7" t="str">
        <f>_xll.AtlasFormulas.AtlasFunctions.AtlasTable("PROD",DataAreaId,"T.SalesTable","%CustAccount","","","","","","","SalesId",$A234)</f>
        <v>364-000015</v>
      </c>
      <c r="C234" s="7" t="str">
        <f>_xll.AtlasFormulas.AtlasFunctions.AtlasTable("PROD",DataAreaId,"T.CustTable","%Name","","","","","","","AccountNum",$B234)</f>
        <v>Vogel B.V.</v>
      </c>
      <c r="D234" s="4" t="s">
        <v>1611</v>
      </c>
      <c r="E234" s="12" t="s">
        <v>1613</v>
      </c>
      <c r="F234" s="6">
        <v>42905</v>
      </c>
      <c r="G234" s="4" t="s">
        <v>1828</v>
      </c>
      <c r="H234" s="9">
        <v>5</v>
      </c>
      <c r="I234" s="6">
        <v>42906</v>
      </c>
      <c r="J234" s="10" t="s">
        <v>1977</v>
      </c>
      <c r="K234">
        <f>_xll.AtlasFormulas.AtlasFunctions.AtlasBalance("PROD",DataAreaId,"T.LedgerTrans","Sum|AmountMST|0","","","","","","","AccountNum|Voucher","120010",$J234)</f>
        <v>0</v>
      </c>
    </row>
    <row r="235" spans="1:11" ht="30" x14ac:dyDescent="0.25">
      <c r="A235" s="4" t="s">
        <v>1624</v>
      </c>
      <c r="B235" s="7" t="str">
        <f>_xll.AtlasFormulas.AtlasFunctions.AtlasTable("PROD",DataAreaId,"T.SalesTable","%CustAccount","","","","","","","SalesId",$A235)</f>
        <v>364-000015</v>
      </c>
      <c r="C235" s="7" t="str">
        <f>_xll.AtlasFormulas.AtlasFunctions.AtlasTable("PROD",DataAreaId,"T.CustTable","%Name","","","","","","","AccountNum",$B235)</f>
        <v>Vogel B.V.</v>
      </c>
      <c r="D235" s="4" t="s">
        <v>1611</v>
      </c>
      <c r="E235" s="12" t="s">
        <v>1613</v>
      </c>
      <c r="F235" s="6">
        <v>42905</v>
      </c>
      <c r="G235" s="4" t="s">
        <v>1828</v>
      </c>
      <c r="H235" s="9">
        <v>1</v>
      </c>
      <c r="I235" s="6">
        <v>42906</v>
      </c>
      <c r="J235" s="10" t="s">
        <v>2014</v>
      </c>
      <c r="K235">
        <f>_xll.AtlasFormulas.AtlasFunctions.AtlasBalance("PROD",DataAreaId,"T.LedgerTrans","Sum|AmountMST|0","","","","","","","AccountNum|Voucher","120010",$J235)</f>
        <v>0</v>
      </c>
    </row>
    <row r="236" spans="1:11" ht="30" x14ac:dyDescent="0.25">
      <c r="A236" s="4" t="s">
        <v>1462</v>
      </c>
      <c r="B236" s="7" t="str">
        <f>_xll.AtlasFormulas.AtlasFunctions.AtlasTable("PROD",DataAreaId,"T.SalesTable","%CustAccount","","","","","","","SalesId",$A236)</f>
        <v>364-000059</v>
      </c>
      <c r="C236" s="7" t="str">
        <f>_xll.AtlasFormulas.AtlasFunctions.AtlasTable("PROD",DataAreaId,"T.CustTable","%Name","","","","","","","AccountNum",$B236)</f>
        <v>Kreeft Betonrenovatie &amp; Injectietechnieken BV</v>
      </c>
      <c r="D236" s="4" t="s">
        <v>1611</v>
      </c>
      <c r="E236" s="12" t="s">
        <v>1613</v>
      </c>
      <c r="F236" s="6">
        <v>42892</v>
      </c>
      <c r="G236" s="4" t="s">
        <v>1828</v>
      </c>
      <c r="H236" s="9">
        <v>2</v>
      </c>
      <c r="I236" s="6">
        <v>42894</v>
      </c>
      <c r="J236" s="10" t="s">
        <v>1973</v>
      </c>
      <c r="K236">
        <f>_xll.AtlasFormulas.AtlasFunctions.AtlasBalance("PROD",DataAreaId,"T.LedgerTrans","Sum|AmountMST|0","","","","","","","AccountNum|Voucher","120010",$J236)</f>
        <v>0</v>
      </c>
    </row>
    <row r="237" spans="1:11" ht="30" x14ac:dyDescent="0.25">
      <c r="A237" s="4" t="s">
        <v>1442</v>
      </c>
      <c r="B237" s="7" t="str">
        <f>_xll.AtlasFormulas.AtlasFunctions.AtlasTable("PROD",DataAreaId,"T.SalesTable","%CustAccount","","","","","","","SalesId",$A237)</f>
        <v>364-000014</v>
      </c>
      <c r="C237" s="7" t="str">
        <f>_xll.AtlasFormulas.AtlasFunctions.AtlasTable("PROD",DataAreaId,"T.CustTable","%Name","","","","","","","AccountNum",$B237)</f>
        <v>Rowij</v>
      </c>
      <c r="D237" s="4" t="s">
        <v>1611</v>
      </c>
      <c r="E237" s="12" t="s">
        <v>1613</v>
      </c>
      <c r="F237" s="6">
        <v>42797</v>
      </c>
      <c r="G237" s="4" t="s">
        <v>1828</v>
      </c>
      <c r="H237" s="9">
        <v>10</v>
      </c>
      <c r="I237" s="6">
        <v>42797</v>
      </c>
      <c r="J237" s="10" t="s">
        <v>1895</v>
      </c>
      <c r="K237">
        <f>_xll.AtlasFormulas.AtlasFunctions.AtlasBalance("PROD",DataAreaId,"T.LedgerTrans","Sum|AmountMST|0","","","","","","","AccountNum|Voucher","120010",$J237)</f>
        <v>15067.56</v>
      </c>
    </row>
    <row r="238" spans="1:11" ht="30" x14ac:dyDescent="0.25">
      <c r="A238" s="4" t="s">
        <v>1516</v>
      </c>
      <c r="B238" s="7" t="str">
        <f>_xll.AtlasFormulas.AtlasFunctions.AtlasTable("PROD",DataAreaId,"T.SalesTable","%CustAccount","","","","","","","SalesId",$A238)</f>
        <v>364-000010</v>
      </c>
      <c r="C238" s="7" t="str">
        <f>_xll.AtlasFormulas.AtlasFunctions.AtlasTable("PROD",DataAreaId,"T.CustTable","%Name","","","","","","","AccountNum",$B238)</f>
        <v>Balm Uitwendige Wapening B.V.</v>
      </c>
      <c r="D238" s="4" t="s">
        <v>1611</v>
      </c>
      <c r="E238" s="12" t="s">
        <v>1613</v>
      </c>
      <c r="F238" s="6">
        <v>42781</v>
      </c>
      <c r="G238" s="4" t="s">
        <v>1828</v>
      </c>
      <c r="H238" s="9">
        <v>10</v>
      </c>
      <c r="I238" s="6">
        <v>42790</v>
      </c>
      <c r="J238" s="10" t="s">
        <v>1891</v>
      </c>
      <c r="K238">
        <f>_xll.AtlasFormulas.AtlasFunctions.AtlasBalance("PROD",DataAreaId,"T.LedgerTrans","Sum|AmountMST|0","","","","","","","AccountNum|Voucher","120010",$J238)</f>
        <v>0</v>
      </c>
    </row>
    <row r="239" spans="1:11" ht="30" x14ac:dyDescent="0.25">
      <c r="A239" s="4" t="s">
        <v>1610</v>
      </c>
      <c r="B239" s="7" t="str">
        <f>_xll.AtlasFormulas.AtlasFunctions.AtlasTable("PROD",DataAreaId,"T.SalesTable","%CustAccount","","","","","","","SalesId",$A239)</f>
        <v>364-000054</v>
      </c>
      <c r="C239" s="7" t="str">
        <f>_xll.AtlasFormulas.AtlasFunctions.AtlasTable("PROD",DataAreaId,"T.CustTable","%Name","","","","","","","AccountNum",$B239)</f>
        <v>Geco Composietbedrijf</v>
      </c>
      <c r="D239" s="4" t="s">
        <v>1611</v>
      </c>
      <c r="E239" s="12" t="s">
        <v>1613</v>
      </c>
      <c r="F239" s="6">
        <v>42765</v>
      </c>
      <c r="G239" s="4" t="s">
        <v>1828</v>
      </c>
      <c r="H239" s="9">
        <v>1</v>
      </c>
      <c r="I239" s="6">
        <v>42774</v>
      </c>
      <c r="J239" s="10" t="s">
        <v>2015</v>
      </c>
      <c r="K239">
        <f>_xll.AtlasFormulas.AtlasFunctions.AtlasBalance("PROD",DataAreaId,"T.LedgerTrans","Sum|AmountMST|0","","","","","","","AccountNum|Voucher","120010",$J239)</f>
        <v>19.25</v>
      </c>
    </row>
    <row r="240" spans="1:11" ht="30" x14ac:dyDescent="0.25">
      <c r="A240" s="4" t="s">
        <v>1419</v>
      </c>
      <c r="B240" s="7" t="str">
        <f>_xll.AtlasFormulas.AtlasFunctions.AtlasTable("PROD",DataAreaId,"T.SalesTable","%CustAccount","","","","","","","SalesId",$A240)</f>
        <v>364-000175</v>
      </c>
      <c r="C240" s="7" t="str">
        <f>_xll.AtlasFormulas.AtlasFunctions.AtlasTable("PROD",DataAreaId,"T.CustTable","%Name","","","","","","","AccountNum",$B240)</f>
        <v>Desami SPRL</v>
      </c>
      <c r="D240" s="4" t="s">
        <v>1611</v>
      </c>
      <c r="E240" s="12" t="s">
        <v>1613</v>
      </c>
      <c r="F240" s="6">
        <v>42828</v>
      </c>
      <c r="G240" s="4" t="s">
        <v>1828</v>
      </c>
      <c r="H240" s="9">
        <v>5</v>
      </c>
      <c r="I240" s="6">
        <v>42830</v>
      </c>
      <c r="J240" s="10" t="s">
        <v>1913</v>
      </c>
      <c r="K240">
        <f>_xll.AtlasFormulas.AtlasFunctions.AtlasBalance("PROD",DataAreaId,"T.LedgerTrans","Sum|AmountMST|0","","","","","","","AccountNum|Voucher","120010",$J240)</f>
        <v>0</v>
      </c>
    </row>
    <row r="241" spans="1:11" ht="30" x14ac:dyDescent="0.25">
      <c r="A241" s="4" t="s">
        <v>1536</v>
      </c>
      <c r="B241" s="7" t="str">
        <f>_xll.AtlasFormulas.AtlasFunctions.AtlasTable("PROD",DataAreaId,"T.SalesTable","%CustAccount","","","","","","","SalesId",$A241)</f>
        <v>364-000018</v>
      </c>
      <c r="C241" s="7" t="str">
        <f>_xll.AtlasFormulas.AtlasFunctions.AtlasTable("PROD",DataAreaId,"T.CustTable","%Name","","","","","","","AccountNum",$B241)</f>
        <v>Tebecon B.V.</v>
      </c>
      <c r="D241" s="4" t="s">
        <v>1611</v>
      </c>
      <c r="E241" s="12" t="s">
        <v>1613</v>
      </c>
      <c r="F241" s="6">
        <v>42851</v>
      </c>
      <c r="G241" s="4" t="s">
        <v>1828</v>
      </c>
      <c r="H241" s="9">
        <v>6</v>
      </c>
      <c r="I241" s="6">
        <v>42863</v>
      </c>
      <c r="J241" s="10" t="s">
        <v>1894</v>
      </c>
      <c r="K241">
        <f>_xll.AtlasFormulas.AtlasFunctions.AtlasBalance("PROD",DataAreaId,"T.LedgerTrans","Sum|AmountMST|0","","","","","","","AccountNum|Voucher","120010",$J241)</f>
        <v>0</v>
      </c>
    </row>
    <row r="242" spans="1:11" ht="30" x14ac:dyDescent="0.25">
      <c r="A242" s="4" t="s">
        <v>1452</v>
      </c>
      <c r="B242" s="7" t="str">
        <f>_xll.AtlasFormulas.AtlasFunctions.AtlasTable("PROD",DataAreaId,"T.SalesTable","%CustAccount","","","","","","","SalesId",$A242)</f>
        <v>364-000089</v>
      </c>
      <c r="C242" s="7" t="str">
        <f>_xll.AtlasFormulas.AtlasFunctions.AtlasTable("PROD",DataAreaId,"T.CustTable","%Name","","","","","","","AccountNum",$B242)</f>
        <v>Kiwitz Jaki B.V.</v>
      </c>
      <c r="D242" s="4" t="s">
        <v>1611</v>
      </c>
      <c r="E242" s="12" t="s">
        <v>1613</v>
      </c>
      <c r="F242" s="6">
        <v>42860</v>
      </c>
      <c r="G242" s="4" t="s">
        <v>1828</v>
      </c>
      <c r="H242" s="9">
        <v>4</v>
      </c>
      <c r="I242" s="6">
        <v>42867</v>
      </c>
      <c r="J242" s="10" t="s">
        <v>1919</v>
      </c>
      <c r="K242">
        <f>_xll.AtlasFormulas.AtlasFunctions.AtlasBalance("PROD",DataAreaId,"T.LedgerTrans","Sum|AmountMST|0","","","","","","","AccountNum|Voucher","120010",$J242)</f>
        <v>0</v>
      </c>
    </row>
    <row r="243" spans="1:11" ht="30" x14ac:dyDescent="0.25">
      <c r="A243" s="4" t="s">
        <v>1500</v>
      </c>
      <c r="B243" s="7" t="str">
        <f>_xll.AtlasFormulas.AtlasFunctions.AtlasTable("PROD",DataAreaId,"T.SalesTable","%CustAccount","","","","","","","SalesId",$A243)</f>
        <v>364-000059</v>
      </c>
      <c r="C243" s="7" t="str">
        <f>_xll.AtlasFormulas.AtlasFunctions.AtlasTable("PROD",DataAreaId,"T.CustTable","%Name","","","","","","","AccountNum",$B243)</f>
        <v>Kreeft Betonrenovatie &amp; Injectietechnieken BV</v>
      </c>
      <c r="D243" s="4" t="s">
        <v>1611</v>
      </c>
      <c r="E243" s="12" t="s">
        <v>1613</v>
      </c>
      <c r="F243" s="6">
        <v>42860</v>
      </c>
      <c r="G243" s="4" t="s">
        <v>1828</v>
      </c>
      <c r="H243" s="9">
        <v>2</v>
      </c>
      <c r="I243" s="6">
        <v>42867</v>
      </c>
      <c r="J243" s="10" t="s">
        <v>1991</v>
      </c>
      <c r="K243">
        <f>_xll.AtlasFormulas.AtlasFunctions.AtlasBalance("PROD",DataAreaId,"T.LedgerTrans","Sum|AmountMST|0","","","","","","","AccountNum|Voucher","120010",$J243)</f>
        <v>0</v>
      </c>
    </row>
    <row r="244" spans="1:11" ht="30" x14ac:dyDescent="0.25">
      <c r="A244" s="4" t="s">
        <v>1485</v>
      </c>
      <c r="B244" s="7" t="str">
        <f>_xll.AtlasFormulas.AtlasFunctions.AtlasTable("PROD",DataAreaId,"T.SalesTable","%CustAccount","","","","","","","SalesId",$A244)</f>
        <v>364-000015</v>
      </c>
      <c r="C244" s="7" t="str">
        <f>_xll.AtlasFormulas.AtlasFunctions.AtlasTable("PROD",DataAreaId,"T.CustTable","%Name","","","","","","","AccountNum",$B244)</f>
        <v>Vogel B.V.</v>
      </c>
      <c r="D244" s="4" t="s">
        <v>1611</v>
      </c>
      <c r="E244" s="12" t="s">
        <v>1613</v>
      </c>
      <c r="F244" s="6">
        <v>42866</v>
      </c>
      <c r="G244" s="4" t="s">
        <v>1828</v>
      </c>
      <c r="H244" s="9">
        <v>1</v>
      </c>
      <c r="I244" s="6">
        <v>42867</v>
      </c>
      <c r="J244" s="10" t="s">
        <v>1924</v>
      </c>
      <c r="K244">
        <f>_xll.AtlasFormulas.AtlasFunctions.AtlasBalance("PROD",DataAreaId,"T.LedgerTrans","Sum|AmountMST|0","","","","","","","AccountNum|Voucher","120010",$J244)</f>
        <v>45</v>
      </c>
    </row>
    <row r="245" spans="1:11" ht="30" x14ac:dyDescent="0.25">
      <c r="A245" s="4" t="s">
        <v>1621</v>
      </c>
      <c r="B245" s="7" t="str">
        <f>_xll.AtlasFormulas.AtlasFunctions.AtlasTable("PROD",DataAreaId,"T.SalesTable","%CustAccount","","","","","","","SalesId",$A245)</f>
        <v>364-000004</v>
      </c>
      <c r="C245" s="7" t="str">
        <f>_xll.AtlasFormulas.AtlasFunctions.AtlasTable("PROD",DataAreaId,"T.CustTable","%Name","","","","","","","AccountNum",$B245)</f>
        <v>Rendon</v>
      </c>
      <c r="D245" s="4" t="s">
        <v>1611</v>
      </c>
      <c r="E245" s="12" t="s">
        <v>1613</v>
      </c>
      <c r="F245" s="6">
        <v>42871</v>
      </c>
      <c r="G245" s="4" t="s">
        <v>1828</v>
      </c>
      <c r="H245" s="9">
        <v>5</v>
      </c>
      <c r="I245" s="6">
        <v>42879</v>
      </c>
      <c r="J245" s="10" t="s">
        <v>2016</v>
      </c>
      <c r="K245">
        <f>_xll.AtlasFormulas.AtlasFunctions.AtlasBalance("PROD",DataAreaId,"T.LedgerTrans","Sum|AmountMST|0","","","","","","","AccountNum|Voucher","120010",$J245)</f>
        <v>108.75</v>
      </c>
    </row>
    <row r="246" spans="1:11" ht="30" x14ac:dyDescent="0.25">
      <c r="A246" s="4" t="s">
        <v>1536</v>
      </c>
      <c r="B246" s="7" t="str">
        <f>_xll.AtlasFormulas.AtlasFunctions.AtlasTable("PROD",DataAreaId,"T.SalesTable","%CustAccount","","","","","","","SalesId",$A246)</f>
        <v>364-000018</v>
      </c>
      <c r="C246" s="7" t="str">
        <f>_xll.AtlasFormulas.AtlasFunctions.AtlasTable("PROD",DataAreaId,"T.CustTable","%Name","","","","","","","AccountNum",$B246)</f>
        <v>Tebecon B.V.</v>
      </c>
      <c r="D246" s="4" t="s">
        <v>1626</v>
      </c>
      <c r="E246" s="12" t="s">
        <v>1628</v>
      </c>
      <c r="F246" s="6">
        <v>42851</v>
      </c>
      <c r="G246" s="4" t="s">
        <v>1828</v>
      </c>
      <c r="H246" s="9">
        <v>2</v>
      </c>
      <c r="I246" s="6">
        <v>42863</v>
      </c>
      <c r="J246" s="10" t="s">
        <v>1894</v>
      </c>
      <c r="K246">
        <f>_xll.AtlasFormulas.AtlasFunctions.AtlasBalance("PROD",DataAreaId,"T.LedgerTrans","Sum|AmountMST|0","","","","","","","AccountNum|Voucher","120010",$J246)</f>
        <v>0</v>
      </c>
    </row>
    <row r="247" spans="1:11" x14ac:dyDescent="0.25">
      <c r="A247" s="4" t="s">
        <v>1472</v>
      </c>
      <c r="B247" s="7" t="str">
        <f>_xll.AtlasFormulas.AtlasFunctions.AtlasTable("PROD",DataAreaId,"T.SalesTable","%CustAccount","","","","","","","SalesId",$A247)</f>
        <v>364-000010</v>
      </c>
      <c r="C247" s="7" t="str">
        <f>_xll.AtlasFormulas.AtlasFunctions.AtlasTable("PROD",DataAreaId,"T.CustTable","%Name","","","","","","","AccountNum",$B247)</f>
        <v>Balm Uitwendige Wapening B.V.</v>
      </c>
      <c r="D247" s="4" t="s">
        <v>153</v>
      </c>
      <c r="E247" s="4" t="s">
        <v>1630</v>
      </c>
      <c r="F247" s="6">
        <v>42796</v>
      </c>
      <c r="G247" s="4" t="s">
        <v>1828</v>
      </c>
      <c r="H247" s="9">
        <v>21</v>
      </c>
      <c r="I247" s="6">
        <v>42811</v>
      </c>
      <c r="J247" s="10" t="s">
        <v>1901</v>
      </c>
      <c r="K247">
        <f>_xll.AtlasFormulas.AtlasFunctions.AtlasBalance("PROD",DataAreaId,"T.LedgerTrans","Sum|AmountMST|0","","","","","","","AccountNum|Voucher","120010",$J247)</f>
        <v>2885.11</v>
      </c>
    </row>
    <row r="248" spans="1:11" x14ac:dyDescent="0.25">
      <c r="A248" s="4" t="s">
        <v>1481</v>
      </c>
      <c r="B248" s="7" t="str">
        <f>_xll.AtlasFormulas.AtlasFunctions.AtlasTable("PROD",DataAreaId,"T.SalesTable","%CustAccount","","","","","","","SalesId",$A248)</f>
        <v>364-000014</v>
      </c>
      <c r="C248" s="7" t="str">
        <f>_xll.AtlasFormulas.AtlasFunctions.AtlasTable("PROD",DataAreaId,"T.CustTable","%Name","","","","","","","AccountNum",$B248)</f>
        <v>Rowij</v>
      </c>
      <c r="D248" s="4" t="s">
        <v>153</v>
      </c>
      <c r="E248" s="4" t="s">
        <v>1630</v>
      </c>
      <c r="F248" s="6">
        <v>42815</v>
      </c>
      <c r="G248" s="4" t="s">
        <v>1828</v>
      </c>
      <c r="H248" s="9">
        <v>1</v>
      </c>
      <c r="I248" s="6">
        <v>42822</v>
      </c>
      <c r="J248" s="10" t="s">
        <v>1992</v>
      </c>
      <c r="K248">
        <f>_xll.AtlasFormulas.AtlasFunctions.AtlasBalance("PROD",DataAreaId,"T.LedgerTrans","Sum|AmountMST|0","","","","","","","AccountNum|Voucher","120010",$J248)</f>
        <v>0</v>
      </c>
    </row>
    <row r="249" spans="1:11" x14ac:dyDescent="0.25">
      <c r="A249" s="4" t="s">
        <v>1428</v>
      </c>
      <c r="B249" s="7" t="str">
        <f>_xll.AtlasFormulas.AtlasFunctions.AtlasTable("PROD",DataAreaId,"T.SalesTable","%CustAccount","","","","","","","SalesId",$A249)</f>
        <v>364-000011</v>
      </c>
      <c r="C249" s="7" t="str">
        <f>_xll.AtlasFormulas.AtlasFunctions.AtlasTable("PROD",DataAreaId,"T.CustTable","%Name","","","","","","","AccountNum",$B249)</f>
        <v>Fortius B.K.International bvba</v>
      </c>
      <c r="D249" s="4" t="s">
        <v>15</v>
      </c>
      <c r="E249" s="4" t="s">
        <v>16</v>
      </c>
      <c r="F249" s="6">
        <v>42886</v>
      </c>
      <c r="G249" s="4" t="s">
        <v>1828</v>
      </c>
      <c r="H249" s="9">
        <v>1</v>
      </c>
      <c r="I249" s="6">
        <v>42886</v>
      </c>
      <c r="J249" s="10" t="s">
        <v>2017</v>
      </c>
      <c r="K249">
        <f>_xll.AtlasFormulas.AtlasFunctions.AtlasBalance("PROD",DataAreaId,"T.LedgerTrans","Sum|AmountMST|0","","","","","","","AccountNum|Voucher","120010",$J249)</f>
        <v>70</v>
      </c>
    </row>
    <row r="250" spans="1:11" x14ac:dyDescent="0.25">
      <c r="A250" s="4" t="s">
        <v>764</v>
      </c>
      <c r="B250" s="7" t="str">
        <f>_xll.AtlasFormulas.AtlasFunctions.AtlasTable("PROD",DataAreaId,"T.SalesTable","%CustAccount","","","","","","","SalesId",$A250)</f>
        <v>364-000159</v>
      </c>
      <c r="C250" s="7" t="str">
        <f>_xll.AtlasFormulas.AtlasFunctions.AtlasTable("PROD",DataAreaId,"T.CustTable","%Name","","","","","","","AccountNum",$B250)</f>
        <v>QuakeShield B.V.</v>
      </c>
      <c r="D250" s="4" t="s">
        <v>15</v>
      </c>
      <c r="E250" s="4" t="s">
        <v>16</v>
      </c>
      <c r="F250" s="6">
        <v>42879</v>
      </c>
      <c r="G250" s="4" t="s">
        <v>1828</v>
      </c>
      <c r="H250" s="9">
        <v>1</v>
      </c>
      <c r="I250" s="6">
        <v>42879</v>
      </c>
      <c r="J250" s="10" t="s">
        <v>2018</v>
      </c>
      <c r="K250">
        <f>_xll.AtlasFormulas.AtlasFunctions.AtlasBalance("PROD",DataAreaId,"T.LedgerTrans","Sum|AmountMST|0","","","","","","","AccountNum|Voucher","120010",$J250)</f>
        <v>49</v>
      </c>
    </row>
    <row r="251" spans="1:11" x14ac:dyDescent="0.25">
      <c r="A251" s="4" t="s">
        <v>1252</v>
      </c>
      <c r="B251" s="7" t="str">
        <f>_xll.AtlasFormulas.AtlasFunctions.AtlasTable("PROD",DataAreaId,"T.SalesTable","%CustAccount","","","","","","","SalesId",$A251)</f>
        <v>364-000007</v>
      </c>
      <c r="C251" s="7" t="str">
        <f>_xll.AtlasFormulas.AtlasFunctions.AtlasTable("PROD",DataAreaId,"T.CustTable","%Name","","","","","","","AccountNum",$B251)</f>
        <v>Versluys &amp; Zoon B.V.</v>
      </c>
      <c r="D251" s="4" t="s">
        <v>15</v>
      </c>
      <c r="E251" s="4" t="s">
        <v>16</v>
      </c>
      <c r="F251" s="6">
        <v>42877</v>
      </c>
      <c r="G251" s="4" t="s">
        <v>1828</v>
      </c>
      <c r="H251" s="9">
        <v>1</v>
      </c>
      <c r="I251" s="6">
        <v>42886</v>
      </c>
      <c r="J251" s="10" t="s">
        <v>2019</v>
      </c>
      <c r="K251">
        <f>_xll.AtlasFormulas.AtlasFunctions.AtlasBalance("PROD",DataAreaId,"T.LedgerTrans","Sum|AmountMST|0","","","","","","","AccountNum|Voucher","120010",$J251)</f>
        <v>0</v>
      </c>
    </row>
    <row r="252" spans="1:11" x14ac:dyDescent="0.25">
      <c r="A252" s="4" t="s">
        <v>1348</v>
      </c>
      <c r="B252" s="7" t="str">
        <f>_xll.AtlasFormulas.AtlasFunctions.AtlasTable("PROD",DataAreaId,"T.SalesTable","%CustAccount","","","","","","","SalesId",$A252)</f>
        <v>364-000007</v>
      </c>
      <c r="C252" s="7" t="str">
        <f>_xll.AtlasFormulas.AtlasFunctions.AtlasTable("PROD",DataAreaId,"T.CustTable","%Name","","","","","","","AccountNum",$B252)</f>
        <v>Versluys &amp; Zoon B.V.</v>
      </c>
      <c r="D252" s="4" t="s">
        <v>15</v>
      </c>
      <c r="E252" s="4" t="s">
        <v>16</v>
      </c>
      <c r="F252" s="6">
        <v>42878</v>
      </c>
      <c r="G252" s="4" t="s">
        <v>1828</v>
      </c>
      <c r="H252" s="9">
        <v>1</v>
      </c>
      <c r="I252" s="6">
        <v>42886</v>
      </c>
      <c r="J252" s="10" t="s">
        <v>2020</v>
      </c>
      <c r="K252">
        <f>_xll.AtlasFormulas.AtlasFunctions.AtlasBalance("PROD",DataAreaId,"T.LedgerTrans","Sum|AmountMST|0","","","","","","","AccountNum|Voucher","120010",$J252)</f>
        <v>0</v>
      </c>
    </row>
    <row r="253" spans="1:11" x14ac:dyDescent="0.25">
      <c r="A253" s="4" t="s">
        <v>1285</v>
      </c>
      <c r="B253" s="7" t="str">
        <f>_xll.AtlasFormulas.AtlasFunctions.AtlasTable("PROD",DataAreaId,"T.SalesTable","%CustAccount","","","","","","","SalesId",$A253)</f>
        <v>364-000174</v>
      </c>
      <c r="C253" s="7" t="str">
        <f>_xll.AtlasFormulas.AtlasFunctions.AtlasTable("PROD",DataAreaId,"T.CustTable","%Name","","","","","","","AccountNum",$B253)</f>
        <v>IKO N.V.</v>
      </c>
      <c r="D253" s="4" t="s">
        <v>15</v>
      </c>
      <c r="E253" s="4" t="s">
        <v>16</v>
      </c>
      <c r="F253" s="6">
        <v>42886</v>
      </c>
      <c r="G253" s="4" t="s">
        <v>1828</v>
      </c>
      <c r="H253" s="9">
        <v>1</v>
      </c>
      <c r="I253" s="6">
        <v>42886</v>
      </c>
      <c r="J253" s="10" t="s">
        <v>2021</v>
      </c>
      <c r="K253">
        <f>_xll.AtlasFormulas.AtlasFunctions.AtlasBalance("PROD",DataAreaId,"T.LedgerTrans","Sum|AmountMST|0","","","","","","","AccountNum|Voucher","120010",$J253)</f>
        <v>115</v>
      </c>
    </row>
    <row r="254" spans="1:11" x14ac:dyDescent="0.25">
      <c r="A254" s="4" t="s">
        <v>766</v>
      </c>
      <c r="B254" s="7" t="str">
        <f>_xll.AtlasFormulas.AtlasFunctions.AtlasTable("PROD",DataAreaId,"T.SalesTable","%CustAccount","","","","","","","SalesId",$A254)</f>
        <v>364-000176</v>
      </c>
      <c r="C254" s="7" t="str">
        <f>_xll.AtlasFormulas.AtlasFunctions.AtlasTable("PROD",DataAreaId,"T.CustTable","%Name","","","","","","","AccountNum",$B254)</f>
        <v>Bedeko Betontechniek</v>
      </c>
      <c r="D254" s="4" t="s">
        <v>15</v>
      </c>
      <c r="E254" s="4" t="s">
        <v>16</v>
      </c>
      <c r="F254" s="6">
        <v>42888</v>
      </c>
      <c r="G254" s="4" t="s">
        <v>1828</v>
      </c>
      <c r="H254" s="9">
        <v>1</v>
      </c>
      <c r="I254" s="6">
        <v>42894</v>
      </c>
      <c r="J254" s="10" t="s">
        <v>2022</v>
      </c>
      <c r="K254">
        <f>_xll.AtlasFormulas.AtlasFunctions.AtlasBalance("PROD",DataAreaId,"T.LedgerTrans","Sum|AmountMST|0","","","","","","","AccountNum|Voucher","120010",$J254)</f>
        <v>827.78</v>
      </c>
    </row>
    <row r="255" spans="1:11" x14ac:dyDescent="0.25">
      <c r="A255" s="4" t="s">
        <v>1687</v>
      </c>
      <c r="B255" s="7" t="str">
        <f>_xll.AtlasFormulas.AtlasFunctions.AtlasTable("PROD",DataAreaId,"T.SalesTable","%CustAccount","","","","","","","SalesId",$A255)</f>
        <v>364-000064</v>
      </c>
      <c r="C255" s="7" t="str">
        <f>_xll.AtlasFormulas.AtlasFunctions.AtlasTable("PROD",DataAreaId,"T.CustTable","%Name","","","","","","","AccountNum",$B255)</f>
        <v>Hakron-Nunspeet B.V.</v>
      </c>
      <c r="D255" s="4" t="s">
        <v>15</v>
      </c>
      <c r="E255" s="4" t="s">
        <v>16</v>
      </c>
      <c r="F255" s="6">
        <v>42873</v>
      </c>
      <c r="G255" s="4" t="s">
        <v>1828</v>
      </c>
      <c r="H255" s="9">
        <v>1</v>
      </c>
      <c r="I255" s="6">
        <v>42877</v>
      </c>
      <c r="J255" s="10" t="s">
        <v>1983</v>
      </c>
      <c r="K255">
        <f>_xll.AtlasFormulas.AtlasFunctions.AtlasBalance("PROD",DataAreaId,"T.LedgerTrans","Sum|AmountMST|0","","","","","","","AccountNum|Voucher","120010",$J255)</f>
        <v>360</v>
      </c>
    </row>
    <row r="256" spans="1:11" x14ac:dyDescent="0.25">
      <c r="A256" s="4" t="s">
        <v>1283</v>
      </c>
      <c r="B256" s="7" t="str">
        <f>_xll.AtlasFormulas.AtlasFunctions.AtlasTable("PROD",DataAreaId,"T.SalesTable","%CustAccount","","","","","","","SalesId",$A256)</f>
        <v>364-000120</v>
      </c>
      <c r="C256" s="7" t="str">
        <f>_xll.AtlasFormulas.AtlasFunctions.AtlasTable("PROD",DataAreaId,"T.CustTable","%Name","","","","","","","AccountNum",$B256)</f>
        <v>BAM Infra Projecten</v>
      </c>
      <c r="D256" s="4" t="s">
        <v>15</v>
      </c>
      <c r="E256" s="4" t="s">
        <v>16</v>
      </c>
      <c r="F256" s="6">
        <v>42877</v>
      </c>
      <c r="G256" s="4" t="s">
        <v>1828</v>
      </c>
      <c r="H256" s="9">
        <v>1</v>
      </c>
      <c r="I256" s="6">
        <v>42894</v>
      </c>
      <c r="J256" s="10" t="s">
        <v>2023</v>
      </c>
      <c r="K256">
        <f>_xll.AtlasFormulas.AtlasFunctions.AtlasBalance("PROD",DataAreaId,"T.LedgerTrans","Sum|AmountMST|0","","","","","","","AccountNum|Voucher","120010",$J256)</f>
        <v>457.85</v>
      </c>
    </row>
    <row r="257" spans="1:11" x14ac:dyDescent="0.25">
      <c r="A257" s="4" t="s">
        <v>742</v>
      </c>
      <c r="B257" s="7" t="str">
        <f>_xll.AtlasFormulas.AtlasFunctions.AtlasTable("PROD",DataAreaId,"T.SalesTable","%CustAccount","","","","","","","SalesId",$A257)</f>
        <v>364-000183</v>
      </c>
      <c r="C257" s="7" t="str">
        <f>_xll.AtlasFormulas.AtlasFunctions.AtlasTable("PROD",DataAreaId,"T.CustTable","%Name","","","","","","","AccountNum",$B257)</f>
        <v>Rodacal Beyem S.L</v>
      </c>
      <c r="D257" s="4" t="s">
        <v>15</v>
      </c>
      <c r="E257" s="4" t="s">
        <v>16</v>
      </c>
      <c r="F257" s="6">
        <v>42872</v>
      </c>
      <c r="G257" s="4" t="s">
        <v>1828</v>
      </c>
      <c r="H257" s="9">
        <v>1</v>
      </c>
      <c r="I257" s="6">
        <v>42874</v>
      </c>
      <c r="J257" s="10" t="s">
        <v>2024</v>
      </c>
      <c r="K257">
        <f>_xll.AtlasFormulas.AtlasFunctions.AtlasBalance("PROD",DataAreaId,"T.LedgerTrans","Sum|AmountMST|0","","","","","","","AccountNum|Voucher","120010",$J257)</f>
        <v>0</v>
      </c>
    </row>
    <row r="258" spans="1:11" x14ac:dyDescent="0.25">
      <c r="A258" s="4" t="s">
        <v>1460</v>
      </c>
      <c r="B258" s="7" t="str">
        <f>_xll.AtlasFormulas.AtlasFunctions.AtlasTable("PROD",DataAreaId,"T.SalesTable","%CustAccount","","","","","","","SalesId",$A258)</f>
        <v>364-000089</v>
      </c>
      <c r="C258" s="7" t="str">
        <f>_xll.AtlasFormulas.AtlasFunctions.AtlasTable("PROD",DataAreaId,"T.CustTable","%Name","","","","","","","AccountNum",$B258)</f>
        <v>Kiwitz Jaki B.V.</v>
      </c>
      <c r="D258" s="4" t="s">
        <v>15</v>
      </c>
      <c r="E258" s="4" t="s">
        <v>16</v>
      </c>
      <c r="F258" s="6">
        <v>42873</v>
      </c>
      <c r="G258" s="4" t="s">
        <v>1828</v>
      </c>
      <c r="H258" s="9">
        <v>1</v>
      </c>
      <c r="I258" s="6">
        <v>42879</v>
      </c>
      <c r="J258" s="10" t="s">
        <v>1982</v>
      </c>
      <c r="K258">
        <f>_xll.AtlasFormulas.AtlasFunctions.AtlasBalance("PROD",DataAreaId,"T.LedgerTrans","Sum|AmountMST|0","","","","","","","AccountNum|Voucher","120010",$J258)</f>
        <v>312.5</v>
      </c>
    </row>
    <row r="259" spans="1:11" x14ac:dyDescent="0.25">
      <c r="A259" s="4" t="s">
        <v>746</v>
      </c>
      <c r="B259" s="7" t="str">
        <f>_xll.AtlasFormulas.AtlasFunctions.AtlasTable("PROD",DataAreaId,"T.SalesTable","%CustAccount","","","","","","","SalesId",$A259)</f>
        <v>364-000183</v>
      </c>
      <c r="C259" s="7" t="str">
        <f>_xll.AtlasFormulas.AtlasFunctions.AtlasTable("PROD",DataAreaId,"T.CustTable","%Name","","","","","","","AccountNum",$B259)</f>
        <v>Rodacal Beyem S.L</v>
      </c>
      <c r="D259" s="4" t="s">
        <v>15</v>
      </c>
      <c r="E259" s="4" t="s">
        <v>16</v>
      </c>
      <c r="F259" s="6">
        <v>42873</v>
      </c>
      <c r="G259" s="4" t="s">
        <v>1828</v>
      </c>
      <c r="H259" s="9">
        <v>1</v>
      </c>
      <c r="I259" s="6">
        <v>42877</v>
      </c>
      <c r="J259" s="10" t="s">
        <v>2025</v>
      </c>
      <c r="K259">
        <f>_xll.AtlasFormulas.AtlasFunctions.AtlasBalance("PROD",DataAreaId,"T.LedgerTrans","Sum|AmountMST|0","","","","","","","AccountNum|Voucher","120010",$J259)</f>
        <v>3998</v>
      </c>
    </row>
    <row r="260" spans="1:11" x14ac:dyDescent="0.25">
      <c r="A260" s="4" t="s">
        <v>939</v>
      </c>
      <c r="B260" s="7" t="str">
        <f>_xll.AtlasFormulas.AtlasFunctions.AtlasTable("PROD",DataAreaId,"T.SalesTable","%CustAccount","","","","","","","SalesId",$A260)</f>
        <v>364-000055</v>
      </c>
      <c r="C260" s="7" t="str">
        <f>_xll.AtlasFormulas.AtlasFunctions.AtlasTable("PROD",DataAreaId,"T.CustTable","%Name","","","","","","","AccountNum",$B260)</f>
        <v>Aannemingsmaatschappij van Gelder B.V.</v>
      </c>
      <c r="D260" s="4" t="s">
        <v>484</v>
      </c>
      <c r="E260" s="4" t="s">
        <v>485</v>
      </c>
      <c r="F260" s="6">
        <v>42824</v>
      </c>
      <c r="G260" s="4" t="s">
        <v>1828</v>
      </c>
      <c r="H260" s="9">
        <v>195</v>
      </c>
      <c r="I260" s="6">
        <v>42835</v>
      </c>
      <c r="J260" s="10" t="s">
        <v>2026</v>
      </c>
      <c r="K260">
        <f>_xll.AtlasFormulas.AtlasFunctions.AtlasBalance("PROD",DataAreaId,"T.LedgerTrans","Sum|AmountMST|0","","","","","","","AccountNum|Voucher","120010",$J260)</f>
        <v>5297.8</v>
      </c>
    </row>
    <row r="261" spans="1:11" x14ac:dyDescent="0.25">
      <c r="A261" s="4" t="s">
        <v>1508</v>
      </c>
      <c r="B261" s="7" t="str">
        <f>_xll.AtlasFormulas.AtlasFunctions.AtlasTable("PROD",DataAreaId,"T.SalesTable","%CustAccount","","","","","","","SalesId",$A261)</f>
        <v>364-000010</v>
      </c>
      <c r="C261" s="7" t="str">
        <f>_xll.AtlasFormulas.AtlasFunctions.AtlasTable("PROD",DataAreaId,"T.CustTable","%Name","","","","","","","AccountNum",$B261)</f>
        <v>Balm Uitwendige Wapening B.V.</v>
      </c>
      <c r="D261" s="4" t="s">
        <v>156</v>
      </c>
      <c r="E261" s="4" t="s">
        <v>155</v>
      </c>
      <c r="F261" s="6">
        <v>42775</v>
      </c>
      <c r="G261" s="4" t="s">
        <v>1828</v>
      </c>
      <c r="H261" s="9">
        <v>100</v>
      </c>
      <c r="I261" s="6">
        <v>42775</v>
      </c>
      <c r="J261" s="10" t="s">
        <v>1897</v>
      </c>
      <c r="K261">
        <f>_xll.AtlasFormulas.AtlasFunctions.AtlasBalance("PROD",DataAreaId,"T.LedgerTrans","Sum|AmountMST|0","","","","","","","AccountNum|Voucher","120010",$J261)</f>
        <v>6097.5</v>
      </c>
    </row>
    <row r="262" spans="1:11" x14ac:dyDescent="0.25">
      <c r="A262" s="4" t="s">
        <v>1508</v>
      </c>
      <c r="B262" s="7" t="str">
        <f>_xll.AtlasFormulas.AtlasFunctions.AtlasTable("PROD",DataAreaId,"T.SalesTable","%CustAccount","","","","","","","SalesId",$A262)</f>
        <v>364-000010</v>
      </c>
      <c r="C262" s="7" t="str">
        <f>_xll.AtlasFormulas.AtlasFunctions.AtlasTable("PROD",DataAreaId,"T.CustTable","%Name","","","","","","","AccountNum",$B262)</f>
        <v>Balm Uitwendige Wapening B.V.</v>
      </c>
      <c r="D262" s="4" t="s">
        <v>156</v>
      </c>
      <c r="E262" s="4" t="s">
        <v>155</v>
      </c>
      <c r="F262" s="6">
        <v>42775</v>
      </c>
      <c r="G262" s="4" t="s">
        <v>1828</v>
      </c>
      <c r="H262" s="9">
        <v>100</v>
      </c>
      <c r="I262" s="6">
        <v>42775</v>
      </c>
      <c r="J262" s="10" t="s">
        <v>1897</v>
      </c>
      <c r="K262">
        <f>_xll.AtlasFormulas.AtlasFunctions.AtlasBalance("PROD",DataAreaId,"T.LedgerTrans","Sum|AmountMST|0","","","","","","","AccountNum|Voucher","120010",$J262)</f>
        <v>6097.5</v>
      </c>
    </row>
    <row r="263" spans="1:11" x14ac:dyDescent="0.25">
      <c r="A263" s="4" t="s">
        <v>1508</v>
      </c>
      <c r="B263" s="7" t="str">
        <f>_xll.AtlasFormulas.AtlasFunctions.AtlasTable("PROD",DataAreaId,"T.SalesTable","%CustAccount","","","","","","","SalesId",$A263)</f>
        <v>364-000010</v>
      </c>
      <c r="C263" s="7" t="str">
        <f>_xll.AtlasFormulas.AtlasFunctions.AtlasTable("PROD",DataAreaId,"T.CustTable","%Name","","","","","","","AccountNum",$B263)</f>
        <v>Balm Uitwendige Wapening B.V.</v>
      </c>
      <c r="D263" s="4" t="s">
        <v>156</v>
      </c>
      <c r="E263" s="4" t="s">
        <v>155</v>
      </c>
      <c r="F263" s="6">
        <v>42775</v>
      </c>
      <c r="G263" s="4" t="s">
        <v>1828</v>
      </c>
      <c r="H263" s="9">
        <v>100</v>
      </c>
      <c r="I263" s="6">
        <v>42775</v>
      </c>
      <c r="J263" s="10" t="s">
        <v>1897</v>
      </c>
      <c r="K263">
        <f>_xll.AtlasFormulas.AtlasFunctions.AtlasBalance("PROD",DataAreaId,"T.LedgerTrans","Sum|AmountMST|0","","","","","","","AccountNum|Voucher","120010",$J263)</f>
        <v>6097.5</v>
      </c>
    </row>
    <row r="264" spans="1:11" x14ac:dyDescent="0.25">
      <c r="A264" s="4" t="s">
        <v>936</v>
      </c>
      <c r="B264" s="7" t="str">
        <f>_xll.AtlasFormulas.AtlasFunctions.AtlasTable("PROD",DataAreaId,"T.SalesTable","%CustAccount","","","","","","","SalesId",$A264)</f>
        <v>364-000055</v>
      </c>
      <c r="C264" s="7" t="str">
        <f>_xll.AtlasFormulas.AtlasFunctions.AtlasTable("PROD",DataAreaId,"T.CustTable","%Name","","","","","","","AccountNum",$B264)</f>
        <v>Aannemingsmaatschappij van Gelder B.V.</v>
      </c>
      <c r="D264" s="4" t="s">
        <v>484</v>
      </c>
      <c r="E264" s="4" t="s">
        <v>485</v>
      </c>
      <c r="F264" s="6">
        <v>42822</v>
      </c>
      <c r="G264" s="4" t="s">
        <v>1828</v>
      </c>
      <c r="H264" s="9">
        <v>780</v>
      </c>
      <c r="I264" s="6">
        <v>42837</v>
      </c>
      <c r="J264" s="10" t="s">
        <v>2027</v>
      </c>
      <c r="K264">
        <f>_xll.AtlasFormulas.AtlasFunctions.AtlasBalance("PROD",DataAreaId,"T.LedgerTrans","Sum|AmountMST|0","","","","","","","AccountNum|Voucher","120010",$J264)</f>
        <v>4262.38</v>
      </c>
    </row>
    <row r="265" spans="1:11" x14ac:dyDescent="0.25">
      <c r="A265" s="4" t="s">
        <v>936</v>
      </c>
      <c r="B265" s="7" t="str">
        <f>_xll.AtlasFormulas.AtlasFunctions.AtlasTable("PROD",DataAreaId,"T.SalesTable","%CustAccount","","","","","","","SalesId",$A265)</f>
        <v>364-000055</v>
      </c>
      <c r="C265" s="7" t="str">
        <f>_xll.AtlasFormulas.AtlasFunctions.AtlasTable("PROD",DataAreaId,"T.CustTable","%Name","","","","","","","AccountNum",$B265)</f>
        <v>Aannemingsmaatschappij van Gelder B.V.</v>
      </c>
      <c r="D265" s="4" t="s">
        <v>484</v>
      </c>
      <c r="E265" s="4" t="s">
        <v>485</v>
      </c>
      <c r="F265" s="6">
        <v>42835</v>
      </c>
      <c r="G265" s="4" t="s">
        <v>1828</v>
      </c>
      <c r="H265" s="9">
        <v>195</v>
      </c>
      <c r="I265" s="6">
        <v>42837</v>
      </c>
      <c r="J265" s="10" t="s">
        <v>2028</v>
      </c>
      <c r="K265">
        <f>_xll.AtlasFormulas.AtlasFunctions.AtlasBalance("PROD",DataAreaId,"T.LedgerTrans","Sum|AmountMST|0","","","","","","","AccountNum|Voucher","120010",$J265)</f>
        <v>594.75</v>
      </c>
    </row>
    <row r="266" spans="1:11" x14ac:dyDescent="0.25">
      <c r="A266" s="4" t="s">
        <v>934</v>
      </c>
      <c r="B266" s="7" t="str">
        <f>_xll.AtlasFormulas.AtlasFunctions.AtlasTable("PROD",DataAreaId,"T.SalesTable","%CustAccount","","","","","","","SalesId",$A266)</f>
        <v>364-000055</v>
      </c>
      <c r="C266" s="7" t="str">
        <f>_xll.AtlasFormulas.AtlasFunctions.AtlasTable("PROD",DataAreaId,"T.CustTable","%Name","","","","","","","AccountNum",$B266)</f>
        <v>Aannemingsmaatschappij van Gelder B.V.</v>
      </c>
      <c r="D266" s="4" t="s">
        <v>484</v>
      </c>
      <c r="E266" s="4" t="s">
        <v>485</v>
      </c>
      <c r="F266" s="6">
        <v>42811</v>
      </c>
      <c r="G266" s="4" t="s">
        <v>1828</v>
      </c>
      <c r="H266" s="9">
        <v>1248</v>
      </c>
      <c r="I266" s="6">
        <v>42837</v>
      </c>
      <c r="J266" s="10" t="s">
        <v>2029</v>
      </c>
      <c r="K266">
        <f>_xll.AtlasFormulas.AtlasFunctions.AtlasBalance("PROD",DataAreaId,"T.LedgerTrans","Sum|AmountMST|0","","","","","","","AccountNum|Voucher","120010",$J266)</f>
        <v>6128.93</v>
      </c>
    </row>
    <row r="267" spans="1:11" x14ac:dyDescent="0.25">
      <c r="A267" s="4" t="s">
        <v>1410</v>
      </c>
      <c r="B267" s="7" t="str">
        <f>_xll.AtlasFormulas.AtlasFunctions.AtlasTable("PROD",DataAreaId,"T.SalesTable","%CustAccount","","","","","","","SalesId",$A267)</f>
        <v>364-000099</v>
      </c>
      <c r="C267" s="7" t="str">
        <f>_xll.AtlasFormulas.AtlasFunctions.AtlasTable("PROD",DataAreaId,"T.CustTable","%Name","","","","","","","AccountNum",$B267)</f>
        <v>KWS Infra Zwijndrecht</v>
      </c>
      <c r="D267" s="4" t="s">
        <v>484</v>
      </c>
      <c r="E267" s="4" t="s">
        <v>485</v>
      </c>
      <c r="F267" s="6">
        <v>42829</v>
      </c>
      <c r="G267" s="4" t="s">
        <v>1828</v>
      </c>
      <c r="H267" s="9">
        <v>936</v>
      </c>
      <c r="I267" s="6">
        <v>42832</v>
      </c>
      <c r="J267" s="10" t="s">
        <v>2030</v>
      </c>
      <c r="K267">
        <f>_xll.AtlasFormulas.AtlasFunctions.AtlasBalance("PROD",DataAreaId,"T.LedgerTrans","Sum|AmountMST|0","","","","","","","AccountNum|Voucher","120010",$J267)</f>
        <v>0</v>
      </c>
    </row>
    <row r="268" spans="1:11" x14ac:dyDescent="0.25">
      <c r="A268" s="4" t="s">
        <v>1410</v>
      </c>
      <c r="B268" s="7" t="str">
        <f>_xll.AtlasFormulas.AtlasFunctions.AtlasTable("PROD",DataAreaId,"T.SalesTable","%CustAccount","","","","","","","SalesId",$A268)</f>
        <v>364-000099</v>
      </c>
      <c r="C268" s="7" t="str">
        <f>_xll.AtlasFormulas.AtlasFunctions.AtlasTable("PROD",DataAreaId,"T.CustTable","%Name","","","","","","","AccountNum",$B268)</f>
        <v>KWS Infra Zwijndrecht</v>
      </c>
      <c r="D268" s="4" t="s">
        <v>484</v>
      </c>
      <c r="E268" s="4" t="s">
        <v>485</v>
      </c>
      <c r="F268" s="6">
        <v>42829</v>
      </c>
      <c r="G268" s="4" t="s">
        <v>1828</v>
      </c>
      <c r="H268" s="9">
        <v>234</v>
      </c>
      <c r="I268" s="6">
        <v>42831</v>
      </c>
      <c r="J268" s="10" t="s">
        <v>2030</v>
      </c>
      <c r="K268">
        <f>_xll.AtlasFormulas.AtlasFunctions.AtlasBalance("PROD",DataAreaId,"T.LedgerTrans","Sum|AmountMST|0","","","","","","","AccountNum|Voucher","120010",$J268)</f>
        <v>0</v>
      </c>
    </row>
    <row r="269" spans="1:11" x14ac:dyDescent="0.25">
      <c r="A269" s="4" t="s">
        <v>1391</v>
      </c>
      <c r="B269" s="7" t="str">
        <f>_xll.AtlasFormulas.AtlasFunctions.AtlasTable("PROD",DataAreaId,"T.SalesTable","%CustAccount","","","","","","","SalesId",$A269)</f>
        <v>364-000007</v>
      </c>
      <c r="C269" s="7" t="str">
        <f>_xll.AtlasFormulas.AtlasFunctions.AtlasTable("PROD",DataAreaId,"T.CustTable","%Name","","","","","","","AccountNum",$B269)</f>
        <v>Versluys &amp; Zoon B.V.</v>
      </c>
      <c r="D269" s="4" t="s">
        <v>466</v>
      </c>
      <c r="E269" s="4" t="s">
        <v>427</v>
      </c>
      <c r="F269" s="6">
        <v>42886</v>
      </c>
      <c r="G269" s="4" t="s">
        <v>1828</v>
      </c>
      <c r="H269" s="9">
        <v>292.5</v>
      </c>
      <c r="I269" s="6">
        <v>42886</v>
      </c>
      <c r="J269" s="10" t="s">
        <v>2031</v>
      </c>
      <c r="K269">
        <f>_xll.AtlasFormulas.AtlasFunctions.AtlasBalance("PROD",DataAreaId,"T.LedgerTrans","Sum|AmountMST|0","","","","","","","AccountNum|Voucher","120010",$J269)</f>
        <v>833.63</v>
      </c>
    </row>
    <row r="270" spans="1:11" x14ac:dyDescent="0.25">
      <c r="A270" s="4" t="s">
        <v>939</v>
      </c>
      <c r="B270" s="7" t="str">
        <f>_xll.AtlasFormulas.AtlasFunctions.AtlasTable("PROD",DataAreaId,"T.SalesTable","%CustAccount","","","","","","","SalesId",$A270)</f>
        <v>364-000055</v>
      </c>
      <c r="C270" s="7" t="str">
        <f>_xll.AtlasFormulas.AtlasFunctions.AtlasTable("PROD",DataAreaId,"T.CustTable","%Name","","","","","","","AccountNum",$B270)</f>
        <v>Aannemingsmaatschappij van Gelder B.V.</v>
      </c>
      <c r="D270" s="4" t="s">
        <v>484</v>
      </c>
      <c r="E270" s="4" t="s">
        <v>485</v>
      </c>
      <c r="F270" s="6">
        <v>42824</v>
      </c>
      <c r="G270" s="4" t="s">
        <v>1828</v>
      </c>
      <c r="H270" s="9">
        <v>429</v>
      </c>
      <c r="I270" s="6">
        <v>42838</v>
      </c>
      <c r="J270" s="10" t="s">
        <v>2026</v>
      </c>
      <c r="K270">
        <f>_xll.AtlasFormulas.AtlasFunctions.AtlasBalance("PROD",DataAreaId,"T.LedgerTrans","Sum|AmountMST|0","","","","","","","AccountNum|Voucher","120010",$J270)</f>
        <v>5297.8</v>
      </c>
    </row>
    <row r="271" spans="1:11" x14ac:dyDescent="0.25">
      <c r="A271" s="4" t="s">
        <v>939</v>
      </c>
      <c r="B271" s="7" t="str">
        <f>_xll.AtlasFormulas.AtlasFunctions.AtlasTable("PROD",DataAreaId,"T.SalesTable","%CustAccount","","","","","","","SalesId",$A271)</f>
        <v>364-000055</v>
      </c>
      <c r="C271" s="7" t="str">
        <f>_xll.AtlasFormulas.AtlasFunctions.AtlasTable("PROD",DataAreaId,"T.CustTable","%Name","","","","","","","AccountNum",$B271)</f>
        <v>Aannemingsmaatschappij van Gelder B.V.</v>
      </c>
      <c r="D271" s="4" t="s">
        <v>484</v>
      </c>
      <c r="E271" s="4" t="s">
        <v>485</v>
      </c>
      <c r="F271" s="6">
        <v>42824</v>
      </c>
      <c r="G271" s="4" t="s">
        <v>1828</v>
      </c>
      <c r="H271" s="9">
        <v>78</v>
      </c>
      <c r="I271" s="6">
        <v>42835</v>
      </c>
      <c r="J271" s="10" t="s">
        <v>2026</v>
      </c>
      <c r="K271">
        <f>_xll.AtlasFormulas.AtlasFunctions.AtlasBalance("PROD",DataAreaId,"T.LedgerTrans","Sum|AmountMST|0","","","","","","","AccountNum|Voucher","120010",$J271)</f>
        <v>5297.8</v>
      </c>
    </row>
    <row r="272" spans="1:11" x14ac:dyDescent="0.25">
      <c r="A272" s="4" t="s">
        <v>1395</v>
      </c>
      <c r="B272" s="7" t="str">
        <f>_xll.AtlasFormulas.AtlasFunctions.AtlasTable("PROD",DataAreaId,"T.SalesTable","%CustAccount","","","","","","","SalesId",$A272)</f>
        <v>364-000185</v>
      </c>
      <c r="C272" s="7" t="str">
        <f>_xll.AtlasFormulas.AtlasFunctions.AtlasTable("PROD",DataAreaId,"T.CustTable","%Name","","","","","","","AccountNum",$B272)</f>
        <v>BuitenGewoon BV</v>
      </c>
      <c r="D272" s="4" t="s">
        <v>466</v>
      </c>
      <c r="E272" s="4" t="s">
        <v>427</v>
      </c>
      <c r="F272" s="6">
        <v>42892</v>
      </c>
      <c r="G272" s="4" t="s">
        <v>1828</v>
      </c>
      <c r="H272" s="9">
        <v>4875</v>
      </c>
      <c r="I272" s="6">
        <v>42894</v>
      </c>
      <c r="J272" s="10" t="s">
        <v>2032</v>
      </c>
      <c r="K272">
        <f>_xll.AtlasFormulas.AtlasFunctions.AtlasBalance("PROD",DataAreaId,"T.LedgerTrans","Sum|AmountMST|0","","","","","","","AccountNum|Voucher","120010",$J272)</f>
        <v>14625</v>
      </c>
    </row>
    <row r="273" spans="1:11" x14ac:dyDescent="0.25">
      <c r="A273" s="4" t="s">
        <v>1348</v>
      </c>
      <c r="B273" s="7" t="str">
        <f>_xll.AtlasFormulas.AtlasFunctions.AtlasTable("PROD",DataAreaId,"T.SalesTable","%CustAccount","","","","","","","SalesId",$A273)</f>
        <v>364-000007</v>
      </c>
      <c r="C273" s="7" t="str">
        <f>_xll.AtlasFormulas.AtlasFunctions.AtlasTable("PROD",DataAreaId,"T.CustTable","%Name","","","","","","","AccountNum",$B273)</f>
        <v>Versluys &amp; Zoon B.V.</v>
      </c>
      <c r="D273" s="4" t="s">
        <v>466</v>
      </c>
      <c r="E273" s="4" t="s">
        <v>427</v>
      </c>
      <c r="F273" s="6">
        <v>42878</v>
      </c>
      <c r="G273" s="4" t="s">
        <v>1828</v>
      </c>
      <c r="H273" s="9">
        <v>97.5</v>
      </c>
      <c r="I273" s="6">
        <v>42879</v>
      </c>
      <c r="J273" s="10" t="s">
        <v>2020</v>
      </c>
      <c r="K273">
        <f>_xll.AtlasFormulas.AtlasFunctions.AtlasBalance("PROD",DataAreaId,"T.LedgerTrans","Sum|AmountMST|0","","","","","","","AccountNum|Voucher","120010",$J273)</f>
        <v>0</v>
      </c>
    </row>
    <row r="274" spans="1:11" x14ac:dyDescent="0.25">
      <c r="A274" s="4" t="s">
        <v>950</v>
      </c>
      <c r="B274" s="7" t="str">
        <f>_xll.AtlasFormulas.AtlasFunctions.AtlasTable("PROD",DataAreaId,"T.SalesTable","%CustAccount","","","","","","","SalesId",$A274)</f>
        <v>364-000007</v>
      </c>
      <c r="C274" s="7" t="str">
        <f>_xll.AtlasFormulas.AtlasFunctions.AtlasTable("PROD",DataAreaId,"T.CustTable","%Name","","","","","","","AccountNum",$B274)</f>
        <v>Versluys &amp; Zoon B.V.</v>
      </c>
      <c r="D274" s="4" t="s">
        <v>64</v>
      </c>
      <c r="E274" s="4" t="s">
        <v>42</v>
      </c>
      <c r="F274" s="6">
        <v>42859</v>
      </c>
      <c r="G274" s="4" t="s">
        <v>1828</v>
      </c>
      <c r="H274" s="9">
        <v>1650</v>
      </c>
      <c r="I274" s="6">
        <v>42863</v>
      </c>
      <c r="J274" s="10" t="s">
        <v>2033</v>
      </c>
      <c r="K274">
        <f>_xll.AtlasFormulas.AtlasFunctions.AtlasBalance("PROD",DataAreaId,"T.LedgerTrans","Sum|AmountMST|0","","","","","","","AccountNum|Voucher","120010",$J274)</f>
        <v>5912.64</v>
      </c>
    </row>
    <row r="275" spans="1:11" x14ac:dyDescent="0.25">
      <c r="A275" s="4" t="s">
        <v>950</v>
      </c>
      <c r="B275" s="7" t="str">
        <f>_xll.AtlasFormulas.AtlasFunctions.AtlasTable("PROD",DataAreaId,"T.SalesTable","%CustAccount","","","","","","","SalesId",$A275)</f>
        <v>364-000007</v>
      </c>
      <c r="C275" s="7" t="str">
        <f>_xll.AtlasFormulas.AtlasFunctions.AtlasTable("PROD",DataAreaId,"T.CustTable","%Name","","","","","","","AccountNum",$B275)</f>
        <v>Versluys &amp; Zoon B.V.</v>
      </c>
      <c r="D275" s="4" t="s">
        <v>64</v>
      </c>
      <c r="E275" s="4" t="s">
        <v>42</v>
      </c>
      <c r="F275" s="6">
        <v>42859</v>
      </c>
      <c r="G275" s="4" t="s">
        <v>1828</v>
      </c>
      <c r="H275" s="9">
        <v>66</v>
      </c>
      <c r="I275" s="6">
        <v>42859</v>
      </c>
      <c r="J275" s="10" t="s">
        <v>2033</v>
      </c>
      <c r="K275">
        <f>_xll.AtlasFormulas.AtlasFunctions.AtlasBalance("PROD",DataAreaId,"T.LedgerTrans","Sum|AmountMST|0","","","","","","","AccountNum|Voucher","120010",$J275)</f>
        <v>5912.64</v>
      </c>
    </row>
    <row r="276" spans="1:11" x14ac:dyDescent="0.25">
      <c r="A276" s="4" t="s">
        <v>950</v>
      </c>
      <c r="B276" s="7" t="str">
        <f>_xll.AtlasFormulas.AtlasFunctions.AtlasTable("PROD",DataAreaId,"T.SalesTable","%CustAccount","","","","","","","SalesId",$A276)</f>
        <v>364-000007</v>
      </c>
      <c r="C276" s="7" t="str">
        <f>_xll.AtlasFormulas.AtlasFunctions.AtlasTable("PROD",DataAreaId,"T.CustTable","%Name","","","","","","","AccountNum",$B276)</f>
        <v>Versluys &amp; Zoon B.V.</v>
      </c>
      <c r="D276" s="4" t="s">
        <v>64</v>
      </c>
      <c r="E276" s="4" t="s">
        <v>42</v>
      </c>
      <c r="F276" s="6">
        <v>42859</v>
      </c>
      <c r="G276" s="4" t="s">
        <v>1828</v>
      </c>
      <c r="H276" s="9">
        <v>66</v>
      </c>
      <c r="I276" s="6">
        <v>42859</v>
      </c>
      <c r="J276" s="10" t="s">
        <v>2034</v>
      </c>
      <c r="K276">
        <f>_xll.AtlasFormulas.AtlasFunctions.AtlasBalance("PROD",DataAreaId,"T.LedgerTrans","Sum|AmountMST|0","","","","","","","AccountNum|Voucher","120010",$J276)</f>
        <v>0</v>
      </c>
    </row>
    <row r="277" spans="1:11" x14ac:dyDescent="0.25">
      <c r="A277" s="4" t="s">
        <v>1378</v>
      </c>
      <c r="B277" s="7" t="str">
        <f>_xll.AtlasFormulas.AtlasFunctions.AtlasTable("PROD",DataAreaId,"T.SalesTable","%CustAccount","","","","","","","SalesId",$A277)</f>
        <v>364-000006</v>
      </c>
      <c r="C277" s="7" t="str">
        <f>_xll.AtlasFormulas.AtlasFunctions.AtlasTable("PROD",DataAreaId,"T.CustTable","%Name","","","","","","","AccountNum",$B277)</f>
        <v>KWS infra bv Utrecht</v>
      </c>
      <c r="D277" s="4" t="s">
        <v>466</v>
      </c>
      <c r="E277" s="4" t="s">
        <v>427</v>
      </c>
      <c r="F277" s="6">
        <v>42859</v>
      </c>
      <c r="G277" s="4" t="s">
        <v>1828</v>
      </c>
      <c r="H277" s="9">
        <v>390</v>
      </c>
      <c r="I277" s="6">
        <v>42870</v>
      </c>
      <c r="J277" s="10" t="s">
        <v>2035</v>
      </c>
      <c r="K277">
        <f>_xll.AtlasFormulas.AtlasFunctions.AtlasBalance("PROD",DataAreaId,"T.LedgerTrans","Sum|AmountMST|0","","","","","","","AccountNum|Voucher","120010",$J277)</f>
        <v>0</v>
      </c>
    </row>
    <row r="278" spans="1:11" x14ac:dyDescent="0.25">
      <c r="A278" s="4" t="s">
        <v>1236</v>
      </c>
      <c r="B278" s="7" t="str">
        <f>_xll.AtlasFormulas.AtlasFunctions.AtlasTable("PROD",DataAreaId,"T.SalesTable","%CustAccount","","","","","","","SalesId",$A278)</f>
        <v>364-000055</v>
      </c>
      <c r="C278" s="7" t="str">
        <f>_xll.AtlasFormulas.AtlasFunctions.AtlasTable("PROD",DataAreaId,"T.CustTable","%Name","","","","","","","AccountNum",$B278)</f>
        <v>Aannemingsmaatschappij van Gelder B.V.</v>
      </c>
      <c r="D278" s="4" t="s">
        <v>466</v>
      </c>
      <c r="E278" s="4" t="s">
        <v>427</v>
      </c>
      <c r="F278" s="6">
        <v>42856</v>
      </c>
      <c r="G278" s="4" t="s">
        <v>1828</v>
      </c>
      <c r="H278" s="9">
        <v>877.5</v>
      </c>
      <c r="I278" s="6">
        <v>42867</v>
      </c>
      <c r="J278" s="10" t="s">
        <v>2036</v>
      </c>
      <c r="K278">
        <f>_xll.AtlasFormulas.AtlasFunctions.AtlasBalance("PROD",DataAreaId,"T.LedgerTrans","Sum|AmountMST|0","","","","","","","AccountNum|Voucher","120010",$J278)</f>
        <v>6417.9</v>
      </c>
    </row>
    <row r="279" spans="1:11" x14ac:dyDescent="0.25">
      <c r="A279" s="4" t="s">
        <v>1376</v>
      </c>
      <c r="B279" s="7" t="str">
        <f>_xll.AtlasFormulas.AtlasFunctions.AtlasTable("PROD",DataAreaId,"T.SalesTable","%CustAccount","","","","","","","SalesId",$A279)</f>
        <v>364-000065</v>
      </c>
      <c r="C279" s="7" t="str">
        <f>_xll.AtlasFormulas.AtlasFunctions.AtlasTable("PROD",DataAreaId,"T.CustTable","%Name","","","","","","","AccountNum",$B279)</f>
        <v>Gebr. van der Lee</v>
      </c>
      <c r="D279" s="4" t="s">
        <v>466</v>
      </c>
      <c r="E279" s="4" t="s">
        <v>427</v>
      </c>
      <c r="F279" s="6">
        <v>42858</v>
      </c>
      <c r="G279" s="4" t="s">
        <v>1828</v>
      </c>
      <c r="H279" s="9">
        <v>975</v>
      </c>
      <c r="I279" s="6">
        <v>42872</v>
      </c>
      <c r="J279" s="10" t="s">
        <v>1926</v>
      </c>
      <c r="K279">
        <f>_xll.AtlasFormulas.AtlasFunctions.AtlasBalance("PROD",DataAreaId,"T.LedgerTrans","Sum|AmountMST|0","","","","","","","AccountNum|Voucher","120010",$J279)</f>
        <v>2393.75</v>
      </c>
    </row>
    <row r="280" spans="1:11" x14ac:dyDescent="0.25">
      <c r="A280" s="4" t="s">
        <v>1393</v>
      </c>
      <c r="B280" s="7" t="str">
        <f>_xll.AtlasFormulas.AtlasFunctions.AtlasTable("PROD",DataAreaId,"T.SalesTable","%CustAccount","","","","","","","SalesId",$A280)</f>
        <v>364-000107</v>
      </c>
      <c r="C280" s="7" t="str">
        <f>_xll.AtlasFormulas.AtlasFunctions.AtlasTable("PROD",DataAreaId,"T.CustTable","%Name","","","","","","","AccountNum",$B280)</f>
        <v>Boskalis NL B.V.</v>
      </c>
      <c r="D280" s="4" t="s">
        <v>466</v>
      </c>
      <c r="E280" s="4" t="s">
        <v>427</v>
      </c>
      <c r="F280" s="6">
        <v>42886</v>
      </c>
      <c r="G280" s="4" t="s">
        <v>1828</v>
      </c>
      <c r="H280" s="9">
        <v>975</v>
      </c>
      <c r="I280" s="6">
        <v>42894</v>
      </c>
      <c r="J280" s="10" t="s">
        <v>2037</v>
      </c>
      <c r="K280">
        <f>_xll.AtlasFormulas.AtlasFunctions.AtlasBalance("PROD",DataAreaId,"T.LedgerTrans","Sum|AmountMST|0","","","","","","","AccountNum|Voucher","120010",$J280)</f>
        <v>2583.75</v>
      </c>
    </row>
    <row r="281" spans="1:11" x14ac:dyDescent="0.25">
      <c r="A281" s="4" t="s">
        <v>1318</v>
      </c>
      <c r="B281" s="7" t="str">
        <f>_xll.AtlasFormulas.AtlasFunctions.AtlasTable("PROD",DataAreaId,"T.SalesTable","%CustAccount","","","","","","","SalesId",$A281)</f>
        <v>364-000074</v>
      </c>
      <c r="C281" s="7" t="str">
        <f>_xll.AtlasFormulas.AtlasFunctions.AtlasTable("PROD",DataAreaId,"T.CustTable","%Name","","","","","","","AccountNum",$B281)</f>
        <v>Dura Vermeer Infrastructuur Zuid West, Moerdijk</v>
      </c>
      <c r="D281" s="4" t="s">
        <v>466</v>
      </c>
      <c r="E281" s="4" t="s">
        <v>427</v>
      </c>
      <c r="F281" s="6">
        <v>42872</v>
      </c>
      <c r="G281" s="4" t="s">
        <v>1828</v>
      </c>
      <c r="H281" s="9">
        <v>487.5</v>
      </c>
      <c r="I281" s="6">
        <v>42894</v>
      </c>
      <c r="J281" s="10" t="s">
        <v>2038</v>
      </c>
      <c r="K281">
        <f>_xll.AtlasFormulas.AtlasFunctions.AtlasBalance("PROD",DataAreaId,"T.LedgerTrans","Sum|AmountMST|0","","","","","","","AccountNum|Voucher","120010",$J281)</f>
        <v>1632</v>
      </c>
    </row>
    <row r="282" spans="1:11" x14ac:dyDescent="0.25">
      <c r="A282" s="4" t="s">
        <v>1397</v>
      </c>
      <c r="B282" s="7" t="str">
        <f>_xll.AtlasFormulas.AtlasFunctions.AtlasTable("PROD",DataAreaId,"T.SalesTable","%CustAccount","","","","","","","SalesId",$A282)</f>
        <v>364-000007</v>
      </c>
      <c r="C282" s="7" t="str">
        <f>_xll.AtlasFormulas.AtlasFunctions.AtlasTable("PROD",DataAreaId,"T.CustTable","%Name","","","","","","","AccountNum",$B282)</f>
        <v>Versluys &amp; Zoon B.V.</v>
      </c>
      <c r="D282" s="4" t="s">
        <v>466</v>
      </c>
      <c r="E282" s="4" t="s">
        <v>427</v>
      </c>
      <c r="F282" s="6">
        <v>42893</v>
      </c>
      <c r="G282" s="4" t="s">
        <v>1828</v>
      </c>
      <c r="H282" s="9">
        <v>1</v>
      </c>
      <c r="I282" s="6">
        <v>42907</v>
      </c>
      <c r="J282" s="10" t="s">
        <v>2039</v>
      </c>
      <c r="K282">
        <f>_xll.AtlasFormulas.AtlasFunctions.AtlasBalance("PROD",DataAreaId,"T.LedgerTrans","Sum|AmountMST|0","","","","","","","AccountNum|Voucher","120010",$J282)</f>
        <v>2.85</v>
      </c>
    </row>
    <row r="283" spans="1:11" x14ac:dyDescent="0.25">
      <c r="A283" s="4" t="s">
        <v>1397</v>
      </c>
      <c r="B283" s="7" t="str">
        <f>_xll.AtlasFormulas.AtlasFunctions.AtlasTable("PROD",DataAreaId,"T.SalesTable","%CustAccount","","","","","","","SalesId",$A283)</f>
        <v>364-000007</v>
      </c>
      <c r="C283" s="7" t="str">
        <f>_xll.AtlasFormulas.AtlasFunctions.AtlasTable("PROD",DataAreaId,"T.CustTable","%Name","","","","","","","AccountNum",$B283)</f>
        <v>Versluys &amp; Zoon B.V.</v>
      </c>
      <c r="D283" s="4" t="s">
        <v>466</v>
      </c>
      <c r="E283" s="4" t="s">
        <v>427</v>
      </c>
      <c r="F283" s="6">
        <v>42906</v>
      </c>
      <c r="G283" s="4" t="s">
        <v>1828</v>
      </c>
      <c r="H283" s="9">
        <v>96.5</v>
      </c>
      <c r="I283" s="6">
        <v>42907</v>
      </c>
      <c r="J283" s="10" t="s">
        <v>2040</v>
      </c>
      <c r="K283">
        <f>_xll.AtlasFormulas.AtlasFunctions.AtlasBalance("PROD",DataAreaId,"T.LedgerTrans","Sum|AmountMST|0","","","","","","","AccountNum|Voucher","120010",$J283)</f>
        <v>275.02999999999997</v>
      </c>
    </row>
    <row r="284" spans="1:11" x14ac:dyDescent="0.25">
      <c r="A284" s="4" t="s">
        <v>1400</v>
      </c>
      <c r="B284" s="7" t="str">
        <f>_xll.AtlasFormulas.AtlasFunctions.AtlasTable("PROD",DataAreaId,"T.SalesTable","%CustAccount","","","","","","","SalesId",$A284)</f>
        <v>364-000023</v>
      </c>
      <c r="C284" s="7" t="str">
        <f>_xll.AtlasFormulas.AtlasFunctions.AtlasTable("PROD",DataAreaId,"T.CustTable","%Name","","","","","","","AccountNum",$B284)</f>
        <v>Rasenberg Wegenbouw, Rayon West-Brabant</v>
      </c>
      <c r="D284" s="4" t="s">
        <v>466</v>
      </c>
      <c r="E284" s="4" t="s">
        <v>427</v>
      </c>
      <c r="F284" s="6">
        <v>42900</v>
      </c>
      <c r="G284" s="4" t="s">
        <v>1828</v>
      </c>
      <c r="H284" s="9">
        <v>90</v>
      </c>
      <c r="I284" s="6">
        <v>42900</v>
      </c>
      <c r="J284" s="10" t="s">
        <v>2041</v>
      </c>
      <c r="K284">
        <f>_xll.AtlasFormulas.AtlasFunctions.AtlasBalance("PROD",DataAreaId,"T.LedgerTrans","Sum|AmountMST|0","","","","","","","AccountNum|Voucher","120010",$J284)</f>
        <v>0</v>
      </c>
    </row>
    <row r="285" spans="1:11" x14ac:dyDescent="0.25">
      <c r="A285" s="4" t="s">
        <v>1516</v>
      </c>
      <c r="B285" s="7" t="str">
        <f>_xll.AtlasFormulas.AtlasFunctions.AtlasTable("PROD",DataAreaId,"T.SalesTable","%CustAccount","","","","","","","SalesId",$A285)</f>
        <v>364-000010</v>
      </c>
      <c r="C285" s="7" t="str">
        <f>_xll.AtlasFormulas.AtlasFunctions.AtlasTable("PROD",DataAreaId,"T.CustTable","%Name","","","","","","","AccountNum",$B285)</f>
        <v>Balm Uitwendige Wapening B.V.</v>
      </c>
      <c r="D285" s="4" t="s">
        <v>156</v>
      </c>
      <c r="E285" s="4" t="s">
        <v>155</v>
      </c>
      <c r="F285" s="6">
        <v>42781</v>
      </c>
      <c r="G285" s="4" t="s">
        <v>1828</v>
      </c>
      <c r="H285" s="9">
        <v>100</v>
      </c>
      <c r="I285" s="6">
        <v>42790</v>
      </c>
      <c r="J285" s="10" t="s">
        <v>1891</v>
      </c>
      <c r="K285">
        <f>_xll.AtlasFormulas.AtlasFunctions.AtlasBalance("PROD",DataAreaId,"T.LedgerTrans","Sum|AmountMST|0","","","","","","","AccountNum|Voucher","120010",$J285)</f>
        <v>0</v>
      </c>
    </row>
    <row r="286" spans="1:11" x14ac:dyDescent="0.25">
      <c r="A286" s="4" t="s">
        <v>1516</v>
      </c>
      <c r="B286" s="7" t="str">
        <f>_xll.AtlasFormulas.AtlasFunctions.AtlasTable("PROD",DataAreaId,"T.SalesTable","%CustAccount","","","","","","","SalesId",$A286)</f>
        <v>364-000010</v>
      </c>
      <c r="C286" s="7" t="str">
        <f>_xll.AtlasFormulas.AtlasFunctions.AtlasTable("PROD",DataAreaId,"T.CustTable","%Name","","","","","","","AccountNum",$B286)</f>
        <v>Balm Uitwendige Wapening B.V.</v>
      </c>
      <c r="D286" s="4" t="s">
        <v>156</v>
      </c>
      <c r="E286" s="4" t="s">
        <v>155</v>
      </c>
      <c r="F286" s="6">
        <v>42781</v>
      </c>
      <c r="G286" s="4" t="s">
        <v>1828</v>
      </c>
      <c r="H286" s="9">
        <v>50</v>
      </c>
      <c r="I286" s="6">
        <v>42790</v>
      </c>
      <c r="J286" s="10" t="s">
        <v>1891</v>
      </c>
      <c r="K286">
        <f>_xll.AtlasFormulas.AtlasFunctions.AtlasBalance("PROD",DataAreaId,"T.LedgerTrans","Sum|AmountMST|0","","","","","","","AccountNum|Voucher","120010",$J286)</f>
        <v>0</v>
      </c>
    </row>
    <row r="287" spans="1:11" x14ac:dyDescent="0.25">
      <c r="A287" s="4" t="s">
        <v>1512</v>
      </c>
      <c r="B287" s="7" t="str">
        <f>_xll.AtlasFormulas.AtlasFunctions.AtlasTable("PROD",DataAreaId,"T.SalesTable","%CustAccount","","","","","","","SalesId",$A287)</f>
        <v>364-000010</v>
      </c>
      <c r="C287" s="7" t="str">
        <f>_xll.AtlasFormulas.AtlasFunctions.AtlasTable("PROD",DataAreaId,"T.CustTable","%Name","","","","","","","AccountNum",$B287)</f>
        <v>Balm Uitwendige Wapening B.V.</v>
      </c>
      <c r="D287" s="4" t="s">
        <v>156</v>
      </c>
      <c r="E287" s="4" t="s">
        <v>155</v>
      </c>
      <c r="F287" s="6">
        <v>42775</v>
      </c>
      <c r="G287" s="4" t="s">
        <v>1828</v>
      </c>
      <c r="H287" s="9">
        <v>100</v>
      </c>
      <c r="I287" s="6">
        <v>42775</v>
      </c>
      <c r="J287" s="10" t="s">
        <v>1995</v>
      </c>
      <c r="K287">
        <f>_xll.AtlasFormulas.AtlasFunctions.AtlasBalance("PROD",DataAreaId,"T.LedgerTrans","Sum|AmountMST|0","","","","","","","AccountNum|Voucher","120010",$J287)</f>
        <v>0</v>
      </c>
    </row>
    <row r="288" spans="1:11" x14ac:dyDescent="0.25">
      <c r="A288" s="4" t="s">
        <v>1512</v>
      </c>
      <c r="B288" s="7" t="str">
        <f>_xll.AtlasFormulas.AtlasFunctions.AtlasTable("PROD",DataAreaId,"T.SalesTable","%CustAccount","","","","","","","SalesId",$A288)</f>
        <v>364-000010</v>
      </c>
      <c r="C288" s="7" t="str">
        <f>_xll.AtlasFormulas.AtlasFunctions.AtlasTable("PROD",DataAreaId,"T.CustTable","%Name","","","","","","","AccountNum",$B288)</f>
        <v>Balm Uitwendige Wapening B.V.</v>
      </c>
      <c r="D288" s="4" t="s">
        <v>156</v>
      </c>
      <c r="E288" s="4" t="s">
        <v>155</v>
      </c>
      <c r="F288" s="6">
        <v>42775</v>
      </c>
      <c r="G288" s="4" t="s">
        <v>1828</v>
      </c>
      <c r="H288" s="9">
        <v>100</v>
      </c>
      <c r="I288" s="6">
        <v>42775</v>
      </c>
      <c r="J288" s="10" t="s">
        <v>1995</v>
      </c>
      <c r="K288">
        <f>_xll.AtlasFormulas.AtlasFunctions.AtlasBalance("PROD",DataAreaId,"T.LedgerTrans","Sum|AmountMST|0","","","","","","","AccountNum|Voucher","120010",$J288)</f>
        <v>0</v>
      </c>
    </row>
    <row r="289" spans="1:11" x14ac:dyDescent="0.25">
      <c r="A289" s="4" t="s">
        <v>1514</v>
      </c>
      <c r="B289" s="7" t="str">
        <f>_xll.AtlasFormulas.AtlasFunctions.AtlasTable("PROD",DataAreaId,"T.SalesTable","%CustAccount","","","","","","","SalesId",$A289)</f>
        <v>364-000010</v>
      </c>
      <c r="C289" s="7" t="str">
        <f>_xll.AtlasFormulas.AtlasFunctions.AtlasTable("PROD",DataAreaId,"T.CustTable","%Name","","","","","","","AccountNum",$B289)</f>
        <v>Balm Uitwendige Wapening B.V.</v>
      </c>
      <c r="D289" s="4" t="s">
        <v>156</v>
      </c>
      <c r="E289" s="4" t="s">
        <v>155</v>
      </c>
      <c r="F289" s="6">
        <v>42776</v>
      </c>
      <c r="G289" s="4" t="s">
        <v>1828</v>
      </c>
      <c r="H289" s="9">
        <v>50</v>
      </c>
      <c r="I289" s="6">
        <v>42776</v>
      </c>
      <c r="J289" s="10" t="s">
        <v>1994</v>
      </c>
      <c r="K289">
        <f>_xll.AtlasFormulas.AtlasFunctions.AtlasBalance("PROD",DataAreaId,"T.LedgerTrans","Sum|AmountMST|0","","","","","","","AccountNum|Voucher","120010",$J289)</f>
        <v>2979</v>
      </c>
    </row>
    <row r="290" spans="1:11" x14ac:dyDescent="0.25">
      <c r="A290" s="4" t="s">
        <v>1514</v>
      </c>
      <c r="B290" s="7" t="str">
        <f>_xll.AtlasFormulas.AtlasFunctions.AtlasTable("PROD",DataAreaId,"T.SalesTable","%CustAccount","","","","","","","SalesId",$A290)</f>
        <v>364-000010</v>
      </c>
      <c r="C290" s="7" t="str">
        <f>_xll.AtlasFormulas.AtlasFunctions.AtlasTable("PROD",DataAreaId,"T.CustTable","%Name","","","","","","","AccountNum",$B290)</f>
        <v>Balm Uitwendige Wapening B.V.</v>
      </c>
      <c r="D290" s="4" t="s">
        <v>156</v>
      </c>
      <c r="E290" s="4" t="s">
        <v>155</v>
      </c>
      <c r="F290" s="6">
        <v>42776</v>
      </c>
      <c r="G290" s="4" t="s">
        <v>1828</v>
      </c>
      <c r="H290" s="9">
        <v>100</v>
      </c>
      <c r="I290" s="6">
        <v>42776</v>
      </c>
      <c r="J290" s="10" t="s">
        <v>1994</v>
      </c>
      <c r="K290">
        <f>_xll.AtlasFormulas.AtlasFunctions.AtlasBalance("PROD",DataAreaId,"T.LedgerTrans","Sum|AmountMST|0","","","","","","","AccountNum|Voucher","120010",$J290)</f>
        <v>2979</v>
      </c>
    </row>
    <row r="291" spans="1:11" x14ac:dyDescent="0.25">
      <c r="A291" s="4" t="s">
        <v>1442</v>
      </c>
      <c r="B291" s="7" t="str">
        <f>_xll.AtlasFormulas.AtlasFunctions.AtlasTable("PROD",DataAreaId,"T.SalesTable","%CustAccount","","","","","","","SalesId",$A291)</f>
        <v>364-000014</v>
      </c>
      <c r="C291" s="7" t="str">
        <f>_xll.AtlasFormulas.AtlasFunctions.AtlasTable("PROD",DataAreaId,"T.CustTable","%Name","","","","","","","AccountNum",$B291)</f>
        <v>Rowij</v>
      </c>
      <c r="D291" s="4" t="s">
        <v>156</v>
      </c>
      <c r="E291" s="4" t="s">
        <v>155</v>
      </c>
      <c r="F291" s="6">
        <v>42797</v>
      </c>
      <c r="G291" s="4" t="s">
        <v>1828</v>
      </c>
      <c r="H291" s="9">
        <v>100</v>
      </c>
      <c r="I291" s="6">
        <v>42797</v>
      </c>
      <c r="J291" s="10" t="s">
        <v>1895</v>
      </c>
      <c r="K291">
        <f>_xll.AtlasFormulas.AtlasFunctions.AtlasBalance("PROD",DataAreaId,"T.LedgerTrans","Sum|AmountMST|0","","","","","","","AccountNum|Voucher","120010",$J291)</f>
        <v>15067.56</v>
      </c>
    </row>
    <row r="292" spans="1:11" x14ac:dyDescent="0.25">
      <c r="A292" s="4" t="s">
        <v>1442</v>
      </c>
      <c r="B292" s="7" t="str">
        <f>_xll.AtlasFormulas.AtlasFunctions.AtlasTable("PROD",DataAreaId,"T.SalesTable","%CustAccount","","","","","","","SalesId",$A292)</f>
        <v>364-000014</v>
      </c>
      <c r="C292" s="7" t="str">
        <f>_xll.AtlasFormulas.AtlasFunctions.AtlasTable("PROD",DataAreaId,"T.CustTable","%Name","","","","","","","AccountNum",$B292)</f>
        <v>Rowij</v>
      </c>
      <c r="D292" s="4" t="s">
        <v>156</v>
      </c>
      <c r="E292" s="4" t="s">
        <v>155</v>
      </c>
      <c r="F292" s="6">
        <v>42797</v>
      </c>
      <c r="G292" s="4" t="s">
        <v>1828</v>
      </c>
      <c r="H292" s="9">
        <v>100</v>
      </c>
      <c r="I292" s="6">
        <v>42797</v>
      </c>
      <c r="J292" s="10" t="s">
        <v>1895</v>
      </c>
      <c r="K292">
        <f>_xll.AtlasFormulas.AtlasFunctions.AtlasBalance("PROD",DataAreaId,"T.LedgerTrans","Sum|AmountMST|0","","","","","","","AccountNum|Voucher","120010",$J292)</f>
        <v>15067.56</v>
      </c>
    </row>
    <row r="293" spans="1:11" x14ac:dyDescent="0.25">
      <c r="A293" s="4" t="s">
        <v>1442</v>
      </c>
      <c r="B293" s="7" t="str">
        <f>_xll.AtlasFormulas.AtlasFunctions.AtlasTable("PROD",DataAreaId,"T.SalesTable","%CustAccount","","","","","","","SalesId",$A293)</f>
        <v>364-000014</v>
      </c>
      <c r="C293" s="7" t="str">
        <f>_xll.AtlasFormulas.AtlasFunctions.AtlasTable("PROD",DataAreaId,"T.CustTable","%Name","","","","","","","AccountNum",$B293)</f>
        <v>Rowij</v>
      </c>
      <c r="D293" s="4" t="s">
        <v>156</v>
      </c>
      <c r="E293" s="4" t="s">
        <v>155</v>
      </c>
      <c r="F293" s="6">
        <v>42797</v>
      </c>
      <c r="G293" s="4" t="s">
        <v>1828</v>
      </c>
      <c r="H293" s="9">
        <v>100</v>
      </c>
      <c r="I293" s="6">
        <v>42797</v>
      </c>
      <c r="J293" s="10" t="s">
        <v>1895</v>
      </c>
      <c r="K293">
        <f>_xll.AtlasFormulas.AtlasFunctions.AtlasBalance("PROD",DataAreaId,"T.LedgerTrans","Sum|AmountMST|0","","","","","","","AccountNum|Voucher","120010",$J293)</f>
        <v>15067.56</v>
      </c>
    </row>
    <row r="294" spans="1:11" x14ac:dyDescent="0.25">
      <c r="A294" s="4" t="s">
        <v>1442</v>
      </c>
      <c r="B294" s="7" t="str">
        <f>_xll.AtlasFormulas.AtlasFunctions.AtlasTable("PROD",DataAreaId,"T.SalesTable","%CustAccount","","","","","","","SalesId",$A294)</f>
        <v>364-000014</v>
      </c>
      <c r="C294" s="7" t="str">
        <f>_xll.AtlasFormulas.AtlasFunctions.AtlasTable("PROD",DataAreaId,"T.CustTable","%Name","","","","","","","AccountNum",$B294)</f>
        <v>Rowij</v>
      </c>
      <c r="D294" s="4" t="s">
        <v>156</v>
      </c>
      <c r="E294" s="4" t="s">
        <v>155</v>
      </c>
      <c r="F294" s="6">
        <v>42797</v>
      </c>
      <c r="G294" s="4" t="s">
        <v>1828</v>
      </c>
      <c r="H294" s="9">
        <v>22</v>
      </c>
      <c r="I294" s="6">
        <v>42797</v>
      </c>
      <c r="J294" s="10" t="s">
        <v>1895</v>
      </c>
      <c r="K294">
        <f>_xll.AtlasFormulas.AtlasFunctions.AtlasBalance("PROD",DataAreaId,"T.LedgerTrans","Sum|AmountMST|0","","","","","","","AccountNum|Voucher","120010",$J294)</f>
        <v>15067.56</v>
      </c>
    </row>
    <row r="295" spans="1:11" x14ac:dyDescent="0.25">
      <c r="A295" s="4" t="s">
        <v>1442</v>
      </c>
      <c r="B295" s="7" t="str">
        <f>_xll.AtlasFormulas.AtlasFunctions.AtlasTable("PROD",DataAreaId,"T.SalesTable","%CustAccount","","","","","","","SalesId",$A295)</f>
        <v>364-000014</v>
      </c>
      <c r="C295" s="7" t="str">
        <f>_xll.AtlasFormulas.AtlasFunctions.AtlasTable("PROD",DataAreaId,"T.CustTable","%Name","","","","","","","AccountNum",$B295)</f>
        <v>Rowij</v>
      </c>
      <c r="D295" s="4" t="s">
        <v>156</v>
      </c>
      <c r="E295" s="4" t="s">
        <v>155</v>
      </c>
      <c r="F295" s="6">
        <v>42797</v>
      </c>
      <c r="G295" s="4" t="s">
        <v>1828</v>
      </c>
      <c r="H295" s="9">
        <v>30</v>
      </c>
      <c r="I295" s="6">
        <v>42797</v>
      </c>
      <c r="J295" s="10" t="s">
        <v>1895</v>
      </c>
      <c r="K295">
        <f>_xll.AtlasFormulas.AtlasFunctions.AtlasBalance("PROD",DataAreaId,"T.LedgerTrans","Sum|AmountMST|0","","","","","","","AccountNum|Voucher","120010",$J295)</f>
        <v>15067.56</v>
      </c>
    </row>
    <row r="296" spans="1:11" x14ac:dyDescent="0.25">
      <c r="A296" s="4" t="s">
        <v>1483</v>
      </c>
      <c r="B296" s="7" t="str">
        <f>_xll.AtlasFormulas.AtlasFunctions.AtlasTable("PROD",DataAreaId,"T.SalesTable","%CustAccount","","","","","","","SalesId",$A296)</f>
        <v>364-000014</v>
      </c>
      <c r="C296" s="7" t="str">
        <f>_xll.AtlasFormulas.AtlasFunctions.AtlasTable("PROD",DataAreaId,"T.CustTable","%Name","","","","","","","AccountNum",$B296)</f>
        <v>Rowij</v>
      </c>
      <c r="D296" s="4" t="s">
        <v>156</v>
      </c>
      <c r="E296" s="4" t="s">
        <v>155</v>
      </c>
      <c r="F296" s="6">
        <v>42821</v>
      </c>
      <c r="G296" s="4" t="s">
        <v>1828</v>
      </c>
      <c r="H296" s="9">
        <v>100</v>
      </c>
      <c r="I296" s="6">
        <v>42823</v>
      </c>
      <c r="J296" s="10" t="s">
        <v>1993</v>
      </c>
      <c r="K296">
        <f>_xll.AtlasFormulas.AtlasFunctions.AtlasBalance("PROD",DataAreaId,"T.LedgerTrans","Sum|AmountMST|0","","","","","","","AccountNum|Voucher","120010",$J296)</f>
        <v>0</v>
      </c>
    </row>
    <row r="297" spans="1:11" x14ac:dyDescent="0.25">
      <c r="A297" s="4" t="s">
        <v>1446</v>
      </c>
      <c r="B297" s="7" t="str">
        <f>_xll.AtlasFormulas.AtlasFunctions.AtlasTable("PROD",DataAreaId,"T.SalesTable","%CustAccount","","","","","","","SalesId",$A297)</f>
        <v>364-000014</v>
      </c>
      <c r="C297" s="7" t="str">
        <f>_xll.AtlasFormulas.AtlasFunctions.AtlasTable("PROD",DataAreaId,"T.CustTable","%Name","","","","","","","AccountNum",$B297)</f>
        <v>Rowij</v>
      </c>
      <c r="D297" s="4" t="s">
        <v>156</v>
      </c>
      <c r="E297" s="4" t="s">
        <v>155</v>
      </c>
      <c r="F297" s="6">
        <v>42801</v>
      </c>
      <c r="G297" s="4" t="s">
        <v>1828</v>
      </c>
      <c r="H297" s="9">
        <v>100</v>
      </c>
      <c r="I297" s="6">
        <v>42807</v>
      </c>
      <c r="J297" s="10" t="s">
        <v>1890</v>
      </c>
      <c r="K297">
        <f>_xll.AtlasFormulas.AtlasFunctions.AtlasBalance("PROD",DataAreaId,"T.LedgerTrans","Sum|AmountMST|0","","","","","","","AccountNum|Voucher","120010",$J297)</f>
        <v>0</v>
      </c>
    </row>
    <row r="298" spans="1:11" x14ac:dyDescent="0.25">
      <c r="A298" s="4" t="s">
        <v>1446</v>
      </c>
      <c r="B298" s="7" t="str">
        <f>_xll.AtlasFormulas.AtlasFunctions.AtlasTable("PROD",DataAreaId,"T.SalesTable","%CustAccount","","","","","","","SalesId",$A298)</f>
        <v>364-000014</v>
      </c>
      <c r="C298" s="7" t="str">
        <f>_xll.AtlasFormulas.AtlasFunctions.AtlasTable("PROD",DataAreaId,"T.CustTable","%Name","","","","","","","AccountNum",$B298)</f>
        <v>Rowij</v>
      </c>
      <c r="D298" s="4" t="s">
        <v>156</v>
      </c>
      <c r="E298" s="4" t="s">
        <v>155</v>
      </c>
      <c r="F298" s="6">
        <v>42801</v>
      </c>
      <c r="G298" s="4" t="s">
        <v>1828</v>
      </c>
      <c r="H298" s="9">
        <v>100</v>
      </c>
      <c r="I298" s="6">
        <v>42807</v>
      </c>
      <c r="J298" s="10" t="s">
        <v>1890</v>
      </c>
      <c r="K298">
        <f>_xll.AtlasFormulas.AtlasFunctions.AtlasBalance("PROD",DataAreaId,"T.LedgerTrans","Sum|AmountMST|0","","","","","","","AccountNum|Voucher","120010",$J298)</f>
        <v>0</v>
      </c>
    </row>
    <row r="299" spans="1:11" x14ac:dyDescent="0.25">
      <c r="A299" s="4" t="s">
        <v>1446</v>
      </c>
      <c r="B299" s="7" t="str">
        <f>_xll.AtlasFormulas.AtlasFunctions.AtlasTable("PROD",DataAreaId,"T.SalesTable","%CustAccount","","","","","","","SalesId",$A299)</f>
        <v>364-000014</v>
      </c>
      <c r="C299" s="7" t="str">
        <f>_xll.AtlasFormulas.AtlasFunctions.AtlasTable("PROD",DataAreaId,"T.CustTable","%Name","","","","","","","AccountNum",$B299)</f>
        <v>Rowij</v>
      </c>
      <c r="D299" s="4" t="s">
        <v>156</v>
      </c>
      <c r="E299" s="4" t="s">
        <v>155</v>
      </c>
      <c r="F299" s="6">
        <v>42801</v>
      </c>
      <c r="G299" s="4" t="s">
        <v>1828</v>
      </c>
      <c r="H299" s="9">
        <v>100</v>
      </c>
      <c r="I299" s="6">
        <v>42807</v>
      </c>
      <c r="J299" s="10" t="s">
        <v>1890</v>
      </c>
      <c r="K299">
        <f>_xll.AtlasFormulas.AtlasFunctions.AtlasBalance("PROD",DataAreaId,"T.LedgerTrans","Sum|AmountMST|0","","","","","","","AccountNum|Voucher","120010",$J299)</f>
        <v>0</v>
      </c>
    </row>
    <row r="300" spans="1:11" x14ac:dyDescent="0.25">
      <c r="A300" s="4" t="s">
        <v>1448</v>
      </c>
      <c r="B300" s="7" t="str">
        <f>_xll.AtlasFormulas.AtlasFunctions.AtlasTable("PROD",DataAreaId,"T.SalesTable","%CustAccount","","","","","","","SalesId",$A300)</f>
        <v>364-000014</v>
      </c>
      <c r="C300" s="7" t="str">
        <f>_xll.AtlasFormulas.AtlasFunctions.AtlasTable("PROD",DataAreaId,"T.CustTable","%Name","","","","","","","AccountNum",$B300)</f>
        <v>Rowij</v>
      </c>
      <c r="D300" s="4" t="s">
        <v>156</v>
      </c>
      <c r="E300" s="4" t="s">
        <v>155</v>
      </c>
      <c r="F300" s="6">
        <v>42828</v>
      </c>
      <c r="G300" s="4" t="s">
        <v>1828</v>
      </c>
      <c r="H300" s="9">
        <v>100</v>
      </c>
      <c r="I300" s="6">
        <v>42832</v>
      </c>
      <c r="J300" s="10" t="s">
        <v>1918</v>
      </c>
      <c r="K300">
        <f>_xll.AtlasFormulas.AtlasFunctions.AtlasBalance("PROD",DataAreaId,"T.LedgerTrans","Sum|AmountMST|0","","","","","","","AccountNum|Voucher","120010",$J300)</f>
        <v>0</v>
      </c>
    </row>
    <row r="301" spans="1:11" x14ac:dyDescent="0.25">
      <c r="A301" s="4" t="s">
        <v>1448</v>
      </c>
      <c r="B301" s="7" t="str">
        <f>_xll.AtlasFormulas.AtlasFunctions.AtlasTable("PROD",DataAreaId,"T.SalesTable","%CustAccount","","","","","","","SalesId",$A301)</f>
        <v>364-000014</v>
      </c>
      <c r="C301" s="7" t="str">
        <f>_xll.AtlasFormulas.AtlasFunctions.AtlasTable("PROD",DataAreaId,"T.CustTable","%Name","","","","","","","AccountNum",$B301)</f>
        <v>Rowij</v>
      </c>
      <c r="D301" s="4" t="s">
        <v>156</v>
      </c>
      <c r="E301" s="4" t="s">
        <v>155</v>
      </c>
      <c r="F301" s="6">
        <v>42828</v>
      </c>
      <c r="G301" s="4" t="s">
        <v>1828</v>
      </c>
      <c r="H301" s="9">
        <v>100</v>
      </c>
      <c r="I301" s="6">
        <v>42832</v>
      </c>
      <c r="J301" s="10" t="s">
        <v>1918</v>
      </c>
      <c r="K301">
        <f>_xll.AtlasFormulas.AtlasFunctions.AtlasBalance("PROD",DataAreaId,"T.LedgerTrans","Sum|AmountMST|0","","","","","","","AccountNum|Voucher","120010",$J301)</f>
        <v>0</v>
      </c>
    </row>
    <row r="302" spans="1:11" x14ac:dyDescent="0.25">
      <c r="A302" s="4" t="s">
        <v>1448</v>
      </c>
      <c r="B302" s="7" t="str">
        <f>_xll.AtlasFormulas.AtlasFunctions.AtlasTable("PROD",DataAreaId,"T.SalesTable","%CustAccount","","","","","","","SalesId",$A302)</f>
        <v>364-000014</v>
      </c>
      <c r="C302" s="7" t="str">
        <f>_xll.AtlasFormulas.AtlasFunctions.AtlasTable("PROD",DataAreaId,"T.CustTable","%Name","","","","","","","AccountNum",$B302)</f>
        <v>Rowij</v>
      </c>
      <c r="D302" s="4" t="s">
        <v>156</v>
      </c>
      <c r="E302" s="4" t="s">
        <v>155</v>
      </c>
      <c r="F302" s="6">
        <v>42828</v>
      </c>
      <c r="G302" s="4" t="s">
        <v>1828</v>
      </c>
      <c r="H302" s="9">
        <v>100</v>
      </c>
      <c r="I302" s="6">
        <v>42832</v>
      </c>
      <c r="J302" s="10" t="s">
        <v>1918</v>
      </c>
      <c r="K302">
        <f>_xll.AtlasFormulas.AtlasFunctions.AtlasBalance("PROD",DataAreaId,"T.LedgerTrans","Sum|AmountMST|0","","","","","","","AccountNum|Voucher","120010",$J302)</f>
        <v>0</v>
      </c>
    </row>
    <row r="303" spans="1:11" x14ac:dyDescent="0.25">
      <c r="A303" s="4" t="s">
        <v>1448</v>
      </c>
      <c r="B303" s="7" t="str">
        <f>_xll.AtlasFormulas.AtlasFunctions.AtlasTable("PROD",DataAreaId,"T.SalesTable","%CustAccount","","","","","","","SalesId",$A303)</f>
        <v>364-000014</v>
      </c>
      <c r="C303" s="7" t="str">
        <f>_xll.AtlasFormulas.AtlasFunctions.AtlasTable("PROD",DataAreaId,"T.CustTable","%Name","","","","","","","AccountNum",$B303)</f>
        <v>Rowij</v>
      </c>
      <c r="D303" s="4" t="s">
        <v>156</v>
      </c>
      <c r="E303" s="4" t="s">
        <v>155</v>
      </c>
      <c r="F303" s="6">
        <v>42828</v>
      </c>
      <c r="G303" s="4" t="s">
        <v>1828</v>
      </c>
      <c r="H303" s="9">
        <v>50</v>
      </c>
      <c r="I303" s="6">
        <v>42832</v>
      </c>
      <c r="J303" s="10" t="s">
        <v>1918</v>
      </c>
      <c r="K303">
        <f>_xll.AtlasFormulas.AtlasFunctions.AtlasBalance("PROD",DataAreaId,"T.LedgerTrans","Sum|AmountMST|0","","","","","","","AccountNum|Voucher","120010",$J303)</f>
        <v>0</v>
      </c>
    </row>
    <row r="304" spans="1:11" x14ac:dyDescent="0.25">
      <c r="A304" s="4" t="s">
        <v>1500</v>
      </c>
      <c r="B304" s="7" t="str">
        <f>_xll.AtlasFormulas.AtlasFunctions.AtlasTable("PROD",DataAreaId,"T.SalesTable","%CustAccount","","","","","","","SalesId",$A304)</f>
        <v>364-000059</v>
      </c>
      <c r="C304" s="7" t="str">
        <f>_xll.AtlasFormulas.AtlasFunctions.AtlasTable("PROD",DataAreaId,"T.CustTable","%Name","","","","","","","AccountNum",$B304)</f>
        <v>Kreeft Betonrenovatie &amp; Injectietechnieken BV</v>
      </c>
      <c r="D304" s="4" t="s">
        <v>518</v>
      </c>
      <c r="E304" s="4" t="s">
        <v>519</v>
      </c>
      <c r="F304" s="6">
        <v>42860</v>
      </c>
      <c r="G304" s="4" t="s">
        <v>1828</v>
      </c>
      <c r="H304" s="9">
        <v>100</v>
      </c>
      <c r="I304" s="6">
        <v>42867</v>
      </c>
      <c r="J304" s="10" t="s">
        <v>1991</v>
      </c>
      <c r="K304">
        <f>_xll.AtlasFormulas.AtlasFunctions.AtlasBalance("PROD",DataAreaId,"T.LedgerTrans","Sum|AmountMST|0","","","","","","","AccountNum|Voucher","120010",$J304)</f>
        <v>0</v>
      </c>
    </row>
    <row r="305" spans="1:11" x14ac:dyDescent="0.25">
      <c r="A305" s="4" t="s">
        <v>1500</v>
      </c>
      <c r="B305" s="7" t="str">
        <f>_xll.AtlasFormulas.AtlasFunctions.AtlasTable("PROD",DataAreaId,"T.SalesTable","%CustAccount","","","","","","","SalesId",$A305)</f>
        <v>364-000059</v>
      </c>
      <c r="C305" s="7" t="str">
        <f>_xll.AtlasFormulas.AtlasFunctions.AtlasTable("PROD",DataAreaId,"T.CustTable","%Name","","","","","","","AccountNum",$B305)</f>
        <v>Kreeft Betonrenovatie &amp; Injectietechnieken BV</v>
      </c>
      <c r="D305" s="4" t="s">
        <v>518</v>
      </c>
      <c r="E305" s="4" t="s">
        <v>519</v>
      </c>
      <c r="F305" s="6">
        <v>42860</v>
      </c>
      <c r="G305" s="4" t="s">
        <v>1828</v>
      </c>
      <c r="H305" s="9">
        <v>100</v>
      </c>
      <c r="I305" s="6">
        <v>42867</v>
      </c>
      <c r="J305" s="10" t="s">
        <v>1991</v>
      </c>
      <c r="K305">
        <f>_xll.AtlasFormulas.AtlasFunctions.AtlasBalance("PROD",DataAreaId,"T.LedgerTrans","Sum|AmountMST|0","","","","","","","AccountNum|Voucher","120010",$J305)</f>
        <v>0</v>
      </c>
    </row>
    <row r="306" spans="1:11" x14ac:dyDescent="0.25">
      <c r="A306" s="4" t="s">
        <v>1500</v>
      </c>
      <c r="B306" s="7" t="str">
        <f>_xll.AtlasFormulas.AtlasFunctions.AtlasTable("PROD",DataAreaId,"T.SalesTable","%CustAccount","","","","","","","SalesId",$A306)</f>
        <v>364-000059</v>
      </c>
      <c r="C306" s="7" t="str">
        <f>_xll.AtlasFormulas.AtlasFunctions.AtlasTable("PROD",DataAreaId,"T.CustTable","%Name","","","","","","","AccountNum",$B306)</f>
        <v>Kreeft Betonrenovatie &amp; Injectietechnieken BV</v>
      </c>
      <c r="D306" s="4" t="s">
        <v>518</v>
      </c>
      <c r="E306" s="4" t="s">
        <v>519</v>
      </c>
      <c r="F306" s="6">
        <v>42860</v>
      </c>
      <c r="G306" s="4" t="s">
        <v>1828</v>
      </c>
      <c r="H306" s="9">
        <v>100</v>
      </c>
      <c r="I306" s="6">
        <v>42867</v>
      </c>
      <c r="J306" s="10" t="s">
        <v>1991</v>
      </c>
      <c r="K306">
        <f>_xll.AtlasFormulas.AtlasFunctions.AtlasBalance("PROD",DataAreaId,"T.LedgerTrans","Sum|AmountMST|0","","","","","","","AccountNum|Voucher","120010",$J306)</f>
        <v>0</v>
      </c>
    </row>
    <row r="307" spans="1:11" x14ac:dyDescent="0.25">
      <c r="A307" s="4" t="s">
        <v>1500</v>
      </c>
      <c r="B307" s="7" t="str">
        <f>_xll.AtlasFormulas.AtlasFunctions.AtlasTable("PROD",DataAreaId,"T.SalesTable","%CustAccount","","","","","","","SalesId",$A307)</f>
        <v>364-000059</v>
      </c>
      <c r="C307" s="7" t="str">
        <f>_xll.AtlasFormulas.AtlasFunctions.AtlasTable("PROD",DataAreaId,"T.CustTable","%Name","","","","","","","AccountNum",$B307)</f>
        <v>Kreeft Betonrenovatie &amp; Injectietechnieken BV</v>
      </c>
      <c r="D307" s="4" t="s">
        <v>518</v>
      </c>
      <c r="E307" s="4" t="s">
        <v>519</v>
      </c>
      <c r="F307" s="6">
        <v>42860</v>
      </c>
      <c r="G307" s="4" t="s">
        <v>1828</v>
      </c>
      <c r="H307" s="9">
        <v>100</v>
      </c>
      <c r="I307" s="6">
        <v>42867</v>
      </c>
      <c r="J307" s="10" t="s">
        <v>1991</v>
      </c>
      <c r="K307">
        <f>_xll.AtlasFormulas.AtlasFunctions.AtlasBalance("PROD",DataAreaId,"T.LedgerTrans","Sum|AmountMST|0","","","","","","","AccountNum|Voucher","120010",$J307)</f>
        <v>0</v>
      </c>
    </row>
    <row r="308" spans="1:11" x14ac:dyDescent="0.25">
      <c r="A308" s="4" t="s">
        <v>1500</v>
      </c>
      <c r="B308" s="7" t="str">
        <f>_xll.AtlasFormulas.AtlasFunctions.AtlasTable("PROD",DataAreaId,"T.SalesTable","%CustAccount","","","","","","","SalesId",$A308)</f>
        <v>364-000059</v>
      </c>
      <c r="C308" s="7" t="str">
        <f>_xll.AtlasFormulas.AtlasFunctions.AtlasTable("PROD",DataAreaId,"T.CustTable","%Name","","","","","","","AccountNum",$B308)</f>
        <v>Kreeft Betonrenovatie &amp; Injectietechnieken BV</v>
      </c>
      <c r="D308" s="4" t="s">
        <v>518</v>
      </c>
      <c r="E308" s="4" t="s">
        <v>519</v>
      </c>
      <c r="F308" s="6">
        <v>42860</v>
      </c>
      <c r="G308" s="4" t="s">
        <v>1828</v>
      </c>
      <c r="H308" s="9">
        <v>100</v>
      </c>
      <c r="I308" s="6">
        <v>42867</v>
      </c>
      <c r="J308" s="10" t="s">
        <v>1991</v>
      </c>
      <c r="K308">
        <f>_xll.AtlasFormulas.AtlasFunctions.AtlasBalance("PROD",DataAreaId,"T.LedgerTrans","Sum|AmountMST|0","","","","","","","AccountNum|Voucher","120010",$J308)</f>
        <v>0</v>
      </c>
    </row>
    <row r="309" spans="1:11" x14ac:dyDescent="0.25">
      <c r="A309" s="4" t="s">
        <v>1523</v>
      </c>
      <c r="B309" s="7" t="str">
        <f>_xll.AtlasFormulas.AtlasFunctions.AtlasTable("PROD",DataAreaId,"T.SalesTable","%CustAccount","","","","","","","SalesId",$A309)</f>
        <v>364-000004</v>
      </c>
      <c r="C309" s="7" t="str">
        <f>_xll.AtlasFormulas.AtlasFunctions.AtlasTable("PROD",DataAreaId,"T.CustTable","%Name","","","","","","","AccountNum",$B309)</f>
        <v>Rendon</v>
      </c>
      <c r="D309" s="4" t="s">
        <v>522</v>
      </c>
      <c r="E309" s="4" t="s">
        <v>523</v>
      </c>
      <c r="F309" s="6">
        <v>42866</v>
      </c>
      <c r="G309" s="4" t="s">
        <v>1828</v>
      </c>
      <c r="H309" s="9">
        <v>100</v>
      </c>
      <c r="I309" s="6">
        <v>42870</v>
      </c>
      <c r="J309" s="10" t="s">
        <v>1967</v>
      </c>
      <c r="K309">
        <f>_xll.AtlasFormulas.AtlasFunctions.AtlasBalance("PROD",DataAreaId,"T.LedgerTrans","Sum|AmountMST|0","","","","","","","AccountNum|Voucher","120010",$J309)</f>
        <v>11595</v>
      </c>
    </row>
    <row r="310" spans="1:11" x14ac:dyDescent="0.25">
      <c r="A310" s="4" t="s">
        <v>1523</v>
      </c>
      <c r="B310" s="7" t="str">
        <f>_xll.AtlasFormulas.AtlasFunctions.AtlasTable("PROD",DataAreaId,"T.SalesTable","%CustAccount","","","","","","","SalesId",$A310)</f>
        <v>364-000004</v>
      </c>
      <c r="C310" s="7" t="str">
        <f>_xll.AtlasFormulas.AtlasFunctions.AtlasTable("PROD",DataAreaId,"T.CustTable","%Name","","","","","","","AccountNum",$B310)</f>
        <v>Rendon</v>
      </c>
      <c r="D310" s="4" t="s">
        <v>522</v>
      </c>
      <c r="E310" s="4" t="s">
        <v>523</v>
      </c>
      <c r="F310" s="6">
        <v>42866</v>
      </c>
      <c r="G310" s="4" t="s">
        <v>1828</v>
      </c>
      <c r="H310" s="9">
        <v>50</v>
      </c>
      <c r="I310" s="6">
        <v>42870</v>
      </c>
      <c r="J310" s="10" t="s">
        <v>1967</v>
      </c>
      <c r="K310">
        <f>_xll.AtlasFormulas.AtlasFunctions.AtlasBalance("PROD",DataAreaId,"T.LedgerTrans","Sum|AmountMST|0","","","","","","","AccountNum|Voucher","120010",$J310)</f>
        <v>11595</v>
      </c>
    </row>
    <row r="311" spans="1:11" x14ac:dyDescent="0.25">
      <c r="A311" s="4" t="s">
        <v>1523</v>
      </c>
      <c r="B311" s="7" t="str">
        <f>_xll.AtlasFormulas.AtlasFunctions.AtlasTable("PROD",DataAreaId,"T.SalesTable","%CustAccount","","","","","","","SalesId",$A311)</f>
        <v>364-000004</v>
      </c>
      <c r="C311" s="7" t="str">
        <f>_xll.AtlasFormulas.AtlasFunctions.AtlasTable("PROD",DataAreaId,"T.CustTable","%Name","","","","","","","AccountNum",$B311)</f>
        <v>Rendon</v>
      </c>
      <c r="D311" s="4" t="s">
        <v>522</v>
      </c>
      <c r="E311" s="4" t="s">
        <v>523</v>
      </c>
      <c r="F311" s="6">
        <v>42866</v>
      </c>
      <c r="G311" s="4" t="s">
        <v>1828</v>
      </c>
      <c r="H311" s="9">
        <v>100</v>
      </c>
      <c r="I311" s="6">
        <v>42870</v>
      </c>
      <c r="J311" s="10" t="s">
        <v>1967</v>
      </c>
      <c r="K311">
        <f>_xll.AtlasFormulas.AtlasFunctions.AtlasBalance("PROD",DataAreaId,"T.LedgerTrans","Sum|AmountMST|0","","","","","","","AccountNum|Voucher","120010",$J311)</f>
        <v>11595</v>
      </c>
    </row>
    <row r="312" spans="1:11" x14ac:dyDescent="0.25">
      <c r="A312" s="4" t="s">
        <v>1523</v>
      </c>
      <c r="B312" s="7" t="str">
        <f>_xll.AtlasFormulas.AtlasFunctions.AtlasTable("PROD",DataAreaId,"T.SalesTable","%CustAccount","","","","","","","SalesId",$A312)</f>
        <v>364-000004</v>
      </c>
      <c r="C312" s="7" t="str">
        <f>_xll.AtlasFormulas.AtlasFunctions.AtlasTable("PROD",DataAreaId,"T.CustTable","%Name","","","","","","","AccountNum",$B312)</f>
        <v>Rendon</v>
      </c>
      <c r="D312" s="4" t="s">
        <v>522</v>
      </c>
      <c r="E312" s="4" t="s">
        <v>523</v>
      </c>
      <c r="F312" s="6">
        <v>42866</v>
      </c>
      <c r="G312" s="4" t="s">
        <v>1828</v>
      </c>
      <c r="H312" s="9">
        <v>100</v>
      </c>
      <c r="I312" s="6">
        <v>42870</v>
      </c>
      <c r="J312" s="10" t="s">
        <v>1967</v>
      </c>
      <c r="K312">
        <f>_xll.AtlasFormulas.AtlasFunctions.AtlasBalance("PROD",DataAreaId,"T.LedgerTrans","Sum|AmountMST|0","","","","","","","AccountNum|Voucher","120010",$J312)</f>
        <v>11595</v>
      </c>
    </row>
    <row r="313" spans="1:11" x14ac:dyDescent="0.25">
      <c r="A313" s="4" t="s">
        <v>1523</v>
      </c>
      <c r="B313" s="7" t="str">
        <f>_xll.AtlasFormulas.AtlasFunctions.AtlasTable("PROD",DataAreaId,"T.SalesTable","%CustAccount","","","","","","","SalesId",$A313)</f>
        <v>364-000004</v>
      </c>
      <c r="C313" s="7" t="str">
        <f>_xll.AtlasFormulas.AtlasFunctions.AtlasTable("PROD",DataAreaId,"T.CustTable","%Name","","","","","","","AccountNum",$B313)</f>
        <v>Rendon</v>
      </c>
      <c r="D313" s="4" t="s">
        <v>522</v>
      </c>
      <c r="E313" s="4" t="s">
        <v>523</v>
      </c>
      <c r="F313" s="6">
        <v>42866</v>
      </c>
      <c r="G313" s="4" t="s">
        <v>1828</v>
      </c>
      <c r="H313" s="9">
        <v>100</v>
      </c>
      <c r="I313" s="6">
        <v>42870</v>
      </c>
      <c r="J313" s="10" t="s">
        <v>1967</v>
      </c>
      <c r="K313">
        <f>_xll.AtlasFormulas.AtlasFunctions.AtlasBalance("PROD",DataAreaId,"T.LedgerTrans","Sum|AmountMST|0","","","","","","","AccountNum|Voucher","120010",$J313)</f>
        <v>11595</v>
      </c>
    </row>
    <row r="314" spans="1:11" x14ac:dyDescent="0.25">
      <c r="A314" s="4" t="s">
        <v>1523</v>
      </c>
      <c r="B314" s="7" t="str">
        <f>_xll.AtlasFormulas.AtlasFunctions.AtlasTable("PROD",DataAreaId,"T.SalesTable","%CustAccount","","","","","","","SalesId",$A314)</f>
        <v>364-000004</v>
      </c>
      <c r="C314" s="7" t="str">
        <f>_xll.AtlasFormulas.AtlasFunctions.AtlasTable("PROD",DataAreaId,"T.CustTable","%Name","","","","","","","AccountNum",$B314)</f>
        <v>Rendon</v>
      </c>
      <c r="D314" s="4" t="s">
        <v>522</v>
      </c>
      <c r="E314" s="4" t="s">
        <v>523</v>
      </c>
      <c r="F314" s="6">
        <v>42866</v>
      </c>
      <c r="G314" s="4" t="s">
        <v>1828</v>
      </c>
      <c r="H314" s="9">
        <v>100</v>
      </c>
      <c r="I314" s="6">
        <v>42870</v>
      </c>
      <c r="J314" s="10" t="s">
        <v>1967</v>
      </c>
      <c r="K314">
        <f>_xll.AtlasFormulas.AtlasFunctions.AtlasBalance("PROD",DataAreaId,"T.LedgerTrans","Sum|AmountMST|0","","","","","","","AccountNum|Voucher","120010",$J314)</f>
        <v>11595</v>
      </c>
    </row>
    <row r="315" spans="1:11" x14ac:dyDescent="0.25">
      <c r="A315" s="4" t="s">
        <v>1523</v>
      </c>
      <c r="B315" s="7" t="str">
        <f>_xll.AtlasFormulas.AtlasFunctions.AtlasTable("PROD",DataAreaId,"T.SalesTable","%CustAccount","","","","","","","SalesId",$A315)</f>
        <v>364-000004</v>
      </c>
      <c r="C315" s="7" t="str">
        <f>_xll.AtlasFormulas.AtlasFunctions.AtlasTable("PROD",DataAreaId,"T.CustTable","%Name","","","","","","","AccountNum",$B315)</f>
        <v>Rendon</v>
      </c>
      <c r="D315" s="4" t="s">
        <v>522</v>
      </c>
      <c r="E315" s="4" t="s">
        <v>523</v>
      </c>
      <c r="F315" s="6">
        <v>42866</v>
      </c>
      <c r="G315" s="4" t="s">
        <v>1828</v>
      </c>
      <c r="H315" s="9">
        <v>100</v>
      </c>
      <c r="I315" s="6">
        <v>42870</v>
      </c>
      <c r="J315" s="10" t="s">
        <v>1967</v>
      </c>
      <c r="K315">
        <f>_xll.AtlasFormulas.AtlasFunctions.AtlasBalance("PROD",DataAreaId,"T.LedgerTrans","Sum|AmountMST|0","","","","","","","AccountNum|Voucher","120010",$J315)</f>
        <v>11595</v>
      </c>
    </row>
    <row r="316" spans="1:11" x14ac:dyDescent="0.25">
      <c r="A316" s="4" t="s">
        <v>1523</v>
      </c>
      <c r="B316" s="7" t="str">
        <f>_xll.AtlasFormulas.AtlasFunctions.AtlasTable("PROD",DataAreaId,"T.SalesTable","%CustAccount","","","","","","","SalesId",$A316)</f>
        <v>364-000004</v>
      </c>
      <c r="C316" s="7" t="str">
        <f>_xll.AtlasFormulas.AtlasFunctions.AtlasTable("PROD",DataAreaId,"T.CustTable","%Name","","","","","","","AccountNum",$B316)</f>
        <v>Rendon</v>
      </c>
      <c r="D316" s="4" t="s">
        <v>522</v>
      </c>
      <c r="E316" s="4" t="s">
        <v>523</v>
      </c>
      <c r="F316" s="6">
        <v>42866</v>
      </c>
      <c r="G316" s="4" t="s">
        <v>1828</v>
      </c>
      <c r="H316" s="9">
        <v>100</v>
      </c>
      <c r="I316" s="6">
        <v>42870</v>
      </c>
      <c r="J316" s="10" t="s">
        <v>1967</v>
      </c>
      <c r="K316">
        <f>_xll.AtlasFormulas.AtlasFunctions.AtlasBalance("PROD",DataAreaId,"T.LedgerTrans","Sum|AmountMST|0","","","","","","","AccountNum|Voucher","120010",$J316)</f>
        <v>11595</v>
      </c>
    </row>
    <row r="317" spans="1:11" x14ac:dyDescent="0.25">
      <c r="A317" s="4" t="s">
        <v>1525</v>
      </c>
      <c r="B317" s="7" t="str">
        <f>_xll.AtlasFormulas.AtlasFunctions.AtlasTable("PROD",DataAreaId,"T.SalesTable","%CustAccount","","","","","","","SalesId",$A317)</f>
        <v>364-000004</v>
      </c>
      <c r="C317" s="7" t="str">
        <f>_xll.AtlasFormulas.AtlasFunctions.AtlasTable("PROD",DataAreaId,"T.CustTable","%Name","","","","","","","AccountNum",$B317)</f>
        <v>Rendon</v>
      </c>
      <c r="D317" s="4" t="s">
        <v>522</v>
      </c>
      <c r="E317" s="4" t="s">
        <v>523</v>
      </c>
      <c r="F317" s="6">
        <v>42892</v>
      </c>
      <c r="G317" s="4" t="s">
        <v>1828</v>
      </c>
      <c r="H317" s="9">
        <v>40</v>
      </c>
      <c r="I317" s="6">
        <v>42894</v>
      </c>
      <c r="J317" s="10" t="s">
        <v>2042</v>
      </c>
      <c r="K317">
        <f>_xll.AtlasFormulas.AtlasFunctions.AtlasBalance("PROD",DataAreaId,"T.LedgerTrans","Sum|AmountMST|0","","","","","","","AccountNum|Voucher","120010",$J317)</f>
        <v>0</v>
      </c>
    </row>
    <row r="318" spans="1:11" x14ac:dyDescent="0.25">
      <c r="A318" s="4" t="s">
        <v>1525</v>
      </c>
      <c r="B318" s="7" t="str">
        <f>_xll.AtlasFormulas.AtlasFunctions.AtlasTable("PROD",DataAreaId,"T.SalesTable","%CustAccount","","","","","","","SalesId",$A318)</f>
        <v>364-000004</v>
      </c>
      <c r="C318" s="7" t="str">
        <f>_xll.AtlasFormulas.AtlasFunctions.AtlasTable("PROD",DataAreaId,"T.CustTable","%Name","","","","","","","AccountNum",$B318)</f>
        <v>Rendon</v>
      </c>
      <c r="D318" s="4" t="s">
        <v>522</v>
      </c>
      <c r="E318" s="4" t="s">
        <v>523</v>
      </c>
      <c r="F318" s="6">
        <v>42892</v>
      </c>
      <c r="G318" s="4" t="s">
        <v>1828</v>
      </c>
      <c r="H318" s="9">
        <v>20</v>
      </c>
      <c r="I318" s="6">
        <v>42894</v>
      </c>
      <c r="J318" s="10" t="s">
        <v>2042</v>
      </c>
      <c r="K318">
        <f>_xll.AtlasFormulas.AtlasFunctions.AtlasBalance("PROD",DataAreaId,"T.LedgerTrans","Sum|AmountMST|0","","","","","","","AccountNum|Voucher","120010",$J318)</f>
        <v>0</v>
      </c>
    </row>
    <row r="319" spans="1:11" x14ac:dyDescent="0.25">
      <c r="A319" s="4" t="s">
        <v>1525</v>
      </c>
      <c r="B319" s="7" t="str">
        <f>_xll.AtlasFormulas.AtlasFunctions.AtlasTable("PROD",DataAreaId,"T.SalesTable","%CustAccount","","","","","","","SalesId",$A319)</f>
        <v>364-000004</v>
      </c>
      <c r="C319" s="7" t="str">
        <f>_xll.AtlasFormulas.AtlasFunctions.AtlasTable("PROD",DataAreaId,"T.CustTable","%Name","","","","","","","AccountNum",$B319)</f>
        <v>Rendon</v>
      </c>
      <c r="D319" s="4" t="s">
        <v>522</v>
      </c>
      <c r="E319" s="4" t="s">
        <v>523</v>
      </c>
      <c r="F319" s="6">
        <v>42892</v>
      </c>
      <c r="G319" s="4" t="s">
        <v>1828</v>
      </c>
      <c r="H319" s="9">
        <v>40</v>
      </c>
      <c r="I319" s="6">
        <v>42894</v>
      </c>
      <c r="J319" s="10" t="s">
        <v>2042</v>
      </c>
      <c r="K319">
        <f>_xll.AtlasFormulas.AtlasFunctions.AtlasBalance("PROD",DataAreaId,"T.LedgerTrans","Sum|AmountMST|0","","","","","","","AccountNum|Voucher","120010",$J319)</f>
        <v>0</v>
      </c>
    </row>
    <row r="320" spans="1:11" x14ac:dyDescent="0.25">
      <c r="A320" s="4" t="s">
        <v>1530</v>
      </c>
      <c r="B320" s="7" t="str">
        <f>_xll.AtlasFormulas.AtlasFunctions.AtlasTable("PROD",DataAreaId,"T.SalesTable","%CustAccount","","","","","","","SalesId",$A320)</f>
        <v>364-000159</v>
      </c>
      <c r="C320" s="7" t="str">
        <f>_xll.AtlasFormulas.AtlasFunctions.AtlasTable("PROD",DataAreaId,"T.CustTable","%Name","","","","","","","AccountNum",$B320)</f>
        <v>QuakeShield B.V.</v>
      </c>
      <c r="D320" s="4" t="s">
        <v>525</v>
      </c>
      <c r="E320" s="4" t="s">
        <v>526</v>
      </c>
      <c r="F320" s="6">
        <v>42884</v>
      </c>
      <c r="G320" s="4" t="s">
        <v>1828</v>
      </c>
      <c r="H320" s="9">
        <v>100</v>
      </c>
      <c r="I320" s="6">
        <v>42892</v>
      </c>
      <c r="J320" s="10" t="s">
        <v>2043</v>
      </c>
      <c r="K320">
        <f>_xll.AtlasFormulas.AtlasFunctions.AtlasBalance("PROD",DataAreaId,"T.LedgerTrans","Sum|AmountMST|0","","","","","","","AccountNum|Voucher","120010",$J320)</f>
        <v>952</v>
      </c>
    </row>
    <row r="321" spans="1:11" x14ac:dyDescent="0.25">
      <c r="A321" s="4" t="s">
        <v>797</v>
      </c>
      <c r="B321" s="7" t="str">
        <f>_xll.AtlasFormulas.AtlasFunctions.AtlasTable("PROD",DataAreaId,"T.SalesTable","%CustAccount","","","","","","","SalesId",$A321)</f>
        <v>364-000159</v>
      </c>
      <c r="C321" s="7" t="str">
        <f>_xll.AtlasFormulas.AtlasFunctions.AtlasTable("PROD",DataAreaId,"T.CustTable","%Name","","","","","","","AccountNum",$B321)</f>
        <v>QuakeShield B.V.</v>
      </c>
      <c r="D321" s="4" t="s">
        <v>525</v>
      </c>
      <c r="E321" s="4" t="s">
        <v>526</v>
      </c>
      <c r="F321" s="6">
        <v>42873</v>
      </c>
      <c r="G321" s="4" t="s">
        <v>1828</v>
      </c>
      <c r="H321" s="9">
        <v>100</v>
      </c>
      <c r="I321" s="6">
        <v>42879</v>
      </c>
      <c r="J321" s="10" t="s">
        <v>2044</v>
      </c>
      <c r="K321">
        <f>_xll.AtlasFormulas.AtlasFunctions.AtlasBalance("PROD",DataAreaId,"T.LedgerTrans","Sum|AmountMST|0","","","","","","","AccountNum|Voucher","120010",$J321)</f>
        <v>0</v>
      </c>
    </row>
    <row r="322" spans="1:11" x14ac:dyDescent="0.25">
      <c r="A322" s="4" t="s">
        <v>797</v>
      </c>
      <c r="B322" s="7" t="str">
        <f>_xll.AtlasFormulas.AtlasFunctions.AtlasTable("PROD",DataAreaId,"T.SalesTable","%CustAccount","","","","","","","SalesId",$A322)</f>
        <v>364-000159</v>
      </c>
      <c r="C322" s="7" t="str">
        <f>_xll.AtlasFormulas.AtlasFunctions.AtlasTable("PROD",DataAreaId,"T.CustTable","%Name","","","","","","","AccountNum",$B322)</f>
        <v>QuakeShield B.V.</v>
      </c>
      <c r="D322" s="4" t="s">
        <v>525</v>
      </c>
      <c r="E322" s="4" t="s">
        <v>526</v>
      </c>
      <c r="F322" s="6">
        <v>42873</v>
      </c>
      <c r="G322" s="4" t="s">
        <v>1828</v>
      </c>
      <c r="H322" s="9">
        <v>100</v>
      </c>
      <c r="I322" s="6">
        <v>42879</v>
      </c>
      <c r="J322" s="10" t="s">
        <v>2044</v>
      </c>
      <c r="K322">
        <f>_xll.AtlasFormulas.AtlasFunctions.AtlasBalance("PROD",DataAreaId,"T.LedgerTrans","Sum|AmountMST|0","","","","","","","AccountNum|Voucher","120010",$J322)</f>
        <v>0</v>
      </c>
    </row>
    <row r="323" spans="1:11" x14ac:dyDescent="0.25">
      <c r="A323" s="4" t="s">
        <v>1527</v>
      </c>
      <c r="B323" s="7" t="str">
        <f>_xll.AtlasFormulas.AtlasFunctions.AtlasTable("PROD",DataAreaId,"T.SalesTable","%CustAccount","","","","","","","SalesId",$A323)</f>
        <v>364-000159</v>
      </c>
      <c r="C323" s="7" t="str">
        <f>_xll.AtlasFormulas.AtlasFunctions.AtlasTable("PROD",DataAreaId,"T.CustTable","%Name","","","","","","","AccountNum",$B323)</f>
        <v>QuakeShield B.V.</v>
      </c>
      <c r="D323" s="4" t="s">
        <v>525</v>
      </c>
      <c r="E323" s="4" t="s">
        <v>526</v>
      </c>
      <c r="F323" s="6">
        <v>42775</v>
      </c>
      <c r="G323" s="4" t="s">
        <v>1828</v>
      </c>
      <c r="H323" s="9">
        <v>50</v>
      </c>
      <c r="I323" s="6">
        <v>42776</v>
      </c>
      <c r="J323" s="10" t="s">
        <v>1950</v>
      </c>
      <c r="K323">
        <f>_xll.AtlasFormulas.AtlasFunctions.AtlasBalance("PROD",DataAreaId,"T.LedgerTrans","Sum|AmountMST|0","","","","","","","AccountNum|Voucher","120010",$J323)</f>
        <v>1425</v>
      </c>
    </row>
    <row r="324" spans="1:11" x14ac:dyDescent="0.25">
      <c r="A324" s="4" t="s">
        <v>1527</v>
      </c>
      <c r="B324" s="7" t="str">
        <f>_xll.AtlasFormulas.AtlasFunctions.AtlasTable("PROD",DataAreaId,"T.SalesTable","%CustAccount","","","","","","","SalesId",$A324)</f>
        <v>364-000159</v>
      </c>
      <c r="C324" s="7" t="str">
        <f>_xll.AtlasFormulas.AtlasFunctions.AtlasTable("PROD",DataAreaId,"T.CustTable","%Name","","","","","","","AccountNum",$B324)</f>
        <v>QuakeShield B.V.</v>
      </c>
      <c r="D324" s="4" t="s">
        <v>525</v>
      </c>
      <c r="E324" s="4" t="s">
        <v>526</v>
      </c>
      <c r="F324" s="6">
        <v>42775</v>
      </c>
      <c r="G324" s="4" t="s">
        <v>1828</v>
      </c>
      <c r="H324" s="9">
        <v>85</v>
      </c>
      <c r="I324" s="6">
        <v>42776</v>
      </c>
      <c r="J324" s="10" t="s">
        <v>1950</v>
      </c>
      <c r="K324">
        <f>_xll.AtlasFormulas.AtlasFunctions.AtlasBalance("PROD",DataAreaId,"T.LedgerTrans","Sum|AmountMST|0","","","","","","","AccountNum|Voucher","120010",$J324)</f>
        <v>1425</v>
      </c>
    </row>
    <row r="325" spans="1:11" x14ac:dyDescent="0.25">
      <c r="A325" s="4" t="s">
        <v>1532</v>
      </c>
      <c r="B325" s="7" t="str">
        <f>_xll.AtlasFormulas.AtlasFunctions.AtlasTable("PROD",DataAreaId,"T.SalesTable","%CustAccount","","","","","","","SalesId",$A325)</f>
        <v>364-000036</v>
      </c>
      <c r="C325" s="7" t="str">
        <f>_xll.AtlasFormulas.AtlasFunctions.AtlasTable("PROD",DataAreaId,"T.CustTable","%Name","","","","","","","AccountNum",$B325)</f>
        <v>Bouwbedrijf Salverda B.V.</v>
      </c>
      <c r="D325" s="4" t="s">
        <v>1533</v>
      </c>
      <c r="E325" s="4" t="s">
        <v>1535</v>
      </c>
      <c r="F325" s="6">
        <v>42844</v>
      </c>
      <c r="G325" s="4" t="s">
        <v>1828</v>
      </c>
      <c r="H325" s="9">
        <v>64.8</v>
      </c>
      <c r="I325" s="6">
        <v>42863</v>
      </c>
      <c r="J325" s="10" t="s">
        <v>2045</v>
      </c>
      <c r="K325">
        <f>_xll.AtlasFormulas.AtlasFunctions.AtlasBalance("PROD",DataAreaId,"T.LedgerTrans","Sum|AmountMST|0","","","","","","","AccountNum|Voucher","120010",$J325)</f>
        <v>0</v>
      </c>
    </row>
    <row r="326" spans="1:11" x14ac:dyDescent="0.25">
      <c r="A326" s="4" t="s">
        <v>1536</v>
      </c>
      <c r="B326" s="7" t="str">
        <f>_xll.AtlasFormulas.AtlasFunctions.AtlasTable("PROD",DataAreaId,"T.SalesTable","%CustAccount","","","","","","","SalesId",$A326)</f>
        <v>364-000018</v>
      </c>
      <c r="C326" s="7" t="str">
        <f>_xll.AtlasFormulas.AtlasFunctions.AtlasTable("PROD",DataAreaId,"T.CustTable","%Name","","","","","","","AccountNum",$B326)</f>
        <v>Tebecon B.V.</v>
      </c>
      <c r="D326" s="4" t="s">
        <v>531</v>
      </c>
      <c r="E326" s="4" t="s">
        <v>532</v>
      </c>
      <c r="F326" s="6">
        <v>42851</v>
      </c>
      <c r="G326" s="4" t="s">
        <v>1828</v>
      </c>
      <c r="H326" s="9">
        <v>9.1999999999999993</v>
      </c>
      <c r="I326" s="6">
        <v>42863</v>
      </c>
      <c r="J326" s="10" t="s">
        <v>1894</v>
      </c>
      <c r="K326">
        <f>_xll.AtlasFormulas.AtlasFunctions.AtlasBalance("PROD",DataAreaId,"T.LedgerTrans","Sum|AmountMST|0","","","","","","","AccountNum|Voucher","120010",$J326)</f>
        <v>0</v>
      </c>
    </row>
    <row r="327" spans="1:11" x14ac:dyDescent="0.25">
      <c r="A327" s="4" t="s">
        <v>1536</v>
      </c>
      <c r="B327" s="7" t="str">
        <f>_xll.AtlasFormulas.AtlasFunctions.AtlasTable("PROD",DataAreaId,"T.SalesTable","%CustAccount","","","","","","","SalesId",$A327)</f>
        <v>364-000018</v>
      </c>
      <c r="C327" s="7" t="str">
        <f>_xll.AtlasFormulas.AtlasFunctions.AtlasTable("PROD",DataAreaId,"T.CustTable","%Name","","","","","","","AccountNum",$B327)</f>
        <v>Tebecon B.V.</v>
      </c>
      <c r="D327" s="4" t="s">
        <v>531</v>
      </c>
      <c r="E327" s="4" t="s">
        <v>532</v>
      </c>
      <c r="F327" s="6">
        <v>42851</v>
      </c>
      <c r="G327" s="4" t="s">
        <v>1828</v>
      </c>
      <c r="H327" s="9">
        <v>101.2</v>
      </c>
      <c r="I327" s="6">
        <v>42863</v>
      </c>
      <c r="J327" s="10" t="s">
        <v>1894</v>
      </c>
      <c r="K327">
        <f>_xll.AtlasFormulas.AtlasFunctions.AtlasBalance("PROD",DataAreaId,"T.LedgerTrans","Sum|AmountMST|0","","","","","","","AccountNum|Voucher","120010",$J327)</f>
        <v>0</v>
      </c>
    </row>
    <row r="328" spans="1:11" x14ac:dyDescent="0.25">
      <c r="A328" s="4" t="s">
        <v>1536</v>
      </c>
      <c r="B328" s="7" t="str">
        <f>_xll.AtlasFormulas.AtlasFunctions.AtlasTable("PROD",DataAreaId,"T.SalesTable","%CustAccount","","","","","","","SalesId",$A328)</f>
        <v>364-000018</v>
      </c>
      <c r="C328" s="7" t="str">
        <f>_xll.AtlasFormulas.AtlasFunctions.AtlasTable("PROD",DataAreaId,"T.CustTable","%Name","","","","","","","AccountNum",$B328)</f>
        <v>Tebecon B.V.</v>
      </c>
      <c r="D328" s="4" t="s">
        <v>531</v>
      </c>
      <c r="E328" s="4" t="s">
        <v>532</v>
      </c>
      <c r="F328" s="6">
        <v>42851</v>
      </c>
      <c r="G328" s="4" t="s">
        <v>1828</v>
      </c>
      <c r="H328" s="9">
        <v>101.2</v>
      </c>
      <c r="I328" s="6">
        <v>42863</v>
      </c>
      <c r="J328" s="10" t="s">
        <v>1894</v>
      </c>
      <c r="K328">
        <f>_xll.AtlasFormulas.AtlasFunctions.AtlasBalance("PROD",DataAreaId,"T.LedgerTrans","Sum|AmountMST|0","","","","","","","AccountNum|Voucher","120010",$J328)</f>
        <v>0</v>
      </c>
    </row>
    <row r="329" spans="1:11" x14ac:dyDescent="0.25">
      <c r="A329" s="4" t="s">
        <v>1536</v>
      </c>
      <c r="B329" s="7" t="str">
        <f>_xll.AtlasFormulas.AtlasFunctions.AtlasTable("PROD",DataAreaId,"T.SalesTable","%CustAccount","","","","","","","SalesId",$A329)</f>
        <v>364-000018</v>
      </c>
      <c r="C329" s="7" t="str">
        <f>_xll.AtlasFormulas.AtlasFunctions.AtlasTable("PROD",DataAreaId,"T.CustTable","%Name","","","","","","","AccountNum",$B329)</f>
        <v>Tebecon B.V.</v>
      </c>
      <c r="D329" s="4" t="s">
        <v>531</v>
      </c>
      <c r="E329" s="4" t="s">
        <v>532</v>
      </c>
      <c r="F329" s="6">
        <v>42851</v>
      </c>
      <c r="G329" s="4" t="s">
        <v>1828</v>
      </c>
      <c r="H329" s="9">
        <v>101.2</v>
      </c>
      <c r="I329" s="6">
        <v>42863</v>
      </c>
      <c r="J329" s="10" t="s">
        <v>1894</v>
      </c>
      <c r="K329">
        <f>_xll.AtlasFormulas.AtlasFunctions.AtlasBalance("PROD",DataAreaId,"T.LedgerTrans","Sum|AmountMST|0","","","","","","","AccountNum|Voucher","120010",$J329)</f>
        <v>0</v>
      </c>
    </row>
    <row r="330" spans="1:11" x14ac:dyDescent="0.25">
      <c r="A330" s="4" t="s">
        <v>1536</v>
      </c>
      <c r="B330" s="7" t="str">
        <f>_xll.AtlasFormulas.AtlasFunctions.AtlasTable("PROD",DataAreaId,"T.SalesTable","%CustAccount","","","","","","","SalesId",$A330)</f>
        <v>364-000018</v>
      </c>
      <c r="C330" s="7" t="str">
        <f>_xll.AtlasFormulas.AtlasFunctions.AtlasTable("PROD",DataAreaId,"T.CustTable","%Name","","","","","","","AccountNum",$B330)</f>
        <v>Tebecon B.V.</v>
      </c>
      <c r="D330" s="4" t="s">
        <v>531</v>
      </c>
      <c r="E330" s="4" t="s">
        <v>532</v>
      </c>
      <c r="F330" s="6">
        <v>42851</v>
      </c>
      <c r="G330" s="4" t="s">
        <v>1828</v>
      </c>
      <c r="H330" s="9">
        <v>101.2</v>
      </c>
      <c r="I330" s="6">
        <v>42863</v>
      </c>
      <c r="J330" s="10" t="s">
        <v>1894</v>
      </c>
      <c r="K330">
        <f>_xll.AtlasFormulas.AtlasFunctions.AtlasBalance("PROD",DataAreaId,"T.LedgerTrans","Sum|AmountMST|0","","","","","","","AccountNum|Voucher","120010",$J330)</f>
        <v>0</v>
      </c>
    </row>
    <row r="331" spans="1:11" x14ac:dyDescent="0.25">
      <c r="A331" s="4" t="s">
        <v>1550</v>
      </c>
      <c r="B331" s="7" t="str">
        <f>_xll.AtlasFormulas.AtlasFunctions.AtlasTable("PROD",DataAreaId,"T.SalesTable","%CustAccount","","","","","","","SalesId",$A331)</f>
        <v>364-000173</v>
      </c>
      <c r="C331" s="7" t="str">
        <f>_xll.AtlasFormulas.AtlasFunctions.AtlasTable("PROD",DataAreaId,"T.CustTable","%Name","","","","","","","AccountNum",$B331)</f>
        <v>S&amp;P Handels GmbH</v>
      </c>
      <c r="D331" s="4" t="s">
        <v>539</v>
      </c>
      <c r="E331" s="4" t="s">
        <v>540</v>
      </c>
      <c r="F331" s="6">
        <v>42856</v>
      </c>
      <c r="G331" s="4" t="s">
        <v>1828</v>
      </c>
      <c r="H331" s="9">
        <v>26</v>
      </c>
      <c r="I331" s="6">
        <v>42867</v>
      </c>
      <c r="J331" s="10" t="s">
        <v>1929</v>
      </c>
      <c r="K331">
        <f>_xll.AtlasFormulas.AtlasFunctions.AtlasBalance("PROD",DataAreaId,"T.LedgerTrans","Sum|AmountMST|0","","","","","","","AccountNum|Voucher","120010",$J331)</f>
        <v>1702</v>
      </c>
    </row>
    <row r="332" spans="1:11" x14ac:dyDescent="0.25">
      <c r="A332" s="4" t="s">
        <v>1550</v>
      </c>
      <c r="B332" s="7" t="str">
        <f>_xll.AtlasFormulas.AtlasFunctions.AtlasTable("PROD",DataAreaId,"T.SalesTable","%CustAccount","","","","","","","SalesId",$A332)</f>
        <v>364-000173</v>
      </c>
      <c r="C332" s="7" t="str">
        <f>_xll.AtlasFormulas.AtlasFunctions.AtlasTable("PROD",DataAreaId,"T.CustTable","%Name","","","","","","","AccountNum",$B332)</f>
        <v>S&amp;P Handels GmbH</v>
      </c>
      <c r="D332" s="4" t="s">
        <v>539</v>
      </c>
      <c r="E332" s="4" t="s">
        <v>540</v>
      </c>
      <c r="F332" s="6">
        <v>42856</v>
      </c>
      <c r="G332" s="4" t="s">
        <v>1828</v>
      </c>
      <c r="H332" s="9">
        <v>75</v>
      </c>
      <c r="I332" s="6">
        <v>42867</v>
      </c>
      <c r="J332" s="10" t="s">
        <v>1929</v>
      </c>
      <c r="K332">
        <f>_xll.AtlasFormulas.AtlasFunctions.AtlasBalance("PROD",DataAreaId,"T.LedgerTrans","Sum|AmountMST|0","","","","","","","AccountNum|Voucher","120010",$J332)</f>
        <v>1702</v>
      </c>
    </row>
    <row r="333" spans="1:11" x14ac:dyDescent="0.25">
      <c r="A333" s="4" t="s">
        <v>1550</v>
      </c>
      <c r="B333" s="7" t="str">
        <f>_xll.AtlasFormulas.AtlasFunctions.AtlasTable("PROD",DataAreaId,"T.SalesTable","%CustAccount","","","","","","","SalesId",$A333)</f>
        <v>364-000173</v>
      </c>
      <c r="C333" s="7" t="str">
        <f>_xll.AtlasFormulas.AtlasFunctions.AtlasTable("PROD",DataAreaId,"T.CustTable","%Name","","","","","","","AccountNum",$B333)</f>
        <v>S&amp;P Handels GmbH</v>
      </c>
      <c r="D333" s="4" t="s">
        <v>539</v>
      </c>
      <c r="E333" s="4" t="s">
        <v>540</v>
      </c>
      <c r="F333" s="6">
        <v>42856</v>
      </c>
      <c r="G333" s="4" t="s">
        <v>1828</v>
      </c>
      <c r="H333" s="9">
        <v>70</v>
      </c>
      <c r="I333" s="6">
        <v>42867</v>
      </c>
      <c r="J333" s="10" t="s">
        <v>2046</v>
      </c>
      <c r="K333">
        <f>_xll.AtlasFormulas.AtlasFunctions.AtlasBalance("PROD",DataAreaId,"T.LedgerTrans","Sum|AmountMST|0","","","","","","","AccountNum|Voucher","120010",$J333)</f>
        <v>350</v>
      </c>
    </row>
    <row r="334" spans="1:11" x14ac:dyDescent="0.25">
      <c r="A334" s="4" t="s">
        <v>1550</v>
      </c>
      <c r="B334" s="7" t="str">
        <f>_xll.AtlasFormulas.AtlasFunctions.AtlasTable("PROD",DataAreaId,"T.SalesTable","%CustAccount","","","","","","","SalesId",$A334)</f>
        <v>364-000173</v>
      </c>
      <c r="C334" s="7" t="str">
        <f>_xll.AtlasFormulas.AtlasFunctions.AtlasTable("PROD",DataAreaId,"T.CustTable","%Name","","","","","","","AccountNum",$B334)</f>
        <v>S&amp;P Handels GmbH</v>
      </c>
      <c r="D334" s="4" t="s">
        <v>539</v>
      </c>
      <c r="E334" s="4" t="s">
        <v>540</v>
      </c>
      <c r="F334" s="6">
        <v>42856</v>
      </c>
      <c r="G334" s="4" t="s">
        <v>1828</v>
      </c>
      <c r="H334" s="9">
        <v>26</v>
      </c>
      <c r="I334" s="6">
        <v>42867</v>
      </c>
      <c r="J334" s="10" t="s">
        <v>1929</v>
      </c>
      <c r="K334">
        <f>_xll.AtlasFormulas.AtlasFunctions.AtlasBalance("PROD",DataAreaId,"T.LedgerTrans","Sum|AmountMST|0","","","","","","","AccountNum|Voucher","120010",$J334)</f>
        <v>1702</v>
      </c>
    </row>
    <row r="335" spans="1:11" x14ac:dyDescent="0.25">
      <c r="A335" s="4" t="s">
        <v>1550</v>
      </c>
      <c r="B335" s="7" t="str">
        <f>_xll.AtlasFormulas.AtlasFunctions.AtlasTable("PROD",DataAreaId,"T.SalesTable","%CustAccount","","","","","","","SalesId",$A335)</f>
        <v>364-000173</v>
      </c>
      <c r="C335" s="7" t="str">
        <f>_xll.AtlasFormulas.AtlasFunctions.AtlasTable("PROD",DataAreaId,"T.CustTable","%Name","","","","","","","AccountNum",$B335)</f>
        <v>S&amp;P Handels GmbH</v>
      </c>
      <c r="D335" s="4" t="s">
        <v>539</v>
      </c>
      <c r="E335" s="4" t="s">
        <v>540</v>
      </c>
      <c r="F335" s="6">
        <v>42856</v>
      </c>
      <c r="G335" s="4" t="s">
        <v>1828</v>
      </c>
      <c r="H335" s="9">
        <v>75</v>
      </c>
      <c r="I335" s="6">
        <v>42867</v>
      </c>
      <c r="J335" s="10" t="s">
        <v>1929</v>
      </c>
      <c r="K335">
        <f>_xll.AtlasFormulas.AtlasFunctions.AtlasBalance("PROD",DataAreaId,"T.LedgerTrans","Sum|AmountMST|0","","","","","","","AccountNum|Voucher","120010",$J335)</f>
        <v>1702</v>
      </c>
    </row>
    <row r="336" spans="1:11" x14ac:dyDescent="0.25">
      <c r="A336" s="4" t="s">
        <v>1550</v>
      </c>
      <c r="B336" s="7" t="str">
        <f>_xll.AtlasFormulas.AtlasFunctions.AtlasTable("PROD",DataAreaId,"T.SalesTable","%CustAccount","","","","","","","SalesId",$A336)</f>
        <v>364-000173</v>
      </c>
      <c r="C336" s="7" t="str">
        <f>_xll.AtlasFormulas.AtlasFunctions.AtlasTable("PROD",DataAreaId,"T.CustTable","%Name","","","","","","","AccountNum",$B336)</f>
        <v>S&amp;P Handels GmbH</v>
      </c>
      <c r="D336" s="4" t="s">
        <v>539</v>
      </c>
      <c r="E336" s="4" t="s">
        <v>540</v>
      </c>
      <c r="F336" s="6">
        <v>42856</v>
      </c>
      <c r="G336" s="4" t="s">
        <v>1828</v>
      </c>
      <c r="H336" s="9">
        <v>70</v>
      </c>
      <c r="I336" s="6">
        <v>42867</v>
      </c>
      <c r="J336" s="10" t="s">
        <v>1929</v>
      </c>
      <c r="K336">
        <f>_xll.AtlasFormulas.AtlasFunctions.AtlasBalance("PROD",DataAreaId,"T.LedgerTrans","Sum|AmountMST|0","","","","","","","AccountNum|Voucher","120010",$J336)</f>
        <v>1702</v>
      </c>
    </row>
    <row r="337" spans="1:11" x14ac:dyDescent="0.25">
      <c r="A337" s="4" t="s">
        <v>1540</v>
      </c>
      <c r="B337" s="7" t="str">
        <f>_xll.AtlasFormulas.AtlasFunctions.AtlasTable("PROD",DataAreaId,"T.SalesTable","%CustAccount","","","","","","","SalesId",$A337)</f>
        <v>364-000015</v>
      </c>
      <c r="C337" s="7" t="str">
        <f>_xll.AtlasFormulas.AtlasFunctions.AtlasTable("PROD",DataAreaId,"T.CustTable","%Name","","","","","","","AccountNum",$B337)</f>
        <v>Vogel B.V.</v>
      </c>
      <c r="D337" s="4" t="s">
        <v>539</v>
      </c>
      <c r="E337" s="4" t="s">
        <v>540</v>
      </c>
      <c r="F337" s="6">
        <v>42795</v>
      </c>
      <c r="G337" s="4" t="s">
        <v>1828</v>
      </c>
      <c r="H337" s="9">
        <v>1147.3900000000001</v>
      </c>
      <c r="I337" s="6">
        <v>42795</v>
      </c>
      <c r="J337" s="10" t="s">
        <v>2047</v>
      </c>
      <c r="K337">
        <f>_xll.AtlasFormulas.AtlasFunctions.AtlasBalance("PROD",DataAreaId,"T.LedgerTrans","Sum|AmountMST|0","","","","","","","AccountNum|Voucher","120010",$J337)</f>
        <v>21010.01</v>
      </c>
    </row>
    <row r="338" spans="1:11" x14ac:dyDescent="0.25">
      <c r="A338" s="4" t="s">
        <v>1540</v>
      </c>
      <c r="B338" s="7" t="str">
        <f>_xll.AtlasFormulas.AtlasFunctions.AtlasTable("PROD",DataAreaId,"T.SalesTable","%CustAccount","","","","","","","SalesId",$A338)</f>
        <v>364-000015</v>
      </c>
      <c r="C338" s="7" t="str">
        <f>_xll.AtlasFormulas.AtlasFunctions.AtlasTable("PROD",DataAreaId,"T.CustTable","%Name","","","","","","","AccountNum",$B338)</f>
        <v>Vogel B.V.</v>
      </c>
      <c r="D338" s="4" t="s">
        <v>539</v>
      </c>
      <c r="E338" s="4" t="s">
        <v>540</v>
      </c>
      <c r="F338" s="6">
        <v>42795</v>
      </c>
      <c r="G338" s="4" t="s">
        <v>1828</v>
      </c>
      <c r="H338" s="9">
        <v>273.88</v>
      </c>
      <c r="I338" s="6">
        <v>42795</v>
      </c>
      <c r="J338" s="10" t="s">
        <v>2047</v>
      </c>
      <c r="K338">
        <f>_xll.AtlasFormulas.AtlasFunctions.AtlasBalance("PROD",DataAreaId,"T.LedgerTrans","Sum|AmountMST|0","","","","","","","AccountNum|Voucher","120010",$J338)</f>
        <v>21010.01</v>
      </c>
    </row>
    <row r="339" spans="1:11" x14ac:dyDescent="0.25">
      <c r="A339" s="4" t="s">
        <v>1540</v>
      </c>
      <c r="B339" s="7" t="str">
        <f>_xll.AtlasFormulas.AtlasFunctions.AtlasTable("PROD",DataAreaId,"T.SalesTable","%CustAccount","","","","","","","SalesId",$A339)</f>
        <v>364-000015</v>
      </c>
      <c r="C339" s="7" t="str">
        <f>_xll.AtlasFormulas.AtlasFunctions.AtlasTable("PROD",DataAreaId,"T.CustTable","%Name","","","","","","","AccountNum",$B339)</f>
        <v>Vogel B.V.</v>
      </c>
      <c r="D339" s="4" t="s">
        <v>539</v>
      </c>
      <c r="E339" s="4" t="s">
        <v>540</v>
      </c>
      <c r="F339" s="6">
        <v>42795</v>
      </c>
      <c r="G339" s="4" t="s">
        <v>1828</v>
      </c>
      <c r="H339" s="9">
        <v>113.85</v>
      </c>
      <c r="I339" s="6">
        <v>42795</v>
      </c>
      <c r="J339" s="10" t="s">
        <v>2047</v>
      </c>
      <c r="K339">
        <f>_xll.AtlasFormulas.AtlasFunctions.AtlasBalance("PROD",DataAreaId,"T.LedgerTrans","Sum|AmountMST|0","","","","","","","AccountNum|Voucher","120010",$J339)</f>
        <v>21010.01</v>
      </c>
    </row>
    <row r="340" spans="1:11" x14ac:dyDescent="0.25">
      <c r="A340" s="4" t="s">
        <v>1540</v>
      </c>
      <c r="B340" s="7" t="str">
        <f>_xll.AtlasFormulas.AtlasFunctions.AtlasTable("PROD",DataAreaId,"T.SalesTable","%CustAccount","","","","","","","SalesId",$A340)</f>
        <v>364-000015</v>
      </c>
      <c r="C340" s="7" t="str">
        <f>_xll.AtlasFormulas.AtlasFunctions.AtlasTable("PROD",DataAreaId,"T.CustTable","%Name","","","","","","","AccountNum",$B340)</f>
        <v>Vogel B.V.</v>
      </c>
      <c r="D340" s="4" t="s">
        <v>539</v>
      </c>
      <c r="E340" s="4" t="s">
        <v>540</v>
      </c>
      <c r="F340" s="6">
        <v>42795</v>
      </c>
      <c r="G340" s="4" t="s">
        <v>1828</v>
      </c>
      <c r="H340" s="9">
        <v>49.88</v>
      </c>
      <c r="I340" s="6">
        <v>42795</v>
      </c>
      <c r="J340" s="10" t="s">
        <v>2047</v>
      </c>
      <c r="K340">
        <f>_xll.AtlasFormulas.AtlasFunctions.AtlasBalance("PROD",DataAreaId,"T.LedgerTrans","Sum|AmountMST|0","","","","","","","AccountNum|Voucher","120010",$J340)</f>
        <v>21010.01</v>
      </c>
    </row>
    <row r="341" spans="1:11" x14ac:dyDescent="0.25">
      <c r="A341" s="4" t="s">
        <v>1540</v>
      </c>
      <c r="B341" s="7" t="str">
        <f>_xll.AtlasFormulas.AtlasFunctions.AtlasTable("PROD",DataAreaId,"T.SalesTable","%CustAccount","","","","","","","SalesId",$A341)</f>
        <v>364-000015</v>
      </c>
      <c r="C341" s="7" t="str">
        <f>_xll.AtlasFormulas.AtlasFunctions.AtlasTable("PROD",DataAreaId,"T.CustTable","%Name","","","","","","","AccountNum",$B341)</f>
        <v>Vogel B.V.</v>
      </c>
      <c r="D341" s="4" t="s">
        <v>539</v>
      </c>
      <c r="E341" s="4" t="s">
        <v>540</v>
      </c>
      <c r="F341" s="6">
        <v>42795</v>
      </c>
      <c r="G341" s="4" t="s">
        <v>1828</v>
      </c>
      <c r="H341" s="9">
        <v>303.68</v>
      </c>
      <c r="I341" s="6">
        <v>42795</v>
      </c>
      <c r="J341" s="10" t="s">
        <v>2047</v>
      </c>
      <c r="K341">
        <f>_xll.AtlasFormulas.AtlasFunctions.AtlasBalance("PROD",DataAreaId,"T.LedgerTrans","Sum|AmountMST|0","","","","","","","AccountNum|Voucher","120010",$J341)</f>
        <v>21010.01</v>
      </c>
    </row>
    <row r="342" spans="1:11" x14ac:dyDescent="0.25">
      <c r="A342" s="4" t="s">
        <v>1540</v>
      </c>
      <c r="B342" s="7" t="str">
        <f>_xll.AtlasFormulas.AtlasFunctions.AtlasTable("PROD",DataAreaId,"T.SalesTable","%CustAccount","","","","","","","SalesId",$A342)</f>
        <v>364-000015</v>
      </c>
      <c r="C342" s="7" t="str">
        <f>_xll.AtlasFormulas.AtlasFunctions.AtlasTable("PROD",DataAreaId,"T.CustTable","%Name","","","","","","","AccountNum",$B342)</f>
        <v>Vogel B.V.</v>
      </c>
      <c r="D342" s="4" t="s">
        <v>539</v>
      </c>
      <c r="E342" s="4" t="s">
        <v>540</v>
      </c>
      <c r="F342" s="6">
        <v>42795</v>
      </c>
      <c r="G342" s="4" t="s">
        <v>1828</v>
      </c>
      <c r="H342" s="9">
        <v>21.34</v>
      </c>
      <c r="I342" s="6">
        <v>42795</v>
      </c>
      <c r="J342" s="10" t="s">
        <v>2047</v>
      </c>
      <c r="K342">
        <f>_xll.AtlasFormulas.AtlasFunctions.AtlasBalance("PROD",DataAreaId,"T.LedgerTrans","Sum|AmountMST|0","","","","","","","AccountNum|Voucher","120010",$J342)</f>
        <v>21010.01</v>
      </c>
    </row>
    <row r="343" spans="1:11" x14ac:dyDescent="0.25">
      <c r="A343" s="4" t="s">
        <v>1547</v>
      </c>
      <c r="B343" s="7" t="str">
        <f>_xll.AtlasFormulas.AtlasFunctions.AtlasTable("PROD",DataAreaId,"T.SalesTable","%CustAccount","","","","","","","SalesId",$A343)</f>
        <v>364-000173</v>
      </c>
      <c r="C343" s="7" t="str">
        <f>_xll.AtlasFormulas.AtlasFunctions.AtlasTable("PROD",DataAreaId,"T.CustTable","%Name","","","","","","","AccountNum",$B343)</f>
        <v>S&amp;P Handels GmbH</v>
      </c>
      <c r="D343" s="4" t="s">
        <v>539</v>
      </c>
      <c r="E343" s="4" t="s">
        <v>540</v>
      </c>
      <c r="F343" s="6">
        <v>42811</v>
      </c>
      <c r="G343" s="4" t="s">
        <v>1828</v>
      </c>
      <c r="H343" s="9">
        <v>60</v>
      </c>
      <c r="I343" s="6">
        <v>42824</v>
      </c>
      <c r="J343" s="10" t="s">
        <v>2048</v>
      </c>
      <c r="K343">
        <f>_xll.AtlasFormulas.AtlasFunctions.AtlasBalance("PROD",DataAreaId,"T.LedgerTrans","Sum|AmountMST|0","","","","","","","AccountNum|Voucher","120010",$J343)</f>
        <v>0</v>
      </c>
    </row>
    <row r="344" spans="1:11" x14ac:dyDescent="0.25">
      <c r="A344" s="4" t="s">
        <v>1547</v>
      </c>
      <c r="B344" s="7" t="str">
        <f>_xll.AtlasFormulas.AtlasFunctions.AtlasTable("PROD",DataAreaId,"T.SalesTable","%CustAccount","","","","","","","SalesId",$A344)</f>
        <v>364-000173</v>
      </c>
      <c r="C344" s="7" t="str">
        <f>_xll.AtlasFormulas.AtlasFunctions.AtlasTable("PROD",DataAreaId,"T.CustTable","%Name","","","","","","","AccountNum",$B344)</f>
        <v>S&amp;P Handels GmbH</v>
      </c>
      <c r="D344" s="4" t="s">
        <v>539</v>
      </c>
      <c r="E344" s="4" t="s">
        <v>540</v>
      </c>
      <c r="F344" s="6">
        <v>42811</v>
      </c>
      <c r="G344" s="4" t="s">
        <v>1828</v>
      </c>
      <c r="H344" s="9">
        <v>60</v>
      </c>
      <c r="I344" s="6">
        <v>42824</v>
      </c>
      <c r="J344" s="10" t="s">
        <v>2048</v>
      </c>
      <c r="K344">
        <f>_xll.AtlasFormulas.AtlasFunctions.AtlasBalance("PROD",DataAreaId,"T.LedgerTrans","Sum|AmountMST|0","","","","","","","AccountNum|Voucher","120010",$J344)</f>
        <v>0</v>
      </c>
    </row>
    <row r="345" spans="1:11" x14ac:dyDescent="0.25">
      <c r="A345" s="4" t="s">
        <v>1442</v>
      </c>
      <c r="B345" s="7" t="str">
        <f>_xll.AtlasFormulas.AtlasFunctions.AtlasTable("PROD",DataAreaId,"T.SalesTable","%CustAccount","","","","","","","SalesId",$A345)</f>
        <v>364-000014</v>
      </c>
      <c r="C345" s="7" t="str">
        <f>_xll.AtlasFormulas.AtlasFunctions.AtlasTable("PROD",DataAreaId,"T.CustTable","%Name","","","","","","","AccountNum",$B345)</f>
        <v>Rowij</v>
      </c>
      <c r="D345" s="4" t="s">
        <v>492</v>
      </c>
      <c r="E345" s="4" t="s">
        <v>493</v>
      </c>
      <c r="F345" s="6">
        <v>42797</v>
      </c>
      <c r="G345" s="4" t="s">
        <v>1828</v>
      </c>
      <c r="H345" s="9">
        <v>30</v>
      </c>
      <c r="I345" s="6">
        <v>42797</v>
      </c>
      <c r="J345" s="10" t="s">
        <v>1895</v>
      </c>
      <c r="K345">
        <f>_xll.AtlasFormulas.AtlasFunctions.AtlasBalance("PROD",DataAreaId,"T.LedgerTrans","Sum|AmountMST|0","","","","","","","AccountNum|Voucher","120010",$J345)</f>
        <v>15067.56</v>
      </c>
    </row>
    <row r="346" spans="1:11" x14ac:dyDescent="0.25">
      <c r="A346" s="4" t="s">
        <v>1444</v>
      </c>
      <c r="B346" s="7" t="str">
        <f>_xll.AtlasFormulas.AtlasFunctions.AtlasTable("PROD",DataAreaId,"T.SalesTable","%CustAccount","","","","","","","SalesId",$A346)</f>
        <v>364-000014</v>
      </c>
      <c r="C346" s="7" t="str">
        <f>_xll.AtlasFormulas.AtlasFunctions.AtlasTable("PROD",DataAreaId,"T.CustTable","%Name","","","","","","","AccountNum",$B346)</f>
        <v>Rowij</v>
      </c>
      <c r="D346" s="4" t="s">
        <v>492</v>
      </c>
      <c r="E346" s="4" t="s">
        <v>493</v>
      </c>
      <c r="F346" s="6">
        <v>42797</v>
      </c>
      <c r="G346" s="4" t="s">
        <v>1828</v>
      </c>
      <c r="H346" s="9">
        <v>30</v>
      </c>
      <c r="I346" s="6">
        <v>42797</v>
      </c>
      <c r="J346" s="10" t="s">
        <v>2049</v>
      </c>
      <c r="K346">
        <f>_xll.AtlasFormulas.AtlasFunctions.AtlasBalance("PROD",DataAreaId,"T.LedgerTrans","Sum|AmountMST|0","","","","","","","AccountNum|Voucher","120010",$J346)</f>
        <v>283.5</v>
      </c>
    </row>
    <row r="347" spans="1:11" x14ac:dyDescent="0.25">
      <c r="A347" s="4" t="s">
        <v>1438</v>
      </c>
      <c r="B347" s="7" t="str">
        <f>_xll.AtlasFormulas.AtlasFunctions.AtlasTable("PROD",DataAreaId,"T.SalesTable","%CustAccount","","","","","","","SalesId",$A347)</f>
        <v>364-000010</v>
      </c>
      <c r="C347" s="7" t="str">
        <f>_xll.AtlasFormulas.AtlasFunctions.AtlasTable("PROD",DataAreaId,"T.CustTable","%Name","","","","","","","AccountNum",$B347)</f>
        <v>Balm Uitwendige Wapening B.V.</v>
      </c>
      <c r="D347" s="4" t="s">
        <v>492</v>
      </c>
      <c r="E347" s="4" t="s">
        <v>493</v>
      </c>
      <c r="F347" s="6">
        <v>42789</v>
      </c>
      <c r="G347" s="4" t="s">
        <v>1828</v>
      </c>
      <c r="H347" s="9">
        <v>52</v>
      </c>
      <c r="I347" s="6">
        <v>42797</v>
      </c>
      <c r="J347" s="10" t="s">
        <v>1962</v>
      </c>
      <c r="K347">
        <f>_xll.AtlasFormulas.AtlasFunctions.AtlasBalance("PROD",DataAreaId,"T.LedgerTrans","Sum|AmountMST|0","","","","","","","AccountNum|Voucher","120010",$J347)</f>
        <v>0</v>
      </c>
    </row>
    <row r="348" spans="1:11" x14ac:dyDescent="0.25">
      <c r="A348" s="4" t="s">
        <v>1436</v>
      </c>
      <c r="B348" s="7" t="str">
        <f>_xll.AtlasFormulas.AtlasFunctions.AtlasTable("PROD",DataAreaId,"T.SalesTable","%CustAccount","","","","","","","SalesId",$A348)</f>
        <v>364-000170</v>
      </c>
      <c r="C348" s="7" t="str">
        <f>_xll.AtlasFormulas.AtlasFunctions.AtlasTable("PROD",DataAreaId,"T.CustTable","%Name","","","","","","","AccountNum",$B348)</f>
        <v>Neston Betonconservering</v>
      </c>
      <c r="D348" s="4" t="s">
        <v>492</v>
      </c>
      <c r="E348" s="4" t="s">
        <v>493</v>
      </c>
      <c r="F348" s="6">
        <v>42780</v>
      </c>
      <c r="G348" s="4" t="s">
        <v>1828</v>
      </c>
      <c r="H348" s="9">
        <v>10</v>
      </c>
      <c r="I348" s="6">
        <v>42780</v>
      </c>
      <c r="J348" s="10" t="s">
        <v>2050</v>
      </c>
      <c r="K348">
        <f>_xll.AtlasFormulas.AtlasFunctions.AtlasBalance("PROD",DataAreaId,"T.LedgerTrans","Sum|AmountMST|0","","","","","","","AccountNum|Voucher","120010",$J348)</f>
        <v>137.30000000000001</v>
      </c>
    </row>
    <row r="349" spans="1:11" x14ac:dyDescent="0.25">
      <c r="A349" s="4" t="s">
        <v>1452</v>
      </c>
      <c r="B349" s="7" t="str">
        <f>_xll.AtlasFormulas.AtlasFunctions.AtlasTable("PROD",DataAreaId,"T.SalesTable","%CustAccount","","","","","","","SalesId",$A349)</f>
        <v>364-000089</v>
      </c>
      <c r="C349" s="7" t="str">
        <f>_xll.AtlasFormulas.AtlasFunctions.AtlasTable("PROD",DataAreaId,"T.CustTable","%Name","","","","","","","AccountNum",$B349)</f>
        <v>Kiwitz Jaki B.V.</v>
      </c>
      <c r="D349" s="4" t="s">
        <v>492</v>
      </c>
      <c r="E349" s="4" t="s">
        <v>493</v>
      </c>
      <c r="F349" s="6">
        <v>42860</v>
      </c>
      <c r="G349" s="4" t="s">
        <v>1828</v>
      </c>
      <c r="H349" s="9">
        <v>40</v>
      </c>
      <c r="I349" s="6">
        <v>42867</v>
      </c>
      <c r="J349" s="10" t="s">
        <v>1919</v>
      </c>
      <c r="K349">
        <f>_xll.AtlasFormulas.AtlasFunctions.AtlasBalance("PROD",DataAreaId,"T.LedgerTrans","Sum|AmountMST|0","","","","","","","AccountNum|Voucher","120010",$J349)</f>
        <v>0</v>
      </c>
    </row>
    <row r="350" spans="1:11" x14ac:dyDescent="0.25">
      <c r="A350" s="4" t="s">
        <v>1448</v>
      </c>
      <c r="B350" s="7" t="str">
        <f>_xll.AtlasFormulas.AtlasFunctions.AtlasTable("PROD",DataAreaId,"T.SalesTable","%CustAccount","","","","","","","SalesId",$A350)</f>
        <v>364-000014</v>
      </c>
      <c r="C350" s="7" t="str">
        <f>_xll.AtlasFormulas.AtlasFunctions.AtlasTable("PROD",DataAreaId,"T.CustTable","%Name","","","","","","","AccountNum",$B350)</f>
        <v>Rowij</v>
      </c>
      <c r="D350" s="4" t="s">
        <v>492</v>
      </c>
      <c r="E350" s="4" t="s">
        <v>493</v>
      </c>
      <c r="F350" s="6">
        <v>42828</v>
      </c>
      <c r="G350" s="4" t="s">
        <v>1828</v>
      </c>
      <c r="H350" s="9">
        <v>70</v>
      </c>
      <c r="I350" s="6">
        <v>42832</v>
      </c>
      <c r="J350" s="10" t="s">
        <v>1918</v>
      </c>
      <c r="K350">
        <f>_xll.AtlasFormulas.AtlasFunctions.AtlasBalance("PROD",DataAreaId,"T.LedgerTrans","Sum|AmountMST|0","","","","","","","AccountNum|Voucher","120010",$J350)</f>
        <v>0</v>
      </c>
    </row>
    <row r="351" spans="1:11" x14ac:dyDescent="0.25">
      <c r="A351" s="4" t="s">
        <v>1450</v>
      </c>
      <c r="B351" s="7" t="str">
        <f>_xll.AtlasFormulas.AtlasFunctions.AtlasTable("PROD",DataAreaId,"T.SalesTable","%CustAccount","","","","","","","SalesId",$A351)</f>
        <v>364-000010</v>
      </c>
      <c r="C351" s="7" t="str">
        <f>_xll.AtlasFormulas.AtlasFunctions.AtlasTable("PROD",DataAreaId,"T.CustTable","%Name","","","","","","","AccountNum",$B351)</f>
        <v>Balm Uitwendige Wapening B.V.</v>
      </c>
      <c r="D351" s="4" t="s">
        <v>492</v>
      </c>
      <c r="E351" s="4" t="s">
        <v>493</v>
      </c>
      <c r="F351" s="6">
        <v>42849</v>
      </c>
      <c r="G351" s="4" t="s">
        <v>1828</v>
      </c>
      <c r="H351" s="9">
        <v>80</v>
      </c>
      <c r="I351" s="6">
        <v>42853</v>
      </c>
      <c r="J351" s="10" t="s">
        <v>1988</v>
      </c>
      <c r="K351">
        <f>_xll.AtlasFormulas.AtlasFunctions.AtlasBalance("PROD",DataAreaId,"T.LedgerTrans","Sum|AmountMST|0","","","","","","","AccountNum|Voucher","120010",$J351)</f>
        <v>0</v>
      </c>
    </row>
    <row r="352" spans="1:11" x14ac:dyDescent="0.25">
      <c r="A352" s="4" t="s">
        <v>1450</v>
      </c>
      <c r="B352" s="7" t="str">
        <f>_xll.AtlasFormulas.AtlasFunctions.AtlasTable("PROD",DataAreaId,"T.SalesTable","%CustAccount","","","","","","","SalesId",$A352)</f>
        <v>364-000010</v>
      </c>
      <c r="C352" s="7" t="str">
        <f>_xll.AtlasFormulas.AtlasFunctions.AtlasTable("PROD",DataAreaId,"T.CustTable","%Name","","","","","","","AccountNum",$B352)</f>
        <v>Balm Uitwendige Wapening B.V.</v>
      </c>
      <c r="D352" s="4" t="s">
        <v>43</v>
      </c>
      <c r="E352" s="4" t="s">
        <v>44</v>
      </c>
      <c r="F352" s="6">
        <v>42849</v>
      </c>
      <c r="G352" s="4" t="s">
        <v>1828</v>
      </c>
      <c r="H352" s="9">
        <v>150</v>
      </c>
      <c r="I352" s="6">
        <v>42853</v>
      </c>
      <c r="J352" s="10" t="s">
        <v>1988</v>
      </c>
      <c r="K352">
        <f>_xll.AtlasFormulas.AtlasFunctions.AtlasBalance("PROD",DataAreaId,"T.LedgerTrans","Sum|AmountMST|0","","","","","","","AccountNum|Voucher","120010",$J352)</f>
        <v>0</v>
      </c>
    </row>
    <row r="353" spans="1:11" x14ac:dyDescent="0.25">
      <c r="A353" s="4" t="s">
        <v>1452</v>
      </c>
      <c r="B353" s="7" t="str">
        <f>_xll.AtlasFormulas.AtlasFunctions.AtlasTable("PROD",DataAreaId,"T.SalesTable","%CustAccount","","","","","","","SalesId",$A353)</f>
        <v>364-000089</v>
      </c>
      <c r="C353" s="7" t="str">
        <f>_xll.AtlasFormulas.AtlasFunctions.AtlasTable("PROD",DataAreaId,"T.CustTable","%Name","","","","","","","AccountNum",$B353)</f>
        <v>Kiwitz Jaki B.V.</v>
      </c>
      <c r="D353" s="4" t="s">
        <v>43</v>
      </c>
      <c r="E353" s="4" t="s">
        <v>44</v>
      </c>
      <c r="F353" s="6">
        <v>42860</v>
      </c>
      <c r="G353" s="4" t="s">
        <v>1828</v>
      </c>
      <c r="H353" s="9">
        <v>149.6</v>
      </c>
      <c r="I353" s="6">
        <v>42867</v>
      </c>
      <c r="J353" s="10" t="s">
        <v>1919</v>
      </c>
      <c r="K353">
        <f>_xll.AtlasFormulas.AtlasFunctions.AtlasBalance("PROD",DataAreaId,"T.LedgerTrans","Sum|AmountMST|0","","","","","","","AccountNum|Voucher","120010",$J353)</f>
        <v>0</v>
      </c>
    </row>
    <row r="354" spans="1:11" x14ac:dyDescent="0.25">
      <c r="A354" s="4" t="s">
        <v>1452</v>
      </c>
      <c r="B354" s="7" t="str">
        <f>_xll.AtlasFormulas.AtlasFunctions.AtlasTable("PROD",DataAreaId,"T.SalesTable","%CustAccount","","","","","","","SalesId",$A354)</f>
        <v>364-000089</v>
      </c>
      <c r="C354" s="7" t="str">
        <f>_xll.AtlasFormulas.AtlasFunctions.AtlasTable("PROD",DataAreaId,"T.CustTable","%Name","","","","","","","AccountNum",$B354)</f>
        <v>Kiwitz Jaki B.V.</v>
      </c>
      <c r="D354" s="4" t="s">
        <v>43</v>
      </c>
      <c r="E354" s="4" t="s">
        <v>44</v>
      </c>
      <c r="F354" s="6">
        <v>42860</v>
      </c>
      <c r="G354" s="4" t="s">
        <v>1828</v>
      </c>
      <c r="H354" s="9">
        <v>149.6</v>
      </c>
      <c r="I354" s="6">
        <v>42867</v>
      </c>
      <c r="J354" s="10" t="s">
        <v>1919</v>
      </c>
      <c r="K354">
        <f>_xll.AtlasFormulas.AtlasFunctions.AtlasBalance("PROD",DataAreaId,"T.LedgerTrans","Sum|AmountMST|0","","","","","","","AccountNum|Voucher","120010",$J354)</f>
        <v>0</v>
      </c>
    </row>
    <row r="355" spans="1:11" x14ac:dyDescent="0.25">
      <c r="A355" s="4" t="s">
        <v>1452</v>
      </c>
      <c r="B355" s="7" t="str">
        <f>_xll.AtlasFormulas.AtlasFunctions.AtlasTable("PROD",DataAreaId,"T.SalesTable","%CustAccount","","","","","","","SalesId",$A355)</f>
        <v>364-000089</v>
      </c>
      <c r="C355" s="7" t="str">
        <f>_xll.AtlasFormulas.AtlasFunctions.AtlasTable("PROD",DataAreaId,"T.CustTable","%Name","","","","","","","AccountNum",$B355)</f>
        <v>Kiwitz Jaki B.V.</v>
      </c>
      <c r="D355" s="4" t="s">
        <v>43</v>
      </c>
      <c r="E355" s="4" t="s">
        <v>44</v>
      </c>
      <c r="F355" s="6">
        <v>42860</v>
      </c>
      <c r="G355" s="4" t="s">
        <v>1828</v>
      </c>
      <c r="H355" s="9">
        <v>61.6</v>
      </c>
      <c r="I355" s="6">
        <v>42867</v>
      </c>
      <c r="J355" s="10" t="s">
        <v>1919</v>
      </c>
      <c r="K355">
        <f>_xll.AtlasFormulas.AtlasFunctions.AtlasBalance("PROD",DataAreaId,"T.LedgerTrans","Sum|AmountMST|0","","","","","","","AccountNum|Voucher","120010",$J355)</f>
        <v>0</v>
      </c>
    </row>
    <row r="356" spans="1:11" x14ac:dyDescent="0.25">
      <c r="A356" s="4" t="s">
        <v>1452</v>
      </c>
      <c r="B356" s="7" t="str">
        <f>_xll.AtlasFormulas.AtlasFunctions.AtlasTable("PROD",DataAreaId,"T.SalesTable","%CustAccount","","","","","","","SalesId",$A356)</f>
        <v>364-000089</v>
      </c>
      <c r="C356" s="7" t="str">
        <f>_xll.AtlasFormulas.AtlasFunctions.AtlasTable("PROD",DataAreaId,"T.CustTable","%Name","","","","","","","AccountNum",$B356)</f>
        <v>Kiwitz Jaki B.V.</v>
      </c>
      <c r="D356" s="4" t="s">
        <v>43</v>
      </c>
      <c r="E356" s="4" t="s">
        <v>44</v>
      </c>
      <c r="F356" s="6">
        <v>42860</v>
      </c>
      <c r="G356" s="4" t="s">
        <v>1828</v>
      </c>
      <c r="H356" s="9">
        <v>132</v>
      </c>
      <c r="I356" s="6">
        <v>42867</v>
      </c>
      <c r="J356" s="10" t="s">
        <v>1919</v>
      </c>
      <c r="K356">
        <f>_xll.AtlasFormulas.AtlasFunctions.AtlasBalance("PROD",DataAreaId,"T.LedgerTrans","Sum|AmountMST|0","","","","","","","AccountNum|Voucher","120010",$J356)</f>
        <v>0</v>
      </c>
    </row>
    <row r="357" spans="1:11" x14ac:dyDescent="0.25">
      <c r="A357" s="4" t="s">
        <v>1454</v>
      </c>
      <c r="B357" s="7" t="str">
        <f>_xll.AtlasFormulas.AtlasFunctions.AtlasTable("PROD",DataAreaId,"T.SalesTable","%CustAccount","","","","","","","SalesId",$A357)</f>
        <v>364-000036</v>
      </c>
      <c r="C357" s="7" t="str">
        <f>_xll.AtlasFormulas.AtlasFunctions.AtlasTable("PROD",DataAreaId,"T.CustTable","%Name","","","","","","","AccountNum",$B357)</f>
        <v>Bouwbedrijf Salverda B.V.</v>
      </c>
      <c r="D357" s="4" t="s">
        <v>43</v>
      </c>
      <c r="E357" s="4" t="s">
        <v>44</v>
      </c>
      <c r="F357" s="6">
        <v>42871</v>
      </c>
      <c r="G357" s="4" t="s">
        <v>1828</v>
      </c>
      <c r="H357" s="9">
        <v>10</v>
      </c>
      <c r="I357" s="6">
        <v>42874</v>
      </c>
      <c r="J357" s="10" t="s">
        <v>2051</v>
      </c>
      <c r="K357">
        <f>_xll.AtlasFormulas.AtlasFunctions.AtlasBalance("PROD",DataAreaId,"T.LedgerTrans","Sum|AmountMST|0","","","","","","","AccountNum|Voucher","120010",$J357)</f>
        <v>1643.9</v>
      </c>
    </row>
    <row r="358" spans="1:11" x14ac:dyDescent="0.25">
      <c r="A358" s="4" t="s">
        <v>782</v>
      </c>
      <c r="B358" s="7" t="str">
        <f>_xll.AtlasFormulas.AtlasFunctions.AtlasTable("PROD",DataAreaId,"T.SalesTable","%CustAccount","","","","","","","SalesId",$A358)</f>
        <v>364-000011</v>
      </c>
      <c r="C358" s="7" t="str">
        <f>_xll.AtlasFormulas.AtlasFunctions.AtlasTable("PROD",DataAreaId,"T.CustTable","%Name","","","","","","","AccountNum",$B358)</f>
        <v>Fortius B.K.International bvba</v>
      </c>
      <c r="D358" s="4" t="s">
        <v>499</v>
      </c>
      <c r="E358" s="4" t="s">
        <v>500</v>
      </c>
      <c r="F358" s="6">
        <v>42886</v>
      </c>
      <c r="G358" s="4" t="s">
        <v>1828</v>
      </c>
      <c r="H358" s="9">
        <v>100</v>
      </c>
      <c r="I358" s="6">
        <v>42886</v>
      </c>
      <c r="J358" s="10" t="s">
        <v>1984</v>
      </c>
      <c r="K358">
        <f>_xll.AtlasFormulas.AtlasFunctions.AtlasBalance("PROD",DataAreaId,"T.LedgerTrans","Sum|AmountMST|0","","","","","","","AccountNum|Voucher","120010",$J358)</f>
        <v>18522</v>
      </c>
    </row>
    <row r="359" spans="1:11" x14ac:dyDescent="0.25">
      <c r="A359" s="4" t="s">
        <v>782</v>
      </c>
      <c r="B359" s="7" t="str">
        <f>_xll.AtlasFormulas.AtlasFunctions.AtlasTable("PROD",DataAreaId,"T.SalesTable","%CustAccount","","","","","","","SalesId",$A359)</f>
        <v>364-000011</v>
      </c>
      <c r="C359" s="7" t="str">
        <f>_xll.AtlasFormulas.AtlasFunctions.AtlasTable("PROD",DataAreaId,"T.CustTable","%Name","","","","","","","AccountNum",$B359)</f>
        <v>Fortius B.K.International bvba</v>
      </c>
      <c r="D359" s="4" t="s">
        <v>499</v>
      </c>
      <c r="E359" s="4" t="s">
        <v>500</v>
      </c>
      <c r="F359" s="6">
        <v>42886</v>
      </c>
      <c r="G359" s="4" t="s">
        <v>1828</v>
      </c>
      <c r="H359" s="9">
        <v>80</v>
      </c>
      <c r="I359" s="6">
        <v>42886</v>
      </c>
      <c r="J359" s="10" t="s">
        <v>1984</v>
      </c>
      <c r="K359">
        <f>_xll.AtlasFormulas.AtlasFunctions.AtlasBalance("PROD",DataAreaId,"T.LedgerTrans","Sum|AmountMST|0","","","","","","","AccountNum|Voucher","120010",$J359)</f>
        <v>18522</v>
      </c>
    </row>
    <row r="360" spans="1:11" x14ac:dyDescent="0.25">
      <c r="A360" s="4" t="s">
        <v>1488</v>
      </c>
      <c r="B360" s="7" t="str">
        <f>_xll.AtlasFormulas.AtlasFunctions.AtlasTable("PROD",DataAreaId,"T.SalesTable","%CustAccount","","","","","","","SalesId",$A360)</f>
        <v>364-000017</v>
      </c>
      <c r="C360" s="7" t="str">
        <f>_xll.AtlasFormulas.AtlasFunctions.AtlasTable("PROD",DataAreaId,"T.CustTable","%Name","","","","","","","AccountNum",$B360)</f>
        <v>Ervas International B.V.</v>
      </c>
      <c r="D360" s="4" t="s">
        <v>499</v>
      </c>
      <c r="E360" s="4" t="s">
        <v>500</v>
      </c>
      <c r="F360" s="6">
        <v>42886</v>
      </c>
      <c r="G360" s="4" t="s">
        <v>1828</v>
      </c>
      <c r="H360" s="9">
        <v>15</v>
      </c>
      <c r="I360" s="6">
        <v>42886</v>
      </c>
      <c r="J360" s="10" t="s">
        <v>2052</v>
      </c>
      <c r="K360">
        <f>_xll.AtlasFormulas.AtlasFunctions.AtlasBalance("PROD",DataAreaId,"T.LedgerTrans","Sum|AmountMST|0","","","","","","","AccountNum|Voucher","120010",$J360)</f>
        <v>192.78</v>
      </c>
    </row>
    <row r="361" spans="1:11" x14ac:dyDescent="0.25">
      <c r="A361" s="4" t="s">
        <v>1488</v>
      </c>
      <c r="B361" s="7" t="str">
        <f>_xll.AtlasFormulas.AtlasFunctions.AtlasTable("PROD",DataAreaId,"T.SalesTable","%CustAccount","","","","","","","SalesId",$A361)</f>
        <v>364-000017</v>
      </c>
      <c r="C361" s="7" t="str">
        <f>_xll.AtlasFormulas.AtlasFunctions.AtlasTable("PROD",DataAreaId,"T.CustTable","%Name","","","","","","","AccountNum",$B361)</f>
        <v>Ervas International B.V.</v>
      </c>
      <c r="D361" s="4" t="s">
        <v>499</v>
      </c>
      <c r="E361" s="4" t="s">
        <v>500</v>
      </c>
      <c r="F361" s="6">
        <v>42886</v>
      </c>
      <c r="G361" s="4" t="s">
        <v>1828</v>
      </c>
      <c r="H361" s="9">
        <v>3</v>
      </c>
      <c r="I361" s="6">
        <v>42886</v>
      </c>
      <c r="J361" s="10" t="s">
        <v>2052</v>
      </c>
      <c r="K361">
        <f>_xll.AtlasFormulas.AtlasFunctions.AtlasBalance("PROD",DataAreaId,"T.LedgerTrans","Sum|AmountMST|0","","","","","","","AccountNum|Voucher","120010",$J361)</f>
        <v>192.78</v>
      </c>
    </row>
    <row r="362" spans="1:11" x14ac:dyDescent="0.25">
      <c r="A362" s="4" t="s">
        <v>1485</v>
      </c>
      <c r="B362" s="7" t="str">
        <f>_xll.AtlasFormulas.AtlasFunctions.AtlasTable("PROD",DataAreaId,"T.SalesTable","%CustAccount","","","","","","","SalesId",$A362)</f>
        <v>364-000015</v>
      </c>
      <c r="C362" s="7" t="str">
        <f>_xll.AtlasFormulas.AtlasFunctions.AtlasTable("PROD",DataAreaId,"T.CustTable","%Name","","","","","","","AccountNum",$B362)</f>
        <v>Vogel B.V.</v>
      </c>
      <c r="D362" s="4" t="s">
        <v>499</v>
      </c>
      <c r="E362" s="4" t="s">
        <v>500</v>
      </c>
      <c r="F362" s="6">
        <v>42866</v>
      </c>
      <c r="G362" s="4" t="s">
        <v>1828</v>
      </c>
      <c r="H362" s="9">
        <v>18</v>
      </c>
      <c r="I362" s="6">
        <v>42867</v>
      </c>
      <c r="J362" s="10" t="s">
        <v>1924</v>
      </c>
      <c r="K362">
        <f>_xll.AtlasFormulas.AtlasFunctions.AtlasBalance("PROD",DataAreaId,"T.LedgerTrans","Sum|AmountMST|0","","","","","","","AccountNum|Voucher","120010",$J362)</f>
        <v>45</v>
      </c>
    </row>
    <row r="363" spans="1:11" x14ac:dyDescent="0.25">
      <c r="A363" s="4" t="s">
        <v>1442</v>
      </c>
      <c r="B363" s="7" t="str">
        <f>_xll.AtlasFormulas.AtlasFunctions.AtlasTable("PROD",DataAreaId,"T.SalesTable","%CustAccount","","","","","","","SalesId",$A363)</f>
        <v>364-000014</v>
      </c>
      <c r="C363" s="7" t="str">
        <f>_xll.AtlasFormulas.AtlasFunctions.AtlasTable("PROD",DataAreaId,"T.CustTable","%Name","","","","","","","AccountNum",$B363)</f>
        <v>Rowij</v>
      </c>
      <c r="D363" s="4" t="s">
        <v>499</v>
      </c>
      <c r="E363" s="4" t="s">
        <v>500</v>
      </c>
      <c r="F363" s="6">
        <v>42797</v>
      </c>
      <c r="G363" s="4" t="s">
        <v>1828</v>
      </c>
      <c r="H363" s="9">
        <v>150</v>
      </c>
      <c r="I363" s="6">
        <v>42797</v>
      </c>
      <c r="J363" s="10" t="s">
        <v>1895</v>
      </c>
      <c r="K363">
        <f>_xll.AtlasFormulas.AtlasFunctions.AtlasBalance("PROD",DataAreaId,"T.LedgerTrans","Sum|AmountMST|0","","","","","","","AccountNum|Voucher","120010",$J363)</f>
        <v>15067.56</v>
      </c>
    </row>
    <row r="364" spans="1:11" x14ac:dyDescent="0.25">
      <c r="A364" s="4" t="s">
        <v>1442</v>
      </c>
      <c r="B364" s="7" t="str">
        <f>_xll.AtlasFormulas.AtlasFunctions.AtlasTable("PROD",DataAreaId,"T.SalesTable","%CustAccount","","","","","","","SalesId",$A364)</f>
        <v>364-000014</v>
      </c>
      <c r="C364" s="7" t="str">
        <f>_xll.AtlasFormulas.AtlasFunctions.AtlasTable("PROD",DataAreaId,"T.CustTable","%Name","","","","","","","AccountNum",$B364)</f>
        <v>Rowij</v>
      </c>
      <c r="D364" s="4" t="s">
        <v>499</v>
      </c>
      <c r="E364" s="4" t="s">
        <v>500</v>
      </c>
      <c r="F364" s="6">
        <v>42797</v>
      </c>
      <c r="G364" s="4" t="s">
        <v>1828</v>
      </c>
      <c r="H364" s="9">
        <v>100</v>
      </c>
      <c r="I364" s="6">
        <v>42797</v>
      </c>
      <c r="J364" s="10" t="s">
        <v>1895</v>
      </c>
      <c r="K364">
        <f>_xll.AtlasFormulas.AtlasFunctions.AtlasBalance("PROD",DataAreaId,"T.LedgerTrans","Sum|AmountMST|0","","","","","","","AccountNum|Voucher","120010",$J364)</f>
        <v>15067.56</v>
      </c>
    </row>
    <row r="365" spans="1:11" x14ac:dyDescent="0.25">
      <c r="A365" s="4" t="s">
        <v>1442</v>
      </c>
      <c r="B365" s="7" t="str">
        <f>_xll.AtlasFormulas.AtlasFunctions.AtlasTable("PROD",DataAreaId,"T.SalesTable","%CustAccount","","","","","","","SalesId",$A365)</f>
        <v>364-000014</v>
      </c>
      <c r="C365" s="7" t="str">
        <f>_xll.AtlasFormulas.AtlasFunctions.AtlasTable("PROD",DataAreaId,"T.CustTable","%Name","","","","","","","AccountNum",$B365)</f>
        <v>Rowij</v>
      </c>
      <c r="D365" s="4" t="s">
        <v>499</v>
      </c>
      <c r="E365" s="4" t="s">
        <v>500</v>
      </c>
      <c r="F365" s="6">
        <v>42797</v>
      </c>
      <c r="G365" s="4" t="s">
        <v>1828</v>
      </c>
      <c r="H365" s="9">
        <v>100</v>
      </c>
      <c r="I365" s="6">
        <v>42797</v>
      </c>
      <c r="J365" s="10" t="s">
        <v>1895</v>
      </c>
      <c r="K365">
        <f>_xll.AtlasFormulas.AtlasFunctions.AtlasBalance("PROD",DataAreaId,"T.LedgerTrans","Sum|AmountMST|0","","","","","","","AccountNum|Voucher","120010",$J365)</f>
        <v>15067.56</v>
      </c>
    </row>
    <row r="366" spans="1:11" x14ac:dyDescent="0.25">
      <c r="A366" s="4" t="s">
        <v>1442</v>
      </c>
      <c r="B366" s="7" t="str">
        <f>_xll.AtlasFormulas.AtlasFunctions.AtlasTable("PROD",DataAreaId,"T.SalesTable","%CustAccount","","","","","","","SalesId",$A366)</f>
        <v>364-000014</v>
      </c>
      <c r="C366" s="7" t="str">
        <f>_xll.AtlasFormulas.AtlasFunctions.AtlasTable("PROD",DataAreaId,"T.CustTable","%Name","","","","","","","AccountNum",$B366)</f>
        <v>Rowij</v>
      </c>
      <c r="D366" s="4" t="s">
        <v>499</v>
      </c>
      <c r="E366" s="4" t="s">
        <v>500</v>
      </c>
      <c r="F366" s="6">
        <v>42797</v>
      </c>
      <c r="G366" s="4" t="s">
        <v>1828</v>
      </c>
      <c r="H366" s="9">
        <v>150</v>
      </c>
      <c r="I366" s="6">
        <v>42797</v>
      </c>
      <c r="J366" s="10" t="s">
        <v>1895</v>
      </c>
      <c r="K366">
        <f>_xll.AtlasFormulas.AtlasFunctions.AtlasBalance("PROD",DataAreaId,"T.LedgerTrans","Sum|AmountMST|0","","","","","","","AccountNum|Voucher","120010",$J366)</f>
        <v>15067.56</v>
      </c>
    </row>
    <row r="367" spans="1:11" x14ac:dyDescent="0.25">
      <c r="A367" s="4" t="s">
        <v>1472</v>
      </c>
      <c r="B367" s="7" t="str">
        <f>_xll.AtlasFormulas.AtlasFunctions.AtlasTable("PROD",DataAreaId,"T.SalesTable","%CustAccount","","","","","","","SalesId",$A367)</f>
        <v>364-000010</v>
      </c>
      <c r="C367" s="7" t="str">
        <f>_xll.AtlasFormulas.AtlasFunctions.AtlasTable("PROD",DataAreaId,"T.CustTable","%Name","","","","","","","AccountNum",$B367)</f>
        <v>Balm Uitwendige Wapening B.V.</v>
      </c>
      <c r="D367" s="4" t="s">
        <v>499</v>
      </c>
      <c r="E367" s="4" t="s">
        <v>500</v>
      </c>
      <c r="F367" s="6">
        <v>42796</v>
      </c>
      <c r="G367" s="4" t="s">
        <v>1828</v>
      </c>
      <c r="H367" s="9">
        <v>150</v>
      </c>
      <c r="I367" s="6">
        <v>42811</v>
      </c>
      <c r="J367" s="10" t="s">
        <v>1901</v>
      </c>
      <c r="K367">
        <f>_xll.AtlasFormulas.AtlasFunctions.AtlasBalance("PROD",DataAreaId,"T.LedgerTrans","Sum|AmountMST|0","","","","","","","AccountNum|Voucher","120010",$J367)</f>
        <v>2885.11</v>
      </c>
    </row>
    <row r="368" spans="1:11" x14ac:dyDescent="0.25">
      <c r="A368" s="4" t="s">
        <v>1470</v>
      </c>
      <c r="B368" s="7" t="str">
        <f>_xll.AtlasFormulas.AtlasFunctions.AtlasTable("PROD",DataAreaId,"T.SalesTable","%CustAccount","","","","","","","SalesId",$A368)</f>
        <v>364-000011</v>
      </c>
      <c r="C368" s="7" t="str">
        <f>_xll.AtlasFormulas.AtlasFunctions.AtlasTable("PROD",DataAreaId,"T.CustTable","%Name","","","","","","","AccountNum",$B368)</f>
        <v>Fortius B.K.International bvba</v>
      </c>
      <c r="D368" s="4" t="s">
        <v>499</v>
      </c>
      <c r="E368" s="4" t="s">
        <v>500</v>
      </c>
      <c r="F368" s="6">
        <v>42767</v>
      </c>
      <c r="G368" s="4" t="s">
        <v>1828</v>
      </c>
      <c r="H368" s="9">
        <v>50</v>
      </c>
      <c r="I368" s="6">
        <v>42774</v>
      </c>
      <c r="J368" s="10" t="s">
        <v>1954</v>
      </c>
      <c r="K368">
        <f>_xll.AtlasFormulas.AtlasFunctions.AtlasBalance("PROD",DataAreaId,"T.LedgerTrans","Sum|AmountMST|0","","","","","","","AccountNum|Voucher","120010",$J368)</f>
        <v>1000</v>
      </c>
    </row>
    <row r="369" spans="1:11" x14ac:dyDescent="0.25">
      <c r="A369" s="4" t="s">
        <v>1446</v>
      </c>
      <c r="B369" s="7" t="str">
        <f>_xll.AtlasFormulas.AtlasFunctions.AtlasTable("PROD",DataAreaId,"T.SalesTable","%CustAccount","","","","","","","SalesId",$A369)</f>
        <v>364-000014</v>
      </c>
      <c r="C369" s="7" t="str">
        <f>_xll.AtlasFormulas.AtlasFunctions.AtlasTable("PROD",DataAreaId,"T.CustTable","%Name","","","","","","","AccountNum",$B369)</f>
        <v>Rowij</v>
      </c>
      <c r="D369" s="4" t="s">
        <v>499</v>
      </c>
      <c r="E369" s="4" t="s">
        <v>500</v>
      </c>
      <c r="F369" s="6">
        <v>42801</v>
      </c>
      <c r="G369" s="4" t="s">
        <v>1828</v>
      </c>
      <c r="H369" s="9">
        <v>150</v>
      </c>
      <c r="I369" s="6">
        <v>42807</v>
      </c>
      <c r="J369" s="10" t="s">
        <v>1890</v>
      </c>
      <c r="K369">
        <f>_xll.AtlasFormulas.AtlasFunctions.AtlasBalance("PROD",DataAreaId,"T.LedgerTrans","Sum|AmountMST|0","","","","","","","AccountNum|Voucher","120010",$J369)</f>
        <v>0</v>
      </c>
    </row>
    <row r="370" spans="1:11" x14ac:dyDescent="0.25">
      <c r="A370" s="4" t="s">
        <v>1475</v>
      </c>
      <c r="B370" s="7" t="str">
        <f>_xll.AtlasFormulas.AtlasFunctions.AtlasTable("PROD",DataAreaId,"T.SalesTable","%CustAccount","","","","","","","SalesId",$A370)</f>
        <v>364-000010</v>
      </c>
      <c r="C370" s="7" t="str">
        <f>_xll.AtlasFormulas.AtlasFunctions.AtlasTable("PROD",DataAreaId,"T.CustTable","%Name","","","","","","","AccountNum",$B370)</f>
        <v>Balm Uitwendige Wapening B.V.</v>
      </c>
      <c r="D370" s="4" t="s">
        <v>499</v>
      </c>
      <c r="E370" s="4" t="s">
        <v>500</v>
      </c>
      <c r="F370" s="6">
        <v>42800</v>
      </c>
      <c r="G370" s="4" t="s">
        <v>1828</v>
      </c>
      <c r="H370" s="9">
        <v>150</v>
      </c>
      <c r="I370" s="6">
        <v>42804</v>
      </c>
      <c r="J370" s="10" t="s">
        <v>2053</v>
      </c>
      <c r="K370">
        <f>_xll.AtlasFormulas.AtlasFunctions.AtlasBalance("PROD",DataAreaId,"T.LedgerTrans","Sum|AmountMST|0","","","","","","","AccountNum|Voucher","120010",$J370)</f>
        <v>0</v>
      </c>
    </row>
    <row r="371" spans="1:11" x14ac:dyDescent="0.25">
      <c r="A371" s="4" t="s">
        <v>1475</v>
      </c>
      <c r="B371" s="7" t="str">
        <f>_xll.AtlasFormulas.AtlasFunctions.AtlasTable("PROD",DataAreaId,"T.SalesTable","%CustAccount","","","","","","","SalesId",$A371)</f>
        <v>364-000010</v>
      </c>
      <c r="C371" s="7" t="str">
        <f>_xll.AtlasFormulas.AtlasFunctions.AtlasTable("PROD",DataAreaId,"T.CustTable","%Name","","","","","","","AccountNum",$B371)</f>
        <v>Balm Uitwendige Wapening B.V.</v>
      </c>
      <c r="D371" s="4" t="s">
        <v>499</v>
      </c>
      <c r="E371" s="4" t="s">
        <v>500</v>
      </c>
      <c r="F371" s="6">
        <v>42800</v>
      </c>
      <c r="G371" s="4" t="s">
        <v>1828</v>
      </c>
      <c r="H371" s="9">
        <v>150</v>
      </c>
      <c r="I371" s="6">
        <v>42804</v>
      </c>
      <c r="J371" s="10" t="s">
        <v>2053</v>
      </c>
      <c r="K371">
        <f>_xll.AtlasFormulas.AtlasFunctions.AtlasBalance("PROD",DataAreaId,"T.LedgerTrans","Sum|AmountMST|0","","","","","","","AccountNum|Voucher","120010",$J371)</f>
        <v>0</v>
      </c>
    </row>
    <row r="372" spans="1:11" x14ac:dyDescent="0.25">
      <c r="A372" s="4" t="s">
        <v>1191</v>
      </c>
      <c r="B372" s="7" t="str">
        <f>_xll.AtlasFormulas.AtlasFunctions.AtlasTable("PROD",DataAreaId,"T.SalesTable","%CustAccount","","","","","","","SalesId",$A372)</f>
        <v>364-000059</v>
      </c>
      <c r="C372" s="7" t="str">
        <f>_xll.AtlasFormulas.AtlasFunctions.AtlasTable("PROD",DataAreaId,"T.CustTable","%Name","","","","","","","AccountNum",$B372)</f>
        <v>Kreeft Betonrenovatie &amp; Injectietechnieken BV</v>
      </c>
      <c r="D372" s="4" t="s">
        <v>499</v>
      </c>
      <c r="E372" s="4" t="s">
        <v>500</v>
      </c>
      <c r="F372" s="6">
        <v>42800</v>
      </c>
      <c r="G372" s="4" t="s">
        <v>1828</v>
      </c>
      <c r="H372" s="9">
        <v>65</v>
      </c>
      <c r="I372" s="6">
        <v>42804</v>
      </c>
      <c r="J372" s="10" t="s">
        <v>2054</v>
      </c>
      <c r="K372">
        <f>_xll.AtlasFormulas.AtlasFunctions.AtlasBalance("PROD",DataAreaId,"T.LedgerTrans","Sum|AmountMST|0","","","","","","","AccountNum|Voucher","120010",$J372)</f>
        <v>0</v>
      </c>
    </row>
    <row r="373" spans="1:11" x14ac:dyDescent="0.25">
      <c r="A373" s="4" t="s">
        <v>1479</v>
      </c>
      <c r="B373" s="7" t="str">
        <f>_xll.AtlasFormulas.AtlasFunctions.AtlasTable("PROD",DataAreaId,"T.SalesTable","%CustAccount","","","","","","","SalesId",$A373)</f>
        <v>364-000064</v>
      </c>
      <c r="C373" s="7" t="str">
        <f>_xll.AtlasFormulas.AtlasFunctions.AtlasTable("PROD",DataAreaId,"T.CustTable","%Name","","","","","","","AccountNum",$B373)</f>
        <v>Hakron-Nunspeet B.V.</v>
      </c>
      <c r="D373" s="4" t="s">
        <v>499</v>
      </c>
      <c r="E373" s="4" t="s">
        <v>500</v>
      </c>
      <c r="F373" s="6">
        <v>42809</v>
      </c>
      <c r="G373" s="4" t="s">
        <v>1828</v>
      </c>
      <c r="H373" s="9">
        <v>150</v>
      </c>
      <c r="I373" s="6">
        <v>42811</v>
      </c>
      <c r="J373" s="10" t="s">
        <v>1963</v>
      </c>
      <c r="K373">
        <f>_xll.AtlasFormulas.AtlasFunctions.AtlasBalance("PROD",DataAreaId,"T.LedgerTrans","Sum|AmountMST|0","","","","","","","AccountNum|Voucher","120010",$J373)</f>
        <v>2590.5</v>
      </c>
    </row>
    <row r="374" spans="1:11" x14ac:dyDescent="0.25">
      <c r="A374" s="4" t="s">
        <v>1483</v>
      </c>
      <c r="B374" s="7" t="str">
        <f>_xll.AtlasFormulas.AtlasFunctions.AtlasTable("PROD",DataAreaId,"T.SalesTable","%CustAccount","","","","","","","SalesId",$A374)</f>
        <v>364-000014</v>
      </c>
      <c r="C374" s="7" t="str">
        <f>_xll.AtlasFormulas.AtlasFunctions.AtlasTable("PROD",DataAreaId,"T.CustTable","%Name","","","","","","","AccountNum",$B374)</f>
        <v>Rowij</v>
      </c>
      <c r="D374" s="4" t="s">
        <v>499</v>
      </c>
      <c r="E374" s="4" t="s">
        <v>500</v>
      </c>
      <c r="F374" s="6">
        <v>42821</v>
      </c>
      <c r="G374" s="4" t="s">
        <v>1828</v>
      </c>
      <c r="H374" s="9">
        <v>40</v>
      </c>
      <c r="I374" s="6">
        <v>42823</v>
      </c>
      <c r="J374" s="10" t="s">
        <v>1993</v>
      </c>
      <c r="K374">
        <f>_xll.AtlasFormulas.AtlasFunctions.AtlasBalance("PROD",DataAreaId,"T.LedgerTrans","Sum|AmountMST|0","","","","","","","AccountNum|Voucher","120010",$J374)</f>
        <v>0</v>
      </c>
    </row>
    <row r="375" spans="1:11" x14ac:dyDescent="0.25">
      <c r="A375" s="4" t="s">
        <v>1483</v>
      </c>
      <c r="B375" s="7" t="str">
        <f>_xll.AtlasFormulas.AtlasFunctions.AtlasTable("PROD",DataAreaId,"T.SalesTable","%CustAccount","","","","","","","SalesId",$A375)</f>
        <v>364-000014</v>
      </c>
      <c r="C375" s="7" t="str">
        <f>_xll.AtlasFormulas.AtlasFunctions.AtlasTable("PROD",DataAreaId,"T.CustTable","%Name","","","","","","","AccountNum",$B375)</f>
        <v>Rowij</v>
      </c>
      <c r="D375" s="4" t="s">
        <v>499</v>
      </c>
      <c r="E375" s="4" t="s">
        <v>500</v>
      </c>
      <c r="F375" s="6">
        <v>42821</v>
      </c>
      <c r="G375" s="4" t="s">
        <v>1828</v>
      </c>
      <c r="H375" s="9">
        <v>100</v>
      </c>
      <c r="I375" s="6">
        <v>42823</v>
      </c>
      <c r="J375" s="10" t="s">
        <v>1993</v>
      </c>
      <c r="K375">
        <f>_xll.AtlasFormulas.AtlasFunctions.AtlasBalance("PROD",DataAreaId,"T.LedgerTrans","Sum|AmountMST|0","","","","","","","AccountNum|Voucher","120010",$J375)</f>
        <v>0</v>
      </c>
    </row>
    <row r="376" spans="1:11" x14ac:dyDescent="0.25">
      <c r="A376" s="4" t="s">
        <v>1481</v>
      </c>
      <c r="B376" s="7" t="str">
        <f>_xll.AtlasFormulas.AtlasFunctions.AtlasTable("PROD",DataAreaId,"T.SalesTable","%CustAccount","","","","","","","SalesId",$A376)</f>
        <v>364-000014</v>
      </c>
      <c r="C376" s="7" t="str">
        <f>_xll.AtlasFormulas.AtlasFunctions.AtlasTable("PROD",DataAreaId,"T.CustTable","%Name","","","","","","","AccountNum",$B376)</f>
        <v>Rowij</v>
      </c>
      <c r="D376" s="4" t="s">
        <v>499</v>
      </c>
      <c r="E376" s="4" t="s">
        <v>500</v>
      </c>
      <c r="F376" s="6">
        <v>42815</v>
      </c>
      <c r="G376" s="4" t="s">
        <v>1828</v>
      </c>
      <c r="H376" s="9">
        <v>35</v>
      </c>
      <c r="I376" s="6">
        <v>42823</v>
      </c>
      <c r="J376" s="10" t="s">
        <v>1992</v>
      </c>
      <c r="K376">
        <f>_xll.AtlasFormulas.AtlasFunctions.AtlasBalance("PROD",DataAreaId,"T.LedgerTrans","Sum|AmountMST|0","","","","","","","AccountNum|Voucher","120010",$J376)</f>
        <v>0</v>
      </c>
    </row>
    <row r="377" spans="1:11" x14ac:dyDescent="0.25">
      <c r="A377" s="4" t="s">
        <v>1481</v>
      </c>
      <c r="B377" s="7" t="str">
        <f>_xll.AtlasFormulas.AtlasFunctions.AtlasTable("PROD",DataAreaId,"T.SalesTable","%CustAccount","","","","","","","SalesId",$A377)</f>
        <v>364-000014</v>
      </c>
      <c r="C377" s="7" t="str">
        <f>_xll.AtlasFormulas.AtlasFunctions.AtlasTable("PROD",DataAreaId,"T.CustTable","%Name","","","","","","","AccountNum",$B377)</f>
        <v>Rowij</v>
      </c>
      <c r="D377" s="4" t="s">
        <v>499</v>
      </c>
      <c r="E377" s="4" t="s">
        <v>500</v>
      </c>
      <c r="F377" s="6">
        <v>42815</v>
      </c>
      <c r="G377" s="4" t="s">
        <v>1828</v>
      </c>
      <c r="H377" s="9">
        <v>100</v>
      </c>
      <c r="I377" s="6">
        <v>42823</v>
      </c>
      <c r="J377" s="10" t="s">
        <v>1992</v>
      </c>
      <c r="K377">
        <f>_xll.AtlasFormulas.AtlasFunctions.AtlasBalance("PROD",DataAreaId,"T.LedgerTrans","Sum|AmountMST|0","","","","","","","AccountNum|Voucher","120010",$J377)</f>
        <v>0</v>
      </c>
    </row>
    <row r="378" spans="1:11" x14ac:dyDescent="0.25">
      <c r="A378" s="4" t="s">
        <v>1490</v>
      </c>
      <c r="B378" s="7" t="str">
        <f>_xll.AtlasFormulas.AtlasFunctions.AtlasTable("PROD",DataAreaId,"T.SalesTable","%CustAccount","","","","","","","SalesId",$A378)</f>
        <v>364-000064</v>
      </c>
      <c r="C378" s="7" t="str">
        <f>_xll.AtlasFormulas.AtlasFunctions.AtlasTable("PROD",DataAreaId,"T.CustTable","%Name","","","","","","","AccountNum",$B378)</f>
        <v>Hakron-Nunspeet B.V.</v>
      </c>
      <c r="D378" s="4" t="s">
        <v>242</v>
      </c>
      <c r="E378" s="4" t="s">
        <v>241</v>
      </c>
      <c r="F378" s="6">
        <v>42760</v>
      </c>
      <c r="G378" s="4" t="s">
        <v>1828</v>
      </c>
      <c r="H378" s="9">
        <v>150</v>
      </c>
      <c r="I378" s="6">
        <v>42760</v>
      </c>
      <c r="J378" s="10" t="s">
        <v>2055</v>
      </c>
      <c r="K378">
        <f>_xll.AtlasFormulas.AtlasFunctions.AtlasBalance("PROD",DataAreaId,"T.LedgerTrans","Sum|AmountMST|0","","","","","","","AccountNum|Voucher","120010",$J378)</f>
        <v>3786</v>
      </c>
    </row>
    <row r="379" spans="1:11" x14ac:dyDescent="0.25">
      <c r="A379" s="4" t="s">
        <v>1490</v>
      </c>
      <c r="B379" s="7" t="str">
        <f>_xll.AtlasFormulas.AtlasFunctions.AtlasTable("PROD",DataAreaId,"T.SalesTable","%CustAccount","","","","","","","SalesId",$A379)</f>
        <v>364-000064</v>
      </c>
      <c r="C379" s="7" t="str">
        <f>_xll.AtlasFormulas.AtlasFunctions.AtlasTable("PROD",DataAreaId,"T.CustTable","%Name","","","","","","","AccountNum",$B379)</f>
        <v>Hakron-Nunspeet B.V.</v>
      </c>
      <c r="D379" s="4" t="s">
        <v>242</v>
      </c>
      <c r="E379" s="4" t="s">
        <v>241</v>
      </c>
      <c r="F379" s="6">
        <v>42760</v>
      </c>
      <c r="G379" s="4" t="s">
        <v>1828</v>
      </c>
      <c r="H379" s="9">
        <v>150</v>
      </c>
      <c r="I379" s="6">
        <v>42760</v>
      </c>
      <c r="J379" s="10" t="s">
        <v>2055</v>
      </c>
      <c r="K379">
        <f>_xll.AtlasFormulas.AtlasFunctions.AtlasBalance("PROD",DataAreaId,"T.LedgerTrans","Sum|AmountMST|0","","","","","","","AccountNum|Voucher","120010",$J379)</f>
        <v>3786</v>
      </c>
    </row>
    <row r="380" spans="1:11" x14ac:dyDescent="0.25">
      <c r="A380" s="4" t="s">
        <v>1492</v>
      </c>
      <c r="B380" s="7" t="str">
        <f>_xll.AtlasFormulas.AtlasFunctions.AtlasTable("PROD",DataAreaId,"T.SalesTable","%CustAccount","","","","","","","SalesId",$A380)</f>
        <v>364-000064</v>
      </c>
      <c r="C380" s="7" t="str">
        <f>_xll.AtlasFormulas.AtlasFunctions.AtlasTable("PROD",DataAreaId,"T.CustTable","%Name","","","","","","","AccountNum",$B380)</f>
        <v>Hakron-Nunspeet B.V.</v>
      </c>
      <c r="D380" s="4" t="s">
        <v>242</v>
      </c>
      <c r="E380" s="4" t="s">
        <v>241</v>
      </c>
      <c r="F380" s="6">
        <v>42789</v>
      </c>
      <c r="G380" s="4" t="s">
        <v>1828</v>
      </c>
      <c r="H380" s="9">
        <v>150</v>
      </c>
      <c r="I380" s="6">
        <v>42790</v>
      </c>
      <c r="J380" s="10" t="s">
        <v>2056</v>
      </c>
      <c r="K380">
        <f>_xll.AtlasFormulas.AtlasFunctions.AtlasBalance("PROD",DataAreaId,"T.LedgerTrans","Sum|AmountMST|0","","","","","","","AccountNum|Voucher","120010",$J380)</f>
        <v>3786</v>
      </c>
    </row>
    <row r="381" spans="1:11" x14ac:dyDescent="0.25">
      <c r="A381" s="4" t="s">
        <v>1492</v>
      </c>
      <c r="B381" s="7" t="str">
        <f>_xll.AtlasFormulas.AtlasFunctions.AtlasTable("PROD",DataAreaId,"T.SalesTable","%CustAccount","","","","","","","SalesId",$A381)</f>
        <v>364-000064</v>
      </c>
      <c r="C381" s="7" t="str">
        <f>_xll.AtlasFormulas.AtlasFunctions.AtlasTable("PROD",DataAreaId,"T.CustTable","%Name","","","","","","","AccountNum",$B381)</f>
        <v>Hakron-Nunspeet B.V.</v>
      </c>
      <c r="D381" s="4" t="s">
        <v>242</v>
      </c>
      <c r="E381" s="4" t="s">
        <v>241</v>
      </c>
      <c r="F381" s="6">
        <v>42789</v>
      </c>
      <c r="G381" s="4" t="s">
        <v>1828</v>
      </c>
      <c r="H381" s="9">
        <v>150</v>
      </c>
      <c r="I381" s="6">
        <v>42790</v>
      </c>
      <c r="J381" s="10" t="s">
        <v>2056</v>
      </c>
      <c r="K381">
        <f>_xll.AtlasFormulas.AtlasFunctions.AtlasBalance("PROD",DataAreaId,"T.LedgerTrans","Sum|AmountMST|0","","","","","","","AccountNum|Voucher","120010",$J381)</f>
        <v>3786</v>
      </c>
    </row>
    <row r="382" spans="1:11" x14ac:dyDescent="0.25">
      <c r="A382" s="4" t="s">
        <v>1494</v>
      </c>
      <c r="B382" s="7" t="str">
        <f>_xll.AtlasFormulas.AtlasFunctions.AtlasTable("PROD",DataAreaId,"T.SalesTable","%CustAccount","","","","","","","SalesId",$A382)</f>
        <v>364-000015</v>
      </c>
      <c r="C382" s="7" t="str">
        <f>_xll.AtlasFormulas.AtlasFunctions.AtlasTable("PROD",DataAreaId,"T.CustTable","%Name","","","","","","","AccountNum",$B382)</f>
        <v>Vogel B.V.</v>
      </c>
      <c r="D382" s="4" t="s">
        <v>242</v>
      </c>
      <c r="E382" s="4" t="s">
        <v>241</v>
      </c>
      <c r="F382" s="6">
        <v>42828</v>
      </c>
      <c r="G382" s="4" t="s">
        <v>1828</v>
      </c>
      <c r="H382" s="9">
        <v>38</v>
      </c>
      <c r="I382" s="6">
        <v>42832</v>
      </c>
      <c r="J382" s="10" t="s">
        <v>1938</v>
      </c>
      <c r="K382">
        <f>_xll.AtlasFormulas.AtlasFunctions.AtlasBalance("PROD",DataAreaId,"T.LedgerTrans","Sum|AmountMST|0","","","","","","","AccountNum|Voucher","120010",$J382)</f>
        <v>509.78</v>
      </c>
    </row>
    <row r="383" spans="1:11" x14ac:dyDescent="0.25">
      <c r="A383" s="4" t="s">
        <v>1500</v>
      </c>
      <c r="B383" s="7" t="str">
        <f>_xll.AtlasFormulas.AtlasFunctions.AtlasTable("PROD",DataAreaId,"T.SalesTable","%CustAccount","","","","","","","SalesId",$A383)</f>
        <v>364-000059</v>
      </c>
      <c r="C383" s="7" t="str">
        <f>_xll.AtlasFormulas.AtlasFunctions.AtlasTable("PROD",DataAreaId,"T.CustTable","%Name","","","","","","","AccountNum",$B383)</f>
        <v>Kreeft Betonrenovatie &amp; Injectietechnieken BV</v>
      </c>
      <c r="D383" s="4" t="s">
        <v>509</v>
      </c>
      <c r="E383" s="4" t="s">
        <v>510</v>
      </c>
      <c r="F383" s="6">
        <v>42860</v>
      </c>
      <c r="G383" s="4" t="s">
        <v>1828</v>
      </c>
      <c r="H383" s="9">
        <v>97.2</v>
      </c>
      <c r="I383" s="6">
        <v>42867</v>
      </c>
      <c r="J383" s="10" t="s">
        <v>1991</v>
      </c>
      <c r="K383">
        <f>_xll.AtlasFormulas.AtlasFunctions.AtlasBalance("PROD",DataAreaId,"T.LedgerTrans","Sum|AmountMST|0","","","","","","","AccountNum|Voucher","120010",$J383)</f>
        <v>0</v>
      </c>
    </row>
    <row r="384" spans="1:11" x14ac:dyDescent="0.25">
      <c r="A384" s="4" t="s">
        <v>1500</v>
      </c>
      <c r="B384" s="7" t="str">
        <f>_xll.AtlasFormulas.AtlasFunctions.AtlasTable("PROD",DataAreaId,"T.SalesTable","%CustAccount","","","","","","","SalesId",$A384)</f>
        <v>364-000059</v>
      </c>
      <c r="C384" s="7" t="str">
        <f>_xll.AtlasFormulas.AtlasFunctions.AtlasTable("PROD",DataAreaId,"T.CustTable","%Name","","","","","","","AccountNum",$B384)</f>
        <v>Kreeft Betonrenovatie &amp; Injectietechnieken BV</v>
      </c>
      <c r="D384" s="4" t="s">
        <v>509</v>
      </c>
      <c r="E384" s="4" t="s">
        <v>510</v>
      </c>
      <c r="F384" s="6">
        <v>42860</v>
      </c>
      <c r="G384" s="4" t="s">
        <v>1828</v>
      </c>
      <c r="H384" s="9">
        <v>140.4</v>
      </c>
      <c r="I384" s="6">
        <v>42867</v>
      </c>
      <c r="J384" s="10" t="s">
        <v>1991</v>
      </c>
      <c r="K384">
        <f>_xll.AtlasFormulas.AtlasFunctions.AtlasBalance("PROD",DataAreaId,"T.LedgerTrans","Sum|AmountMST|0","","","","","","","AccountNum|Voucher","120010",$J384)</f>
        <v>0</v>
      </c>
    </row>
    <row r="385" spans="1:11" x14ac:dyDescent="0.25">
      <c r="A385" s="4" t="s">
        <v>1500</v>
      </c>
      <c r="B385" s="7" t="str">
        <f>_xll.AtlasFormulas.AtlasFunctions.AtlasTable("PROD",DataAreaId,"T.SalesTable","%CustAccount","","","","","","","SalesId",$A385)</f>
        <v>364-000059</v>
      </c>
      <c r="C385" s="7" t="str">
        <f>_xll.AtlasFormulas.AtlasFunctions.AtlasTable("PROD",DataAreaId,"T.CustTable","%Name","","","","","","","AccountNum",$B385)</f>
        <v>Kreeft Betonrenovatie &amp; Injectietechnieken BV</v>
      </c>
      <c r="D385" s="4" t="s">
        <v>509</v>
      </c>
      <c r="E385" s="4" t="s">
        <v>510</v>
      </c>
      <c r="F385" s="6">
        <v>42860</v>
      </c>
      <c r="G385" s="4" t="s">
        <v>1828</v>
      </c>
      <c r="H385" s="9">
        <v>151.19999999999999</v>
      </c>
      <c r="I385" s="6">
        <v>42867</v>
      </c>
      <c r="J385" s="10" t="s">
        <v>1991</v>
      </c>
      <c r="K385">
        <f>_xll.AtlasFormulas.AtlasFunctions.AtlasBalance("PROD",DataAreaId,"T.LedgerTrans","Sum|AmountMST|0","","","","","","","AccountNum|Voucher","120010",$J385)</f>
        <v>0</v>
      </c>
    </row>
    <row r="386" spans="1:11" x14ac:dyDescent="0.25">
      <c r="A386" s="4" t="s">
        <v>1496</v>
      </c>
      <c r="B386" s="7" t="str">
        <f>_xll.AtlasFormulas.AtlasFunctions.AtlasTable("PROD",DataAreaId,"T.SalesTable","%CustAccount","","","","","","","SalesId",$A386)</f>
        <v>364-000010</v>
      </c>
      <c r="C386" s="7" t="str">
        <f>_xll.AtlasFormulas.AtlasFunctions.AtlasTable("PROD",DataAreaId,"T.CustTable","%Name","","","","","","","AccountNum",$B386)</f>
        <v>Balm Uitwendige Wapening B.V.</v>
      </c>
      <c r="D386" s="4" t="s">
        <v>509</v>
      </c>
      <c r="E386" s="4" t="s">
        <v>510</v>
      </c>
      <c r="F386" s="6">
        <v>42766</v>
      </c>
      <c r="G386" s="4" t="s">
        <v>1828</v>
      </c>
      <c r="H386" s="9">
        <v>100</v>
      </c>
      <c r="I386" s="6">
        <v>42774</v>
      </c>
      <c r="J386" s="10" t="s">
        <v>2057</v>
      </c>
      <c r="K386">
        <f>_xll.AtlasFormulas.AtlasFunctions.AtlasBalance("PROD",DataAreaId,"T.LedgerTrans","Sum|AmountMST|0","","","","","","","AccountNum|Voucher","120010",$J386)</f>
        <v>1452.5</v>
      </c>
    </row>
    <row r="387" spans="1:11" x14ac:dyDescent="0.25">
      <c r="A387" s="4" t="s">
        <v>1498</v>
      </c>
      <c r="B387" s="7" t="str">
        <f>_xll.AtlasFormulas.AtlasFunctions.AtlasTable("PROD",DataAreaId,"T.SalesTable","%CustAccount","","","","","","","SalesId",$A387)</f>
        <v>364-000010</v>
      </c>
      <c r="C387" s="7" t="str">
        <f>_xll.AtlasFormulas.AtlasFunctions.AtlasTable("PROD",DataAreaId,"T.CustTable","%Name","","","","","","","AccountNum",$B387)</f>
        <v>Balm Uitwendige Wapening B.V.</v>
      </c>
      <c r="D387" s="4" t="s">
        <v>509</v>
      </c>
      <c r="E387" s="4" t="s">
        <v>510</v>
      </c>
      <c r="F387" s="6">
        <v>42775</v>
      </c>
      <c r="G387" s="4" t="s">
        <v>1828</v>
      </c>
      <c r="H387" s="9">
        <v>30</v>
      </c>
      <c r="I387" s="6">
        <v>42775</v>
      </c>
      <c r="J387" s="10" t="s">
        <v>1904</v>
      </c>
      <c r="K387">
        <f>_xll.AtlasFormulas.AtlasFunctions.AtlasBalance("PROD",DataAreaId,"T.LedgerTrans","Sum|AmountMST|0","","","","","","","AccountNum|Voucher","120010",$J387)</f>
        <v>435.75</v>
      </c>
    </row>
    <row r="388" spans="1:11" x14ac:dyDescent="0.25">
      <c r="A388" s="4" t="s">
        <v>1504</v>
      </c>
      <c r="B388" s="7" t="str">
        <f>_xll.AtlasFormulas.AtlasFunctions.AtlasTable("PROD",DataAreaId,"T.SalesTable","%CustAccount","","","","","","","SalesId",$A388)</f>
        <v>364-000010</v>
      </c>
      <c r="C388" s="7" t="str">
        <f>_xll.AtlasFormulas.AtlasFunctions.AtlasTable("PROD",DataAreaId,"T.CustTable","%Name","","","","","","","AccountNum",$B388)</f>
        <v>Balm Uitwendige Wapening B.V.</v>
      </c>
      <c r="D388" s="4" t="s">
        <v>156</v>
      </c>
      <c r="E388" s="4" t="s">
        <v>155</v>
      </c>
      <c r="F388" s="6">
        <v>42773</v>
      </c>
      <c r="G388" s="4" t="s">
        <v>1828</v>
      </c>
      <c r="H388" s="9">
        <v>100</v>
      </c>
      <c r="I388" s="6">
        <v>42774</v>
      </c>
      <c r="J388" s="10" t="s">
        <v>1905</v>
      </c>
      <c r="K388">
        <f>_xll.AtlasFormulas.AtlasFunctions.AtlasBalance("PROD",DataAreaId,"T.LedgerTrans","Sum|AmountMST|0","","","","","","","AccountNum|Voucher","120010",$J388)</f>
        <v>18.61</v>
      </c>
    </row>
    <row r="389" spans="1:11" x14ac:dyDescent="0.25">
      <c r="A389" s="4" t="s">
        <v>1504</v>
      </c>
      <c r="B389" s="7" t="str">
        <f>_xll.AtlasFormulas.AtlasFunctions.AtlasTable("PROD",DataAreaId,"T.SalesTable","%CustAccount","","","","","","","SalesId",$A389)</f>
        <v>364-000010</v>
      </c>
      <c r="C389" s="7" t="str">
        <f>_xll.AtlasFormulas.AtlasFunctions.AtlasTable("PROD",DataAreaId,"T.CustTable","%Name","","","","","","","AccountNum",$B389)</f>
        <v>Balm Uitwendige Wapening B.V.</v>
      </c>
      <c r="D389" s="4" t="s">
        <v>156</v>
      </c>
      <c r="E389" s="4" t="s">
        <v>155</v>
      </c>
      <c r="F389" s="6">
        <v>42773</v>
      </c>
      <c r="G389" s="4" t="s">
        <v>1828</v>
      </c>
      <c r="H389" s="9">
        <v>100</v>
      </c>
      <c r="I389" s="6">
        <v>42774</v>
      </c>
      <c r="J389" s="10" t="s">
        <v>1905</v>
      </c>
      <c r="K389">
        <f>_xll.AtlasFormulas.AtlasFunctions.AtlasBalance("PROD",DataAreaId,"T.LedgerTrans","Sum|AmountMST|0","","","","","","","AccountNum|Voucher","120010",$J389)</f>
        <v>18.61</v>
      </c>
    </row>
    <row r="390" spans="1:11" x14ac:dyDescent="0.25">
      <c r="A390" s="4" t="s">
        <v>1502</v>
      </c>
      <c r="B390" s="7" t="str">
        <f>_xll.AtlasFormulas.AtlasFunctions.AtlasTable("PROD",DataAreaId,"T.SalesTable","%CustAccount","","","","","","","SalesId",$A390)</f>
        <v>364-000010</v>
      </c>
      <c r="C390" s="7" t="str">
        <f>_xll.AtlasFormulas.AtlasFunctions.AtlasTable("PROD",DataAreaId,"T.CustTable","%Name","","","","","","","AccountNum",$B390)</f>
        <v>Balm Uitwendige Wapening B.V.</v>
      </c>
      <c r="D390" s="4" t="s">
        <v>156</v>
      </c>
      <c r="E390" s="4" t="s">
        <v>155</v>
      </c>
      <c r="F390" s="6">
        <v>42769</v>
      </c>
      <c r="G390" s="4" t="s">
        <v>1828</v>
      </c>
      <c r="H390" s="9">
        <v>100</v>
      </c>
      <c r="I390" s="6">
        <v>42774</v>
      </c>
      <c r="J390" s="10" t="s">
        <v>1903</v>
      </c>
      <c r="K390">
        <f>_xll.AtlasFormulas.AtlasFunctions.AtlasBalance("PROD",DataAreaId,"T.LedgerTrans","Sum|AmountMST|0","","","","","","","AccountNum|Voucher","120010",$J390)</f>
        <v>3805</v>
      </c>
    </row>
    <row r="391" spans="1:11" x14ac:dyDescent="0.25">
      <c r="A391" s="4" t="s">
        <v>1502</v>
      </c>
      <c r="B391" s="7" t="str">
        <f>_xll.AtlasFormulas.AtlasFunctions.AtlasTable("PROD",DataAreaId,"T.SalesTable","%CustAccount","","","","","","","SalesId",$A391)</f>
        <v>364-000010</v>
      </c>
      <c r="C391" s="7" t="str">
        <f>_xll.AtlasFormulas.AtlasFunctions.AtlasTable("PROD",DataAreaId,"T.CustTable","%Name","","","","","","","AccountNum",$B391)</f>
        <v>Balm Uitwendige Wapening B.V.</v>
      </c>
      <c r="D391" s="4" t="s">
        <v>156</v>
      </c>
      <c r="E391" s="4" t="s">
        <v>155</v>
      </c>
      <c r="F391" s="6">
        <v>42769</v>
      </c>
      <c r="G391" s="4" t="s">
        <v>1828</v>
      </c>
      <c r="H391" s="9">
        <v>100</v>
      </c>
      <c r="I391" s="6">
        <v>42774</v>
      </c>
      <c r="J391" s="10" t="s">
        <v>1903</v>
      </c>
      <c r="K391">
        <f>_xll.AtlasFormulas.AtlasFunctions.AtlasBalance("PROD",DataAreaId,"T.LedgerTrans","Sum|AmountMST|0","","","","","","","AccountNum|Voucher","120010",$J391)</f>
        <v>3805</v>
      </c>
    </row>
    <row r="392" spans="1:11" x14ac:dyDescent="0.25">
      <c r="A392" s="4" t="s">
        <v>1502</v>
      </c>
      <c r="B392" s="7" t="str">
        <f>_xll.AtlasFormulas.AtlasFunctions.AtlasTable("PROD",DataAreaId,"T.SalesTable","%CustAccount","","","","","","","SalesId",$A392)</f>
        <v>364-000010</v>
      </c>
      <c r="C392" s="7" t="str">
        <f>_xll.AtlasFormulas.AtlasFunctions.AtlasTable("PROD",DataAreaId,"T.CustTable","%Name","","","","","","","AccountNum",$B392)</f>
        <v>Balm Uitwendige Wapening B.V.</v>
      </c>
      <c r="D392" s="4" t="s">
        <v>156</v>
      </c>
      <c r="E392" s="4" t="s">
        <v>155</v>
      </c>
      <c r="F392" s="6">
        <v>42769</v>
      </c>
      <c r="G392" s="4" t="s">
        <v>1828</v>
      </c>
      <c r="H392" s="9">
        <v>100</v>
      </c>
      <c r="I392" s="6">
        <v>42774</v>
      </c>
      <c r="J392" s="10" t="s">
        <v>1903</v>
      </c>
      <c r="K392">
        <f>_xll.AtlasFormulas.AtlasFunctions.AtlasBalance("PROD",DataAreaId,"T.LedgerTrans","Sum|AmountMST|0","","","","","","","AccountNum|Voucher","120010",$J392)</f>
        <v>3805</v>
      </c>
    </row>
    <row r="393" spans="1:11" x14ac:dyDescent="0.25">
      <c r="A393" s="4" t="s">
        <v>1005</v>
      </c>
      <c r="B393" s="7" t="str">
        <f>_xll.AtlasFormulas.AtlasFunctions.AtlasTable("PROD",DataAreaId,"T.SalesTable","%CustAccount","","","","","","","SalesId",$A393)</f>
        <v>364-000031</v>
      </c>
      <c r="C393" s="7" t="str">
        <f>_xll.AtlasFormulas.AtlasFunctions.AtlasTable("PROD",DataAreaId,"T.CustTable","%Name","","","","","","","AccountNum",$B393)</f>
        <v>Aannemingsbedrijf Vermeulen Benthuizen B.V.</v>
      </c>
      <c r="D393" s="4" t="s">
        <v>1412</v>
      </c>
      <c r="E393" s="4" t="s">
        <v>1414</v>
      </c>
      <c r="F393" s="6">
        <v>42837</v>
      </c>
      <c r="G393" s="4" t="s">
        <v>1828</v>
      </c>
      <c r="H393" s="9">
        <v>3705</v>
      </c>
      <c r="I393" s="6">
        <v>42853</v>
      </c>
      <c r="J393" s="10" t="s">
        <v>2058</v>
      </c>
      <c r="K393">
        <f>_xll.AtlasFormulas.AtlasFunctions.AtlasBalance("PROD",DataAreaId,"T.LedgerTrans","Sum|AmountMST|0","","","","","","","AccountNum|Voucher","120010",$J393)</f>
        <v>7199.97</v>
      </c>
    </row>
    <row r="394" spans="1:11" x14ac:dyDescent="0.25">
      <c r="A394" s="4" t="s">
        <v>1415</v>
      </c>
      <c r="B394" s="7" t="str">
        <f>_xll.AtlasFormulas.AtlasFunctions.AtlasTable("PROD",DataAreaId,"T.SalesTable","%CustAccount","","","","","","","SalesId",$A394)</f>
        <v>364-000031</v>
      </c>
      <c r="C394" s="7" t="str">
        <f>_xll.AtlasFormulas.AtlasFunctions.AtlasTable("PROD",DataAreaId,"T.CustTable","%Name","","","","","","","AccountNum",$B394)</f>
        <v>Aannemingsbedrijf Vermeulen Benthuizen B.V.</v>
      </c>
      <c r="D394" s="4" t="s">
        <v>1412</v>
      </c>
      <c r="E394" s="4" t="s">
        <v>1414</v>
      </c>
      <c r="F394" s="6">
        <v>42865</v>
      </c>
      <c r="G394" s="4" t="s">
        <v>1828</v>
      </c>
      <c r="H394" s="9">
        <v>585</v>
      </c>
      <c r="I394" s="6">
        <v>42870</v>
      </c>
      <c r="J394" s="10" t="s">
        <v>1925</v>
      </c>
      <c r="K394">
        <f>_xll.AtlasFormulas.AtlasFunctions.AtlasBalance("PROD",DataAreaId,"T.LedgerTrans","Sum|AmountMST|0","","","","","","","AccountNum|Voucher","120010",$J394)</f>
        <v>990</v>
      </c>
    </row>
    <row r="395" spans="1:11" x14ac:dyDescent="0.25">
      <c r="A395" s="4" t="s">
        <v>1417</v>
      </c>
      <c r="B395" s="7" t="str">
        <f>_xll.AtlasFormulas.AtlasFunctions.AtlasTable("PROD",DataAreaId,"T.SalesTable","%CustAccount","","","","","","","SalesId",$A395)</f>
        <v>364-000031</v>
      </c>
      <c r="C395" s="7" t="str">
        <f>_xll.AtlasFormulas.AtlasFunctions.AtlasTable("PROD",DataAreaId,"T.CustTable","%Name","","","","","","","AccountNum",$B395)</f>
        <v>Aannemingsbedrijf Vermeulen Benthuizen B.V.</v>
      </c>
      <c r="D395" s="4" t="s">
        <v>1412</v>
      </c>
      <c r="E395" s="4" t="s">
        <v>1414</v>
      </c>
      <c r="F395" s="6">
        <v>42867</v>
      </c>
      <c r="G395" s="4" t="s">
        <v>1828</v>
      </c>
      <c r="H395" s="9">
        <v>195</v>
      </c>
      <c r="I395" s="6">
        <v>42870</v>
      </c>
      <c r="J395" s="10" t="s">
        <v>2059</v>
      </c>
      <c r="K395">
        <f>_xll.AtlasFormulas.AtlasFunctions.AtlasBalance("PROD",DataAreaId,"T.LedgerTrans","Sum|AmountMST|0","","","","","","","AccountNum|Voucher","120010",$J395)</f>
        <v>329.55</v>
      </c>
    </row>
    <row r="396" spans="1:11" x14ac:dyDescent="0.25">
      <c r="A396" s="4" t="s">
        <v>1423</v>
      </c>
      <c r="B396" s="7" t="str">
        <f>_xll.AtlasFormulas.AtlasFunctions.AtlasTable("PROD",DataAreaId,"T.SalesTable","%CustAccount","","","","","","","SalesId",$A396)</f>
        <v>364-000015</v>
      </c>
      <c r="C396" s="7" t="str">
        <f>_xll.AtlasFormulas.AtlasFunctions.AtlasTable("PROD",DataAreaId,"T.CustTable","%Name","","","","","","","AccountNum",$B396)</f>
        <v>Vogel B.V.</v>
      </c>
      <c r="D396" s="4" t="s">
        <v>199</v>
      </c>
      <c r="E396" s="4" t="s">
        <v>198</v>
      </c>
      <c r="F396" s="6">
        <v>42872</v>
      </c>
      <c r="G396" s="4" t="s">
        <v>1828</v>
      </c>
      <c r="H396" s="9">
        <v>24.3</v>
      </c>
      <c r="I396" s="6">
        <v>42874</v>
      </c>
      <c r="J396" s="10" t="s">
        <v>2060</v>
      </c>
      <c r="K396">
        <f>_xll.AtlasFormulas.AtlasFunctions.AtlasBalance("PROD",DataAreaId,"T.LedgerTrans","Sum|AmountMST|0","","","","","","","AccountNum|Voucher","120010",$J396)</f>
        <v>0</v>
      </c>
    </row>
    <row r="397" spans="1:11" x14ac:dyDescent="0.25">
      <c r="A397" s="4" t="s">
        <v>1423</v>
      </c>
      <c r="B397" s="7" t="str">
        <f>_xll.AtlasFormulas.AtlasFunctions.AtlasTable("PROD",DataAreaId,"T.SalesTable","%CustAccount","","","","","","","SalesId",$A397)</f>
        <v>364-000015</v>
      </c>
      <c r="C397" s="7" t="str">
        <f>_xll.AtlasFormulas.AtlasFunctions.AtlasTable("PROD",DataAreaId,"T.CustTable","%Name","","","","","","","AccountNum",$B397)</f>
        <v>Vogel B.V.</v>
      </c>
      <c r="D397" s="4" t="s">
        <v>199</v>
      </c>
      <c r="E397" s="4" t="s">
        <v>198</v>
      </c>
      <c r="F397" s="6">
        <v>42872</v>
      </c>
      <c r="G397" s="4" t="s">
        <v>1828</v>
      </c>
      <c r="H397" s="9">
        <v>2.6</v>
      </c>
      <c r="I397" s="6">
        <v>42874</v>
      </c>
      <c r="J397" s="10" t="s">
        <v>2060</v>
      </c>
      <c r="K397">
        <f>_xll.AtlasFormulas.AtlasFunctions.AtlasBalance("PROD",DataAreaId,"T.LedgerTrans","Sum|AmountMST|0","","","","","","","AccountNum|Voucher","120010",$J397)</f>
        <v>0</v>
      </c>
    </row>
    <row r="398" spans="1:11" x14ac:dyDescent="0.25">
      <c r="A398" s="4" t="s">
        <v>1423</v>
      </c>
      <c r="B398" s="7" t="str">
        <f>_xll.AtlasFormulas.AtlasFunctions.AtlasTable("PROD",DataAreaId,"T.SalesTable","%CustAccount","","","","","","","SalesId",$A398)</f>
        <v>364-000015</v>
      </c>
      <c r="C398" s="7" t="str">
        <f>_xll.AtlasFormulas.AtlasFunctions.AtlasTable("PROD",DataAreaId,"T.CustTable","%Name","","","","","","","AccountNum",$B398)</f>
        <v>Vogel B.V.</v>
      </c>
      <c r="D398" s="4" t="s">
        <v>199</v>
      </c>
      <c r="E398" s="4" t="s">
        <v>198</v>
      </c>
      <c r="F398" s="6">
        <v>42872</v>
      </c>
      <c r="G398" s="4" t="s">
        <v>1828</v>
      </c>
      <c r="H398" s="9">
        <v>73</v>
      </c>
      <c r="I398" s="6">
        <v>42874</v>
      </c>
      <c r="J398" s="10" t="s">
        <v>2060</v>
      </c>
      <c r="K398">
        <f>_xll.AtlasFormulas.AtlasFunctions.AtlasBalance("PROD",DataAreaId,"T.LedgerTrans","Sum|AmountMST|0","","","","","","","AccountNum|Voucher","120010",$J398)</f>
        <v>0</v>
      </c>
    </row>
    <row r="399" spans="1:11" x14ac:dyDescent="0.25">
      <c r="A399" s="4" t="s">
        <v>1423</v>
      </c>
      <c r="B399" s="7" t="str">
        <f>_xll.AtlasFormulas.AtlasFunctions.AtlasTable("PROD",DataAreaId,"T.SalesTable","%CustAccount","","","","","","","SalesId",$A399)</f>
        <v>364-000015</v>
      </c>
      <c r="C399" s="7" t="str">
        <f>_xll.AtlasFormulas.AtlasFunctions.AtlasTable("PROD",DataAreaId,"T.CustTable","%Name","","","","","","","AccountNum",$B399)</f>
        <v>Vogel B.V.</v>
      </c>
      <c r="D399" s="4" t="s">
        <v>199</v>
      </c>
      <c r="E399" s="4" t="s">
        <v>198</v>
      </c>
      <c r="F399" s="6">
        <v>42872</v>
      </c>
      <c r="G399" s="4" t="s">
        <v>1828</v>
      </c>
      <c r="H399" s="9">
        <v>102.6</v>
      </c>
      <c r="I399" s="6">
        <v>42874</v>
      </c>
      <c r="J399" s="10" t="s">
        <v>2060</v>
      </c>
      <c r="K399">
        <f>_xll.AtlasFormulas.AtlasFunctions.AtlasBalance("PROD",DataAreaId,"T.LedgerTrans","Sum|AmountMST|0","","","","","","","AccountNum|Voucher","120010",$J399)</f>
        <v>0</v>
      </c>
    </row>
    <row r="400" spans="1:11" x14ac:dyDescent="0.25">
      <c r="A400" s="4" t="s">
        <v>1423</v>
      </c>
      <c r="B400" s="7" t="str">
        <f>_xll.AtlasFormulas.AtlasFunctions.AtlasTable("PROD",DataAreaId,"T.SalesTable","%CustAccount","","","","","","","SalesId",$A400)</f>
        <v>364-000015</v>
      </c>
      <c r="C400" s="7" t="str">
        <f>_xll.AtlasFormulas.AtlasFunctions.AtlasTable("PROD",DataAreaId,"T.CustTable","%Name","","","","","","","AccountNum",$B400)</f>
        <v>Vogel B.V.</v>
      </c>
      <c r="D400" s="4" t="s">
        <v>199</v>
      </c>
      <c r="E400" s="4" t="s">
        <v>198</v>
      </c>
      <c r="F400" s="6">
        <v>42872</v>
      </c>
      <c r="G400" s="4" t="s">
        <v>1828</v>
      </c>
      <c r="H400" s="9">
        <v>79.05</v>
      </c>
      <c r="I400" s="6">
        <v>42874</v>
      </c>
      <c r="J400" s="10" t="s">
        <v>2060</v>
      </c>
      <c r="K400">
        <f>_xll.AtlasFormulas.AtlasFunctions.AtlasBalance("PROD",DataAreaId,"T.LedgerTrans","Sum|AmountMST|0","","","","","","","AccountNum|Voucher","120010",$J400)</f>
        <v>0</v>
      </c>
    </row>
    <row r="401" spans="1:11" x14ac:dyDescent="0.25">
      <c r="A401" s="4" t="s">
        <v>1421</v>
      </c>
      <c r="B401" s="7" t="str">
        <f>_xll.AtlasFormulas.AtlasFunctions.AtlasTable("PROD",DataAreaId,"T.SalesTable","%CustAccount","","","","","","","SalesId",$A401)</f>
        <v>364-000015</v>
      </c>
      <c r="C401" s="7" t="str">
        <f>_xll.AtlasFormulas.AtlasFunctions.AtlasTable("PROD",DataAreaId,"T.CustTable","%Name","","","","","","","AccountNum",$B401)</f>
        <v>Vogel B.V.</v>
      </c>
      <c r="D401" s="4" t="s">
        <v>199</v>
      </c>
      <c r="E401" s="4" t="s">
        <v>198</v>
      </c>
      <c r="F401" s="6">
        <v>42864</v>
      </c>
      <c r="G401" s="4" t="s">
        <v>1828</v>
      </c>
      <c r="H401" s="9">
        <v>90.85</v>
      </c>
      <c r="I401" s="6">
        <v>42867</v>
      </c>
      <c r="J401" s="10" t="s">
        <v>2061</v>
      </c>
      <c r="K401">
        <f>_xll.AtlasFormulas.AtlasFunctions.AtlasBalance("PROD",DataAreaId,"T.LedgerTrans","Sum|AmountMST|0","","","","","","","AccountNum|Voucher","120010",$J401)</f>
        <v>0</v>
      </c>
    </row>
    <row r="402" spans="1:11" x14ac:dyDescent="0.25">
      <c r="A402" s="4" t="s">
        <v>1421</v>
      </c>
      <c r="B402" s="7" t="str">
        <f>_xll.AtlasFormulas.AtlasFunctions.AtlasTable("PROD",DataAreaId,"T.SalesTable","%CustAccount","","","","","","","SalesId",$A402)</f>
        <v>364-000015</v>
      </c>
      <c r="C402" s="7" t="str">
        <f>_xll.AtlasFormulas.AtlasFunctions.AtlasTable("PROD",DataAreaId,"T.CustTable","%Name","","","","","","","AccountNum",$B402)</f>
        <v>Vogel B.V.</v>
      </c>
      <c r="D402" s="4" t="s">
        <v>199</v>
      </c>
      <c r="E402" s="4" t="s">
        <v>198</v>
      </c>
      <c r="F402" s="6">
        <v>42864</v>
      </c>
      <c r="G402" s="4" t="s">
        <v>1828</v>
      </c>
      <c r="H402" s="9">
        <v>8.6</v>
      </c>
      <c r="I402" s="6">
        <v>42867</v>
      </c>
      <c r="J402" s="10" t="s">
        <v>2061</v>
      </c>
      <c r="K402">
        <f>_xll.AtlasFormulas.AtlasFunctions.AtlasBalance("PROD",DataAreaId,"T.LedgerTrans","Sum|AmountMST|0","","","","","","","AccountNum|Voucher","120010",$J402)</f>
        <v>0</v>
      </c>
    </row>
    <row r="403" spans="1:11" x14ac:dyDescent="0.25">
      <c r="A403" s="4" t="s">
        <v>1421</v>
      </c>
      <c r="B403" s="7" t="str">
        <f>_xll.AtlasFormulas.AtlasFunctions.AtlasTable("PROD",DataAreaId,"T.SalesTable","%CustAccount","","","","","","","SalesId",$A403)</f>
        <v>364-000015</v>
      </c>
      <c r="C403" s="7" t="str">
        <f>_xll.AtlasFormulas.AtlasFunctions.AtlasTable("PROD",DataAreaId,"T.CustTable","%Name","","","","","","","AccountNum",$B403)</f>
        <v>Vogel B.V.</v>
      </c>
      <c r="D403" s="4" t="s">
        <v>199</v>
      </c>
      <c r="E403" s="4" t="s">
        <v>198</v>
      </c>
      <c r="F403" s="6">
        <v>42864</v>
      </c>
      <c r="G403" s="4" t="s">
        <v>1828</v>
      </c>
      <c r="H403" s="9">
        <v>0.7</v>
      </c>
      <c r="I403" s="6">
        <v>42867</v>
      </c>
      <c r="J403" s="10" t="s">
        <v>2061</v>
      </c>
      <c r="K403">
        <f>_xll.AtlasFormulas.AtlasFunctions.AtlasBalance("PROD",DataAreaId,"T.LedgerTrans","Sum|AmountMST|0","","","","","","","AccountNum|Voucher","120010",$J403)</f>
        <v>0</v>
      </c>
    </row>
    <row r="404" spans="1:11" x14ac:dyDescent="0.25">
      <c r="A404" s="4" t="s">
        <v>1421</v>
      </c>
      <c r="B404" s="7" t="str">
        <f>_xll.AtlasFormulas.AtlasFunctions.AtlasTable("PROD",DataAreaId,"T.SalesTable","%CustAccount","","","","","","","SalesId",$A404)</f>
        <v>364-000015</v>
      </c>
      <c r="C404" s="7" t="str">
        <f>_xll.AtlasFormulas.AtlasFunctions.AtlasTable("PROD",DataAreaId,"T.CustTable","%Name","","","","","","","AccountNum",$B404)</f>
        <v>Vogel B.V.</v>
      </c>
      <c r="D404" s="4" t="s">
        <v>199</v>
      </c>
      <c r="E404" s="4" t="s">
        <v>198</v>
      </c>
      <c r="F404" s="6">
        <v>42864</v>
      </c>
      <c r="G404" s="4" t="s">
        <v>1828</v>
      </c>
      <c r="H404" s="9">
        <v>9.5</v>
      </c>
      <c r="I404" s="6">
        <v>42867</v>
      </c>
      <c r="J404" s="10" t="s">
        <v>2061</v>
      </c>
      <c r="K404">
        <f>_xll.AtlasFormulas.AtlasFunctions.AtlasBalance("PROD",DataAreaId,"T.LedgerTrans","Sum|AmountMST|0","","","","","","","AccountNum|Voucher","120010",$J404)</f>
        <v>0</v>
      </c>
    </row>
    <row r="405" spans="1:11" x14ac:dyDescent="0.25">
      <c r="A405" s="4" t="s">
        <v>1421</v>
      </c>
      <c r="B405" s="7" t="str">
        <f>_xll.AtlasFormulas.AtlasFunctions.AtlasTable("PROD",DataAreaId,"T.SalesTable","%CustAccount","","","","","","","SalesId",$A405)</f>
        <v>364-000015</v>
      </c>
      <c r="C405" s="7" t="str">
        <f>_xll.AtlasFormulas.AtlasFunctions.AtlasTable("PROD",DataAreaId,"T.CustTable","%Name","","","","","","","AccountNum",$B405)</f>
        <v>Vogel B.V.</v>
      </c>
      <c r="D405" s="4" t="s">
        <v>199</v>
      </c>
      <c r="E405" s="4" t="s">
        <v>198</v>
      </c>
      <c r="F405" s="6">
        <v>42864</v>
      </c>
      <c r="G405" s="4" t="s">
        <v>1828</v>
      </c>
      <c r="H405" s="9">
        <v>96.9</v>
      </c>
      <c r="I405" s="6">
        <v>42867</v>
      </c>
      <c r="J405" s="10" t="s">
        <v>2061</v>
      </c>
      <c r="K405">
        <f>_xll.AtlasFormulas.AtlasFunctions.AtlasBalance("PROD",DataAreaId,"T.LedgerTrans","Sum|AmountMST|0","","","","","","","AccountNum|Voucher","120010",$J405)</f>
        <v>0</v>
      </c>
    </row>
    <row r="406" spans="1:11" x14ac:dyDescent="0.25">
      <c r="A406" s="4" t="s">
        <v>1421</v>
      </c>
      <c r="B406" s="7" t="str">
        <f>_xll.AtlasFormulas.AtlasFunctions.AtlasTable("PROD",DataAreaId,"T.SalesTable","%CustAccount","","","","","","","SalesId",$A406)</f>
        <v>364-000015</v>
      </c>
      <c r="C406" s="7" t="str">
        <f>_xll.AtlasFormulas.AtlasFunctions.AtlasTable("PROD",DataAreaId,"T.CustTable","%Name","","","","","","","AccountNum",$B406)</f>
        <v>Vogel B.V.</v>
      </c>
      <c r="D406" s="4" t="s">
        <v>199</v>
      </c>
      <c r="E406" s="4" t="s">
        <v>198</v>
      </c>
      <c r="F406" s="6">
        <v>42864</v>
      </c>
      <c r="G406" s="4" t="s">
        <v>1828</v>
      </c>
      <c r="H406" s="9">
        <v>7.65</v>
      </c>
      <c r="I406" s="6">
        <v>42867</v>
      </c>
      <c r="J406" s="10" t="s">
        <v>2061</v>
      </c>
      <c r="K406">
        <f>_xll.AtlasFormulas.AtlasFunctions.AtlasBalance("PROD",DataAreaId,"T.LedgerTrans","Sum|AmountMST|0","","","","","","","AccountNum|Voucher","120010",$J406)</f>
        <v>0</v>
      </c>
    </row>
    <row r="407" spans="1:11" x14ac:dyDescent="0.25">
      <c r="A407" s="4" t="s">
        <v>1419</v>
      </c>
      <c r="B407" s="7" t="str">
        <f>_xll.AtlasFormulas.AtlasFunctions.AtlasTable("PROD",DataAreaId,"T.SalesTable","%CustAccount","","","","","","","SalesId",$A407)</f>
        <v>364-000175</v>
      </c>
      <c r="C407" s="7" t="str">
        <f>_xll.AtlasFormulas.AtlasFunctions.AtlasTable("PROD",DataAreaId,"T.CustTable","%Name","","","","","","","AccountNum",$B407)</f>
        <v>Desami SPRL</v>
      </c>
      <c r="D407" s="4" t="s">
        <v>199</v>
      </c>
      <c r="E407" s="4" t="s">
        <v>198</v>
      </c>
      <c r="F407" s="6">
        <v>42828</v>
      </c>
      <c r="G407" s="4" t="s">
        <v>1828</v>
      </c>
      <c r="H407" s="9">
        <v>91.12</v>
      </c>
      <c r="I407" s="6">
        <v>42830</v>
      </c>
      <c r="J407" s="10" t="s">
        <v>2062</v>
      </c>
      <c r="K407">
        <f>_xll.AtlasFormulas.AtlasFunctions.AtlasBalance("PROD",DataAreaId,"T.LedgerTrans","Sum|AmountMST|0","","","","","","","AccountNum|Voucher","120010",$J407)</f>
        <v>0</v>
      </c>
    </row>
    <row r="408" spans="1:11" x14ac:dyDescent="0.25">
      <c r="A408" s="4" t="s">
        <v>1419</v>
      </c>
      <c r="B408" s="7" t="str">
        <f>_xll.AtlasFormulas.AtlasFunctions.AtlasTable("PROD",DataAreaId,"T.SalesTable","%CustAccount","","","","","","","SalesId",$A408)</f>
        <v>364-000175</v>
      </c>
      <c r="C408" s="7" t="str">
        <f>_xll.AtlasFormulas.AtlasFunctions.AtlasTable("PROD",DataAreaId,"T.CustTable","%Name","","","","","","","AccountNum",$B408)</f>
        <v>Desami SPRL</v>
      </c>
      <c r="D408" s="4" t="s">
        <v>199</v>
      </c>
      <c r="E408" s="4" t="s">
        <v>198</v>
      </c>
      <c r="F408" s="6">
        <v>42828</v>
      </c>
      <c r="G408" s="4" t="s">
        <v>1828</v>
      </c>
      <c r="H408" s="9">
        <v>101.84</v>
      </c>
      <c r="I408" s="6">
        <v>42830</v>
      </c>
      <c r="J408" s="10" t="s">
        <v>2062</v>
      </c>
      <c r="K408">
        <f>_xll.AtlasFormulas.AtlasFunctions.AtlasBalance("PROD",DataAreaId,"T.LedgerTrans","Sum|AmountMST|0","","","","","","","AccountNum|Voucher","120010",$J408)</f>
        <v>0</v>
      </c>
    </row>
    <row r="409" spans="1:11" x14ac:dyDescent="0.25">
      <c r="A409" s="4" t="s">
        <v>1419</v>
      </c>
      <c r="B409" s="7" t="str">
        <f>_xll.AtlasFormulas.AtlasFunctions.AtlasTable("PROD",DataAreaId,"T.SalesTable","%CustAccount","","","","","","","SalesId",$A409)</f>
        <v>364-000175</v>
      </c>
      <c r="C409" s="7" t="str">
        <f>_xll.AtlasFormulas.AtlasFunctions.AtlasTable("PROD",DataAreaId,"T.CustTable","%Name","","","","","","","AccountNum",$B409)</f>
        <v>Desami SPRL</v>
      </c>
      <c r="D409" s="4" t="s">
        <v>199</v>
      </c>
      <c r="E409" s="4" t="s">
        <v>198</v>
      </c>
      <c r="F409" s="6">
        <v>42828</v>
      </c>
      <c r="G409" s="4" t="s">
        <v>1828</v>
      </c>
      <c r="H409" s="9">
        <v>101.84</v>
      </c>
      <c r="I409" s="6">
        <v>42830</v>
      </c>
      <c r="J409" s="10" t="s">
        <v>2062</v>
      </c>
      <c r="K409">
        <f>_xll.AtlasFormulas.AtlasFunctions.AtlasBalance("PROD",DataAreaId,"T.LedgerTrans","Sum|AmountMST|0","","","","","","","AccountNum|Voucher","120010",$J409)</f>
        <v>0</v>
      </c>
    </row>
    <row r="410" spans="1:11" x14ac:dyDescent="0.25">
      <c r="A410" s="4" t="s">
        <v>1419</v>
      </c>
      <c r="B410" s="7" t="str">
        <f>_xll.AtlasFormulas.AtlasFunctions.AtlasTable("PROD",DataAreaId,"T.SalesTable","%CustAccount","","","","","","","SalesId",$A410)</f>
        <v>364-000175</v>
      </c>
      <c r="C410" s="7" t="str">
        <f>_xll.AtlasFormulas.AtlasFunctions.AtlasTable("PROD",DataAreaId,"T.CustTable","%Name","","","","","","","AccountNum",$B410)</f>
        <v>Desami SPRL</v>
      </c>
      <c r="D410" s="4" t="s">
        <v>199</v>
      </c>
      <c r="E410" s="4" t="s">
        <v>198</v>
      </c>
      <c r="F410" s="6">
        <v>42828</v>
      </c>
      <c r="G410" s="4" t="s">
        <v>1828</v>
      </c>
      <c r="H410" s="9">
        <v>101.84</v>
      </c>
      <c r="I410" s="6">
        <v>42830</v>
      </c>
      <c r="J410" s="10" t="s">
        <v>2062</v>
      </c>
      <c r="K410">
        <f>_xll.AtlasFormulas.AtlasFunctions.AtlasBalance("PROD",DataAreaId,"T.LedgerTrans","Sum|AmountMST|0","","","","","","","AccountNum|Voucher","120010",$J410)</f>
        <v>0</v>
      </c>
    </row>
    <row r="411" spans="1:11" x14ac:dyDescent="0.25">
      <c r="A411" s="4" t="s">
        <v>1419</v>
      </c>
      <c r="B411" s="7" t="str">
        <f>_xll.AtlasFormulas.AtlasFunctions.AtlasTable("PROD",DataAreaId,"T.SalesTable","%CustAccount","","","","","","","SalesId",$A411)</f>
        <v>364-000175</v>
      </c>
      <c r="C411" s="7" t="str">
        <f>_xll.AtlasFormulas.AtlasFunctions.AtlasTable("PROD",DataAreaId,"T.CustTable","%Name","","","","","","","AccountNum",$B411)</f>
        <v>Desami SPRL</v>
      </c>
      <c r="D411" s="4" t="s">
        <v>199</v>
      </c>
      <c r="E411" s="4" t="s">
        <v>198</v>
      </c>
      <c r="F411" s="6">
        <v>42828</v>
      </c>
      <c r="G411" s="4" t="s">
        <v>1828</v>
      </c>
      <c r="H411" s="9">
        <v>101.84</v>
      </c>
      <c r="I411" s="6">
        <v>42830</v>
      </c>
      <c r="J411" s="10" t="s">
        <v>2062</v>
      </c>
      <c r="K411">
        <f>_xll.AtlasFormulas.AtlasFunctions.AtlasBalance("PROD",DataAreaId,"T.LedgerTrans","Sum|AmountMST|0","","","","","","","AccountNum|Voucher","120010",$J411)</f>
        <v>0</v>
      </c>
    </row>
    <row r="412" spans="1:11" x14ac:dyDescent="0.25">
      <c r="A412" s="4" t="s">
        <v>1419</v>
      </c>
      <c r="B412" s="7" t="str">
        <f>_xll.AtlasFormulas.AtlasFunctions.AtlasTable("PROD",DataAreaId,"T.SalesTable","%CustAccount","","","","","","","SalesId",$A412)</f>
        <v>364-000175</v>
      </c>
      <c r="C412" s="7" t="str">
        <f>_xll.AtlasFormulas.AtlasFunctions.AtlasTable("PROD",DataAreaId,"T.CustTable","%Name","","","","","","","AccountNum",$B412)</f>
        <v>Desami SPRL</v>
      </c>
      <c r="D412" s="4" t="s">
        <v>199</v>
      </c>
      <c r="E412" s="4" t="s">
        <v>198</v>
      </c>
      <c r="F412" s="6">
        <v>42828</v>
      </c>
      <c r="G412" s="4" t="s">
        <v>1828</v>
      </c>
      <c r="H412" s="9">
        <v>101.84</v>
      </c>
      <c r="I412" s="6">
        <v>42830</v>
      </c>
      <c r="J412" s="10" t="s">
        <v>2062</v>
      </c>
      <c r="K412">
        <f>_xll.AtlasFormulas.AtlasFunctions.AtlasBalance("PROD",DataAreaId,"T.LedgerTrans","Sum|AmountMST|0","","","","","","","AccountNum|Voucher","120010",$J412)</f>
        <v>0</v>
      </c>
    </row>
    <row r="413" spans="1:11" x14ac:dyDescent="0.25">
      <c r="A413" s="4" t="s">
        <v>1419</v>
      </c>
      <c r="B413" s="7" t="str">
        <f>_xll.AtlasFormulas.AtlasFunctions.AtlasTable("PROD",DataAreaId,"T.SalesTable","%CustAccount","","","","","","","SalesId",$A413)</f>
        <v>364-000175</v>
      </c>
      <c r="C413" s="7" t="str">
        <f>_xll.AtlasFormulas.AtlasFunctions.AtlasTable("PROD",DataAreaId,"T.CustTable","%Name","","","","","","","AccountNum",$B413)</f>
        <v>Desami SPRL</v>
      </c>
      <c r="D413" s="4" t="s">
        <v>199</v>
      </c>
      <c r="E413" s="4" t="s">
        <v>198</v>
      </c>
      <c r="F413" s="6">
        <v>42828</v>
      </c>
      <c r="G413" s="4" t="s">
        <v>1828</v>
      </c>
      <c r="H413" s="9">
        <v>101.84</v>
      </c>
      <c r="I413" s="6">
        <v>42830</v>
      </c>
      <c r="J413" s="10" t="s">
        <v>2062</v>
      </c>
      <c r="K413">
        <f>_xll.AtlasFormulas.AtlasFunctions.AtlasBalance("PROD",DataAreaId,"T.LedgerTrans","Sum|AmountMST|0","","","","","","","AccountNum|Voucher","120010",$J413)</f>
        <v>0</v>
      </c>
    </row>
    <row r="414" spans="1:11" x14ac:dyDescent="0.25">
      <c r="A414" s="4" t="s">
        <v>1419</v>
      </c>
      <c r="B414" s="7" t="str">
        <f>_xll.AtlasFormulas.AtlasFunctions.AtlasTable("PROD",DataAreaId,"T.SalesTable","%CustAccount","","","","","","","SalesId",$A414)</f>
        <v>364-000175</v>
      </c>
      <c r="C414" s="7" t="str">
        <f>_xll.AtlasFormulas.AtlasFunctions.AtlasTable("PROD",DataAreaId,"T.CustTable","%Name","","","","","","","AccountNum",$B414)</f>
        <v>Desami SPRL</v>
      </c>
      <c r="D414" s="4" t="s">
        <v>199</v>
      </c>
      <c r="E414" s="4" t="s">
        <v>198</v>
      </c>
      <c r="F414" s="6">
        <v>42828</v>
      </c>
      <c r="G414" s="4" t="s">
        <v>1828</v>
      </c>
      <c r="H414" s="9">
        <v>101.84</v>
      </c>
      <c r="I414" s="6">
        <v>42830</v>
      </c>
      <c r="J414" s="10" t="s">
        <v>2062</v>
      </c>
      <c r="K414">
        <f>_xll.AtlasFormulas.AtlasFunctions.AtlasBalance("PROD",DataAreaId,"T.LedgerTrans","Sum|AmountMST|0","","","","","","","AccountNum|Voucher","120010",$J414)</f>
        <v>0</v>
      </c>
    </row>
    <row r="415" spans="1:11" x14ac:dyDescent="0.25">
      <c r="A415" s="4" t="s">
        <v>1419</v>
      </c>
      <c r="B415" s="7" t="str">
        <f>_xll.AtlasFormulas.AtlasFunctions.AtlasTable("PROD",DataAreaId,"T.SalesTable","%CustAccount","","","","","","","SalesId",$A415)</f>
        <v>364-000175</v>
      </c>
      <c r="C415" s="7" t="str">
        <f>_xll.AtlasFormulas.AtlasFunctions.AtlasTable("PROD",DataAreaId,"T.CustTable","%Name","","","","","","","AccountNum",$B415)</f>
        <v>Desami SPRL</v>
      </c>
      <c r="D415" s="4" t="s">
        <v>199</v>
      </c>
      <c r="E415" s="4" t="s">
        <v>198</v>
      </c>
      <c r="F415" s="6">
        <v>42828</v>
      </c>
      <c r="G415" s="4" t="s">
        <v>1828</v>
      </c>
      <c r="H415" s="9">
        <v>101.84</v>
      </c>
      <c r="I415" s="6">
        <v>42830</v>
      </c>
      <c r="J415" s="10" t="s">
        <v>2062</v>
      </c>
      <c r="K415">
        <f>_xll.AtlasFormulas.AtlasFunctions.AtlasBalance("PROD",DataAreaId,"T.LedgerTrans","Sum|AmountMST|0","","","","","","","AccountNum|Voucher","120010",$J415)</f>
        <v>0</v>
      </c>
    </row>
    <row r="416" spans="1:11" x14ac:dyDescent="0.25">
      <c r="A416" s="4" t="s">
        <v>1419</v>
      </c>
      <c r="B416" s="7" t="str">
        <f>_xll.AtlasFormulas.AtlasFunctions.AtlasTable("PROD",DataAreaId,"T.SalesTable","%CustAccount","","","","","","","SalesId",$A416)</f>
        <v>364-000175</v>
      </c>
      <c r="C416" s="7" t="str">
        <f>_xll.AtlasFormulas.AtlasFunctions.AtlasTable("PROD",DataAreaId,"T.CustTable","%Name","","","","","","","AccountNum",$B416)</f>
        <v>Desami SPRL</v>
      </c>
      <c r="D416" s="4" t="s">
        <v>199</v>
      </c>
      <c r="E416" s="4" t="s">
        <v>198</v>
      </c>
      <c r="F416" s="6">
        <v>42828</v>
      </c>
      <c r="G416" s="4" t="s">
        <v>1828</v>
      </c>
      <c r="H416" s="9">
        <v>101.84</v>
      </c>
      <c r="I416" s="6">
        <v>42830</v>
      </c>
      <c r="J416" s="10" t="s">
        <v>2062</v>
      </c>
      <c r="K416">
        <f>_xll.AtlasFormulas.AtlasFunctions.AtlasBalance("PROD",DataAreaId,"T.LedgerTrans","Sum|AmountMST|0","","","","","","","AccountNum|Voucher","120010",$J416)</f>
        <v>0</v>
      </c>
    </row>
    <row r="417" spans="1:11" x14ac:dyDescent="0.25">
      <c r="A417" s="4" t="s">
        <v>1419</v>
      </c>
      <c r="B417" s="7" t="str">
        <f>_xll.AtlasFormulas.AtlasFunctions.AtlasTable("PROD",DataAreaId,"T.SalesTable","%CustAccount","","","","","","","SalesId",$A417)</f>
        <v>364-000175</v>
      </c>
      <c r="C417" s="7" t="str">
        <f>_xll.AtlasFormulas.AtlasFunctions.AtlasTable("PROD",DataAreaId,"T.CustTable","%Name","","","","","","","AccountNum",$B417)</f>
        <v>Desami SPRL</v>
      </c>
      <c r="D417" s="4" t="s">
        <v>199</v>
      </c>
      <c r="E417" s="4" t="s">
        <v>198</v>
      </c>
      <c r="F417" s="6">
        <v>42828</v>
      </c>
      <c r="G417" s="4" t="s">
        <v>1828</v>
      </c>
      <c r="H417" s="9">
        <v>101.84</v>
      </c>
      <c r="I417" s="6">
        <v>42830</v>
      </c>
      <c r="J417" s="10" t="s">
        <v>2062</v>
      </c>
      <c r="K417">
        <f>_xll.AtlasFormulas.AtlasFunctions.AtlasBalance("PROD",DataAreaId,"T.LedgerTrans","Sum|AmountMST|0","","","","","","","AccountNum|Voucher","120010",$J417)</f>
        <v>0</v>
      </c>
    </row>
    <row r="418" spans="1:11" x14ac:dyDescent="0.25">
      <c r="A418" s="4" t="s">
        <v>1419</v>
      </c>
      <c r="B418" s="7" t="str">
        <f>_xll.AtlasFormulas.AtlasFunctions.AtlasTable("PROD",DataAreaId,"T.SalesTable","%CustAccount","","","","","","","SalesId",$A418)</f>
        <v>364-000175</v>
      </c>
      <c r="C418" s="7" t="str">
        <f>_xll.AtlasFormulas.AtlasFunctions.AtlasTable("PROD",DataAreaId,"T.CustTable","%Name","","","","","","","AccountNum",$B418)</f>
        <v>Desami SPRL</v>
      </c>
      <c r="D418" s="4" t="s">
        <v>199</v>
      </c>
      <c r="E418" s="4" t="s">
        <v>198</v>
      </c>
      <c r="F418" s="6">
        <v>42828</v>
      </c>
      <c r="G418" s="4" t="s">
        <v>1828</v>
      </c>
      <c r="H418" s="9">
        <v>101.84</v>
      </c>
      <c r="I418" s="6">
        <v>42830</v>
      </c>
      <c r="J418" s="10" t="s">
        <v>2062</v>
      </c>
      <c r="K418">
        <f>_xll.AtlasFormulas.AtlasFunctions.AtlasBalance("PROD",DataAreaId,"T.LedgerTrans","Sum|AmountMST|0","","","","","","","AccountNum|Voucher","120010",$J418)</f>
        <v>0</v>
      </c>
    </row>
    <row r="419" spans="1:11" x14ac:dyDescent="0.25">
      <c r="A419" s="4" t="s">
        <v>1419</v>
      </c>
      <c r="B419" s="7" t="str">
        <f>_xll.AtlasFormulas.AtlasFunctions.AtlasTable("PROD",DataAreaId,"T.SalesTable","%CustAccount","","","","","","","SalesId",$A419)</f>
        <v>364-000175</v>
      </c>
      <c r="C419" s="7" t="str">
        <f>_xll.AtlasFormulas.AtlasFunctions.AtlasTable("PROD",DataAreaId,"T.CustTable","%Name","","","","","","","AccountNum",$B419)</f>
        <v>Desami SPRL</v>
      </c>
      <c r="D419" s="4" t="s">
        <v>199</v>
      </c>
      <c r="E419" s="4" t="s">
        <v>198</v>
      </c>
      <c r="F419" s="6">
        <v>42828</v>
      </c>
      <c r="G419" s="4" t="s">
        <v>1828</v>
      </c>
      <c r="H419" s="9">
        <v>101.84</v>
      </c>
      <c r="I419" s="6">
        <v>42830</v>
      </c>
      <c r="J419" s="10" t="s">
        <v>2062</v>
      </c>
      <c r="K419">
        <f>_xll.AtlasFormulas.AtlasFunctions.AtlasBalance("PROD",DataAreaId,"T.LedgerTrans","Sum|AmountMST|0","","","","","","","AccountNum|Voucher","120010",$J419)</f>
        <v>0</v>
      </c>
    </row>
    <row r="420" spans="1:11" x14ac:dyDescent="0.25">
      <c r="A420" s="4" t="s">
        <v>1419</v>
      </c>
      <c r="B420" s="7" t="str">
        <f>_xll.AtlasFormulas.AtlasFunctions.AtlasTable("PROD",DataAreaId,"T.SalesTable","%CustAccount","","","","","","","SalesId",$A420)</f>
        <v>364-000175</v>
      </c>
      <c r="C420" s="7" t="str">
        <f>_xll.AtlasFormulas.AtlasFunctions.AtlasTable("PROD",DataAreaId,"T.CustTable","%Name","","","","","","","AccountNum",$B420)</f>
        <v>Desami SPRL</v>
      </c>
      <c r="D420" s="4" t="s">
        <v>199</v>
      </c>
      <c r="E420" s="4" t="s">
        <v>198</v>
      </c>
      <c r="F420" s="6">
        <v>42828</v>
      </c>
      <c r="G420" s="4" t="s">
        <v>1828</v>
      </c>
      <c r="H420" s="9">
        <v>101.84</v>
      </c>
      <c r="I420" s="6">
        <v>42830</v>
      </c>
      <c r="J420" s="10" t="s">
        <v>2062</v>
      </c>
      <c r="K420">
        <f>_xll.AtlasFormulas.AtlasFunctions.AtlasBalance("PROD",DataAreaId,"T.LedgerTrans","Sum|AmountMST|0","","","","","","","AccountNum|Voucher","120010",$J420)</f>
        <v>0</v>
      </c>
    </row>
    <row r="421" spans="1:11" x14ac:dyDescent="0.25">
      <c r="A421" s="4" t="s">
        <v>1419</v>
      </c>
      <c r="B421" s="7" t="str">
        <f>_xll.AtlasFormulas.AtlasFunctions.AtlasTable("PROD",DataAreaId,"T.SalesTable","%CustAccount","","","","","","","SalesId",$A421)</f>
        <v>364-000175</v>
      </c>
      <c r="C421" s="7" t="str">
        <f>_xll.AtlasFormulas.AtlasFunctions.AtlasTable("PROD",DataAreaId,"T.CustTable","%Name","","","","","","","AccountNum",$B421)</f>
        <v>Desami SPRL</v>
      </c>
      <c r="D421" s="4" t="s">
        <v>199</v>
      </c>
      <c r="E421" s="4" t="s">
        <v>198</v>
      </c>
      <c r="F421" s="6">
        <v>42828</v>
      </c>
      <c r="G421" s="4" t="s">
        <v>1828</v>
      </c>
      <c r="H421" s="9">
        <v>99.16</v>
      </c>
      <c r="I421" s="6">
        <v>42830</v>
      </c>
      <c r="J421" s="10" t="s">
        <v>2062</v>
      </c>
      <c r="K421">
        <f>_xll.AtlasFormulas.AtlasFunctions.AtlasBalance("PROD",DataAreaId,"T.LedgerTrans","Sum|AmountMST|0","","","","","","","AccountNum|Voucher","120010",$J421)</f>
        <v>0</v>
      </c>
    </row>
    <row r="422" spans="1:11" x14ac:dyDescent="0.25">
      <c r="A422" s="4" t="s">
        <v>1419</v>
      </c>
      <c r="B422" s="7" t="str">
        <f>_xll.AtlasFormulas.AtlasFunctions.AtlasTable("PROD",DataAreaId,"T.SalesTable","%CustAccount","","","","","","","SalesId",$A422)</f>
        <v>364-000175</v>
      </c>
      <c r="C422" s="7" t="str">
        <f>_xll.AtlasFormulas.AtlasFunctions.AtlasTable("PROD",DataAreaId,"T.CustTable","%Name","","","","","","","AccountNum",$B422)</f>
        <v>Desami SPRL</v>
      </c>
      <c r="D422" s="4" t="s">
        <v>199</v>
      </c>
      <c r="E422" s="4" t="s">
        <v>198</v>
      </c>
      <c r="F422" s="6">
        <v>42828</v>
      </c>
      <c r="G422" s="4" t="s">
        <v>1828</v>
      </c>
      <c r="H422" s="9">
        <v>99.16</v>
      </c>
      <c r="I422" s="6">
        <v>42830</v>
      </c>
      <c r="J422" s="10" t="s">
        <v>2062</v>
      </c>
      <c r="K422">
        <f>_xll.AtlasFormulas.AtlasFunctions.AtlasBalance("PROD",DataAreaId,"T.LedgerTrans","Sum|AmountMST|0","","","","","","","AccountNum|Voucher","120010",$J422)</f>
        <v>0</v>
      </c>
    </row>
    <row r="423" spans="1:11" x14ac:dyDescent="0.25">
      <c r="A423" s="4" t="s">
        <v>1419</v>
      </c>
      <c r="B423" s="7" t="str">
        <f>_xll.AtlasFormulas.AtlasFunctions.AtlasTable("PROD",DataAreaId,"T.SalesTable","%CustAccount","","","","","","","SalesId",$A423)</f>
        <v>364-000175</v>
      </c>
      <c r="C423" s="7" t="str">
        <f>_xll.AtlasFormulas.AtlasFunctions.AtlasTable("PROD",DataAreaId,"T.CustTable","%Name","","","","","","","AccountNum",$B423)</f>
        <v>Desami SPRL</v>
      </c>
      <c r="D423" s="4" t="s">
        <v>199</v>
      </c>
      <c r="E423" s="4" t="s">
        <v>198</v>
      </c>
      <c r="F423" s="6">
        <v>42828</v>
      </c>
      <c r="G423" s="4" t="s">
        <v>1828</v>
      </c>
      <c r="H423" s="9">
        <v>101.84</v>
      </c>
      <c r="I423" s="6">
        <v>42830</v>
      </c>
      <c r="J423" s="10" t="s">
        <v>2062</v>
      </c>
      <c r="K423">
        <f>_xll.AtlasFormulas.AtlasFunctions.AtlasBalance("PROD",DataAreaId,"T.LedgerTrans","Sum|AmountMST|0","","","","","","","AccountNum|Voucher","120010",$J423)</f>
        <v>0</v>
      </c>
    </row>
    <row r="424" spans="1:11" x14ac:dyDescent="0.25">
      <c r="A424" s="4" t="s">
        <v>1426</v>
      </c>
      <c r="B424" s="7" t="str">
        <f>_xll.AtlasFormulas.AtlasFunctions.AtlasTable("PROD",DataAreaId,"T.SalesTable","%CustAccount","","","","","","","SalesId",$A424)</f>
        <v>364-000159</v>
      </c>
      <c r="C424" s="7" t="str">
        <f>_xll.AtlasFormulas.AtlasFunctions.AtlasTable("PROD",DataAreaId,"T.CustTable","%Name","","","","","","","AccountNum",$B424)</f>
        <v>QuakeShield B.V.</v>
      </c>
      <c r="D424" s="4" t="s">
        <v>489</v>
      </c>
      <c r="E424" s="4" t="s">
        <v>490</v>
      </c>
      <c r="F424" s="6">
        <v>42822</v>
      </c>
      <c r="G424" s="4" t="s">
        <v>1828</v>
      </c>
      <c r="H424" s="9">
        <v>18</v>
      </c>
      <c r="I424" s="6">
        <v>42823</v>
      </c>
      <c r="J424" s="10" t="s">
        <v>2063</v>
      </c>
      <c r="K424">
        <f>_xll.AtlasFormulas.AtlasFunctions.AtlasBalance("PROD",DataAreaId,"T.LedgerTrans","Sum|AmountMST|0","","","","","","","AccountNum|Voucher","120010",$J424)</f>
        <v>163.80000000000001</v>
      </c>
    </row>
    <row r="425" spans="1:11" x14ac:dyDescent="0.25">
      <c r="A425" s="4" t="s">
        <v>1432</v>
      </c>
      <c r="B425" s="7" t="str">
        <f>_xll.AtlasFormulas.AtlasFunctions.AtlasTable("PROD",DataAreaId,"T.SalesTable","%CustAccount","","","","","","","SalesId",$A425)</f>
        <v>364-000017</v>
      </c>
      <c r="C425" s="7" t="str">
        <f>_xll.AtlasFormulas.AtlasFunctions.AtlasTable("PROD",DataAreaId,"T.CustTable","%Name","","","","","","","AccountNum",$B425)</f>
        <v>Ervas International B.V.</v>
      </c>
      <c r="D425" s="4" t="s">
        <v>1429</v>
      </c>
      <c r="E425" s="4" t="s">
        <v>1431</v>
      </c>
      <c r="F425" s="6">
        <v>42902</v>
      </c>
      <c r="G425" s="4" t="s">
        <v>1828</v>
      </c>
      <c r="H425" s="9">
        <v>71.5</v>
      </c>
      <c r="I425" s="6">
        <v>42906</v>
      </c>
      <c r="J425" s="10" t="s">
        <v>1979</v>
      </c>
      <c r="K425">
        <f>_xll.AtlasFormulas.AtlasFunctions.AtlasBalance("PROD",DataAreaId,"T.LedgerTrans","Sum|AmountMST|0","","","","","","","AccountNum|Voucher","120010",$J425)</f>
        <v>0</v>
      </c>
    </row>
    <row r="426" spans="1:11" x14ac:dyDescent="0.25">
      <c r="A426" s="4" t="s">
        <v>1428</v>
      </c>
      <c r="B426" s="7" t="str">
        <f>_xll.AtlasFormulas.AtlasFunctions.AtlasTable("PROD",DataAreaId,"T.SalesTable","%CustAccount","","","","","","","SalesId",$A426)</f>
        <v>364-000011</v>
      </c>
      <c r="C426" s="7" t="str">
        <f>_xll.AtlasFormulas.AtlasFunctions.AtlasTable("PROD",DataAreaId,"T.CustTable","%Name","","","","","","","AccountNum",$B426)</f>
        <v>Fortius B.K.International bvba</v>
      </c>
      <c r="D426" s="4" t="s">
        <v>1429</v>
      </c>
      <c r="E426" s="4" t="s">
        <v>1431</v>
      </c>
      <c r="F426" s="6">
        <v>42884</v>
      </c>
      <c r="G426" s="4" t="s">
        <v>1828</v>
      </c>
      <c r="H426" s="9">
        <v>20</v>
      </c>
      <c r="I426" s="6">
        <v>42886</v>
      </c>
      <c r="J426" s="10" t="s">
        <v>2064</v>
      </c>
      <c r="K426">
        <f>_xll.AtlasFormulas.AtlasFunctions.AtlasBalance("PROD",DataAreaId,"T.LedgerTrans","Sum|AmountMST|0","","","","","","","AccountNum|Voucher","120010",$J426)</f>
        <v>0</v>
      </c>
    </row>
    <row r="427" spans="1:11" x14ac:dyDescent="0.25">
      <c r="A427" s="4" t="s">
        <v>1464</v>
      </c>
      <c r="B427" s="7" t="str">
        <f>_xll.AtlasFormulas.AtlasFunctions.AtlasTable("PROD",DataAreaId,"T.SalesTable","%CustAccount","","","","","","","SalesId",$A427)</f>
        <v>364-000187</v>
      </c>
      <c r="C427" s="7" t="str">
        <f>_xll.AtlasFormulas.AtlasFunctions.AtlasTable("PROD",DataAreaId,"T.CustTable","%Name","","","","","","","AccountNum",$B427)</f>
        <v>Coaton B.V.</v>
      </c>
      <c r="D427" s="4" t="s">
        <v>492</v>
      </c>
      <c r="E427" s="4" t="s">
        <v>493</v>
      </c>
      <c r="F427" s="6">
        <v>42894</v>
      </c>
      <c r="G427" s="4" t="s">
        <v>1828</v>
      </c>
      <c r="H427" s="9">
        <v>13.6</v>
      </c>
      <c r="I427" s="6">
        <v>42900</v>
      </c>
      <c r="J427" s="10" t="s">
        <v>1980</v>
      </c>
      <c r="K427">
        <f>_xll.AtlasFormulas.AtlasFunctions.AtlasBalance("PROD",DataAreaId,"T.LedgerTrans","Sum|AmountMST|0","","","","","","","AccountNum|Voucher","120010",$J427)</f>
        <v>0</v>
      </c>
    </row>
    <row r="428" spans="1:11" x14ac:dyDescent="0.25">
      <c r="A428" s="4" t="s">
        <v>1454</v>
      </c>
      <c r="B428" s="7" t="str">
        <f>_xll.AtlasFormulas.AtlasFunctions.AtlasTable("PROD",DataAreaId,"T.SalesTable","%CustAccount","","","","","","","SalesId",$A428)</f>
        <v>364-000036</v>
      </c>
      <c r="C428" s="7" t="str">
        <f>_xll.AtlasFormulas.AtlasFunctions.AtlasTable("PROD",DataAreaId,"T.CustTable","%Name","","","","","","","AccountNum",$B428)</f>
        <v>Bouwbedrijf Salverda B.V.</v>
      </c>
      <c r="D428" s="4" t="s">
        <v>492</v>
      </c>
      <c r="E428" s="4" t="s">
        <v>493</v>
      </c>
      <c r="F428" s="6">
        <v>42871</v>
      </c>
      <c r="G428" s="4" t="s">
        <v>1828</v>
      </c>
      <c r="H428" s="9">
        <v>100</v>
      </c>
      <c r="I428" s="6">
        <v>42874</v>
      </c>
      <c r="J428" s="10" t="s">
        <v>2051</v>
      </c>
      <c r="K428">
        <f>_xll.AtlasFormulas.AtlasFunctions.AtlasBalance("PROD",DataAreaId,"T.LedgerTrans","Sum|AmountMST|0","","","","","","","AccountNum|Voucher","120010",$J428)</f>
        <v>1643.9</v>
      </c>
    </row>
    <row r="429" spans="1:11" x14ac:dyDescent="0.25">
      <c r="A429" s="4" t="s">
        <v>1454</v>
      </c>
      <c r="B429" s="7" t="str">
        <f>_xll.AtlasFormulas.AtlasFunctions.AtlasTable("PROD",DataAreaId,"T.SalesTable","%CustAccount","","","","","","","SalesId",$A429)</f>
        <v>364-000036</v>
      </c>
      <c r="C429" s="7" t="str">
        <f>_xll.AtlasFormulas.AtlasFunctions.AtlasTable("PROD",DataAreaId,"T.CustTable","%Name","","","","","","","AccountNum",$B429)</f>
        <v>Bouwbedrijf Salverda B.V.</v>
      </c>
      <c r="D429" s="4" t="s">
        <v>492</v>
      </c>
      <c r="E429" s="4" t="s">
        <v>493</v>
      </c>
      <c r="F429" s="6">
        <v>42871</v>
      </c>
      <c r="G429" s="4" t="s">
        <v>1828</v>
      </c>
      <c r="H429" s="9">
        <v>8</v>
      </c>
      <c r="I429" s="6">
        <v>42874</v>
      </c>
      <c r="J429" s="10" t="s">
        <v>2051</v>
      </c>
      <c r="K429">
        <f>_xll.AtlasFormulas.AtlasFunctions.AtlasBalance("PROD",DataAreaId,"T.LedgerTrans","Sum|AmountMST|0","","","","","","","AccountNum|Voucher","120010",$J429)</f>
        <v>1643.9</v>
      </c>
    </row>
    <row r="430" spans="1:11" x14ac:dyDescent="0.25">
      <c r="A430" s="4" t="s">
        <v>1454</v>
      </c>
      <c r="B430" s="7" t="str">
        <f>_xll.AtlasFormulas.AtlasFunctions.AtlasTable("PROD",DataAreaId,"T.SalesTable","%CustAccount","","","","","","","SalesId",$A430)</f>
        <v>364-000036</v>
      </c>
      <c r="C430" s="7" t="str">
        <f>_xll.AtlasFormulas.AtlasFunctions.AtlasTable("PROD",DataAreaId,"T.CustTable","%Name","","","","","","","AccountNum",$B430)</f>
        <v>Bouwbedrijf Salverda B.V.</v>
      </c>
      <c r="D430" s="4" t="s">
        <v>492</v>
      </c>
      <c r="E430" s="4" t="s">
        <v>493</v>
      </c>
      <c r="F430" s="6">
        <v>42871</v>
      </c>
      <c r="G430" s="4" t="s">
        <v>1828</v>
      </c>
      <c r="H430" s="9">
        <v>4.0999999999999996</v>
      </c>
      <c r="I430" s="6">
        <v>42874</v>
      </c>
      <c r="J430" s="10" t="s">
        <v>2051</v>
      </c>
      <c r="K430">
        <f>_xll.AtlasFormulas.AtlasFunctions.AtlasBalance("PROD",DataAreaId,"T.LedgerTrans","Sum|AmountMST|0","","","","","","","AccountNum|Voucher","120010",$J430)</f>
        <v>1643.9</v>
      </c>
    </row>
    <row r="431" spans="1:11" x14ac:dyDescent="0.25">
      <c r="A431" s="4" t="s">
        <v>1454</v>
      </c>
      <c r="B431" s="7" t="str">
        <f>_xll.AtlasFormulas.AtlasFunctions.AtlasTable("PROD",DataAreaId,"T.SalesTable","%CustAccount","","","","","","","SalesId",$A431)</f>
        <v>364-000036</v>
      </c>
      <c r="C431" s="7" t="str">
        <f>_xll.AtlasFormulas.AtlasFunctions.AtlasTable("PROD",DataAreaId,"T.CustTable","%Name","","","","","","","AccountNum",$B431)</f>
        <v>Bouwbedrijf Salverda B.V.</v>
      </c>
      <c r="D431" s="4" t="s">
        <v>492</v>
      </c>
      <c r="E431" s="4" t="s">
        <v>493</v>
      </c>
      <c r="F431" s="6">
        <v>42871</v>
      </c>
      <c r="G431" s="4" t="s">
        <v>1828</v>
      </c>
      <c r="H431" s="9">
        <v>4.4000000000000004</v>
      </c>
      <c r="I431" s="6">
        <v>42874</v>
      </c>
      <c r="J431" s="10" t="s">
        <v>2051</v>
      </c>
      <c r="K431">
        <f>_xll.AtlasFormulas.AtlasFunctions.AtlasBalance("PROD",DataAreaId,"T.LedgerTrans","Sum|AmountMST|0","","","","","","","AccountNum|Voucher","120010",$J431)</f>
        <v>1643.9</v>
      </c>
    </row>
    <row r="432" spans="1:11" x14ac:dyDescent="0.25">
      <c r="A432" s="4" t="s">
        <v>1454</v>
      </c>
      <c r="B432" s="7" t="str">
        <f>_xll.AtlasFormulas.AtlasFunctions.AtlasTable("PROD",DataAreaId,"T.SalesTable","%CustAccount","","","","","","","SalesId",$A432)</f>
        <v>364-000036</v>
      </c>
      <c r="C432" s="7" t="str">
        <f>_xll.AtlasFormulas.AtlasFunctions.AtlasTable("PROD",DataAreaId,"T.CustTable","%Name","","","","","","","AccountNum",$B432)</f>
        <v>Bouwbedrijf Salverda B.V.</v>
      </c>
      <c r="D432" s="4" t="s">
        <v>492</v>
      </c>
      <c r="E432" s="4" t="s">
        <v>493</v>
      </c>
      <c r="F432" s="6">
        <v>42871</v>
      </c>
      <c r="G432" s="4" t="s">
        <v>1828</v>
      </c>
      <c r="H432" s="9">
        <v>9.1999999999999993</v>
      </c>
      <c r="I432" s="6">
        <v>42874</v>
      </c>
      <c r="J432" s="10" t="s">
        <v>2051</v>
      </c>
      <c r="K432">
        <f>_xll.AtlasFormulas.AtlasFunctions.AtlasBalance("PROD",DataAreaId,"T.LedgerTrans","Sum|AmountMST|0","","","","","","","AccountNum|Voucher","120010",$J432)</f>
        <v>1643.9</v>
      </c>
    </row>
    <row r="433" spans="1:11" x14ac:dyDescent="0.25">
      <c r="A433" s="4" t="s">
        <v>1460</v>
      </c>
      <c r="B433" s="7" t="str">
        <f>_xll.AtlasFormulas.AtlasFunctions.AtlasTable("PROD",DataAreaId,"T.SalesTable","%CustAccount","","","","","","","SalesId",$A433)</f>
        <v>364-000089</v>
      </c>
      <c r="C433" s="7" t="str">
        <f>_xll.AtlasFormulas.AtlasFunctions.AtlasTable("PROD",DataAreaId,"T.CustTable","%Name","","","","","","","AccountNum",$B433)</f>
        <v>Kiwitz Jaki B.V.</v>
      </c>
      <c r="D433" s="4" t="s">
        <v>492</v>
      </c>
      <c r="E433" s="4" t="s">
        <v>493</v>
      </c>
      <c r="F433" s="6">
        <v>42874</v>
      </c>
      <c r="G433" s="4" t="s">
        <v>1828</v>
      </c>
      <c r="H433" s="9">
        <v>66</v>
      </c>
      <c r="I433" s="6">
        <v>42879</v>
      </c>
      <c r="J433" s="10" t="s">
        <v>2065</v>
      </c>
      <c r="K433">
        <f>_xll.AtlasFormulas.AtlasFunctions.AtlasBalance("PROD",DataAreaId,"T.LedgerTrans","Sum|AmountMST|0","","","","","","","AccountNum|Voucher","120010",$J433)</f>
        <v>0</v>
      </c>
    </row>
    <row r="434" spans="1:11" x14ac:dyDescent="0.25">
      <c r="A434" s="4" t="s">
        <v>1432</v>
      </c>
      <c r="B434" s="7" t="str">
        <f>_xll.AtlasFormulas.AtlasFunctions.AtlasTable("PROD",DataAreaId,"T.SalesTable","%CustAccount","","","","","","","SalesId",$A434)</f>
        <v>364-000017</v>
      </c>
      <c r="C434" s="7" t="str">
        <f>_xll.AtlasFormulas.AtlasFunctions.AtlasTable("PROD",DataAreaId,"T.CustTable","%Name","","","","","","","AccountNum",$B434)</f>
        <v>Ervas International B.V.</v>
      </c>
      <c r="D434" s="4" t="s">
        <v>492</v>
      </c>
      <c r="E434" s="4" t="s">
        <v>493</v>
      </c>
      <c r="F434" s="6">
        <v>42902</v>
      </c>
      <c r="G434" s="4" t="s">
        <v>1828</v>
      </c>
      <c r="H434" s="9">
        <v>7.5</v>
      </c>
      <c r="I434" s="6">
        <v>42906</v>
      </c>
      <c r="J434" s="10" t="s">
        <v>1979</v>
      </c>
      <c r="K434">
        <f>_xll.AtlasFormulas.AtlasFunctions.AtlasBalance("PROD",DataAreaId,"T.LedgerTrans","Sum|AmountMST|0","","","","","","","AccountNum|Voucher","120010",$J434)</f>
        <v>0</v>
      </c>
    </row>
    <row r="435" spans="1:11" x14ac:dyDescent="0.25">
      <c r="A435" s="4" t="s">
        <v>1462</v>
      </c>
      <c r="B435" s="7" t="str">
        <f>_xll.AtlasFormulas.AtlasFunctions.AtlasTable("PROD",DataAreaId,"T.SalesTable","%CustAccount","","","","","","","SalesId",$A435)</f>
        <v>364-000059</v>
      </c>
      <c r="C435" s="7" t="str">
        <f>_xll.AtlasFormulas.AtlasFunctions.AtlasTable("PROD",DataAreaId,"T.CustTable","%Name","","","","","","","AccountNum",$B435)</f>
        <v>Kreeft Betonrenovatie &amp; Injectietechnieken BV</v>
      </c>
      <c r="D435" s="4" t="s">
        <v>492</v>
      </c>
      <c r="E435" s="4" t="s">
        <v>493</v>
      </c>
      <c r="F435" s="6">
        <v>42892</v>
      </c>
      <c r="G435" s="4" t="s">
        <v>1828</v>
      </c>
      <c r="H435" s="9">
        <v>39.200000000000003</v>
      </c>
      <c r="I435" s="6">
        <v>42894</v>
      </c>
      <c r="J435" s="10" t="s">
        <v>1973</v>
      </c>
      <c r="K435">
        <f>_xll.AtlasFormulas.AtlasFunctions.AtlasBalance("PROD",DataAreaId,"T.LedgerTrans","Sum|AmountMST|0","","","","","","","AccountNum|Voucher","120010",$J435)</f>
        <v>0</v>
      </c>
    </row>
    <row r="436" spans="1:11" x14ac:dyDescent="0.25">
      <c r="A436" s="4" t="s">
        <v>1462</v>
      </c>
      <c r="B436" s="7" t="str">
        <f>_xll.AtlasFormulas.AtlasFunctions.AtlasTable("PROD",DataAreaId,"T.SalesTable","%CustAccount","","","","","","","SalesId",$A436)</f>
        <v>364-000059</v>
      </c>
      <c r="C436" s="7" t="str">
        <f>_xll.AtlasFormulas.AtlasFunctions.AtlasTable("PROD",DataAreaId,"T.CustTable","%Name","","","","","","","AccountNum",$B436)</f>
        <v>Kreeft Betonrenovatie &amp; Injectietechnieken BV</v>
      </c>
      <c r="D436" s="4" t="s">
        <v>492</v>
      </c>
      <c r="E436" s="4" t="s">
        <v>493</v>
      </c>
      <c r="F436" s="6">
        <v>42892</v>
      </c>
      <c r="G436" s="4" t="s">
        <v>1828</v>
      </c>
      <c r="H436" s="9">
        <v>84</v>
      </c>
      <c r="I436" s="6">
        <v>42894</v>
      </c>
      <c r="J436" s="10" t="s">
        <v>1973</v>
      </c>
      <c r="K436">
        <f>_xll.AtlasFormulas.AtlasFunctions.AtlasBalance("PROD",DataAreaId,"T.LedgerTrans","Sum|AmountMST|0","","","","","","","AccountNum|Voucher","120010",$J436)</f>
        <v>0</v>
      </c>
    </row>
    <row r="437" spans="1:11" x14ac:dyDescent="0.25">
      <c r="A437" s="4" t="s">
        <v>1382</v>
      </c>
      <c r="B437" s="7" t="str">
        <f>_xll.AtlasFormulas.AtlasFunctions.AtlasTable("PROD",DataAreaId,"T.SalesTable","%CustAccount","","","","","","","SalesId",$A437)</f>
        <v>364-000006</v>
      </c>
      <c r="C437" s="7" t="str">
        <f>_xll.AtlasFormulas.AtlasFunctions.AtlasTable("PROD",DataAreaId,"T.CustTable","%Name","","","","","","","AccountNum",$B437)</f>
        <v>KWS infra bv Utrecht</v>
      </c>
      <c r="D437" s="4" t="s">
        <v>466</v>
      </c>
      <c r="E437" s="4" t="s">
        <v>427</v>
      </c>
      <c r="F437" s="6">
        <v>42870</v>
      </c>
      <c r="G437" s="4" t="s">
        <v>1828</v>
      </c>
      <c r="H437" s="9">
        <v>390</v>
      </c>
      <c r="I437" s="6">
        <v>42870</v>
      </c>
      <c r="J437" s="10" t="s">
        <v>1873</v>
      </c>
      <c r="K437">
        <f>_xll.AtlasFormulas.AtlasFunctions.AtlasBalance("PROD",DataAreaId,"T.LedgerTrans","Sum|AmountMST|0","","","","","","","AccountNum|Voucher","120010",$J437)</f>
        <v>-1540.5</v>
      </c>
    </row>
    <row r="438" spans="1:11" x14ac:dyDescent="0.25">
      <c r="A438" s="4" t="s">
        <v>1385</v>
      </c>
      <c r="B438" s="7" t="str">
        <f>_xll.AtlasFormulas.AtlasFunctions.AtlasTable("PROD",DataAreaId,"T.SalesTable","%CustAccount","","","","","","","SalesId",$A438)</f>
        <v>364-000153</v>
      </c>
      <c r="C438" s="7" t="str">
        <f>_xll.AtlasFormulas.AtlasFunctions.AtlasTable("PROD",DataAreaId,"T.CustTable","%Name","","","","","","","AccountNum",$B438)</f>
        <v>Rochette Investments NV</v>
      </c>
      <c r="D438" s="4" t="s">
        <v>466</v>
      </c>
      <c r="E438" s="4" t="s">
        <v>427</v>
      </c>
      <c r="F438" s="6">
        <v>42870</v>
      </c>
      <c r="G438" s="4" t="s">
        <v>1828</v>
      </c>
      <c r="H438" s="9">
        <v>780</v>
      </c>
      <c r="I438" s="6">
        <v>42872</v>
      </c>
      <c r="J438" s="10" t="s">
        <v>2066</v>
      </c>
      <c r="K438">
        <f>_xll.AtlasFormulas.AtlasFunctions.AtlasBalance("PROD",DataAreaId,"T.LedgerTrans","Sum|AmountMST|0","","","","","","","AccountNum|Voucher","120010",$J438)</f>
        <v>1755</v>
      </c>
    </row>
    <row r="439" spans="1:11" x14ac:dyDescent="0.25">
      <c r="A439" s="4" t="s">
        <v>1380</v>
      </c>
      <c r="B439" s="7" t="str">
        <f>_xll.AtlasFormulas.AtlasFunctions.AtlasTable("PROD",DataAreaId,"T.SalesTable","%CustAccount","","","","","","","SalesId",$A439)</f>
        <v>364-000107</v>
      </c>
      <c r="C439" s="7" t="str">
        <f>_xll.AtlasFormulas.AtlasFunctions.AtlasTable("PROD",DataAreaId,"T.CustTable","%Name","","","","","","","AccountNum",$B439)</f>
        <v>Boskalis NL B.V.</v>
      </c>
      <c r="D439" s="4" t="s">
        <v>466</v>
      </c>
      <c r="E439" s="4" t="s">
        <v>427</v>
      </c>
      <c r="F439" s="6">
        <v>42867</v>
      </c>
      <c r="G439" s="4" t="s">
        <v>1828</v>
      </c>
      <c r="H439" s="9">
        <v>975</v>
      </c>
      <c r="I439" s="6">
        <v>42870</v>
      </c>
      <c r="J439" s="10" t="s">
        <v>2067</v>
      </c>
      <c r="K439">
        <f>_xll.AtlasFormulas.AtlasFunctions.AtlasBalance("PROD",DataAreaId,"T.LedgerTrans","Sum|AmountMST|0","","","","","","","AccountNum|Voucher","120010",$J439)</f>
        <v>0</v>
      </c>
    </row>
    <row r="440" spans="1:11" x14ac:dyDescent="0.25">
      <c r="A440" s="4" t="s">
        <v>945</v>
      </c>
      <c r="B440" s="7" t="str">
        <f>_xll.AtlasFormulas.AtlasFunctions.AtlasTable("PROD",DataAreaId,"T.SalesTable","%CustAccount","","","","","","","SalesId",$A440)</f>
        <v>364-000107</v>
      </c>
      <c r="C440" s="7" t="str">
        <f>_xll.AtlasFormulas.AtlasFunctions.AtlasTable("PROD",DataAreaId,"T.CustTable","%Name","","","","","","","AccountNum",$B440)</f>
        <v>Boskalis NL B.V.</v>
      </c>
      <c r="D440" s="4" t="s">
        <v>466</v>
      </c>
      <c r="E440" s="4" t="s">
        <v>427</v>
      </c>
      <c r="F440" s="6">
        <v>42838</v>
      </c>
      <c r="G440" s="4" t="s">
        <v>1828</v>
      </c>
      <c r="H440" s="9">
        <v>585</v>
      </c>
      <c r="I440" s="6">
        <v>42838</v>
      </c>
      <c r="J440" s="10" t="s">
        <v>2068</v>
      </c>
      <c r="K440">
        <f>_xll.AtlasFormulas.AtlasFunctions.AtlasBalance("PROD",DataAreaId,"T.LedgerTrans","Sum|AmountMST|0","","","","","","","AccountNum|Voucher","120010",$J440)</f>
        <v>2466</v>
      </c>
    </row>
    <row r="441" spans="1:11" x14ac:dyDescent="0.25">
      <c r="A441" s="4" t="s">
        <v>1224</v>
      </c>
      <c r="B441" s="7" t="str">
        <f>_xll.AtlasFormulas.AtlasFunctions.AtlasTable("PROD",DataAreaId,"T.SalesTable","%CustAccount","","","","","","","SalesId",$A441)</f>
        <v>364-000065</v>
      </c>
      <c r="C441" s="7" t="str">
        <f>_xll.AtlasFormulas.AtlasFunctions.AtlasTable("PROD",DataAreaId,"T.CustTable","%Name","","","","","","","AccountNum",$B441)</f>
        <v>Gebr. van der Lee</v>
      </c>
      <c r="D441" s="4" t="s">
        <v>466</v>
      </c>
      <c r="E441" s="4" t="s">
        <v>427</v>
      </c>
      <c r="F441" s="6">
        <v>42831</v>
      </c>
      <c r="G441" s="4" t="s">
        <v>1828</v>
      </c>
      <c r="H441" s="9">
        <v>3900</v>
      </c>
      <c r="I441" s="6">
        <v>42838</v>
      </c>
      <c r="J441" s="10" t="s">
        <v>1941</v>
      </c>
      <c r="K441">
        <f>_xll.AtlasFormulas.AtlasFunctions.AtlasBalance("PROD",DataAreaId,"T.LedgerTrans","Sum|AmountMST|0","","","","","","","AccountNum|Voucher","120010",$J441)</f>
        <v>9629.75</v>
      </c>
    </row>
    <row r="442" spans="1:11" x14ac:dyDescent="0.25">
      <c r="A442" s="4" t="s">
        <v>1230</v>
      </c>
      <c r="B442" s="7" t="str">
        <f>_xll.AtlasFormulas.AtlasFunctions.AtlasTable("PROD",DataAreaId,"T.SalesTable","%CustAccount","","","","","","","SalesId",$A442)</f>
        <v>364-000007</v>
      </c>
      <c r="C442" s="7" t="str">
        <f>_xll.AtlasFormulas.AtlasFunctions.AtlasTable("PROD",DataAreaId,"T.CustTable","%Name","","","","","","","AccountNum",$B442)</f>
        <v>Versluys &amp; Zoon B.V.</v>
      </c>
      <c r="D442" s="4" t="s">
        <v>466</v>
      </c>
      <c r="E442" s="4" t="s">
        <v>427</v>
      </c>
      <c r="F442" s="6">
        <v>42849</v>
      </c>
      <c r="G442" s="4" t="s">
        <v>1828</v>
      </c>
      <c r="H442" s="9">
        <v>390</v>
      </c>
      <c r="I442" s="6">
        <v>42863</v>
      </c>
      <c r="J442" s="10" t="s">
        <v>2069</v>
      </c>
      <c r="K442">
        <f>_xll.AtlasFormulas.AtlasFunctions.AtlasBalance("PROD",DataAreaId,"T.LedgerTrans","Sum|AmountMST|0","","","","","","","AccountNum|Voucher","120010",$J442)</f>
        <v>2079.08</v>
      </c>
    </row>
    <row r="443" spans="1:11" x14ac:dyDescent="0.25">
      <c r="A443" s="4" t="s">
        <v>1365</v>
      </c>
      <c r="B443" s="7" t="str">
        <f>_xll.AtlasFormulas.AtlasFunctions.AtlasTable("PROD",DataAreaId,"T.SalesTable","%CustAccount","","","","","","","SalesId",$A443)</f>
        <v>364-000021</v>
      </c>
      <c r="C443" s="7" t="str">
        <f>_xll.AtlasFormulas.AtlasFunctions.AtlasTable("PROD",DataAreaId,"T.CustTable","%Name","","","","","","","AccountNum",$B443)</f>
        <v>Gebr van Kessel Wegenbouw B.V (Buren)</v>
      </c>
      <c r="D443" s="4" t="s">
        <v>466</v>
      </c>
      <c r="E443" s="4" t="s">
        <v>427</v>
      </c>
      <c r="F443" s="6">
        <v>42824</v>
      </c>
      <c r="G443" s="4" t="s">
        <v>1828</v>
      </c>
      <c r="H443" s="9">
        <v>195</v>
      </c>
      <c r="I443" s="6">
        <v>42863</v>
      </c>
      <c r="J443" s="10" t="s">
        <v>2070</v>
      </c>
      <c r="K443">
        <f>_xll.AtlasFormulas.AtlasFunctions.AtlasBalance("PROD",DataAreaId,"T.LedgerTrans","Sum|AmountMST|0","","","","","","","AccountNum|Voucher","120010",$J443)</f>
        <v>516.75</v>
      </c>
    </row>
    <row r="444" spans="1:11" x14ac:dyDescent="0.25">
      <c r="A444" s="4" t="s">
        <v>1308</v>
      </c>
      <c r="B444" s="7" t="str">
        <f>_xll.AtlasFormulas.AtlasFunctions.AtlasTable("PROD",DataAreaId,"T.SalesTable","%CustAccount","","","","","","","SalesId",$A444)</f>
        <v>364-000034</v>
      </c>
      <c r="C444" s="7" t="str">
        <f>_xll.AtlasFormulas.AtlasFunctions.AtlasTable("PROD",DataAreaId,"T.CustTable","%Name","","","","","","","AccountNum",$B444)</f>
        <v>Mouwrik Waardenburg B.V.</v>
      </c>
      <c r="D444" s="4" t="s">
        <v>466</v>
      </c>
      <c r="E444" s="4" t="s">
        <v>427</v>
      </c>
      <c r="F444" s="6">
        <v>42837</v>
      </c>
      <c r="G444" s="4" t="s">
        <v>1828</v>
      </c>
      <c r="H444" s="9">
        <v>195</v>
      </c>
      <c r="I444" s="6">
        <v>42863</v>
      </c>
      <c r="J444" s="10" t="s">
        <v>1936</v>
      </c>
      <c r="K444">
        <f>_xll.AtlasFormulas.AtlasFunctions.AtlasBalance("PROD",DataAreaId,"T.LedgerTrans","Sum|AmountMST|0","","","","","","","AccountNum|Voucher","120010",$J444)</f>
        <v>1033.25</v>
      </c>
    </row>
    <row r="445" spans="1:11" x14ac:dyDescent="0.25">
      <c r="A445" s="4" t="s">
        <v>1226</v>
      </c>
      <c r="B445" s="7" t="str">
        <f>_xll.AtlasFormulas.AtlasFunctions.AtlasTable("PROD",DataAreaId,"T.SalesTable","%CustAccount","","","","","","","SalesId",$A445)</f>
        <v>364-000065</v>
      </c>
      <c r="C445" s="7" t="str">
        <f>_xll.AtlasFormulas.AtlasFunctions.AtlasTable("PROD",DataAreaId,"T.CustTable","%Name","","","","","","","AccountNum",$B445)</f>
        <v>Gebr. van der Lee</v>
      </c>
      <c r="D445" s="4" t="s">
        <v>466</v>
      </c>
      <c r="E445" s="4" t="s">
        <v>427</v>
      </c>
      <c r="F445" s="6">
        <v>42849</v>
      </c>
      <c r="G445" s="4" t="s">
        <v>1828</v>
      </c>
      <c r="H445" s="9">
        <v>2340</v>
      </c>
      <c r="I445" s="6">
        <v>42863</v>
      </c>
      <c r="J445" s="10" t="s">
        <v>2071</v>
      </c>
      <c r="K445">
        <f>_xll.AtlasFormulas.AtlasFunctions.AtlasBalance("PROD",DataAreaId,"T.LedgerTrans","Sum|AmountMST|0","","","","","","","AccountNum|Voucher","120010",$J445)</f>
        <v>5592.38</v>
      </c>
    </row>
    <row r="446" spans="1:11" x14ac:dyDescent="0.25">
      <c r="A446" s="4" t="s">
        <v>1228</v>
      </c>
      <c r="B446" s="7" t="str">
        <f>_xll.AtlasFormulas.AtlasFunctions.AtlasTable("PROD",DataAreaId,"T.SalesTable","%CustAccount","","","","","","","SalesId",$A446)</f>
        <v>364-000065</v>
      </c>
      <c r="C446" s="7" t="str">
        <f>_xll.AtlasFormulas.AtlasFunctions.AtlasTable("PROD",DataAreaId,"T.CustTable","%Name","","","","","","","AccountNum",$B446)</f>
        <v>Gebr. van der Lee</v>
      </c>
      <c r="D446" s="4" t="s">
        <v>466</v>
      </c>
      <c r="E446" s="4" t="s">
        <v>427</v>
      </c>
      <c r="F446" s="6">
        <v>42849</v>
      </c>
      <c r="G446" s="4" t="s">
        <v>1828</v>
      </c>
      <c r="H446" s="9">
        <v>10140</v>
      </c>
      <c r="I446" s="6">
        <v>42867</v>
      </c>
      <c r="J446" s="10" t="s">
        <v>2072</v>
      </c>
      <c r="K446">
        <f>_xll.AtlasFormulas.AtlasFunctions.AtlasBalance("PROD",DataAreaId,"T.LedgerTrans","Sum|AmountMST|0","","","","","","","AccountNum|Voucher","120010",$J446)</f>
        <v>23142.38</v>
      </c>
    </row>
    <row r="447" spans="1:11" x14ac:dyDescent="0.25">
      <c r="A447" s="4" t="s">
        <v>1232</v>
      </c>
      <c r="B447" s="7" t="str">
        <f>_xll.AtlasFormulas.AtlasFunctions.AtlasTable("PROD",DataAreaId,"T.SalesTable","%CustAccount","","","","","","","SalesId",$A447)</f>
        <v>364-000065</v>
      </c>
      <c r="C447" s="7" t="str">
        <f>_xll.AtlasFormulas.AtlasFunctions.AtlasTable("PROD",DataAreaId,"T.CustTable","%Name","","","","","","","AccountNum",$B447)</f>
        <v>Gebr. van der Lee</v>
      </c>
      <c r="D447" s="4" t="s">
        <v>466</v>
      </c>
      <c r="E447" s="4" t="s">
        <v>427</v>
      </c>
      <c r="F447" s="6">
        <v>42853</v>
      </c>
      <c r="G447" s="4" t="s">
        <v>1828</v>
      </c>
      <c r="H447" s="9">
        <v>6337.5</v>
      </c>
      <c r="I447" s="6">
        <v>42863</v>
      </c>
      <c r="J447" s="10" t="s">
        <v>2073</v>
      </c>
      <c r="K447">
        <f>_xll.AtlasFormulas.AtlasFunctions.AtlasBalance("PROD",DataAreaId,"T.LedgerTrans","Sum|AmountMST|0","","","","","","","AccountNum|Voucher","120010",$J447)</f>
        <v>15132.38</v>
      </c>
    </row>
    <row r="448" spans="1:11" x14ac:dyDescent="0.25">
      <c r="A448" s="4" t="s">
        <v>1353</v>
      </c>
      <c r="B448" s="7" t="str">
        <f>_xll.AtlasFormulas.AtlasFunctions.AtlasTable("PROD",DataAreaId,"T.SalesTable","%CustAccount","","","","","","","SalesId",$A448)</f>
        <v>364-000047</v>
      </c>
      <c r="C448" s="7" t="str">
        <f>_xll.AtlasFormulas.AtlasFunctions.AtlasTable("PROD",DataAreaId,"T.CustTable","%Name","","","","","","","AccountNum",$B448)</f>
        <v>BAM Wegen Regio West</v>
      </c>
      <c r="D448" s="4" t="s">
        <v>466</v>
      </c>
      <c r="E448" s="4" t="s">
        <v>427</v>
      </c>
      <c r="F448" s="6">
        <v>42765</v>
      </c>
      <c r="G448" s="4" t="s">
        <v>1828</v>
      </c>
      <c r="H448" s="9">
        <v>292.5</v>
      </c>
      <c r="I448" s="6">
        <v>42774</v>
      </c>
      <c r="J448" s="10" t="s">
        <v>1953</v>
      </c>
      <c r="K448">
        <f>_xll.AtlasFormulas.AtlasFunctions.AtlasBalance("PROD",DataAreaId,"T.LedgerTrans","Sum|AmountMST|0","","","","","","","AccountNum|Voucher","120010",$J448)</f>
        <v>839.75</v>
      </c>
    </row>
    <row r="449" spans="1:11" x14ac:dyDescent="0.25">
      <c r="A449" s="4" t="s">
        <v>1355</v>
      </c>
      <c r="B449" s="7" t="str">
        <f>_xll.AtlasFormulas.AtlasFunctions.AtlasTable("PROD",DataAreaId,"T.SalesTable","%CustAccount","","","","","","","SalesId",$A449)</f>
        <v>364-000107</v>
      </c>
      <c r="C449" s="7" t="str">
        <f>_xll.AtlasFormulas.AtlasFunctions.AtlasTable("PROD",DataAreaId,"T.CustTable","%Name","","","","","","","AccountNum",$B449)</f>
        <v>Boskalis NL B.V.</v>
      </c>
      <c r="D449" s="4" t="s">
        <v>466</v>
      </c>
      <c r="E449" s="4" t="s">
        <v>427</v>
      </c>
      <c r="F449" s="6">
        <v>42765</v>
      </c>
      <c r="G449" s="4" t="s">
        <v>1828</v>
      </c>
      <c r="H449" s="9">
        <v>682.5</v>
      </c>
      <c r="I449" s="6">
        <v>42776</v>
      </c>
      <c r="J449" s="10" t="s">
        <v>2074</v>
      </c>
      <c r="K449">
        <f>_xll.AtlasFormulas.AtlasFunctions.AtlasBalance("PROD",DataAreaId,"T.LedgerTrans","Sum|AmountMST|0","","","","","","","AccountNum|Voucher","120010",$J449)</f>
        <v>1774.5</v>
      </c>
    </row>
    <row r="450" spans="1:11" x14ac:dyDescent="0.25">
      <c r="A450" s="4" t="s">
        <v>1357</v>
      </c>
      <c r="B450" s="7" t="str">
        <f>_xll.AtlasFormulas.AtlasFunctions.AtlasTable("PROD",DataAreaId,"T.SalesTable","%CustAccount","","","","","","","SalesId",$A450)</f>
        <v>364-000034</v>
      </c>
      <c r="C450" s="7" t="str">
        <f>_xll.AtlasFormulas.AtlasFunctions.AtlasTable("PROD",DataAreaId,"T.CustTable","%Name","","","","","","","AccountNum",$B450)</f>
        <v>Mouwrik Waardenburg B.V.</v>
      </c>
      <c r="D450" s="4" t="s">
        <v>466</v>
      </c>
      <c r="E450" s="4" t="s">
        <v>427</v>
      </c>
      <c r="F450" s="6">
        <v>42795</v>
      </c>
      <c r="G450" s="4" t="s">
        <v>1828</v>
      </c>
      <c r="H450" s="9">
        <v>195</v>
      </c>
      <c r="I450" s="6">
        <v>42804</v>
      </c>
      <c r="J450" s="10" t="s">
        <v>1948</v>
      </c>
      <c r="K450">
        <f>_xll.AtlasFormulas.AtlasFunctions.AtlasBalance("PROD",DataAreaId,"T.LedgerTrans","Sum|AmountMST|0","","","","","","","AccountNum|Voucher","120010",$J450)</f>
        <v>615.5</v>
      </c>
    </row>
    <row r="451" spans="1:11" x14ac:dyDescent="0.25">
      <c r="A451" s="4" t="s">
        <v>1218</v>
      </c>
      <c r="B451" s="7" t="str">
        <f>_xll.AtlasFormulas.AtlasFunctions.AtlasTable("PROD",DataAreaId,"T.SalesTable","%CustAccount","","","","","","","SalesId",$A451)</f>
        <v>364-000034</v>
      </c>
      <c r="C451" s="7" t="str">
        <f>_xll.AtlasFormulas.AtlasFunctions.AtlasTable("PROD",DataAreaId,"T.CustTable","%Name","","","","","","","AccountNum",$B451)</f>
        <v>Mouwrik Waardenburg B.V.</v>
      </c>
      <c r="D451" s="4" t="s">
        <v>466</v>
      </c>
      <c r="E451" s="4" t="s">
        <v>427</v>
      </c>
      <c r="F451" s="6">
        <v>42817</v>
      </c>
      <c r="G451" s="4" t="s">
        <v>1828</v>
      </c>
      <c r="H451" s="9">
        <v>195</v>
      </c>
      <c r="I451" s="6">
        <v>42823</v>
      </c>
      <c r="J451" s="10" t="s">
        <v>1946</v>
      </c>
      <c r="K451">
        <f>_xll.AtlasFormulas.AtlasFunctions.AtlasBalance("PROD",DataAreaId,"T.LedgerTrans","Sum|AmountMST|0","","","","","","","AccountNum|Voucher","120010",$J451)</f>
        <v>615.5</v>
      </c>
    </row>
    <row r="452" spans="1:11" x14ac:dyDescent="0.25">
      <c r="A452" s="4" t="s">
        <v>1362</v>
      </c>
      <c r="B452" s="7" t="str">
        <f>_xll.AtlasFormulas.AtlasFunctions.AtlasTable("PROD",DataAreaId,"T.SalesTable","%CustAccount","","","","","","","SalesId",$A452)</f>
        <v>364-000025</v>
      </c>
      <c r="C452" s="7" t="str">
        <f>_xll.AtlasFormulas.AtlasFunctions.AtlasTable("PROD",DataAreaId,"T.CustTable","%Name","","","","","","","AccountNum",$B452)</f>
        <v>KWS Infra Leek</v>
      </c>
      <c r="D452" s="4" t="s">
        <v>466</v>
      </c>
      <c r="E452" s="4" t="s">
        <v>427</v>
      </c>
      <c r="F452" s="6">
        <v>42807</v>
      </c>
      <c r="G452" s="4" t="s">
        <v>1828</v>
      </c>
      <c r="H452" s="9">
        <v>97.5</v>
      </c>
      <c r="I452" s="6">
        <v>42811</v>
      </c>
      <c r="J452" s="10" t="s">
        <v>2075</v>
      </c>
      <c r="K452">
        <f>_xll.AtlasFormulas.AtlasFunctions.AtlasBalance("PROD",DataAreaId,"T.LedgerTrans","Sum|AmountMST|0","","","","","","","AccountNum|Voucher","120010",$J452)</f>
        <v>258.38</v>
      </c>
    </row>
    <row r="453" spans="1:11" x14ac:dyDescent="0.25">
      <c r="A453" s="4" t="s">
        <v>1202</v>
      </c>
      <c r="B453" s="7" t="str">
        <f>_xll.AtlasFormulas.AtlasFunctions.AtlasTable("PROD",DataAreaId,"T.SalesTable","%CustAccount","","","","","","","SalesId",$A453)</f>
        <v>364-000081</v>
      </c>
      <c r="C453" s="7" t="str">
        <f>_xll.AtlasFormulas.AtlasFunctions.AtlasTable("PROD",DataAreaId,"T.CustTable","%Name","","","","","","","AccountNum",$B453)</f>
        <v>Dura Vermeer Infrastructuur BV Oost</v>
      </c>
      <c r="D453" s="4" t="s">
        <v>466</v>
      </c>
      <c r="E453" s="4" t="s">
        <v>427</v>
      </c>
      <c r="F453" s="6">
        <v>42803</v>
      </c>
      <c r="G453" s="4" t="s">
        <v>1828</v>
      </c>
      <c r="H453" s="9">
        <v>780</v>
      </c>
      <c r="I453" s="6">
        <v>42832</v>
      </c>
      <c r="J453" s="10" t="s">
        <v>2076</v>
      </c>
      <c r="K453">
        <f>_xll.AtlasFormulas.AtlasFunctions.AtlasBalance("PROD",DataAreaId,"T.LedgerTrans","Sum|AmountMST|0","","","","","","","AccountNum|Voucher","120010",$J453)</f>
        <v>4353.04</v>
      </c>
    </row>
    <row r="454" spans="1:11" x14ac:dyDescent="0.25">
      <c r="A454" s="4" t="s">
        <v>1359</v>
      </c>
      <c r="B454" s="7" t="str">
        <f>_xll.AtlasFormulas.AtlasFunctions.AtlasTable("PROD",DataAreaId,"T.SalesTable","%CustAccount","","","","","","","SalesId",$A454)</f>
        <v>364-000080</v>
      </c>
      <c r="C454" s="7" t="str">
        <f>_xll.AtlasFormulas.AtlasFunctions.AtlasTable("PROD",DataAreaId,"T.CustTable","%Name","","","","","","","AccountNum",$B454)</f>
        <v>Aannemingsmaatschappij van Gelder B.V. Noord Braba</v>
      </c>
      <c r="D454" s="4" t="s">
        <v>466</v>
      </c>
      <c r="E454" s="4" t="s">
        <v>427</v>
      </c>
      <c r="F454" s="6">
        <v>42797</v>
      </c>
      <c r="G454" s="4" t="s">
        <v>1828</v>
      </c>
      <c r="H454" s="9">
        <v>487.5</v>
      </c>
      <c r="I454" s="6">
        <v>42822</v>
      </c>
      <c r="J454" s="10" t="s">
        <v>2077</v>
      </c>
      <c r="K454">
        <f>_xll.AtlasFormulas.AtlasFunctions.AtlasBalance("PROD",DataAreaId,"T.LedgerTrans","Sum|AmountMST|0","","","","","","","AccountNum|Voucher","120010",$J454)</f>
        <v>1438.13</v>
      </c>
    </row>
    <row r="455" spans="1:11" x14ac:dyDescent="0.25">
      <c r="A455" s="4" t="s">
        <v>1003</v>
      </c>
      <c r="B455" s="7" t="str">
        <f>_xll.AtlasFormulas.AtlasFunctions.AtlasTable("PROD",DataAreaId,"T.SalesTable","%CustAccount","","","","","","","SalesId",$A455)</f>
        <v>364-000053</v>
      </c>
      <c r="C455" s="7" t="str">
        <f>_xll.AtlasFormulas.AtlasFunctions.AtlasTable("PROD",DataAreaId,"T.CustTable","%Name","","","","","","","AccountNum",$B455)</f>
        <v>Heijmans Wegenbouw B.V. GPO</v>
      </c>
      <c r="D455" s="4" t="s">
        <v>466</v>
      </c>
      <c r="E455" s="4" t="s">
        <v>427</v>
      </c>
      <c r="F455" s="6">
        <v>42830</v>
      </c>
      <c r="G455" s="4" t="s">
        <v>1828</v>
      </c>
      <c r="H455" s="9">
        <v>1755</v>
      </c>
      <c r="I455" s="6">
        <v>42837</v>
      </c>
      <c r="J455" s="10" t="s">
        <v>2078</v>
      </c>
      <c r="K455">
        <f>_xll.AtlasFormulas.AtlasFunctions.AtlasBalance("PROD",DataAreaId,"T.LedgerTrans","Sum|AmountMST|0","","","","","","","AccountNum|Voucher","120010",$J455)</f>
        <v>9363</v>
      </c>
    </row>
    <row r="456" spans="1:11" x14ac:dyDescent="0.25">
      <c r="A456" s="4" t="s">
        <v>1389</v>
      </c>
      <c r="B456" s="7" t="str">
        <f>_xll.AtlasFormulas.AtlasFunctions.AtlasTable("PROD",DataAreaId,"T.SalesTable","%CustAccount","","","","","","","SalesId",$A456)</f>
        <v>364-000065</v>
      </c>
      <c r="C456" s="7" t="str">
        <f>_xll.AtlasFormulas.AtlasFunctions.AtlasTable("PROD",DataAreaId,"T.CustTable","%Name","","","","","","","AccountNum",$B456)</f>
        <v>Gebr. van der Lee</v>
      </c>
      <c r="D456" s="4" t="s">
        <v>466</v>
      </c>
      <c r="E456" s="4" t="s">
        <v>427</v>
      </c>
      <c r="F456" s="6">
        <v>42879</v>
      </c>
      <c r="G456" s="4" t="s">
        <v>1828</v>
      </c>
      <c r="H456" s="9">
        <v>390</v>
      </c>
      <c r="I456" s="6">
        <v>42894</v>
      </c>
      <c r="J456" s="10" t="s">
        <v>2079</v>
      </c>
      <c r="K456">
        <f>_xll.AtlasFormulas.AtlasFunctions.AtlasBalance("PROD",DataAreaId,"T.LedgerTrans","Sum|AmountMST|0","","","","","","","AccountNum|Voucher","120010",$J456)</f>
        <v>1040.52</v>
      </c>
    </row>
    <row r="457" spans="1:11" x14ac:dyDescent="0.25">
      <c r="A457" s="4" t="s">
        <v>1400</v>
      </c>
      <c r="B457" s="7" t="str">
        <f>_xll.AtlasFormulas.AtlasFunctions.AtlasTable("PROD",DataAreaId,"T.SalesTable","%CustAccount","","","","","","","SalesId",$A457)</f>
        <v>364-000023</v>
      </c>
      <c r="C457" s="7" t="str">
        <f>_xll.AtlasFormulas.AtlasFunctions.AtlasTable("PROD",DataAreaId,"T.CustTable","%Name","","","","","","","AccountNum",$B457)</f>
        <v>Rasenberg Wegenbouw, Rayon West-Brabant</v>
      </c>
      <c r="D457" s="4" t="s">
        <v>466</v>
      </c>
      <c r="E457" s="4" t="s">
        <v>427</v>
      </c>
      <c r="F457" s="6">
        <v>42900</v>
      </c>
      <c r="G457" s="4" t="s">
        <v>1828</v>
      </c>
      <c r="H457" s="9">
        <v>1080</v>
      </c>
      <c r="I457" s="6">
        <v>42901</v>
      </c>
      <c r="J457" s="10" t="s">
        <v>2080</v>
      </c>
      <c r="K457">
        <f>_xll.AtlasFormulas.AtlasFunctions.AtlasBalance("PROD",DataAreaId,"T.LedgerTrans","Sum|AmountMST|0","","","","","","","AccountNum|Voucher","120010",$J457)</f>
        <v>4797</v>
      </c>
    </row>
    <row r="458" spans="1:11" x14ac:dyDescent="0.25">
      <c r="A458" s="4" t="s">
        <v>1400</v>
      </c>
      <c r="B458" s="7" t="str">
        <f>_xll.AtlasFormulas.AtlasFunctions.AtlasTable("PROD",DataAreaId,"T.SalesTable","%CustAccount","","","","","","","SalesId",$A458)</f>
        <v>364-000023</v>
      </c>
      <c r="C458" s="7" t="str">
        <f>_xll.AtlasFormulas.AtlasFunctions.AtlasTable("PROD",DataAreaId,"T.CustTable","%Name","","","","","","","AccountNum",$B458)</f>
        <v>Rasenberg Wegenbouw, Rayon West-Brabant</v>
      </c>
      <c r="D458" s="4" t="s">
        <v>466</v>
      </c>
      <c r="E458" s="4" t="s">
        <v>427</v>
      </c>
      <c r="F458" s="6">
        <v>42900</v>
      </c>
      <c r="G458" s="4" t="s">
        <v>1828</v>
      </c>
      <c r="H458" s="9">
        <v>90</v>
      </c>
      <c r="I458" s="6">
        <v>42900</v>
      </c>
      <c r="J458" s="10" t="s">
        <v>2080</v>
      </c>
      <c r="K458">
        <f>_xll.AtlasFormulas.AtlasFunctions.AtlasBalance("PROD",DataAreaId,"T.LedgerTrans","Sum|AmountMST|0","","","","","","","AccountNum|Voucher","120010",$J458)</f>
        <v>4797</v>
      </c>
    </row>
    <row r="459" spans="1:11" x14ac:dyDescent="0.25">
      <c r="A459" s="4" t="s">
        <v>958</v>
      </c>
      <c r="B459" s="7" t="str">
        <f>_xll.AtlasFormulas.AtlasFunctions.AtlasTable("PROD",DataAreaId,"T.SalesTable","%CustAccount","","","","","","","SalesId",$A459)</f>
        <v>364-000025</v>
      </c>
      <c r="C459" s="7" t="str">
        <f>_xll.AtlasFormulas.AtlasFunctions.AtlasTable("PROD",DataAreaId,"T.CustTable","%Name","","","","","","","AccountNum",$B459)</f>
        <v>KWS Infra Leek</v>
      </c>
      <c r="D459" s="4" t="s">
        <v>64</v>
      </c>
      <c r="E459" s="4" t="s">
        <v>42</v>
      </c>
      <c r="F459" s="6">
        <v>42866</v>
      </c>
      <c r="G459" s="4" t="s">
        <v>1828</v>
      </c>
      <c r="H459" s="9">
        <v>1</v>
      </c>
      <c r="I459" s="6">
        <v>42866</v>
      </c>
      <c r="J459" s="10" t="s">
        <v>1872</v>
      </c>
      <c r="K459">
        <f>_xll.AtlasFormulas.AtlasFunctions.AtlasBalance("PROD",DataAreaId,"T.LedgerTrans","Sum|AmountMST|0","","","","","","","AccountNum|Voucher","120010",$J459)</f>
        <v>0</v>
      </c>
    </row>
    <row r="460" spans="1:11" x14ac:dyDescent="0.25">
      <c r="A460" s="4" t="s">
        <v>966</v>
      </c>
      <c r="B460" s="7" t="str">
        <f>_xll.AtlasFormulas.AtlasFunctions.AtlasTable("PROD",DataAreaId,"T.SalesTable","%CustAccount","","","","","","","SalesId",$A460)</f>
        <v>364-000020</v>
      </c>
      <c r="C460" s="7" t="str">
        <f>_xll.AtlasFormulas.AtlasFunctions.AtlasTable("PROD",DataAreaId,"T.CustTable","%Name","","","","","","","AccountNum",$B460)</f>
        <v>Reef Infra B.V.</v>
      </c>
      <c r="D460" s="4" t="s">
        <v>64</v>
      </c>
      <c r="E460" s="4" t="s">
        <v>42</v>
      </c>
      <c r="F460" s="6">
        <v>42873</v>
      </c>
      <c r="G460" s="4" t="s">
        <v>1828</v>
      </c>
      <c r="H460" s="9">
        <v>1179.5</v>
      </c>
      <c r="I460" s="6">
        <v>42874</v>
      </c>
      <c r="J460" s="10" t="s">
        <v>2081</v>
      </c>
      <c r="K460">
        <f>_xll.AtlasFormulas.AtlasFunctions.AtlasBalance("PROD",DataAreaId,"T.LedgerTrans","Sum|AmountMST|0","","","","","","","AccountNum|Voucher","120010",$J460)</f>
        <v>6504.56</v>
      </c>
    </row>
    <row r="461" spans="1:11" x14ac:dyDescent="0.25">
      <c r="A461" s="4" t="s">
        <v>966</v>
      </c>
      <c r="B461" s="7" t="str">
        <f>_xll.AtlasFormulas.AtlasFunctions.AtlasTable("PROD",DataAreaId,"T.SalesTable","%CustAccount","","","","","","","SalesId",$A461)</f>
        <v>364-000020</v>
      </c>
      <c r="C461" s="7" t="str">
        <f>_xll.AtlasFormulas.AtlasFunctions.AtlasTable("PROD",DataAreaId,"T.CustTable","%Name","","","","","","","AccountNum",$B461)</f>
        <v>Reef Infra B.V.</v>
      </c>
      <c r="D461" s="4" t="s">
        <v>64</v>
      </c>
      <c r="E461" s="4" t="s">
        <v>42</v>
      </c>
      <c r="F461" s="6">
        <v>42873</v>
      </c>
      <c r="G461" s="4" t="s">
        <v>1828</v>
      </c>
      <c r="H461" s="9">
        <v>88</v>
      </c>
      <c r="I461" s="6">
        <v>42873</v>
      </c>
      <c r="J461" s="10" t="s">
        <v>2081</v>
      </c>
      <c r="K461">
        <f>_xll.AtlasFormulas.AtlasFunctions.AtlasBalance("PROD",DataAreaId,"T.LedgerTrans","Sum|AmountMST|0","","","","","","","AccountNum|Voucher","120010",$J461)</f>
        <v>6504.56</v>
      </c>
    </row>
    <row r="462" spans="1:11" x14ac:dyDescent="0.25">
      <c r="A462" s="4" t="s">
        <v>958</v>
      </c>
      <c r="B462" s="7" t="str">
        <f>_xll.AtlasFormulas.AtlasFunctions.AtlasTable("PROD",DataAreaId,"T.SalesTable","%CustAccount","","","","","","","SalesId",$A462)</f>
        <v>364-000025</v>
      </c>
      <c r="C462" s="7" t="str">
        <f>_xll.AtlasFormulas.AtlasFunctions.AtlasTable("PROD",DataAreaId,"T.CustTable","%Name","","","","","","","AccountNum",$B462)</f>
        <v>KWS Infra Leek</v>
      </c>
      <c r="D462" s="4" t="s">
        <v>64</v>
      </c>
      <c r="E462" s="4" t="s">
        <v>42</v>
      </c>
      <c r="F462" s="6">
        <v>42845</v>
      </c>
      <c r="G462" s="4" t="s">
        <v>1828</v>
      </c>
      <c r="H462" s="9">
        <v>6550</v>
      </c>
      <c r="I462" s="6">
        <v>42866</v>
      </c>
      <c r="J462" s="10" t="s">
        <v>2082</v>
      </c>
      <c r="K462">
        <f>_xll.AtlasFormulas.AtlasFunctions.AtlasBalance("PROD",DataAreaId,"T.LedgerTrans","Sum|AmountMST|0","","","","","","","AccountNum|Voucher","120010",$J462)</f>
        <v>15288</v>
      </c>
    </row>
    <row r="463" spans="1:11" x14ac:dyDescent="0.25">
      <c r="A463" s="4" t="s">
        <v>958</v>
      </c>
      <c r="B463" s="7" t="str">
        <f>_xll.AtlasFormulas.AtlasFunctions.AtlasTable("PROD",DataAreaId,"T.SalesTable","%CustAccount","","","","","","","SalesId",$A463)</f>
        <v>364-000025</v>
      </c>
      <c r="C463" s="7" t="str">
        <f>_xll.AtlasFormulas.AtlasFunctions.AtlasTable("PROD",DataAreaId,"T.CustTable","%Name","","","","","","","AccountNum",$B463)</f>
        <v>KWS Infra Leek</v>
      </c>
      <c r="D463" s="4" t="s">
        <v>64</v>
      </c>
      <c r="E463" s="4" t="s">
        <v>42</v>
      </c>
      <c r="F463" s="6">
        <v>42845</v>
      </c>
      <c r="G463" s="4" t="s">
        <v>1828</v>
      </c>
      <c r="H463" s="9">
        <v>275</v>
      </c>
      <c r="I463" s="6">
        <v>42856</v>
      </c>
      <c r="J463" s="10" t="s">
        <v>2082</v>
      </c>
      <c r="K463">
        <f>_xll.AtlasFormulas.AtlasFunctions.AtlasBalance("PROD",DataAreaId,"T.LedgerTrans","Sum|AmountMST|0","","","","","","","AccountNum|Voucher","120010",$J463)</f>
        <v>15288</v>
      </c>
    </row>
    <row r="464" spans="1:11" x14ac:dyDescent="0.25">
      <c r="A464" s="4" t="s">
        <v>939</v>
      </c>
      <c r="B464" s="7" t="str">
        <f>_xll.AtlasFormulas.AtlasFunctions.AtlasTable("PROD",DataAreaId,"T.SalesTable","%CustAccount","","","","","","","SalesId",$A464)</f>
        <v>364-000055</v>
      </c>
      <c r="C464" s="7" t="str">
        <f>_xll.AtlasFormulas.AtlasFunctions.AtlasTable("PROD",DataAreaId,"T.CustTable","%Name","","","","","","","AccountNum",$B464)</f>
        <v>Aannemingsmaatschappij van Gelder B.V.</v>
      </c>
      <c r="D464" s="4" t="s">
        <v>455</v>
      </c>
      <c r="E464" s="4" t="s">
        <v>439</v>
      </c>
      <c r="F464" s="6">
        <v>42824</v>
      </c>
      <c r="G464" s="4" t="s">
        <v>1828</v>
      </c>
      <c r="H464" s="9">
        <v>150</v>
      </c>
      <c r="I464" s="6">
        <v>42838</v>
      </c>
      <c r="J464" s="10" t="s">
        <v>2026</v>
      </c>
      <c r="K464">
        <f>_xll.AtlasFormulas.AtlasFunctions.AtlasBalance("PROD",DataAreaId,"T.LedgerTrans","Sum|AmountMST|0","","","","","","","AccountNum|Voucher","120010",$J464)</f>
        <v>5297.8</v>
      </c>
    </row>
    <row r="465" spans="1:11" x14ac:dyDescent="0.25">
      <c r="A465" s="4" t="s">
        <v>939</v>
      </c>
      <c r="B465" s="7" t="str">
        <f>_xll.AtlasFormulas.AtlasFunctions.AtlasTable("PROD",DataAreaId,"T.SalesTable","%CustAccount","","","","","","","SalesId",$A465)</f>
        <v>364-000055</v>
      </c>
      <c r="C465" s="7" t="str">
        <f>_xll.AtlasFormulas.AtlasFunctions.AtlasTable("PROD",DataAreaId,"T.CustTable","%Name","","","","","","","AccountNum",$B465)</f>
        <v>Aannemingsmaatschappij van Gelder B.V.</v>
      </c>
      <c r="D465" s="4" t="s">
        <v>455</v>
      </c>
      <c r="E465" s="4" t="s">
        <v>439</v>
      </c>
      <c r="F465" s="6">
        <v>42824</v>
      </c>
      <c r="G465" s="4" t="s">
        <v>1828</v>
      </c>
      <c r="H465" s="9">
        <v>150</v>
      </c>
      <c r="I465" s="6">
        <v>42835</v>
      </c>
      <c r="J465" s="10" t="s">
        <v>2026</v>
      </c>
      <c r="K465">
        <f>_xll.AtlasFormulas.AtlasFunctions.AtlasBalance("PROD",DataAreaId,"T.LedgerTrans","Sum|AmountMST|0","","","","","","","AccountNum|Voucher","120010",$J465)</f>
        <v>5297.8</v>
      </c>
    </row>
    <row r="466" spans="1:11" x14ac:dyDescent="0.25">
      <c r="A466" s="4" t="s">
        <v>934</v>
      </c>
      <c r="B466" s="7" t="str">
        <f>_xll.AtlasFormulas.AtlasFunctions.AtlasTable("PROD",DataAreaId,"T.SalesTable","%CustAccount","","","","","","","SalesId",$A466)</f>
        <v>364-000055</v>
      </c>
      <c r="C466" s="7" t="str">
        <f>_xll.AtlasFormulas.AtlasFunctions.AtlasTable("PROD",DataAreaId,"T.CustTable","%Name","","","","","","","AccountNum",$B466)</f>
        <v>Aannemingsmaatschappij van Gelder B.V.</v>
      </c>
      <c r="D466" s="4" t="s">
        <v>455</v>
      </c>
      <c r="E466" s="4" t="s">
        <v>439</v>
      </c>
      <c r="F466" s="6">
        <v>42811</v>
      </c>
      <c r="G466" s="4" t="s">
        <v>1828</v>
      </c>
      <c r="H466" s="9">
        <v>75</v>
      </c>
      <c r="I466" s="6">
        <v>42837</v>
      </c>
      <c r="J466" s="10" t="s">
        <v>2029</v>
      </c>
      <c r="K466">
        <f>_xll.AtlasFormulas.AtlasFunctions.AtlasBalance("PROD",DataAreaId,"T.LedgerTrans","Sum|AmountMST|0","","","","","","","AccountNum|Voucher","120010",$J466)</f>
        <v>6128.93</v>
      </c>
    </row>
    <row r="467" spans="1:11" x14ac:dyDescent="0.25">
      <c r="A467" s="4" t="s">
        <v>1337</v>
      </c>
      <c r="B467" s="7" t="str">
        <f>_xll.AtlasFormulas.AtlasFunctions.AtlasTable("PROD",DataAreaId,"T.SalesTable","%CustAccount","","","","","","","SalesId",$A467)</f>
        <v>364-000057</v>
      </c>
      <c r="C467" s="7" t="str">
        <f>_xll.AtlasFormulas.AtlasFunctions.AtlasTable("PROD",DataAreaId,"T.CustTable","%Name","","","","","","","AccountNum",$B467)</f>
        <v>Ballast Nedam Asfalt p/a Ballast Nedam CFD</v>
      </c>
      <c r="D467" s="4" t="s">
        <v>455</v>
      </c>
      <c r="E467" s="4" t="s">
        <v>439</v>
      </c>
      <c r="F467" s="6">
        <v>42885</v>
      </c>
      <c r="G467" s="4" t="s">
        <v>1828</v>
      </c>
      <c r="H467" s="9">
        <v>4500</v>
      </c>
      <c r="I467" s="6">
        <v>42894</v>
      </c>
      <c r="J467" s="10" t="s">
        <v>2083</v>
      </c>
      <c r="K467">
        <f>_xll.AtlasFormulas.AtlasFunctions.AtlasBalance("PROD",DataAreaId,"T.LedgerTrans","Sum|AmountMST|0","","","","","","","AccountNum|Voucher","120010",$J467)</f>
        <v>12825</v>
      </c>
    </row>
    <row r="468" spans="1:11" x14ac:dyDescent="0.25">
      <c r="A468" s="4" t="s">
        <v>1283</v>
      </c>
      <c r="B468" s="7" t="str">
        <f>_xll.AtlasFormulas.AtlasFunctions.AtlasTable("PROD",DataAreaId,"T.SalesTable","%CustAccount","","","","","","","SalesId",$A468)</f>
        <v>364-000120</v>
      </c>
      <c r="C468" s="7" t="str">
        <f>_xll.AtlasFormulas.AtlasFunctions.AtlasTable("PROD",DataAreaId,"T.CustTable","%Name","","","","","","","AccountNum",$B468)</f>
        <v>BAM Infra Projecten</v>
      </c>
      <c r="D468" s="4" t="s">
        <v>455</v>
      </c>
      <c r="E468" s="4" t="s">
        <v>439</v>
      </c>
      <c r="F468" s="6">
        <v>42877</v>
      </c>
      <c r="G468" s="4" t="s">
        <v>1828</v>
      </c>
      <c r="H468" s="9">
        <v>75</v>
      </c>
      <c r="I468" s="6">
        <v>42894</v>
      </c>
      <c r="J468" s="10" t="s">
        <v>2023</v>
      </c>
      <c r="K468">
        <f>_xll.AtlasFormulas.AtlasFunctions.AtlasBalance("PROD",DataAreaId,"T.LedgerTrans","Sum|AmountMST|0","","","","","","","AccountNum|Voucher","120010",$J468)</f>
        <v>457.85</v>
      </c>
    </row>
    <row r="469" spans="1:11" x14ac:dyDescent="0.25">
      <c r="A469" s="4" t="s">
        <v>993</v>
      </c>
      <c r="B469" s="7" t="str">
        <f>_xll.AtlasFormulas.AtlasFunctions.AtlasTable("PROD",DataAreaId,"T.SalesTable","%CustAccount","","","","","","","SalesId",$A469)</f>
        <v>364-000102</v>
      </c>
      <c r="C469" s="7" t="str">
        <f>_xll.AtlasFormulas.AtlasFunctions.AtlasTable("PROD",DataAreaId,"T.CustTable","%Name","","","","","","","AccountNum",$B469)</f>
        <v>Reimert Bouw en Infrastructuur B.V.</v>
      </c>
      <c r="D469" s="4" t="s">
        <v>64</v>
      </c>
      <c r="E469" s="4" t="s">
        <v>42</v>
      </c>
      <c r="F469" s="6">
        <v>42894</v>
      </c>
      <c r="G469" s="4" t="s">
        <v>1828</v>
      </c>
      <c r="H469" s="9">
        <v>41.25</v>
      </c>
      <c r="I469" s="6">
        <v>42894</v>
      </c>
      <c r="J469" s="10" t="s">
        <v>2084</v>
      </c>
      <c r="K469">
        <f>_xll.AtlasFormulas.AtlasFunctions.AtlasBalance("PROD",DataAreaId,"T.LedgerTrans","Sum|AmountMST|0","","","","","","","AccountNum|Voucher","120010",$J469)</f>
        <v>0</v>
      </c>
    </row>
    <row r="470" spans="1:11" x14ac:dyDescent="0.25">
      <c r="A470" s="4" t="s">
        <v>966</v>
      </c>
      <c r="B470" s="7" t="str">
        <f>_xll.AtlasFormulas.AtlasFunctions.AtlasTable("PROD",DataAreaId,"T.SalesTable","%CustAccount","","","","","","","SalesId",$A470)</f>
        <v>364-000020</v>
      </c>
      <c r="C470" s="7" t="str">
        <f>_xll.AtlasFormulas.AtlasFunctions.AtlasTable("PROD",DataAreaId,"T.CustTable","%Name","","","","","","","AccountNum",$B470)</f>
        <v>Reef Infra B.V.</v>
      </c>
      <c r="D470" s="4" t="s">
        <v>64</v>
      </c>
      <c r="E470" s="4" t="s">
        <v>42</v>
      </c>
      <c r="F470" s="6">
        <v>42873</v>
      </c>
      <c r="G470" s="4" t="s">
        <v>1828</v>
      </c>
      <c r="H470" s="9">
        <v>88</v>
      </c>
      <c r="I470" s="6">
        <v>42873</v>
      </c>
      <c r="J470" s="10" t="s">
        <v>2085</v>
      </c>
      <c r="K470">
        <f>_xll.AtlasFormulas.AtlasFunctions.AtlasBalance("PROD",DataAreaId,"T.LedgerTrans","Sum|AmountMST|0","","","","","","","AccountNum|Voucher","120010",$J470)</f>
        <v>0</v>
      </c>
    </row>
    <row r="471" spans="1:11" x14ac:dyDescent="0.25">
      <c r="A471" s="4" t="s">
        <v>1348</v>
      </c>
      <c r="B471" s="7" t="str">
        <f>_xll.AtlasFormulas.AtlasFunctions.AtlasTable("PROD",DataAreaId,"T.SalesTable","%CustAccount","","","","","","","SalesId",$A471)</f>
        <v>364-000007</v>
      </c>
      <c r="C471" s="7" t="str">
        <f>_xll.AtlasFormulas.AtlasFunctions.AtlasTable("PROD",DataAreaId,"T.CustTable","%Name","","","","","","","AccountNum",$B471)</f>
        <v>Versluys &amp; Zoon B.V.</v>
      </c>
      <c r="D471" s="4" t="s">
        <v>64</v>
      </c>
      <c r="E471" s="4" t="s">
        <v>42</v>
      </c>
      <c r="F471" s="6">
        <v>42879</v>
      </c>
      <c r="G471" s="4" t="s">
        <v>1828</v>
      </c>
      <c r="H471" s="9">
        <v>97.5</v>
      </c>
      <c r="I471" s="6">
        <v>42886</v>
      </c>
      <c r="J471" s="10" t="s">
        <v>2086</v>
      </c>
      <c r="K471">
        <f>_xll.AtlasFormulas.AtlasFunctions.AtlasBalance("PROD",DataAreaId,"T.LedgerTrans","Sum|AmountMST|0","","","","","","","AccountNum|Voucher","120010",$J471)</f>
        <v>260.13</v>
      </c>
    </row>
    <row r="472" spans="1:11" x14ac:dyDescent="0.25">
      <c r="A472" s="4" t="s">
        <v>916</v>
      </c>
      <c r="B472" s="7" t="str">
        <f>_xll.AtlasFormulas.AtlasFunctions.AtlasTable("PROD",DataAreaId,"T.SalesTable","%CustAccount","","","","","","","SalesId",$A472)</f>
        <v>364-000107</v>
      </c>
      <c r="C472" s="7" t="str">
        <f>_xll.AtlasFormulas.AtlasFunctions.AtlasTable("PROD",DataAreaId,"T.CustTable","%Name","","","","","","","AccountNum",$B472)</f>
        <v>Boskalis NL B.V.</v>
      </c>
      <c r="D472" s="4" t="s">
        <v>64</v>
      </c>
      <c r="E472" s="4" t="s">
        <v>42</v>
      </c>
      <c r="F472" s="6">
        <v>42753</v>
      </c>
      <c r="G472" s="4" t="s">
        <v>1828</v>
      </c>
      <c r="H472" s="9">
        <v>2145</v>
      </c>
      <c r="I472" s="6">
        <v>42759</v>
      </c>
      <c r="J472" s="10" t="s">
        <v>2087</v>
      </c>
      <c r="K472">
        <f>_xll.AtlasFormulas.AtlasFunctions.AtlasBalance("PROD",DataAreaId,"T.LedgerTrans","Sum|AmountMST|0","","","","","","","AccountNum|Voucher","120010",$J472)</f>
        <v>5772</v>
      </c>
    </row>
    <row r="473" spans="1:11" x14ac:dyDescent="0.25">
      <c r="A473" s="4" t="s">
        <v>993</v>
      </c>
      <c r="B473" s="7" t="str">
        <f>_xll.AtlasFormulas.AtlasFunctions.AtlasTable("PROD",DataAreaId,"T.SalesTable","%CustAccount","","","","","","","SalesId",$A473)</f>
        <v>364-000102</v>
      </c>
      <c r="C473" s="7" t="str">
        <f>_xll.AtlasFormulas.AtlasFunctions.AtlasTable("PROD",DataAreaId,"T.CustTable","%Name","","","","","","","AccountNum",$B473)</f>
        <v>Reimert Bouw en Infrastructuur B.V.</v>
      </c>
      <c r="D473" s="4" t="s">
        <v>64</v>
      </c>
      <c r="E473" s="4" t="s">
        <v>42</v>
      </c>
      <c r="F473" s="6">
        <v>42894</v>
      </c>
      <c r="G473" s="4" t="s">
        <v>1828</v>
      </c>
      <c r="H473" s="9">
        <v>1470</v>
      </c>
      <c r="I473" s="6">
        <v>42894</v>
      </c>
      <c r="J473" s="10" t="s">
        <v>2088</v>
      </c>
      <c r="K473">
        <f>_xll.AtlasFormulas.AtlasFunctions.AtlasBalance("PROD",DataAreaId,"T.LedgerTrans","Sum|AmountMST|0","","","","","","","AccountNum|Voucher","120010",$J473)</f>
        <v>7014.82</v>
      </c>
    </row>
    <row r="474" spans="1:11" x14ac:dyDescent="0.25">
      <c r="A474" s="4" t="s">
        <v>993</v>
      </c>
      <c r="B474" s="7" t="str">
        <f>_xll.AtlasFormulas.AtlasFunctions.AtlasTable("PROD",DataAreaId,"T.SalesTable","%CustAccount","","","","","","","SalesId",$A474)</f>
        <v>364-000102</v>
      </c>
      <c r="C474" s="7" t="str">
        <f>_xll.AtlasFormulas.AtlasFunctions.AtlasTable("PROD",DataAreaId,"T.CustTable","%Name","","","","","","","AccountNum",$B474)</f>
        <v>Reimert Bouw en Infrastructuur B.V.</v>
      </c>
      <c r="D474" s="4" t="s">
        <v>64</v>
      </c>
      <c r="E474" s="4" t="s">
        <v>42</v>
      </c>
      <c r="F474" s="6">
        <v>42894</v>
      </c>
      <c r="G474" s="4" t="s">
        <v>1828</v>
      </c>
      <c r="H474" s="9">
        <v>41.25</v>
      </c>
      <c r="I474" s="6">
        <v>42894</v>
      </c>
      <c r="J474" s="10" t="s">
        <v>2088</v>
      </c>
      <c r="K474">
        <f>_xll.AtlasFormulas.AtlasFunctions.AtlasBalance("PROD",DataAreaId,"T.LedgerTrans","Sum|AmountMST|0","","","","","","","AccountNum|Voucher","120010",$J474)</f>
        <v>7014.82</v>
      </c>
    </row>
    <row r="475" spans="1:11" x14ac:dyDescent="0.25">
      <c r="A475" s="4" t="s">
        <v>934</v>
      </c>
      <c r="B475" s="7" t="str">
        <f>_xll.AtlasFormulas.AtlasFunctions.AtlasTable("PROD",DataAreaId,"T.SalesTable","%CustAccount","","","","","","","SalesId",$A475)</f>
        <v>364-000055</v>
      </c>
      <c r="C475" s="7" t="str">
        <f>_xll.AtlasFormulas.AtlasFunctions.AtlasTable("PROD",DataAreaId,"T.CustTable","%Name","","","","","","","AccountNum",$B475)</f>
        <v>Aannemingsmaatschappij van Gelder B.V.</v>
      </c>
      <c r="D475" s="4" t="s">
        <v>438</v>
      </c>
      <c r="E475" s="4" t="s">
        <v>439</v>
      </c>
      <c r="F475" s="6">
        <v>42811</v>
      </c>
      <c r="G475" s="4" t="s">
        <v>1828</v>
      </c>
      <c r="H475" s="9">
        <v>145.5</v>
      </c>
      <c r="I475" s="6">
        <v>42837</v>
      </c>
      <c r="J475" s="10" t="s">
        <v>2029</v>
      </c>
      <c r="K475">
        <f>_xll.AtlasFormulas.AtlasFunctions.AtlasBalance("PROD",DataAreaId,"T.LedgerTrans","Sum|AmountMST|0","","","","","","","AccountNum|Voucher","120010",$J475)</f>
        <v>6128.93</v>
      </c>
    </row>
    <row r="476" spans="1:11" x14ac:dyDescent="0.25">
      <c r="A476" s="4" t="s">
        <v>1003</v>
      </c>
      <c r="B476" s="7" t="str">
        <f>_xll.AtlasFormulas.AtlasFunctions.AtlasTable("PROD",DataAreaId,"T.SalesTable","%CustAccount","","","","","","","SalesId",$A476)</f>
        <v>364-000053</v>
      </c>
      <c r="C476" s="7" t="str">
        <f>_xll.AtlasFormulas.AtlasFunctions.AtlasTable("PROD",DataAreaId,"T.CustTable","%Name","","","","","","","AccountNum",$B476)</f>
        <v>Heijmans Wegenbouw B.V. GPO</v>
      </c>
      <c r="D476" s="4" t="s">
        <v>1292</v>
      </c>
      <c r="E476" s="4" t="s">
        <v>1294</v>
      </c>
      <c r="F476" s="6">
        <v>42830</v>
      </c>
      <c r="G476" s="4" t="s">
        <v>1828</v>
      </c>
      <c r="H476" s="9">
        <v>720</v>
      </c>
      <c r="I476" s="6">
        <v>42837</v>
      </c>
      <c r="J476" s="10" t="s">
        <v>2078</v>
      </c>
      <c r="K476">
        <f>_xll.AtlasFormulas.AtlasFunctions.AtlasBalance("PROD",DataAreaId,"T.LedgerTrans","Sum|AmountMST|0","","","","","","","AccountNum|Voucher","120010",$J476)</f>
        <v>9363</v>
      </c>
    </row>
    <row r="477" spans="1:11" x14ac:dyDescent="0.25">
      <c r="A477" s="4" t="s">
        <v>1291</v>
      </c>
      <c r="B477" s="7" t="str">
        <f>_xll.AtlasFormulas.AtlasFunctions.AtlasTable("PROD",DataAreaId,"T.SalesTable","%CustAccount","","","","","","","SalesId",$A477)</f>
        <v>364-000169</v>
      </c>
      <c r="C477" s="7" t="str">
        <f>_xll.AtlasFormulas.AtlasFunctions.AtlasTable("PROD",DataAreaId,"T.CustTable","%Name","","","","","","","AccountNum",$B477)</f>
        <v>HWE Inkoop en Advies</v>
      </c>
      <c r="D477" s="4" t="s">
        <v>1292</v>
      </c>
      <c r="E477" s="4" t="s">
        <v>1294</v>
      </c>
      <c r="F477" s="6">
        <v>42765</v>
      </c>
      <c r="G477" s="4" t="s">
        <v>1828</v>
      </c>
      <c r="H477" s="9">
        <v>40</v>
      </c>
      <c r="I477" s="6">
        <v>42774</v>
      </c>
      <c r="J477" s="10" t="s">
        <v>1955</v>
      </c>
      <c r="K477">
        <f>_xll.AtlasFormulas.AtlasFunctions.AtlasBalance("PROD",DataAreaId,"T.LedgerTrans","Sum|AmountMST|0","","","","","","","AccountNum|Voucher","120010",$J477)</f>
        <v>445</v>
      </c>
    </row>
    <row r="478" spans="1:11" x14ac:dyDescent="0.25">
      <c r="A478" s="4" t="s">
        <v>916</v>
      </c>
      <c r="B478" s="7" t="str">
        <f>_xll.AtlasFormulas.AtlasFunctions.AtlasTable("PROD",DataAreaId,"T.SalesTable","%CustAccount","","","","","","","SalesId",$A478)</f>
        <v>364-000107</v>
      </c>
      <c r="C478" s="7" t="str">
        <f>_xll.AtlasFormulas.AtlasFunctions.AtlasTable("PROD",DataAreaId,"T.CustTable","%Name","","","","","","","AccountNum",$B478)</f>
        <v>Boskalis NL B.V.</v>
      </c>
      <c r="D478" s="4" t="s">
        <v>444</v>
      </c>
      <c r="E478" s="4" t="s">
        <v>42</v>
      </c>
      <c r="F478" s="6">
        <v>42753</v>
      </c>
      <c r="G478" s="4" t="s">
        <v>1828</v>
      </c>
      <c r="H478" s="9">
        <v>75</v>
      </c>
      <c r="I478" s="6">
        <v>42759</v>
      </c>
      <c r="J478" s="10" t="s">
        <v>2087</v>
      </c>
      <c r="K478">
        <f>_xll.AtlasFormulas.AtlasFunctions.AtlasBalance("PROD",DataAreaId,"T.LedgerTrans","Sum|AmountMST|0","","","","","","","AccountNum|Voucher","120010",$J478)</f>
        <v>5772</v>
      </c>
    </row>
    <row r="479" spans="1:11" x14ac:dyDescent="0.25">
      <c r="A479" s="4" t="s">
        <v>939</v>
      </c>
      <c r="B479" s="7" t="str">
        <f>_xll.AtlasFormulas.AtlasFunctions.AtlasTable("PROD",DataAreaId,"T.SalesTable","%CustAccount","","","","","","","SalesId",$A479)</f>
        <v>364-000055</v>
      </c>
      <c r="C479" s="7" t="str">
        <f>_xll.AtlasFormulas.AtlasFunctions.AtlasTable("PROD",DataAreaId,"T.CustTable","%Name","","","","","","","AccountNum",$B479)</f>
        <v>Aannemingsmaatschappij van Gelder B.V.</v>
      </c>
      <c r="D479" s="4" t="s">
        <v>438</v>
      </c>
      <c r="E479" s="4" t="s">
        <v>439</v>
      </c>
      <c r="F479" s="6">
        <v>42824</v>
      </c>
      <c r="G479" s="4" t="s">
        <v>1828</v>
      </c>
      <c r="H479" s="9">
        <v>194</v>
      </c>
      <c r="I479" s="6">
        <v>42835</v>
      </c>
      <c r="J479" s="10" t="s">
        <v>2026</v>
      </c>
      <c r="K479">
        <f>_xll.AtlasFormulas.AtlasFunctions.AtlasBalance("PROD",DataAreaId,"T.LedgerTrans","Sum|AmountMST|0","","","","","","","AccountNum|Voucher","120010",$J479)</f>
        <v>5297.8</v>
      </c>
    </row>
    <row r="480" spans="1:11" x14ac:dyDescent="0.25">
      <c r="A480" s="4" t="s">
        <v>1287</v>
      </c>
      <c r="B480" s="7" t="str">
        <f>_xll.AtlasFormulas.AtlasFunctions.AtlasTable("PROD",DataAreaId,"T.SalesTable","%CustAccount","","","","","","","SalesId",$A480)</f>
        <v>364-000174</v>
      </c>
      <c r="C480" s="7" t="str">
        <f>_xll.AtlasFormulas.AtlasFunctions.AtlasTable("PROD",DataAreaId,"T.CustTable","%Name","","","","","","","AccountNum",$B480)</f>
        <v>IKO N.V.</v>
      </c>
      <c r="D480" s="4" t="s">
        <v>438</v>
      </c>
      <c r="E480" s="4" t="s">
        <v>439</v>
      </c>
      <c r="F480" s="6">
        <v>42900</v>
      </c>
      <c r="G480" s="4" t="s">
        <v>1828</v>
      </c>
      <c r="H480" s="9">
        <v>9894</v>
      </c>
      <c r="I480" s="6">
        <v>42906</v>
      </c>
      <c r="J480" s="10" t="s">
        <v>2089</v>
      </c>
      <c r="K480">
        <f>_xll.AtlasFormulas.AtlasFunctions.AtlasBalance("PROD",DataAreaId,"T.LedgerTrans","Sum|AmountMST|0","","","","","","","AccountNum|Voucher","120010",$J480)</f>
        <v>0</v>
      </c>
    </row>
    <row r="481" spans="1:11" x14ac:dyDescent="0.25">
      <c r="A481" s="4" t="s">
        <v>1260</v>
      </c>
      <c r="B481" s="7" t="str">
        <f>_xll.AtlasFormulas.AtlasFunctions.AtlasTable("PROD",DataAreaId,"T.SalesTable","%CustAccount","","","","","","","SalesId",$A481)</f>
        <v>364-000055</v>
      </c>
      <c r="C481" s="7" t="str">
        <f>_xll.AtlasFormulas.AtlasFunctions.AtlasTable("PROD",DataAreaId,"T.CustTable","%Name","","","","","","","AccountNum",$B481)</f>
        <v>Aannemingsmaatschappij van Gelder B.V.</v>
      </c>
      <c r="D481" s="4" t="s">
        <v>426</v>
      </c>
      <c r="E481" s="4" t="s">
        <v>427</v>
      </c>
      <c r="F481" s="6">
        <v>42894</v>
      </c>
      <c r="G481" s="4" t="s">
        <v>1828</v>
      </c>
      <c r="H481" s="9">
        <v>824.5</v>
      </c>
      <c r="I481" s="6">
        <v>42902</v>
      </c>
      <c r="J481" s="10" t="s">
        <v>2090</v>
      </c>
      <c r="K481">
        <f>_xll.AtlasFormulas.AtlasFunctions.AtlasBalance("PROD",DataAreaId,"T.LedgerTrans","Sum|AmountMST|0","","","","","","","AccountNum|Voucher","120010",$J481)</f>
        <v>8301.15</v>
      </c>
    </row>
    <row r="482" spans="1:11" x14ac:dyDescent="0.25">
      <c r="A482" s="4" t="s">
        <v>1283</v>
      </c>
      <c r="B482" s="7" t="str">
        <f>_xll.AtlasFormulas.AtlasFunctions.AtlasTable("PROD",DataAreaId,"T.SalesTable","%CustAccount","","","","","","","SalesId",$A482)</f>
        <v>364-000120</v>
      </c>
      <c r="C482" s="7" t="str">
        <f>_xll.AtlasFormulas.AtlasFunctions.AtlasTable("PROD",DataAreaId,"T.CustTable","%Name","","","","","","","AccountNum",$B482)</f>
        <v>BAM Infra Projecten</v>
      </c>
      <c r="D482" s="4" t="s">
        <v>438</v>
      </c>
      <c r="E482" s="4" t="s">
        <v>439</v>
      </c>
      <c r="F482" s="6">
        <v>42877</v>
      </c>
      <c r="G482" s="4" t="s">
        <v>1828</v>
      </c>
      <c r="H482" s="9">
        <v>48.5</v>
      </c>
      <c r="I482" s="6">
        <v>42894</v>
      </c>
      <c r="J482" s="10" t="s">
        <v>2023</v>
      </c>
      <c r="K482">
        <f>_xll.AtlasFormulas.AtlasFunctions.AtlasBalance("PROD",DataAreaId,"T.LedgerTrans","Sum|AmountMST|0","","","","","","","AccountNum|Voucher","120010",$J482)</f>
        <v>457.85</v>
      </c>
    </row>
    <row r="483" spans="1:11" x14ac:dyDescent="0.25">
      <c r="A483" s="4" t="s">
        <v>1285</v>
      </c>
      <c r="B483" s="7" t="str">
        <f>_xll.AtlasFormulas.AtlasFunctions.AtlasTable("PROD",DataAreaId,"T.SalesTable","%CustAccount","","","","","","","SalesId",$A483)</f>
        <v>364-000174</v>
      </c>
      <c r="C483" s="7" t="str">
        <f>_xll.AtlasFormulas.AtlasFunctions.AtlasTable("PROD",DataAreaId,"T.CustTable","%Name","","","","","","","AccountNum",$B483)</f>
        <v>IKO N.V.</v>
      </c>
      <c r="D483" s="4" t="s">
        <v>438</v>
      </c>
      <c r="E483" s="4" t="s">
        <v>439</v>
      </c>
      <c r="F483" s="6">
        <v>42879</v>
      </c>
      <c r="G483" s="4" t="s">
        <v>1828</v>
      </c>
      <c r="H483" s="9">
        <v>388</v>
      </c>
      <c r="I483" s="6">
        <v>42886</v>
      </c>
      <c r="J483" s="10" t="s">
        <v>2091</v>
      </c>
      <c r="K483">
        <f>_xll.AtlasFormulas.AtlasFunctions.AtlasBalance("PROD",DataAreaId,"T.LedgerTrans","Sum|AmountMST|0","","","","","","","AccountNum|Voucher","120010",$J483)</f>
        <v>0</v>
      </c>
    </row>
    <row r="484" spans="1:11" x14ac:dyDescent="0.25">
      <c r="A484" s="4" t="s">
        <v>1202</v>
      </c>
      <c r="B484" s="7" t="str">
        <f>_xll.AtlasFormulas.AtlasFunctions.AtlasTable("PROD",DataAreaId,"T.SalesTable","%CustAccount","","","","","","","SalesId",$A484)</f>
        <v>364-000081</v>
      </c>
      <c r="C484" s="7" t="str">
        <f>_xll.AtlasFormulas.AtlasFunctions.AtlasTable("PROD",DataAreaId,"T.CustTable","%Name","","","","","","","AccountNum",$B484)</f>
        <v>Dura Vermeer Infrastructuur BV Oost</v>
      </c>
      <c r="D484" s="4" t="s">
        <v>438</v>
      </c>
      <c r="E484" s="4" t="s">
        <v>439</v>
      </c>
      <c r="F484" s="6">
        <v>42803</v>
      </c>
      <c r="G484" s="4" t="s">
        <v>1828</v>
      </c>
      <c r="H484" s="9">
        <v>727.5</v>
      </c>
      <c r="I484" s="6">
        <v>42832</v>
      </c>
      <c r="J484" s="10" t="s">
        <v>2092</v>
      </c>
      <c r="K484">
        <f>_xll.AtlasFormulas.AtlasFunctions.AtlasBalance("PROD",DataAreaId,"T.LedgerTrans","Sum|AmountMST|0","","","","","","","AccountNum|Voucher","120010",$J484)</f>
        <v>2174.5</v>
      </c>
    </row>
    <row r="485" spans="1:11" x14ac:dyDescent="0.25">
      <c r="A485" s="4" t="s">
        <v>1279</v>
      </c>
      <c r="B485" s="7" t="str">
        <f>_xll.AtlasFormulas.AtlasFunctions.AtlasTable("PROD",DataAreaId,"T.SalesTable","%CustAccount","","","","","","","SalesId",$A485)</f>
        <v>364-000174</v>
      </c>
      <c r="C485" s="7" t="str">
        <f>_xll.AtlasFormulas.AtlasFunctions.AtlasTable("PROD",DataAreaId,"T.CustTable","%Name","","","","","","","AccountNum",$B485)</f>
        <v>IKO N.V.</v>
      </c>
      <c r="D485" s="4" t="s">
        <v>438</v>
      </c>
      <c r="E485" s="4" t="s">
        <v>439</v>
      </c>
      <c r="F485" s="6">
        <v>42836</v>
      </c>
      <c r="G485" s="4" t="s">
        <v>1828</v>
      </c>
      <c r="H485" s="9">
        <v>10718.5</v>
      </c>
      <c r="I485" s="6">
        <v>42853</v>
      </c>
      <c r="J485" s="10" t="s">
        <v>2093</v>
      </c>
      <c r="K485">
        <f>_xll.AtlasFormulas.AtlasFunctions.AtlasBalance("PROD",DataAreaId,"T.LedgerTrans","Sum|AmountMST|0","","","","","","","AccountNum|Voucher","120010",$J485)</f>
        <v>30939.91</v>
      </c>
    </row>
    <row r="486" spans="1:11" x14ac:dyDescent="0.25">
      <c r="A486" s="4" t="s">
        <v>1281</v>
      </c>
      <c r="B486" s="7" t="str">
        <f>_xll.AtlasFormulas.AtlasFunctions.AtlasTable("PROD",DataAreaId,"T.SalesTable","%CustAccount","","","","","","","SalesId",$A486)</f>
        <v>364-000174</v>
      </c>
      <c r="C486" s="7" t="str">
        <f>_xll.AtlasFormulas.AtlasFunctions.AtlasTable("PROD",DataAreaId,"T.CustTable","%Name","","","","","","","AccountNum",$B486)</f>
        <v>IKO N.V.</v>
      </c>
      <c r="D486" s="4" t="s">
        <v>438</v>
      </c>
      <c r="E486" s="4" t="s">
        <v>439</v>
      </c>
      <c r="F486" s="6">
        <v>42871</v>
      </c>
      <c r="G486" s="4" t="s">
        <v>1828</v>
      </c>
      <c r="H486" s="9">
        <v>9894</v>
      </c>
      <c r="I486" s="6">
        <v>42872</v>
      </c>
      <c r="J486" s="10" t="s">
        <v>2094</v>
      </c>
      <c r="K486">
        <f>_xll.AtlasFormulas.AtlasFunctions.AtlasBalance("PROD",DataAreaId,"T.LedgerTrans","Sum|AmountMST|0","","","","","","","AccountNum|Voucher","120010",$J486)</f>
        <v>27703.200000000001</v>
      </c>
    </row>
    <row r="487" spans="1:11" x14ac:dyDescent="0.25">
      <c r="A487" s="4" t="s">
        <v>936</v>
      </c>
      <c r="B487" s="7" t="str">
        <f>_xll.AtlasFormulas.AtlasFunctions.AtlasTable("PROD",DataAreaId,"T.SalesTable","%CustAccount","","","","","","","SalesId",$A487)</f>
        <v>364-000055</v>
      </c>
      <c r="C487" s="7" t="str">
        <f>_xll.AtlasFormulas.AtlasFunctions.AtlasTable("PROD",DataAreaId,"T.CustTable","%Name","","","","","","","AccountNum",$B487)</f>
        <v>Aannemingsmaatschappij van Gelder B.V.</v>
      </c>
      <c r="D487" s="4" t="s">
        <v>438</v>
      </c>
      <c r="E487" s="4" t="s">
        <v>439</v>
      </c>
      <c r="F487" s="6">
        <v>42822</v>
      </c>
      <c r="G487" s="4" t="s">
        <v>1828</v>
      </c>
      <c r="H487" s="9">
        <v>97</v>
      </c>
      <c r="I487" s="6">
        <v>42837</v>
      </c>
      <c r="J487" s="10" t="s">
        <v>2027</v>
      </c>
      <c r="K487">
        <f>_xll.AtlasFormulas.AtlasFunctions.AtlasBalance("PROD",DataAreaId,"T.LedgerTrans","Sum|AmountMST|0","","","","","","","AccountNum|Voucher","120010",$J487)</f>
        <v>4262.38</v>
      </c>
    </row>
    <row r="488" spans="1:11" x14ac:dyDescent="0.25">
      <c r="A488" s="4" t="s">
        <v>936</v>
      </c>
      <c r="B488" s="7" t="str">
        <f>_xll.AtlasFormulas.AtlasFunctions.AtlasTable("PROD",DataAreaId,"T.SalesTable","%CustAccount","","","","","","","SalesId",$A488)</f>
        <v>364-000055</v>
      </c>
      <c r="C488" s="7" t="str">
        <f>_xll.AtlasFormulas.AtlasFunctions.AtlasTable("PROD",DataAreaId,"T.CustTable","%Name","","","","","","","AccountNum",$B488)</f>
        <v>Aannemingsmaatschappij van Gelder B.V.</v>
      </c>
      <c r="D488" s="4" t="s">
        <v>438</v>
      </c>
      <c r="E488" s="4" t="s">
        <v>439</v>
      </c>
      <c r="F488" s="6">
        <v>42822</v>
      </c>
      <c r="G488" s="4" t="s">
        <v>1828</v>
      </c>
      <c r="H488" s="9">
        <v>145.5</v>
      </c>
      <c r="I488" s="6">
        <v>42835</v>
      </c>
      <c r="J488" s="10" t="s">
        <v>2027</v>
      </c>
      <c r="K488">
        <f>_xll.AtlasFormulas.AtlasFunctions.AtlasBalance("PROD",DataAreaId,"T.LedgerTrans","Sum|AmountMST|0","","","","","","","AccountNum|Voucher","120010",$J488)</f>
        <v>4262.38</v>
      </c>
    </row>
    <row r="489" spans="1:11" x14ac:dyDescent="0.25">
      <c r="A489" s="4" t="s">
        <v>1210</v>
      </c>
      <c r="B489" s="7" t="str">
        <f>_xll.AtlasFormulas.AtlasFunctions.AtlasTable("PROD",DataAreaId,"T.SalesTable","%CustAccount","","","","","","","SalesId",$A489)</f>
        <v>364-000045</v>
      </c>
      <c r="C489" s="7" t="str">
        <f>_xll.AtlasFormulas.AtlasFunctions.AtlasTable("PROD",DataAreaId,"T.CustTable","%Name","","","","","","","AccountNum",$B489)</f>
        <v>Dura Vermeer Infrastructuur Zuid West</v>
      </c>
      <c r="D489" s="4" t="s">
        <v>447</v>
      </c>
      <c r="E489" s="4" t="s">
        <v>427</v>
      </c>
      <c r="F489" s="6">
        <v>42767</v>
      </c>
      <c r="G489" s="4" t="s">
        <v>1828</v>
      </c>
      <c r="H489" s="9">
        <v>75</v>
      </c>
      <c r="I489" s="6">
        <v>42804</v>
      </c>
      <c r="J489" s="10" t="s">
        <v>2095</v>
      </c>
      <c r="K489">
        <f>_xll.AtlasFormulas.AtlasFunctions.AtlasBalance("PROD",DataAreaId,"T.LedgerTrans","Sum|AmountMST|0","","","","","","","AccountNum|Voucher","120010",$J489)</f>
        <v>217.5</v>
      </c>
    </row>
    <row r="490" spans="1:11" x14ac:dyDescent="0.25">
      <c r="A490" s="4" t="s">
        <v>1220</v>
      </c>
      <c r="B490" s="7" t="str">
        <f>_xll.AtlasFormulas.AtlasFunctions.AtlasTable("PROD",DataAreaId,"T.SalesTable","%CustAccount","","","","","","","SalesId",$A490)</f>
        <v>364-000063</v>
      </c>
      <c r="C490" s="7" t="str">
        <f>_xll.AtlasFormulas.AtlasFunctions.AtlasTable("PROD",DataAreaId,"T.CustTable","%Name","","","","","","","AccountNum",$B490)</f>
        <v>Wegenbouwbedrijf De Wilde B.V.</v>
      </c>
      <c r="D490" s="4" t="s">
        <v>447</v>
      </c>
      <c r="E490" s="4" t="s">
        <v>427</v>
      </c>
      <c r="F490" s="6">
        <v>42816</v>
      </c>
      <c r="G490" s="4" t="s">
        <v>1828</v>
      </c>
      <c r="H490" s="9">
        <v>300</v>
      </c>
      <c r="I490" s="6">
        <v>42835</v>
      </c>
      <c r="J490" s="10" t="s">
        <v>2096</v>
      </c>
      <c r="K490">
        <f>_xll.AtlasFormulas.AtlasFunctions.AtlasBalance("PROD",DataAreaId,"T.LedgerTrans","Sum|AmountMST|0","","","","","","","AccountNum|Voucher","120010",$J490)</f>
        <v>2099.0300000000002</v>
      </c>
    </row>
    <row r="491" spans="1:11" x14ac:dyDescent="0.25">
      <c r="A491" s="4" t="s">
        <v>1312</v>
      </c>
      <c r="B491" s="7" t="str">
        <f>_xll.AtlasFormulas.AtlasFunctions.AtlasTable("PROD",DataAreaId,"T.SalesTable","%CustAccount","","","","","","","SalesId",$A491)</f>
        <v>364-000105</v>
      </c>
      <c r="C491" s="7" t="str">
        <f>_xll.AtlasFormulas.AtlasFunctions.AtlasTable("PROD",DataAreaId,"T.CustTable","%Name","","","","","","","AccountNum",$B491)</f>
        <v>Landheer Infra B.V.</v>
      </c>
      <c r="D491" s="4" t="s">
        <v>447</v>
      </c>
      <c r="E491" s="4" t="s">
        <v>427</v>
      </c>
      <c r="F491" s="6">
        <v>42853</v>
      </c>
      <c r="G491" s="4" t="s">
        <v>1828</v>
      </c>
      <c r="H491" s="9">
        <v>150</v>
      </c>
      <c r="I491" s="6">
        <v>42867</v>
      </c>
      <c r="J491" s="10" t="s">
        <v>1931</v>
      </c>
      <c r="K491">
        <f>_xll.AtlasFormulas.AtlasFunctions.AtlasBalance("PROD",DataAreaId,"T.LedgerTrans","Sum|AmountMST|0","","","","","","","AccountNum|Voucher","120010",$J491)</f>
        <v>502.5</v>
      </c>
    </row>
    <row r="492" spans="1:11" x14ac:dyDescent="0.25">
      <c r="A492" s="4" t="s">
        <v>1310</v>
      </c>
      <c r="B492" s="7" t="str">
        <f>_xll.AtlasFormulas.AtlasFunctions.AtlasTable("PROD",DataAreaId,"T.SalesTable","%CustAccount","","","","","","","SalesId",$A492)</f>
        <v>364-000045</v>
      </c>
      <c r="C492" s="7" t="str">
        <f>_xll.AtlasFormulas.AtlasFunctions.AtlasTable("PROD",DataAreaId,"T.CustTable","%Name","","","","","","","AccountNum",$B492)</f>
        <v>Dura Vermeer Infrastructuur Zuid West</v>
      </c>
      <c r="D492" s="4" t="s">
        <v>447</v>
      </c>
      <c r="E492" s="4" t="s">
        <v>427</v>
      </c>
      <c r="F492" s="6">
        <v>42845</v>
      </c>
      <c r="G492" s="4" t="s">
        <v>1828</v>
      </c>
      <c r="H492" s="9">
        <v>225</v>
      </c>
      <c r="I492" s="6">
        <v>42863</v>
      </c>
      <c r="J492" s="10" t="s">
        <v>2097</v>
      </c>
      <c r="K492">
        <f>_xll.AtlasFormulas.AtlasFunctions.AtlasBalance("PROD",DataAreaId,"T.LedgerTrans","Sum|AmountMST|0","","","","","","","AccountNum|Voucher","120010",$J492)</f>
        <v>0</v>
      </c>
    </row>
    <row r="493" spans="1:11" x14ac:dyDescent="0.25">
      <c r="A493" s="4" t="s">
        <v>1308</v>
      </c>
      <c r="B493" s="7" t="str">
        <f>_xll.AtlasFormulas.AtlasFunctions.AtlasTable("PROD",DataAreaId,"T.SalesTable","%CustAccount","","","","","","","SalesId",$A493)</f>
        <v>364-000034</v>
      </c>
      <c r="C493" s="7" t="str">
        <f>_xll.AtlasFormulas.AtlasFunctions.AtlasTable("PROD",DataAreaId,"T.CustTable","%Name","","","","","","","AccountNum",$B493)</f>
        <v>Mouwrik Waardenburg B.V.</v>
      </c>
      <c r="D493" s="4" t="s">
        <v>447</v>
      </c>
      <c r="E493" s="4" t="s">
        <v>427</v>
      </c>
      <c r="F493" s="6">
        <v>42837</v>
      </c>
      <c r="G493" s="4" t="s">
        <v>1828</v>
      </c>
      <c r="H493" s="9">
        <v>150</v>
      </c>
      <c r="I493" s="6">
        <v>42863</v>
      </c>
      <c r="J493" s="10" t="s">
        <v>1936</v>
      </c>
      <c r="K493">
        <f>_xll.AtlasFormulas.AtlasFunctions.AtlasBalance("PROD",DataAreaId,"T.LedgerTrans","Sum|AmountMST|0","","","","","","","AccountNum|Voucher","120010",$J493)</f>
        <v>1033.25</v>
      </c>
    </row>
    <row r="494" spans="1:11" x14ac:dyDescent="0.25">
      <c r="A494" s="4" t="s">
        <v>1306</v>
      </c>
      <c r="B494" s="7" t="str">
        <f>_xll.AtlasFormulas.AtlasFunctions.AtlasTable("PROD",DataAreaId,"T.SalesTable","%CustAccount","","","","","","","SalesId",$A494)</f>
        <v>364-000034</v>
      </c>
      <c r="C494" s="7" t="str">
        <f>_xll.AtlasFormulas.AtlasFunctions.AtlasTable("PROD",DataAreaId,"T.CustTable","%Name","","","","","","","AccountNum",$B494)</f>
        <v>Mouwrik Waardenburg B.V.</v>
      </c>
      <c r="D494" s="4" t="s">
        <v>447</v>
      </c>
      <c r="E494" s="4" t="s">
        <v>427</v>
      </c>
      <c r="F494" s="6">
        <v>42828</v>
      </c>
      <c r="G494" s="4" t="s">
        <v>1828</v>
      </c>
      <c r="H494" s="9">
        <v>1725</v>
      </c>
      <c r="I494" s="6">
        <v>42835</v>
      </c>
      <c r="J494" s="10" t="s">
        <v>2098</v>
      </c>
      <c r="K494">
        <f>_xll.AtlasFormulas.AtlasFunctions.AtlasBalance("PROD",DataAreaId,"T.LedgerTrans","Sum|AmountMST|0","","","","","","","AccountNum|Voucher","120010",$J494)</f>
        <v>4916.25</v>
      </c>
    </row>
    <row r="495" spans="1:11" x14ac:dyDescent="0.25">
      <c r="A495" s="4" t="s">
        <v>1244</v>
      </c>
      <c r="B495" s="7" t="str">
        <f>_xll.AtlasFormulas.AtlasFunctions.AtlasTable("PROD",DataAreaId,"T.SalesTable","%CustAccount","","","","","","","SalesId",$A495)</f>
        <v>364-000180</v>
      </c>
      <c r="C495" s="7" t="str">
        <f>_xll.AtlasFormulas.AtlasFunctions.AtlasTable("PROD",DataAreaId,"T.CustTable","%Name","","","","","","","AccountNum",$B495)</f>
        <v>DeVis Infra B.V.</v>
      </c>
      <c r="D495" s="4" t="s">
        <v>447</v>
      </c>
      <c r="E495" s="4" t="s">
        <v>427</v>
      </c>
      <c r="F495" s="6">
        <v>42866</v>
      </c>
      <c r="G495" s="4" t="s">
        <v>1828</v>
      </c>
      <c r="H495" s="9">
        <v>75</v>
      </c>
      <c r="I495" s="6">
        <v>42870</v>
      </c>
      <c r="J495" s="10" t="s">
        <v>2099</v>
      </c>
      <c r="K495">
        <f>_xll.AtlasFormulas.AtlasFunctions.AtlasBalance("PROD",DataAreaId,"T.LedgerTrans","Sum|AmountMST|0","","","","","","","AccountNum|Voucher","120010",$J495)</f>
        <v>376.68</v>
      </c>
    </row>
    <row r="496" spans="1:11" x14ac:dyDescent="0.25">
      <c r="A496" s="4" t="s">
        <v>1236</v>
      </c>
      <c r="B496" s="7" t="str">
        <f>_xll.AtlasFormulas.AtlasFunctions.AtlasTable("PROD",DataAreaId,"T.SalesTable","%CustAccount","","","","","","","SalesId",$A496)</f>
        <v>364-000055</v>
      </c>
      <c r="C496" s="7" t="str">
        <f>_xll.AtlasFormulas.AtlasFunctions.AtlasTable("PROD",DataAreaId,"T.CustTable","%Name","","","","","","","AccountNum",$B496)</f>
        <v>Aannemingsmaatschappij van Gelder B.V.</v>
      </c>
      <c r="D496" s="4" t="s">
        <v>447</v>
      </c>
      <c r="E496" s="4" t="s">
        <v>427</v>
      </c>
      <c r="F496" s="6">
        <v>42856</v>
      </c>
      <c r="G496" s="4" t="s">
        <v>1828</v>
      </c>
      <c r="H496" s="9">
        <v>675</v>
      </c>
      <c r="I496" s="6">
        <v>42867</v>
      </c>
      <c r="J496" s="10" t="s">
        <v>2036</v>
      </c>
      <c r="K496">
        <f>_xll.AtlasFormulas.AtlasFunctions.AtlasBalance("PROD",DataAreaId,"T.LedgerTrans","Sum|AmountMST|0","","","","","","","AccountNum|Voucher","120010",$J496)</f>
        <v>6417.9</v>
      </c>
    </row>
    <row r="497" spans="1:11" x14ac:dyDescent="0.25">
      <c r="A497" s="4" t="s">
        <v>1315</v>
      </c>
      <c r="B497" s="7" t="str">
        <f>_xll.AtlasFormulas.AtlasFunctions.AtlasTable("PROD",DataAreaId,"T.SalesTable","%CustAccount","","","","","","","SalesId",$A497)</f>
        <v>364-000063</v>
      </c>
      <c r="C497" s="7" t="str">
        <f>_xll.AtlasFormulas.AtlasFunctions.AtlasTable("PROD",DataAreaId,"T.CustTable","%Name","","","","","","","AccountNum",$B497)</f>
        <v>Wegenbouwbedrijf De Wilde B.V.</v>
      </c>
      <c r="D497" s="4" t="s">
        <v>447</v>
      </c>
      <c r="E497" s="4" t="s">
        <v>427</v>
      </c>
      <c r="F497" s="6">
        <v>42857</v>
      </c>
      <c r="G497" s="4" t="s">
        <v>1828</v>
      </c>
      <c r="H497" s="9">
        <v>225</v>
      </c>
      <c r="I497" s="6">
        <v>42867</v>
      </c>
      <c r="J497" s="10" t="s">
        <v>2100</v>
      </c>
      <c r="K497">
        <f>_xll.AtlasFormulas.AtlasFunctions.AtlasBalance("PROD",DataAreaId,"T.LedgerTrans","Sum|AmountMST|0","","","","","","","AccountNum|Voucher","120010",$J497)</f>
        <v>641.25</v>
      </c>
    </row>
    <row r="498" spans="1:11" x14ac:dyDescent="0.25">
      <c r="A498" s="4" t="s">
        <v>1260</v>
      </c>
      <c r="B498" s="7" t="str">
        <f>_xll.AtlasFormulas.AtlasFunctions.AtlasTable("PROD",DataAreaId,"T.SalesTable","%CustAccount","","","","","","","SalesId",$A498)</f>
        <v>364-000055</v>
      </c>
      <c r="C498" s="7" t="str">
        <f>_xll.AtlasFormulas.AtlasFunctions.AtlasTable("PROD",DataAreaId,"T.CustTable","%Name","","","","","","","AccountNum",$B498)</f>
        <v>Aannemingsmaatschappij van Gelder B.V.</v>
      </c>
      <c r="D498" s="4" t="s">
        <v>447</v>
      </c>
      <c r="E498" s="4" t="s">
        <v>427</v>
      </c>
      <c r="F498" s="6">
        <v>42894</v>
      </c>
      <c r="G498" s="4" t="s">
        <v>1828</v>
      </c>
      <c r="H498" s="9">
        <v>2250</v>
      </c>
      <c r="I498" s="6">
        <v>42902</v>
      </c>
      <c r="J498" s="10" t="s">
        <v>2090</v>
      </c>
      <c r="K498">
        <f>_xll.AtlasFormulas.AtlasFunctions.AtlasBalance("PROD",DataAreaId,"T.LedgerTrans","Sum|AmountMST|0","","","","","","","AccountNum|Voucher","120010",$J498)</f>
        <v>8301.15</v>
      </c>
    </row>
    <row r="499" spans="1:11" x14ac:dyDescent="0.25">
      <c r="A499" s="4" t="s">
        <v>1318</v>
      </c>
      <c r="B499" s="7" t="str">
        <f>_xll.AtlasFormulas.AtlasFunctions.AtlasTable("PROD",DataAreaId,"T.SalesTable","%CustAccount","","","","","","","SalesId",$A499)</f>
        <v>364-000074</v>
      </c>
      <c r="C499" s="7" t="str">
        <f>_xll.AtlasFormulas.AtlasFunctions.AtlasTable("PROD",DataAreaId,"T.CustTable","%Name","","","","","","","AccountNum",$B499)</f>
        <v>Dura Vermeer Infrastructuur Zuid West, Moerdijk</v>
      </c>
      <c r="D499" s="4" t="s">
        <v>447</v>
      </c>
      <c r="E499" s="4" t="s">
        <v>427</v>
      </c>
      <c r="F499" s="6">
        <v>42872</v>
      </c>
      <c r="G499" s="4" t="s">
        <v>1828</v>
      </c>
      <c r="H499" s="9">
        <v>150</v>
      </c>
      <c r="I499" s="6">
        <v>42894</v>
      </c>
      <c r="J499" s="10" t="s">
        <v>2038</v>
      </c>
      <c r="K499">
        <f>_xll.AtlasFormulas.AtlasFunctions.AtlasBalance("PROD",DataAreaId,"T.LedgerTrans","Sum|AmountMST|0","","","","","","","AccountNum|Voucher","120010",$J499)</f>
        <v>1632</v>
      </c>
    </row>
    <row r="500" spans="1:11" x14ac:dyDescent="0.25">
      <c r="A500" s="4" t="s">
        <v>1320</v>
      </c>
      <c r="B500" s="7" t="str">
        <f>_xll.AtlasFormulas.AtlasFunctions.AtlasTable("PROD",DataAreaId,"T.SalesTable","%CustAccount","","","","","","","SalesId",$A500)</f>
        <v>364-000126</v>
      </c>
      <c r="C500" s="7" t="str">
        <f>_xll.AtlasFormulas.AtlasFunctions.AtlasTable("PROD",DataAreaId,"T.CustTable","%Name","","","","","","","AccountNum",$B500)</f>
        <v>Van Doorn Geldermalsen B.V.</v>
      </c>
      <c r="D500" s="4" t="s">
        <v>447</v>
      </c>
      <c r="E500" s="4" t="s">
        <v>427</v>
      </c>
      <c r="F500" s="6">
        <v>42872</v>
      </c>
      <c r="G500" s="4" t="s">
        <v>1828</v>
      </c>
      <c r="H500" s="9">
        <v>225</v>
      </c>
      <c r="I500" s="6">
        <v>42877</v>
      </c>
      <c r="J500" s="10" t="s">
        <v>1922</v>
      </c>
      <c r="K500">
        <f>_xll.AtlasFormulas.AtlasFunctions.AtlasBalance("PROD",DataAreaId,"T.LedgerTrans","Sum|AmountMST|0","","","","","","","AccountNum|Voucher","120010",$J500)</f>
        <v>801.25</v>
      </c>
    </row>
    <row r="501" spans="1:11" x14ac:dyDescent="0.25">
      <c r="A501" s="4" t="s">
        <v>1332</v>
      </c>
      <c r="B501" s="7" t="str">
        <f>_xll.AtlasFormulas.AtlasFunctions.AtlasTable("PROD",DataAreaId,"T.SalesTable","%CustAccount","","","","","","","SalesId",$A501)</f>
        <v>364-000037</v>
      </c>
      <c r="C501" s="7" t="str">
        <f>_xll.AtlasFormulas.AtlasFunctions.AtlasTable("PROD",DataAreaId,"T.CustTable","%Name","","","","","","","AccountNum",$B501)</f>
        <v>Hoogmartens N.V.</v>
      </c>
      <c r="D501" s="4" t="s">
        <v>455</v>
      </c>
      <c r="E501" s="4" t="s">
        <v>439</v>
      </c>
      <c r="F501" s="6">
        <v>42828</v>
      </c>
      <c r="G501" s="4" t="s">
        <v>1828</v>
      </c>
      <c r="H501" s="9">
        <v>1125</v>
      </c>
      <c r="I501" s="6">
        <v>42830</v>
      </c>
      <c r="J501" s="10" t="s">
        <v>2101</v>
      </c>
      <c r="K501">
        <f>_xll.AtlasFormulas.AtlasFunctions.AtlasBalance("PROD",DataAreaId,"T.LedgerTrans","Sum|AmountMST|0","","","","","","","AccountNum|Voucher","120010",$J501)</f>
        <v>2643.75</v>
      </c>
    </row>
    <row r="502" spans="1:11" x14ac:dyDescent="0.25">
      <c r="A502" s="4" t="s">
        <v>1334</v>
      </c>
      <c r="B502" s="7" t="str">
        <f>_xll.AtlasFormulas.AtlasFunctions.AtlasTable("PROD",DataAreaId,"T.SalesTable","%CustAccount","","","","","","","SalesId",$A502)</f>
        <v>364-000057</v>
      </c>
      <c r="C502" s="7" t="str">
        <f>_xll.AtlasFormulas.AtlasFunctions.AtlasTable("PROD",DataAreaId,"T.CustTable","%Name","","","","","","","AccountNum",$B502)</f>
        <v>Ballast Nedam Asfalt p/a Ballast Nedam CFD</v>
      </c>
      <c r="D502" s="4" t="s">
        <v>455</v>
      </c>
      <c r="E502" s="4" t="s">
        <v>439</v>
      </c>
      <c r="F502" s="6">
        <v>42837</v>
      </c>
      <c r="G502" s="4" t="s">
        <v>1828</v>
      </c>
      <c r="H502" s="9">
        <v>6075</v>
      </c>
      <c r="I502" s="6">
        <v>42863</v>
      </c>
      <c r="J502" s="10" t="s">
        <v>2102</v>
      </c>
      <c r="K502">
        <f>_xll.AtlasFormulas.AtlasFunctions.AtlasBalance("PROD",DataAreaId,"T.LedgerTrans","Sum|AmountMST|0","","","","","","","AccountNum|Voucher","120010",$J502)</f>
        <v>17313.75</v>
      </c>
    </row>
    <row r="503" spans="1:11" x14ac:dyDescent="0.25">
      <c r="A503" s="4" t="s">
        <v>936</v>
      </c>
      <c r="B503" s="7" t="str">
        <f>_xll.AtlasFormulas.AtlasFunctions.AtlasTable("PROD",DataAreaId,"T.SalesTable","%CustAccount","","","","","","","SalesId",$A503)</f>
        <v>364-000055</v>
      </c>
      <c r="C503" s="7" t="str">
        <f>_xll.AtlasFormulas.AtlasFunctions.AtlasTable("PROD",DataAreaId,"T.CustTable","%Name","","","","","","","AccountNum",$B503)</f>
        <v>Aannemingsmaatschappij van Gelder B.V.</v>
      </c>
      <c r="D503" s="4" t="s">
        <v>455</v>
      </c>
      <c r="E503" s="4" t="s">
        <v>439</v>
      </c>
      <c r="F503" s="6">
        <v>42822</v>
      </c>
      <c r="G503" s="4" t="s">
        <v>1828</v>
      </c>
      <c r="H503" s="9">
        <v>337.5</v>
      </c>
      <c r="I503" s="6">
        <v>42837</v>
      </c>
      <c r="J503" s="10" t="s">
        <v>2027</v>
      </c>
      <c r="K503">
        <f>_xll.AtlasFormulas.AtlasFunctions.AtlasBalance("PROD",DataAreaId,"T.LedgerTrans","Sum|AmountMST|0","","","","","","","AccountNum|Voucher","120010",$J503)</f>
        <v>4262.38</v>
      </c>
    </row>
    <row r="504" spans="1:11" x14ac:dyDescent="0.25">
      <c r="A504" s="4" t="s">
        <v>936</v>
      </c>
      <c r="B504" s="7" t="str">
        <f>_xll.AtlasFormulas.AtlasFunctions.AtlasTable("PROD",DataAreaId,"T.SalesTable","%CustAccount","","","","","","","SalesId",$A504)</f>
        <v>364-000055</v>
      </c>
      <c r="C504" s="7" t="str">
        <f>_xll.AtlasFormulas.AtlasFunctions.AtlasTable("PROD",DataAreaId,"T.CustTable","%Name","","","","","","","AccountNum",$B504)</f>
        <v>Aannemingsmaatschappij van Gelder B.V.</v>
      </c>
      <c r="D504" s="4" t="s">
        <v>455</v>
      </c>
      <c r="E504" s="4" t="s">
        <v>439</v>
      </c>
      <c r="F504" s="6">
        <v>42822</v>
      </c>
      <c r="G504" s="4" t="s">
        <v>1828</v>
      </c>
      <c r="H504" s="9">
        <v>37.5</v>
      </c>
      <c r="I504" s="6">
        <v>42835</v>
      </c>
      <c r="J504" s="10" t="s">
        <v>2027</v>
      </c>
      <c r="K504">
        <f>_xll.AtlasFormulas.AtlasFunctions.AtlasBalance("PROD",DataAreaId,"T.LedgerTrans","Sum|AmountMST|0","","","","","","","AccountNum|Voucher","120010",$J504)</f>
        <v>4262.38</v>
      </c>
    </row>
    <row r="505" spans="1:11" x14ac:dyDescent="0.25">
      <c r="A505" s="4" t="s">
        <v>1204</v>
      </c>
      <c r="B505" s="7" t="str">
        <f>_xll.AtlasFormulas.AtlasFunctions.AtlasTable("PROD",DataAreaId,"T.SalesTable","%CustAccount","","","","","","","SalesId",$A505)</f>
        <v>364-000085</v>
      </c>
      <c r="C505" s="7" t="str">
        <f>_xll.AtlasFormulas.AtlasFunctions.AtlasTable("PROD",DataAreaId,"T.CustTable","%Name","","","","","","","AccountNum",$B505)</f>
        <v>Heijmans Wegen, Regio Noord-Oost</v>
      </c>
      <c r="D505" s="4" t="s">
        <v>426</v>
      </c>
      <c r="E505" s="4" t="s">
        <v>427</v>
      </c>
      <c r="F505" s="6">
        <v>42809</v>
      </c>
      <c r="G505" s="4" t="s">
        <v>1828</v>
      </c>
      <c r="H505" s="9">
        <v>921.5</v>
      </c>
      <c r="I505" s="6">
        <v>42823</v>
      </c>
      <c r="J505" s="10" t="s">
        <v>1947</v>
      </c>
      <c r="K505">
        <f>_xll.AtlasFormulas.AtlasFunctions.AtlasBalance("PROD",DataAreaId,"T.LedgerTrans","Sum|AmountMST|0","","","","","","","AccountNum|Voucher","120010",$J505)</f>
        <v>2641.98</v>
      </c>
    </row>
    <row r="506" spans="1:11" x14ac:dyDescent="0.25">
      <c r="A506" s="4" t="s">
        <v>1216</v>
      </c>
      <c r="B506" s="7" t="str">
        <f>_xll.AtlasFormulas.AtlasFunctions.AtlasTable("PROD",DataAreaId,"T.SalesTable","%CustAccount","","","","","","","SalesId",$A506)</f>
        <v>364-000058</v>
      </c>
      <c r="C506" s="7" t="str">
        <f>_xll.AtlasFormulas.AtlasFunctions.AtlasTable("PROD",DataAreaId,"T.CustTable","%Name","","","","","","","AccountNum",$B506)</f>
        <v>D. van der Steen B.V.</v>
      </c>
      <c r="D506" s="4" t="s">
        <v>426</v>
      </c>
      <c r="E506" s="4" t="s">
        <v>427</v>
      </c>
      <c r="F506" s="6">
        <v>42811</v>
      </c>
      <c r="G506" s="4" t="s">
        <v>1828</v>
      </c>
      <c r="H506" s="9">
        <v>485</v>
      </c>
      <c r="I506" s="6">
        <v>42823</v>
      </c>
      <c r="J506" s="10" t="s">
        <v>2103</v>
      </c>
      <c r="K506">
        <f>_xll.AtlasFormulas.AtlasFunctions.AtlasBalance("PROD",DataAreaId,"T.LedgerTrans","Sum|AmountMST|0","","","","","","","AccountNum|Voucher","120010",$J506)</f>
        <v>1212.5</v>
      </c>
    </row>
    <row r="507" spans="1:11" x14ac:dyDescent="0.25">
      <c r="A507" s="4" t="s">
        <v>1218</v>
      </c>
      <c r="B507" s="7" t="str">
        <f>_xll.AtlasFormulas.AtlasFunctions.AtlasTable("PROD",DataAreaId,"T.SalesTable","%CustAccount","","","","","","","SalesId",$A507)</f>
        <v>364-000034</v>
      </c>
      <c r="C507" s="7" t="str">
        <f>_xll.AtlasFormulas.AtlasFunctions.AtlasTable("PROD",DataAreaId,"T.CustTable","%Name","","","","","","","AccountNum",$B507)</f>
        <v>Mouwrik Waardenburg B.V.</v>
      </c>
      <c r="D507" s="4" t="s">
        <v>426</v>
      </c>
      <c r="E507" s="4" t="s">
        <v>427</v>
      </c>
      <c r="F507" s="6">
        <v>42816</v>
      </c>
      <c r="G507" s="4" t="s">
        <v>1828</v>
      </c>
      <c r="H507" s="9">
        <v>97</v>
      </c>
      <c r="I507" s="6">
        <v>42823</v>
      </c>
      <c r="J507" s="10" t="s">
        <v>2104</v>
      </c>
      <c r="K507">
        <f>_xll.AtlasFormulas.AtlasFunctions.AtlasBalance("PROD",DataAreaId,"T.LedgerTrans","Sum|AmountMST|0","","","","","","","AccountNum|Voucher","120010",$J507)</f>
        <v>281.3</v>
      </c>
    </row>
    <row r="508" spans="1:11" x14ac:dyDescent="0.25">
      <c r="A508" s="4" t="s">
        <v>1220</v>
      </c>
      <c r="B508" s="7" t="str">
        <f>_xll.AtlasFormulas.AtlasFunctions.AtlasTable("PROD",DataAreaId,"T.SalesTable","%CustAccount","","","","","","","SalesId",$A508)</f>
        <v>364-000063</v>
      </c>
      <c r="C508" s="7" t="str">
        <f>_xll.AtlasFormulas.AtlasFunctions.AtlasTable("PROD",DataAreaId,"T.CustTable","%Name","","","","","","","AccountNum",$B508)</f>
        <v>Wegenbouwbedrijf De Wilde B.V.</v>
      </c>
      <c r="D508" s="4" t="s">
        <v>426</v>
      </c>
      <c r="E508" s="4" t="s">
        <v>427</v>
      </c>
      <c r="F508" s="6">
        <v>42816</v>
      </c>
      <c r="G508" s="4" t="s">
        <v>1828</v>
      </c>
      <c r="H508" s="9">
        <v>436.5</v>
      </c>
      <c r="I508" s="6">
        <v>42835</v>
      </c>
      <c r="J508" s="10" t="s">
        <v>2096</v>
      </c>
      <c r="K508">
        <f>_xll.AtlasFormulas.AtlasFunctions.AtlasBalance("PROD",DataAreaId,"T.LedgerTrans","Sum|AmountMST|0","","","","","","","AccountNum|Voucher","120010",$J508)</f>
        <v>2099.0300000000002</v>
      </c>
    </row>
    <row r="509" spans="1:11" x14ac:dyDescent="0.25">
      <c r="A509" s="4" t="s">
        <v>1202</v>
      </c>
      <c r="B509" s="7" t="str">
        <f>_xll.AtlasFormulas.AtlasFunctions.AtlasTable("PROD",DataAreaId,"T.SalesTable","%CustAccount","","","","","","","SalesId",$A509)</f>
        <v>364-000081</v>
      </c>
      <c r="C509" s="7" t="str">
        <f>_xll.AtlasFormulas.AtlasFunctions.AtlasTable("PROD",DataAreaId,"T.CustTable","%Name","","","","","","","AccountNum",$B509)</f>
        <v>Dura Vermeer Infrastructuur BV Oost</v>
      </c>
      <c r="D509" s="4" t="s">
        <v>426</v>
      </c>
      <c r="E509" s="4" t="s">
        <v>427</v>
      </c>
      <c r="F509" s="6">
        <v>42803</v>
      </c>
      <c r="G509" s="4" t="s">
        <v>1828</v>
      </c>
      <c r="H509" s="9">
        <v>727.5</v>
      </c>
      <c r="I509" s="6">
        <v>42814</v>
      </c>
      <c r="J509" s="10" t="s">
        <v>2105</v>
      </c>
      <c r="K509">
        <f>_xll.AtlasFormulas.AtlasFunctions.AtlasBalance("PROD",DataAreaId,"T.LedgerTrans","Sum|AmountMST|0","","","","","","","AccountNum|Voucher","120010",$J509)</f>
        <v>2218.88</v>
      </c>
    </row>
    <row r="510" spans="1:11" x14ac:dyDescent="0.25">
      <c r="A510" s="4" t="s">
        <v>1252</v>
      </c>
      <c r="B510" s="7" t="str">
        <f>_xll.AtlasFormulas.AtlasFunctions.AtlasTable("PROD",DataAreaId,"T.SalesTable","%CustAccount","","","","","","","SalesId",$A510)</f>
        <v>364-000007</v>
      </c>
      <c r="C510" s="7" t="str">
        <f>_xll.AtlasFormulas.AtlasFunctions.AtlasTable("PROD",DataAreaId,"T.CustTable","%Name","","","","","","","AccountNum",$B510)</f>
        <v>Versluys &amp; Zoon B.V.</v>
      </c>
      <c r="D510" s="4" t="s">
        <v>426</v>
      </c>
      <c r="E510" s="4" t="s">
        <v>427</v>
      </c>
      <c r="F510" s="6">
        <v>42877</v>
      </c>
      <c r="G510" s="4" t="s">
        <v>1828</v>
      </c>
      <c r="H510" s="9">
        <v>194</v>
      </c>
      <c r="I510" s="6">
        <v>42886</v>
      </c>
      <c r="J510" s="10" t="s">
        <v>2019</v>
      </c>
      <c r="K510">
        <f>_xll.AtlasFormulas.AtlasFunctions.AtlasBalance("PROD",DataAreaId,"T.LedgerTrans","Sum|AmountMST|0","","","","","","","AccountNum|Voucher","120010",$J510)</f>
        <v>0</v>
      </c>
    </row>
    <row r="511" spans="1:11" x14ac:dyDescent="0.25">
      <c r="A511" s="4" t="s">
        <v>1256</v>
      </c>
      <c r="B511" s="7" t="str">
        <f>_xll.AtlasFormulas.AtlasFunctions.AtlasTable("PROD",DataAreaId,"T.SalesTable","%CustAccount","","","","","","","SalesId",$A511)</f>
        <v>364-000074</v>
      </c>
      <c r="C511" s="7" t="str">
        <f>_xll.AtlasFormulas.AtlasFunctions.AtlasTable("PROD",DataAreaId,"T.CustTable","%Name","","","","","","","AccountNum",$B511)</f>
        <v>Dura Vermeer Infrastructuur Zuid West, Moerdijk</v>
      </c>
      <c r="D511" s="4" t="s">
        <v>426</v>
      </c>
      <c r="E511" s="4" t="s">
        <v>427</v>
      </c>
      <c r="F511" s="6">
        <v>42893</v>
      </c>
      <c r="G511" s="4" t="s">
        <v>1828</v>
      </c>
      <c r="H511" s="9">
        <v>921.5</v>
      </c>
      <c r="I511" s="6">
        <v>42901</v>
      </c>
      <c r="J511" s="10" t="s">
        <v>2106</v>
      </c>
      <c r="K511">
        <f>_xll.AtlasFormulas.AtlasFunctions.AtlasBalance("PROD",DataAreaId,"T.LedgerTrans","Sum|AmountMST|0","","","","","","","AccountNum|Voucher","120010",$J511)</f>
        <v>2359.04</v>
      </c>
    </row>
    <row r="512" spans="1:11" x14ac:dyDescent="0.25">
      <c r="A512" s="4" t="s">
        <v>1204</v>
      </c>
      <c r="B512" s="7" t="str">
        <f>_xll.AtlasFormulas.AtlasFunctions.AtlasTable("PROD",DataAreaId,"T.SalesTable","%CustAccount","","","","","","","SalesId",$A512)</f>
        <v>364-000085</v>
      </c>
      <c r="C512" s="7" t="str">
        <f>_xll.AtlasFormulas.AtlasFunctions.AtlasTable("PROD",DataAreaId,"T.CustTable","%Name","","","","","","","AccountNum",$B512)</f>
        <v>Heijmans Wegen, Regio Noord-Oost</v>
      </c>
      <c r="D512" s="4" t="s">
        <v>41</v>
      </c>
      <c r="E512" s="4" t="s">
        <v>42</v>
      </c>
      <c r="F512" s="6">
        <v>42804</v>
      </c>
      <c r="G512" s="4" t="s">
        <v>1828</v>
      </c>
      <c r="H512" s="9">
        <v>921.5</v>
      </c>
      <c r="I512" s="6">
        <v>42809</v>
      </c>
      <c r="J512" s="10" t="s">
        <v>2107</v>
      </c>
      <c r="K512">
        <f>_xll.AtlasFormulas.AtlasFunctions.AtlasBalance("PROD",DataAreaId,"T.LedgerTrans","Sum|AmountMST|0","","","","","","","AccountNum|Voucher","120010",$J512)</f>
        <v>0</v>
      </c>
    </row>
    <row r="513" spans="1:11" x14ac:dyDescent="0.25">
      <c r="A513" s="4" t="s">
        <v>930</v>
      </c>
      <c r="B513" s="7" t="str">
        <f>_xll.AtlasFormulas.AtlasFunctions.AtlasTable("PROD",DataAreaId,"T.SalesTable","%CustAccount","","","","","","","SalesId",$A513)</f>
        <v>364-000129</v>
      </c>
      <c r="C513" s="7" t="str">
        <f>_xll.AtlasFormulas.AtlasFunctions.AtlasTable("PROD",DataAreaId,"T.CustTable","%Name","","","","","","","AccountNum",$B513)</f>
        <v>SAAone GWW V.O.F.</v>
      </c>
      <c r="D513" s="4" t="s">
        <v>380</v>
      </c>
      <c r="E513" s="4" t="s">
        <v>381</v>
      </c>
      <c r="F513" s="6">
        <v>42807</v>
      </c>
      <c r="G513" s="4" t="s">
        <v>1828</v>
      </c>
      <c r="H513" s="9">
        <v>5460</v>
      </c>
      <c r="I513" s="6">
        <v>42807</v>
      </c>
      <c r="J513" s="10" t="s">
        <v>2108</v>
      </c>
      <c r="K513">
        <f>_xll.AtlasFormulas.AtlasFunctions.AtlasBalance("PROD",DataAreaId,"T.LedgerTrans","Sum|AmountMST|0","","","","","","","AccountNum|Voucher","120010",$J513)</f>
        <v>49619.06</v>
      </c>
    </row>
    <row r="514" spans="1:11" x14ac:dyDescent="0.25">
      <c r="A514" s="4" t="s">
        <v>1177</v>
      </c>
      <c r="B514" s="7" t="str">
        <f>_xll.AtlasFormulas.AtlasFunctions.AtlasTable("PROD",DataAreaId,"T.SalesTable","%CustAccount","","","","","","","SalesId",$A514)</f>
        <v>364-000025</v>
      </c>
      <c r="C514" s="7" t="str">
        <f>_xll.AtlasFormulas.AtlasFunctions.AtlasTable("PROD",DataAreaId,"T.CustTable","%Name","","","","","","","AccountNum",$B514)</f>
        <v>KWS Infra Leek</v>
      </c>
      <c r="D514" s="4" t="s">
        <v>1178</v>
      </c>
      <c r="E514" s="4" t="s">
        <v>1180</v>
      </c>
      <c r="F514" s="6">
        <v>42811</v>
      </c>
      <c r="G514" s="4" t="s">
        <v>1828</v>
      </c>
      <c r="H514" s="9">
        <v>14</v>
      </c>
      <c r="I514" s="6">
        <v>42811</v>
      </c>
      <c r="J514" s="10" t="s">
        <v>2109</v>
      </c>
      <c r="K514">
        <f>_xll.AtlasFormulas.AtlasFunctions.AtlasBalance("PROD",DataAreaId,"T.LedgerTrans","Sum|AmountMST|0","","","","","","","AccountNum|Voucher","120010",$J514)</f>
        <v>125.3</v>
      </c>
    </row>
    <row r="515" spans="1:11" x14ac:dyDescent="0.25">
      <c r="A515" s="4" t="s">
        <v>983</v>
      </c>
      <c r="B515" s="7" t="str">
        <f>_xll.AtlasFormulas.AtlasFunctions.AtlasTable("PROD",DataAreaId,"T.SalesTable","%CustAccount","","","","","","","SalesId",$A515)</f>
        <v>364-000007</v>
      </c>
      <c r="C515" s="7" t="str">
        <f>_xll.AtlasFormulas.AtlasFunctions.AtlasTable("PROD",DataAreaId,"T.CustTable","%Name","","","","","","","AccountNum",$B515)</f>
        <v>Versluys &amp; Zoon B.V.</v>
      </c>
      <c r="D515" s="4" t="s">
        <v>380</v>
      </c>
      <c r="E515" s="4" t="s">
        <v>381</v>
      </c>
      <c r="F515" s="6">
        <v>42893</v>
      </c>
      <c r="G515" s="4" t="s">
        <v>1828</v>
      </c>
      <c r="H515" s="9">
        <v>45.75</v>
      </c>
      <c r="I515" s="6">
        <v>42893</v>
      </c>
      <c r="J515" s="10" t="s">
        <v>2110</v>
      </c>
      <c r="K515">
        <f>_xll.AtlasFormulas.AtlasFunctions.AtlasBalance("PROD",DataAreaId,"T.LedgerTrans","Sum|AmountMST|0","","","","","","","AccountNum|Voucher","120010",$J515)</f>
        <v>0</v>
      </c>
    </row>
    <row r="516" spans="1:11" x14ac:dyDescent="0.25">
      <c r="A516" s="4" t="s">
        <v>999</v>
      </c>
      <c r="B516" s="7" t="str">
        <f>_xll.AtlasFormulas.AtlasFunctions.AtlasTable("PROD",DataAreaId,"T.SalesTable","%CustAccount","","","","","","","SalesId",$A516)</f>
        <v>364-000007</v>
      </c>
      <c r="C516" s="7" t="str">
        <f>_xll.AtlasFormulas.AtlasFunctions.AtlasTable("PROD",DataAreaId,"T.CustTable","%Name","","","","","","","AccountNum",$B516)</f>
        <v>Versluys &amp; Zoon B.V.</v>
      </c>
      <c r="D516" s="4" t="s">
        <v>380</v>
      </c>
      <c r="E516" s="4" t="s">
        <v>381</v>
      </c>
      <c r="F516" s="6">
        <v>42900</v>
      </c>
      <c r="G516" s="4" t="s">
        <v>1828</v>
      </c>
      <c r="H516" s="9">
        <v>64.75</v>
      </c>
      <c r="I516" s="6">
        <v>42900</v>
      </c>
      <c r="J516" s="10" t="s">
        <v>2111</v>
      </c>
      <c r="K516">
        <f>_xll.AtlasFormulas.AtlasFunctions.AtlasBalance("PROD",DataAreaId,"T.LedgerTrans","Sum|AmountMST|0","","","","","","","AccountNum|Voucher","120010",$J516)</f>
        <v>0</v>
      </c>
    </row>
    <row r="517" spans="1:11" x14ac:dyDescent="0.25">
      <c r="A517" s="4" t="s">
        <v>1210</v>
      </c>
      <c r="B517" s="7" t="str">
        <f>_xll.AtlasFormulas.AtlasFunctions.AtlasTable("PROD",DataAreaId,"T.SalesTable","%CustAccount","","","","","","","SalesId",$A517)</f>
        <v>364-000045</v>
      </c>
      <c r="C517" s="7" t="str">
        <f>_xll.AtlasFormulas.AtlasFunctions.AtlasTable("PROD",DataAreaId,"T.CustTable","%Name","","","","","","","AccountNum",$B517)</f>
        <v>Dura Vermeer Infrastructuur Zuid West</v>
      </c>
      <c r="D517" s="4" t="s">
        <v>426</v>
      </c>
      <c r="E517" s="4" t="s">
        <v>427</v>
      </c>
      <c r="F517" s="6">
        <v>42767</v>
      </c>
      <c r="G517" s="4" t="s">
        <v>1828</v>
      </c>
      <c r="H517" s="9">
        <v>630.5</v>
      </c>
      <c r="I517" s="6">
        <v>42804</v>
      </c>
      <c r="J517" s="10" t="s">
        <v>2112</v>
      </c>
      <c r="K517">
        <f>_xll.AtlasFormulas.AtlasFunctions.AtlasBalance("PROD",DataAreaId,"T.LedgerTrans","Sum|AmountMST|0","","","","","","","AccountNum|Voucher","120010",$J517)</f>
        <v>1828.45</v>
      </c>
    </row>
    <row r="518" spans="1:11" x14ac:dyDescent="0.25">
      <c r="A518" s="4" t="s">
        <v>1212</v>
      </c>
      <c r="B518" s="7" t="str">
        <f>_xll.AtlasFormulas.AtlasFunctions.AtlasTable("PROD",DataAreaId,"T.SalesTable","%CustAccount","","","","","","","SalesId",$A518)</f>
        <v>364-000129</v>
      </c>
      <c r="C518" s="7" t="str">
        <f>_xll.AtlasFormulas.AtlasFunctions.AtlasTable("PROD",DataAreaId,"T.CustTable","%Name","","","","","","","AccountNum",$B518)</f>
        <v>SAAone GWW V.O.F.</v>
      </c>
      <c r="D518" s="4" t="s">
        <v>426</v>
      </c>
      <c r="E518" s="4" t="s">
        <v>427</v>
      </c>
      <c r="F518" s="6">
        <v>42787</v>
      </c>
      <c r="G518" s="4" t="s">
        <v>1828</v>
      </c>
      <c r="H518" s="9">
        <v>48.5</v>
      </c>
      <c r="I518" s="6">
        <v>42797</v>
      </c>
      <c r="J518" s="10" t="s">
        <v>2113</v>
      </c>
      <c r="K518">
        <f>_xll.AtlasFormulas.AtlasFunctions.AtlasBalance("PROD",DataAreaId,"T.LedgerTrans","Sum|AmountMST|0","","","","","","","AccountNum|Voucher","120010",$J518)</f>
        <v>147.93</v>
      </c>
    </row>
    <row r="519" spans="1:11" x14ac:dyDescent="0.25">
      <c r="A519" s="4" t="s">
        <v>993</v>
      </c>
      <c r="B519" s="7" t="str">
        <f>_xll.AtlasFormulas.AtlasFunctions.AtlasTable("PROD",DataAreaId,"T.SalesTable","%CustAccount","","","","","","","SalesId",$A519)</f>
        <v>364-000102</v>
      </c>
      <c r="C519" s="7" t="str">
        <f>_xll.AtlasFormulas.AtlasFunctions.AtlasTable("PROD",DataAreaId,"T.CustTable","%Name","","","","","","","AccountNum",$B519)</f>
        <v>Reimert Bouw en Infrastructuur B.V.</v>
      </c>
      <c r="D519" s="4" t="s">
        <v>426</v>
      </c>
      <c r="E519" s="4" t="s">
        <v>427</v>
      </c>
      <c r="F519" s="6">
        <v>42894</v>
      </c>
      <c r="G519" s="4" t="s">
        <v>1828</v>
      </c>
      <c r="H519" s="9">
        <v>630.5</v>
      </c>
      <c r="I519" s="6">
        <v>42894</v>
      </c>
      <c r="J519" s="10" t="s">
        <v>2088</v>
      </c>
      <c r="K519">
        <f>_xll.AtlasFormulas.AtlasFunctions.AtlasBalance("PROD",DataAreaId,"T.LedgerTrans","Sum|AmountMST|0","","","","","","","AccountNum|Voucher","120010",$J519)</f>
        <v>7014.82</v>
      </c>
    </row>
    <row r="520" spans="1:11" x14ac:dyDescent="0.25">
      <c r="A520" s="4" t="s">
        <v>1248</v>
      </c>
      <c r="B520" s="7" t="str">
        <f>_xll.AtlasFormulas.AtlasFunctions.AtlasTable("PROD",DataAreaId,"T.SalesTable","%CustAccount","","","","","","","SalesId",$A520)</f>
        <v>364-000182</v>
      </c>
      <c r="C520" s="7" t="str">
        <f>_xll.AtlasFormulas.AtlasFunctions.AtlasTable("PROD",DataAreaId,"T.CustTable","%Name","","","","","","","AccountNum",$B520)</f>
        <v>Parkway6 Construction VOF</v>
      </c>
      <c r="D520" s="4" t="s">
        <v>426</v>
      </c>
      <c r="E520" s="4" t="s">
        <v>427</v>
      </c>
      <c r="F520" s="6">
        <v>42870</v>
      </c>
      <c r="G520" s="4" t="s">
        <v>1828</v>
      </c>
      <c r="H520" s="9">
        <v>970</v>
      </c>
      <c r="I520" s="6">
        <v>42902</v>
      </c>
      <c r="J520" s="10" t="s">
        <v>2114</v>
      </c>
      <c r="K520">
        <f>_xll.AtlasFormulas.AtlasFunctions.AtlasBalance("PROD",DataAreaId,"T.LedgerTrans","Sum|AmountMST|0","","","","","","","AccountNum|Voucher","120010",$J520)</f>
        <v>2134</v>
      </c>
    </row>
    <row r="521" spans="1:11" x14ac:dyDescent="0.25">
      <c r="A521" s="4" t="s">
        <v>1244</v>
      </c>
      <c r="B521" s="7" t="str">
        <f>_xll.AtlasFormulas.AtlasFunctions.AtlasTable("PROD",DataAreaId,"T.SalesTable","%CustAccount","","","","","","","SalesId",$A521)</f>
        <v>364-000180</v>
      </c>
      <c r="C521" s="7" t="str">
        <f>_xll.AtlasFormulas.AtlasFunctions.AtlasTable("PROD",DataAreaId,"T.CustTable","%Name","","","","","","","AccountNum",$B521)</f>
        <v>DeVis Infra B.V.</v>
      </c>
      <c r="D521" s="4" t="s">
        <v>426</v>
      </c>
      <c r="E521" s="4" t="s">
        <v>427</v>
      </c>
      <c r="F521" s="6">
        <v>42866</v>
      </c>
      <c r="G521" s="4" t="s">
        <v>1828</v>
      </c>
      <c r="H521" s="9">
        <v>48.5</v>
      </c>
      <c r="I521" s="6">
        <v>42870</v>
      </c>
      <c r="J521" s="10" t="s">
        <v>2099</v>
      </c>
      <c r="K521">
        <f>_xll.AtlasFormulas.AtlasFunctions.AtlasBalance("PROD",DataAreaId,"T.LedgerTrans","Sum|AmountMST|0","","","","","","","AccountNum|Voucher","120010",$J521)</f>
        <v>376.68</v>
      </c>
    </row>
    <row r="522" spans="1:11" x14ac:dyDescent="0.25">
      <c r="A522" s="4" t="s">
        <v>1238</v>
      </c>
      <c r="B522" s="7" t="str">
        <f>_xll.AtlasFormulas.AtlasFunctions.AtlasTable("PROD",DataAreaId,"T.SalesTable","%CustAccount","","","","","","","SalesId",$A522)</f>
        <v>364-000061</v>
      </c>
      <c r="C522" s="7" t="str">
        <f>_xll.AtlasFormulas.AtlasFunctions.AtlasTable("PROD",DataAreaId,"T.CustTable","%Name","","","","","","","AccountNum",$B522)</f>
        <v>Heijmans Wegen B.V. Asset Management Schiphol</v>
      </c>
      <c r="D522" s="4" t="s">
        <v>426</v>
      </c>
      <c r="E522" s="4" t="s">
        <v>427</v>
      </c>
      <c r="F522" s="6">
        <v>42860</v>
      </c>
      <c r="G522" s="4" t="s">
        <v>1828</v>
      </c>
      <c r="H522" s="9">
        <v>436.5</v>
      </c>
      <c r="I522" s="6">
        <v>42867</v>
      </c>
      <c r="J522" s="10" t="s">
        <v>2115</v>
      </c>
      <c r="K522">
        <f>_xll.AtlasFormulas.AtlasFunctions.AtlasBalance("PROD",DataAreaId,"T.LedgerTrans","Sum|AmountMST|0","","","","","","","AccountNum|Voucher","120010",$J522)</f>
        <v>1309.5</v>
      </c>
    </row>
    <row r="523" spans="1:11" x14ac:dyDescent="0.25">
      <c r="A523" s="4" t="s">
        <v>1236</v>
      </c>
      <c r="B523" s="7" t="str">
        <f>_xll.AtlasFormulas.AtlasFunctions.AtlasTable("PROD",DataAreaId,"T.SalesTable","%CustAccount","","","","","","","SalesId",$A523)</f>
        <v>364-000055</v>
      </c>
      <c r="C523" s="7" t="str">
        <f>_xll.AtlasFormulas.AtlasFunctions.AtlasTable("PROD",DataAreaId,"T.CustTable","%Name","","","","","","","AccountNum",$B523)</f>
        <v>Aannemingsmaatschappij van Gelder B.V.</v>
      </c>
      <c r="D523" s="4" t="s">
        <v>426</v>
      </c>
      <c r="E523" s="4" t="s">
        <v>427</v>
      </c>
      <c r="F523" s="6">
        <v>42856</v>
      </c>
      <c r="G523" s="4" t="s">
        <v>1828</v>
      </c>
      <c r="H523" s="9">
        <v>824.5</v>
      </c>
      <c r="I523" s="6">
        <v>42867</v>
      </c>
      <c r="J523" s="10" t="s">
        <v>2036</v>
      </c>
      <c r="K523">
        <f>_xll.AtlasFormulas.AtlasFunctions.AtlasBalance("PROD",DataAreaId,"T.LedgerTrans","Sum|AmountMST|0","","","","","","","AccountNum|Voucher","120010",$J523)</f>
        <v>6417.9</v>
      </c>
    </row>
    <row r="524" spans="1:11" x14ac:dyDescent="0.25">
      <c r="A524" s="4" t="s">
        <v>1246</v>
      </c>
      <c r="B524" s="7" t="str">
        <f>_xll.AtlasFormulas.AtlasFunctions.AtlasTable("PROD",DataAreaId,"T.SalesTable","%CustAccount","","","","","","","SalesId",$A524)</f>
        <v>364-000055</v>
      </c>
      <c r="C524" s="7" t="str">
        <f>_xll.AtlasFormulas.AtlasFunctions.AtlasTable("PROD",DataAreaId,"T.CustTable","%Name","","","","","","","AccountNum",$B524)</f>
        <v>Aannemingsmaatschappij van Gelder B.V.</v>
      </c>
      <c r="D524" s="4" t="s">
        <v>426</v>
      </c>
      <c r="E524" s="4" t="s">
        <v>427</v>
      </c>
      <c r="F524" s="6">
        <v>42867</v>
      </c>
      <c r="G524" s="4" t="s">
        <v>1828</v>
      </c>
      <c r="H524" s="9">
        <v>145.5</v>
      </c>
      <c r="I524" s="6">
        <v>42867</v>
      </c>
      <c r="J524" s="10" t="s">
        <v>2116</v>
      </c>
      <c r="K524">
        <f>_xll.AtlasFormulas.AtlasFunctions.AtlasBalance("PROD",DataAreaId,"T.LedgerTrans","Sum|AmountMST|0","","","","","","","AccountNum|Voucher","120010",$J524)</f>
        <v>429.23</v>
      </c>
    </row>
    <row r="525" spans="1:11" x14ac:dyDescent="0.25">
      <c r="A525" s="4" t="s">
        <v>1222</v>
      </c>
      <c r="B525" s="7" t="str">
        <f>_xll.AtlasFormulas.AtlasFunctions.AtlasTable("PROD",DataAreaId,"T.SalesTable","%CustAccount","","","","","","","SalesId",$A525)</f>
        <v>364-000177</v>
      </c>
      <c r="C525" s="7" t="str">
        <f>_xll.AtlasFormulas.AtlasFunctions.AtlasTable("PROD",DataAreaId,"T.CustTable","%Name","","","","","","","AccountNum",$B525)</f>
        <v>Gemeente Dordrecht</v>
      </c>
      <c r="D525" s="4" t="s">
        <v>426</v>
      </c>
      <c r="E525" s="4" t="s">
        <v>427</v>
      </c>
      <c r="F525" s="6">
        <v>42829</v>
      </c>
      <c r="G525" s="4" t="s">
        <v>1828</v>
      </c>
      <c r="H525" s="9">
        <v>242.5</v>
      </c>
      <c r="I525" s="6">
        <v>42832</v>
      </c>
      <c r="J525" s="10" t="s">
        <v>2117</v>
      </c>
      <c r="K525">
        <f>_xll.AtlasFormulas.AtlasFunctions.AtlasBalance("PROD",DataAreaId,"T.LedgerTrans","Sum|AmountMST|0","","","","","","","AccountNum|Voucher","120010",$J525)</f>
        <v>727.5</v>
      </c>
    </row>
    <row r="526" spans="1:11" x14ac:dyDescent="0.25">
      <c r="A526" s="4" t="s">
        <v>1230</v>
      </c>
      <c r="B526" s="7" t="str">
        <f>_xll.AtlasFormulas.AtlasFunctions.AtlasTable("PROD",DataAreaId,"T.SalesTable","%CustAccount","","","","","","","SalesId",$A526)</f>
        <v>364-000007</v>
      </c>
      <c r="C526" s="7" t="str">
        <f>_xll.AtlasFormulas.AtlasFunctions.AtlasTable("PROD",DataAreaId,"T.CustTable","%Name","","","","","","","AccountNum",$B526)</f>
        <v>Versluys &amp; Zoon B.V.</v>
      </c>
      <c r="D526" s="4" t="s">
        <v>426</v>
      </c>
      <c r="E526" s="4" t="s">
        <v>427</v>
      </c>
      <c r="F526" s="6">
        <v>42849</v>
      </c>
      <c r="G526" s="4" t="s">
        <v>1828</v>
      </c>
      <c r="H526" s="9">
        <v>339.5</v>
      </c>
      <c r="I526" s="6">
        <v>42863</v>
      </c>
      <c r="J526" s="10" t="s">
        <v>2069</v>
      </c>
      <c r="K526">
        <f>_xll.AtlasFormulas.AtlasFunctions.AtlasBalance("PROD",DataAreaId,"T.LedgerTrans","Sum|AmountMST|0","","","","","","","AccountNum|Voucher","120010",$J526)</f>
        <v>2079.08</v>
      </c>
    </row>
    <row r="527" spans="1:11" x14ac:dyDescent="0.25">
      <c r="A527" s="4" t="s">
        <v>1224</v>
      </c>
      <c r="B527" s="7" t="str">
        <f>_xll.AtlasFormulas.AtlasFunctions.AtlasTable("PROD",DataAreaId,"T.SalesTable","%CustAccount","","","","","","","SalesId",$A527)</f>
        <v>364-000065</v>
      </c>
      <c r="C527" s="7" t="str">
        <f>_xll.AtlasFormulas.AtlasFunctions.AtlasTable("PROD",DataAreaId,"T.CustTable","%Name","","","","","","","AccountNum",$B527)</f>
        <v>Gebr. van der Lee</v>
      </c>
      <c r="D527" s="4" t="s">
        <v>426</v>
      </c>
      <c r="E527" s="4" t="s">
        <v>427</v>
      </c>
      <c r="F527" s="6">
        <v>42831</v>
      </c>
      <c r="G527" s="4" t="s">
        <v>1828</v>
      </c>
      <c r="H527" s="9">
        <v>291</v>
      </c>
      <c r="I527" s="6">
        <v>42838</v>
      </c>
      <c r="J527" s="10" t="s">
        <v>1941</v>
      </c>
      <c r="K527">
        <f>_xll.AtlasFormulas.AtlasFunctions.AtlasBalance("PROD",DataAreaId,"T.LedgerTrans","Sum|AmountMST|0","","","","","","","AccountNum|Voucher","120010",$J527)</f>
        <v>9629.75</v>
      </c>
    </row>
    <row r="528" spans="1:11" x14ac:dyDescent="0.25">
      <c r="A528" s="4" t="s">
        <v>1242</v>
      </c>
      <c r="B528" s="7" t="str">
        <f>_xll.AtlasFormulas.AtlasFunctions.AtlasTable("PROD",DataAreaId,"T.SalesTable","%CustAccount","","","","","","","SalesId",$A528)</f>
        <v>364-000081</v>
      </c>
      <c r="C528" s="7" t="str">
        <f>_xll.AtlasFormulas.AtlasFunctions.AtlasTable("PROD",DataAreaId,"T.CustTable","%Name","","","","","","","AccountNum",$B528)</f>
        <v>Dura Vermeer Infrastructuur BV Oost</v>
      </c>
      <c r="D528" s="4" t="s">
        <v>426</v>
      </c>
      <c r="E528" s="4" t="s">
        <v>427</v>
      </c>
      <c r="F528" s="6">
        <v>42863</v>
      </c>
      <c r="G528" s="4" t="s">
        <v>1828</v>
      </c>
      <c r="H528" s="9">
        <v>48.5</v>
      </c>
      <c r="I528" s="6">
        <v>42867</v>
      </c>
      <c r="J528" s="10" t="s">
        <v>2118</v>
      </c>
      <c r="K528">
        <f>_xll.AtlasFormulas.AtlasFunctions.AtlasBalance("PROD",DataAreaId,"T.LedgerTrans","Sum|AmountMST|0","","","","","","","AccountNum|Voucher","120010",$J528)</f>
        <v>143.08000000000001</v>
      </c>
    </row>
    <row r="529" spans="1:11" x14ac:dyDescent="0.25">
      <c r="A529" s="4" t="s">
        <v>1234</v>
      </c>
      <c r="B529" s="7" t="str">
        <f>_xll.AtlasFormulas.AtlasFunctions.AtlasTable("PROD",DataAreaId,"T.SalesTable","%CustAccount","","","","","","","SalesId",$A529)</f>
        <v>364-000055</v>
      </c>
      <c r="C529" s="7" t="str">
        <f>_xll.AtlasFormulas.AtlasFunctions.AtlasTable("PROD",DataAreaId,"T.CustTable","%Name","","","","","","","AccountNum",$B529)</f>
        <v>Aannemingsmaatschappij van Gelder B.V.</v>
      </c>
      <c r="D529" s="4" t="s">
        <v>426</v>
      </c>
      <c r="E529" s="4" t="s">
        <v>427</v>
      </c>
      <c r="F529" s="6">
        <v>42856</v>
      </c>
      <c r="G529" s="4" t="s">
        <v>1828</v>
      </c>
      <c r="H529" s="9">
        <v>192</v>
      </c>
      <c r="I529" s="6">
        <v>42867</v>
      </c>
      <c r="J529" s="10" t="s">
        <v>2119</v>
      </c>
      <c r="K529">
        <f>_xll.AtlasFormulas.AtlasFunctions.AtlasBalance("PROD",DataAreaId,"T.LedgerTrans","Sum|AmountMST|0","","","","","","","AccountNum|Voucher","120010",$J529)</f>
        <v>576</v>
      </c>
    </row>
    <row r="530" spans="1:11" x14ac:dyDescent="0.25">
      <c r="A530" s="4" t="s">
        <v>1234</v>
      </c>
      <c r="B530" s="7" t="str">
        <f>_xll.AtlasFormulas.AtlasFunctions.AtlasTable("PROD",DataAreaId,"T.SalesTable","%CustAccount","","","","","","","SalesId",$A530)</f>
        <v>364-000055</v>
      </c>
      <c r="C530" s="7" t="str">
        <f>_xll.AtlasFormulas.AtlasFunctions.AtlasTable("PROD",DataAreaId,"T.CustTable","%Name","","","","","","","AccountNum",$B530)</f>
        <v>Aannemingsmaatschappij van Gelder B.V.</v>
      </c>
      <c r="D530" s="4" t="s">
        <v>426</v>
      </c>
      <c r="E530" s="4" t="s">
        <v>427</v>
      </c>
      <c r="F530" s="6">
        <v>42858</v>
      </c>
      <c r="G530" s="4" t="s">
        <v>1828</v>
      </c>
      <c r="H530" s="9">
        <v>2</v>
      </c>
      <c r="I530" s="6">
        <v>42867</v>
      </c>
      <c r="J530" s="10" t="s">
        <v>2120</v>
      </c>
      <c r="K530">
        <f>_xll.AtlasFormulas.AtlasFunctions.AtlasBalance("PROD",DataAreaId,"T.LedgerTrans","Sum|AmountMST|0","","","","","","","AccountNum|Voucher","120010",$J530)</f>
        <v>5.43</v>
      </c>
    </row>
    <row r="531" spans="1:11" x14ac:dyDescent="0.25">
      <c r="A531" s="4" t="s">
        <v>1240</v>
      </c>
      <c r="B531" s="7" t="str">
        <f>_xll.AtlasFormulas.AtlasFunctions.AtlasTable("PROD",DataAreaId,"T.SalesTable","%CustAccount","","","","","","","SalesId",$A531)</f>
        <v>364-000179</v>
      </c>
      <c r="C531" s="7" t="str">
        <f>_xll.AtlasFormulas.AtlasFunctions.AtlasTable("PROD",DataAreaId,"T.CustTable","%Name","","","","","","","AccountNum",$B531)</f>
        <v>DVDI Infraproject RWS B&amp;O</v>
      </c>
      <c r="D531" s="4" t="s">
        <v>426</v>
      </c>
      <c r="E531" s="4" t="s">
        <v>427</v>
      </c>
      <c r="F531" s="6">
        <v>42863</v>
      </c>
      <c r="G531" s="4" t="s">
        <v>1828</v>
      </c>
      <c r="H531" s="9">
        <v>97</v>
      </c>
      <c r="I531" s="6">
        <v>42863</v>
      </c>
      <c r="J531" s="10" t="s">
        <v>1932</v>
      </c>
      <c r="K531">
        <f>_xll.AtlasFormulas.AtlasFunctions.AtlasBalance("PROD",DataAreaId,"T.LedgerTrans","Sum|AmountMST|0","","","","","","","AccountNum|Voucher","120010",$J531)</f>
        <v>283.32</v>
      </c>
    </row>
    <row r="532" spans="1:11" x14ac:dyDescent="0.25">
      <c r="A532" s="4" t="s">
        <v>1226</v>
      </c>
      <c r="B532" s="7" t="str">
        <f>_xll.AtlasFormulas.AtlasFunctions.AtlasTable("PROD",DataAreaId,"T.SalesTable","%CustAccount","","","","","","","SalesId",$A532)</f>
        <v>364-000065</v>
      </c>
      <c r="C532" s="7" t="str">
        <f>_xll.AtlasFormulas.AtlasFunctions.AtlasTable("PROD",DataAreaId,"T.CustTable","%Name","","","","","","","AccountNum",$B532)</f>
        <v>Gebr. van der Lee</v>
      </c>
      <c r="D532" s="4" t="s">
        <v>426</v>
      </c>
      <c r="E532" s="4" t="s">
        <v>427</v>
      </c>
      <c r="F532" s="6">
        <v>42849</v>
      </c>
      <c r="G532" s="4" t="s">
        <v>1828</v>
      </c>
      <c r="H532" s="9">
        <v>145.5</v>
      </c>
      <c r="I532" s="6">
        <v>42863</v>
      </c>
      <c r="J532" s="10" t="s">
        <v>2071</v>
      </c>
      <c r="K532">
        <f>_xll.AtlasFormulas.AtlasFunctions.AtlasBalance("PROD",DataAreaId,"T.LedgerTrans","Sum|AmountMST|0","","","","","","","AccountNum|Voucher","120010",$J532)</f>
        <v>5592.38</v>
      </c>
    </row>
    <row r="533" spans="1:11" x14ac:dyDescent="0.25">
      <c r="A533" s="4" t="s">
        <v>1228</v>
      </c>
      <c r="B533" s="7" t="str">
        <f>_xll.AtlasFormulas.AtlasFunctions.AtlasTable("PROD",DataAreaId,"T.SalesTable","%CustAccount","","","","","","","SalesId",$A533)</f>
        <v>364-000065</v>
      </c>
      <c r="C533" s="7" t="str">
        <f>_xll.AtlasFormulas.AtlasFunctions.AtlasTable("PROD",DataAreaId,"T.CustTable","%Name","","","","","","","AccountNum",$B533)</f>
        <v>Gebr. van der Lee</v>
      </c>
      <c r="D533" s="4" t="s">
        <v>426</v>
      </c>
      <c r="E533" s="4" t="s">
        <v>427</v>
      </c>
      <c r="F533" s="6">
        <v>42849</v>
      </c>
      <c r="G533" s="4" t="s">
        <v>1828</v>
      </c>
      <c r="H533" s="9">
        <v>145.5</v>
      </c>
      <c r="I533" s="6">
        <v>42867</v>
      </c>
      <c r="J533" s="10" t="s">
        <v>2072</v>
      </c>
      <c r="K533">
        <f>_xll.AtlasFormulas.AtlasFunctions.AtlasBalance("PROD",DataAreaId,"T.LedgerTrans","Sum|AmountMST|0","","","","","","","AccountNum|Voucher","120010",$J533)</f>
        <v>23142.38</v>
      </c>
    </row>
    <row r="534" spans="1:11" x14ac:dyDescent="0.25">
      <c r="A534" s="4" t="s">
        <v>1232</v>
      </c>
      <c r="B534" s="7" t="str">
        <f>_xll.AtlasFormulas.AtlasFunctions.AtlasTable("PROD",DataAreaId,"T.SalesTable","%CustAccount","","","","","","","SalesId",$A534)</f>
        <v>364-000065</v>
      </c>
      <c r="C534" s="7" t="str">
        <f>_xll.AtlasFormulas.AtlasFunctions.AtlasTable("PROD",DataAreaId,"T.CustTable","%Name","","","","","","","AccountNum",$B534)</f>
        <v>Gebr. van der Lee</v>
      </c>
      <c r="D534" s="4" t="s">
        <v>426</v>
      </c>
      <c r="E534" s="4" t="s">
        <v>427</v>
      </c>
      <c r="F534" s="6">
        <v>42853</v>
      </c>
      <c r="G534" s="4" t="s">
        <v>1828</v>
      </c>
      <c r="H534" s="9">
        <v>388</v>
      </c>
      <c r="I534" s="6">
        <v>42863</v>
      </c>
      <c r="J534" s="10" t="s">
        <v>2073</v>
      </c>
      <c r="K534">
        <f>_xll.AtlasFormulas.AtlasFunctions.AtlasBalance("PROD",DataAreaId,"T.LedgerTrans","Sum|AmountMST|0","","","","","","","AccountNum|Voucher","120010",$J534)</f>
        <v>15132.38</v>
      </c>
    </row>
    <row r="535" spans="1:11" x14ac:dyDescent="0.25">
      <c r="A535" s="4" t="s">
        <v>1250</v>
      </c>
      <c r="B535" s="7" t="str">
        <f>_xll.AtlasFormulas.AtlasFunctions.AtlasTable("PROD",DataAreaId,"T.SalesTable","%CustAccount","","","","","","","SalesId",$A535)</f>
        <v>364-000081</v>
      </c>
      <c r="C535" s="7" t="str">
        <f>_xll.AtlasFormulas.AtlasFunctions.AtlasTable("PROD",DataAreaId,"T.CustTable","%Name","","","","","","","AccountNum",$B535)</f>
        <v>Dura Vermeer Infrastructuur BV Oost</v>
      </c>
      <c r="D535" s="4" t="s">
        <v>426</v>
      </c>
      <c r="E535" s="4" t="s">
        <v>427</v>
      </c>
      <c r="F535" s="6">
        <v>42877</v>
      </c>
      <c r="G535" s="4" t="s">
        <v>1828</v>
      </c>
      <c r="H535" s="9">
        <v>679</v>
      </c>
      <c r="I535" s="6">
        <v>42900</v>
      </c>
      <c r="J535" s="10" t="s">
        <v>2121</v>
      </c>
      <c r="K535">
        <f>_xll.AtlasFormulas.AtlasFunctions.AtlasBalance("PROD",DataAreaId,"T.LedgerTrans","Sum|AmountMST|0","","","","","","","AccountNum|Voucher","120010",$J535)</f>
        <v>1738.24</v>
      </c>
    </row>
    <row r="536" spans="1:11" x14ac:dyDescent="0.25">
      <c r="A536" s="4" t="s">
        <v>1254</v>
      </c>
      <c r="B536" s="7" t="str">
        <f>_xll.AtlasFormulas.AtlasFunctions.AtlasTable("PROD",DataAreaId,"T.SalesTable","%CustAccount","","","","","","","SalesId",$A536)</f>
        <v>364-000094</v>
      </c>
      <c r="C536" s="7" t="str">
        <f>_xll.AtlasFormulas.AtlasFunctions.AtlasTable("PROD",DataAreaId,"T.CustTable","%Name","","","","","","","AccountNum",$B536)</f>
        <v>Koninklijke Sjouke Dijkstra</v>
      </c>
      <c r="D536" s="4" t="s">
        <v>426</v>
      </c>
      <c r="E536" s="4" t="s">
        <v>427</v>
      </c>
      <c r="F536" s="6">
        <v>42879</v>
      </c>
      <c r="G536" s="4" t="s">
        <v>1828</v>
      </c>
      <c r="H536" s="9">
        <v>436.5</v>
      </c>
      <c r="I536" s="6">
        <v>42894</v>
      </c>
      <c r="J536" s="10" t="s">
        <v>2122</v>
      </c>
      <c r="K536">
        <f>_xll.AtlasFormulas.AtlasFunctions.AtlasBalance("PROD",DataAreaId,"T.LedgerTrans","Sum|AmountMST|0","","","","","","","AccountNum|Voucher","120010",$J536)</f>
        <v>1091.25</v>
      </c>
    </row>
    <row r="537" spans="1:11" x14ac:dyDescent="0.25">
      <c r="A537" s="4" t="s">
        <v>1177</v>
      </c>
      <c r="B537" s="7" t="str">
        <f>_xll.AtlasFormulas.AtlasFunctions.AtlasTable("PROD",DataAreaId,"T.SalesTable","%CustAccount","","","","","","","SalesId",$A537)</f>
        <v>364-000025</v>
      </c>
      <c r="C537" s="7" t="str">
        <f>_xll.AtlasFormulas.AtlasFunctions.AtlasTable("PROD",DataAreaId,"T.CustTable","%Name","","","","","","","AccountNum",$B537)</f>
        <v>KWS Infra Leek</v>
      </c>
      <c r="D537" s="4" t="s">
        <v>1178</v>
      </c>
      <c r="E537" s="4" t="s">
        <v>1180</v>
      </c>
      <c r="F537" s="6">
        <v>42811</v>
      </c>
      <c r="G537" s="4" t="s">
        <v>1828</v>
      </c>
      <c r="H537" s="9">
        <v>14</v>
      </c>
      <c r="I537" s="6">
        <v>42823</v>
      </c>
      <c r="J537" s="10" t="s">
        <v>2123</v>
      </c>
      <c r="K537">
        <f>_xll.AtlasFormulas.AtlasFunctions.AtlasBalance("PROD",DataAreaId,"T.LedgerTrans","Sum|AmountMST|0","","","","","","","AccountNum|Voucher","120010",$J537)</f>
        <v>125.3</v>
      </c>
    </row>
    <row r="538" spans="1:11" x14ac:dyDescent="0.25">
      <c r="A538" s="4" t="s">
        <v>962</v>
      </c>
      <c r="B538" s="7" t="str">
        <f>_xll.AtlasFormulas.AtlasFunctions.AtlasTable("PROD",DataAreaId,"T.SalesTable","%CustAccount","","","","","","","SalesId",$A538)</f>
        <v>364-000052</v>
      </c>
      <c r="C538" s="7" t="str">
        <f>_xll.AtlasFormulas.AtlasFunctions.AtlasTable("PROD",DataAreaId,"T.CustTable","%Name","","","","","","","AccountNum",$B538)</f>
        <v>KWS Infra Roosendaal</v>
      </c>
      <c r="D538" s="4" t="s">
        <v>1178</v>
      </c>
      <c r="E538" s="4" t="s">
        <v>1180</v>
      </c>
      <c r="F538" s="6">
        <v>42870</v>
      </c>
      <c r="G538" s="4" t="s">
        <v>1828</v>
      </c>
      <c r="H538" s="9">
        <v>448</v>
      </c>
      <c r="I538" s="6">
        <v>42870</v>
      </c>
      <c r="J538" s="10" t="s">
        <v>2124</v>
      </c>
      <c r="K538">
        <f>_xll.AtlasFormulas.AtlasFunctions.AtlasBalance("PROD",DataAreaId,"T.LedgerTrans","Sum|AmountMST|0","","","","","","","AccountNum|Voucher","120010",$J538)</f>
        <v>3406.8</v>
      </c>
    </row>
    <row r="539" spans="1:11" x14ac:dyDescent="0.25">
      <c r="A539" s="4" t="s">
        <v>1182</v>
      </c>
      <c r="B539" s="7" t="str">
        <f>_xll.AtlasFormulas.AtlasFunctions.AtlasTable("PROD",DataAreaId,"T.SalesTable","%CustAccount","","","","","","","SalesId",$A539)</f>
        <v>364-000172</v>
      </c>
      <c r="C539" s="7" t="str">
        <f>_xll.AtlasFormulas.AtlasFunctions.AtlasTable("PROD",DataAreaId,"T.CustTable","%Name","","","","","","","AccountNum",$B539)</f>
        <v>VGB Asfalt</v>
      </c>
      <c r="D539" s="4" t="s">
        <v>1183</v>
      </c>
      <c r="E539" s="4" t="s">
        <v>1185</v>
      </c>
      <c r="F539" s="6">
        <v>42795</v>
      </c>
      <c r="G539" s="4" t="s">
        <v>1828</v>
      </c>
      <c r="H539" s="9">
        <v>10</v>
      </c>
      <c r="I539" s="6">
        <v>42797</v>
      </c>
      <c r="J539" s="10" t="s">
        <v>2125</v>
      </c>
      <c r="K539">
        <f>_xll.AtlasFormulas.AtlasFunctions.AtlasBalance("PROD",DataAreaId,"T.LedgerTrans","Sum|AmountMST|0","","","","","","","AccountNum|Voucher","120010",$J539)</f>
        <v>75</v>
      </c>
    </row>
    <row r="540" spans="1:11" x14ac:dyDescent="0.25">
      <c r="A540" s="4" t="s">
        <v>1186</v>
      </c>
      <c r="B540" s="7" t="str">
        <f>_xll.AtlasFormulas.AtlasFunctions.AtlasTable("PROD",DataAreaId,"T.SalesTable","%CustAccount","","","","","","","SalesId",$A540)</f>
        <v>364-000168</v>
      </c>
      <c r="C540" s="7" t="str">
        <f>_xll.AtlasFormulas.AtlasFunctions.AtlasTable("PROD",DataAreaId,"T.CustTable","%Name","","","","","","","AccountNum",$B540)</f>
        <v>Edilon )(Sedra Contracting bv</v>
      </c>
      <c r="D540" s="4" t="s">
        <v>237</v>
      </c>
      <c r="E540" s="4" t="s">
        <v>236</v>
      </c>
      <c r="F540" s="6">
        <v>42760</v>
      </c>
      <c r="G540" s="4" t="s">
        <v>1828</v>
      </c>
      <c r="H540" s="9">
        <v>21</v>
      </c>
      <c r="I540" s="6">
        <v>42760</v>
      </c>
      <c r="J540" s="10" t="s">
        <v>2126</v>
      </c>
      <c r="K540">
        <f>_xll.AtlasFormulas.AtlasFunctions.AtlasBalance("PROD",DataAreaId,"T.LedgerTrans","Sum|AmountMST|0","","","","","","","AccountNum|Voucher","120010",$J540)</f>
        <v>323.39999999999998</v>
      </c>
    </row>
    <row r="541" spans="1:11" x14ac:dyDescent="0.25">
      <c r="A541" s="4" t="s">
        <v>782</v>
      </c>
      <c r="B541" s="7" t="str">
        <f>_xll.AtlasFormulas.AtlasFunctions.AtlasTable("PROD",DataAreaId,"T.SalesTable","%CustAccount","","","","","","","SalesId",$A541)</f>
        <v>364-000011</v>
      </c>
      <c r="C541" s="7" t="str">
        <f>_xll.AtlasFormulas.AtlasFunctions.AtlasTable("PROD",DataAreaId,"T.CustTable","%Name","","","","","","","AccountNum",$B541)</f>
        <v>Fortius B.K.International bvba</v>
      </c>
      <c r="D541" s="4" t="s">
        <v>237</v>
      </c>
      <c r="E541" s="4" t="s">
        <v>236</v>
      </c>
      <c r="F541" s="6">
        <v>42886</v>
      </c>
      <c r="G541" s="4" t="s">
        <v>1828</v>
      </c>
      <c r="H541" s="9">
        <v>30</v>
      </c>
      <c r="I541" s="6">
        <v>42886</v>
      </c>
      <c r="J541" s="10" t="s">
        <v>1984</v>
      </c>
      <c r="K541">
        <f>_xll.AtlasFormulas.AtlasFunctions.AtlasBalance("PROD",DataAreaId,"T.LedgerTrans","Sum|AmountMST|0","","","","","","","AccountNum|Voucher","120010",$J541)</f>
        <v>18522</v>
      </c>
    </row>
    <row r="542" spans="1:11" x14ac:dyDescent="0.25">
      <c r="A542" s="4" t="s">
        <v>782</v>
      </c>
      <c r="B542" s="7" t="str">
        <f>_xll.AtlasFormulas.AtlasFunctions.AtlasTable("PROD",DataAreaId,"T.SalesTable","%CustAccount","","","","","","","SalesId",$A542)</f>
        <v>364-000011</v>
      </c>
      <c r="C542" s="7" t="str">
        <f>_xll.AtlasFormulas.AtlasFunctions.AtlasTable("PROD",DataAreaId,"T.CustTable","%Name","","","","","","","AccountNum",$B542)</f>
        <v>Fortius B.K.International bvba</v>
      </c>
      <c r="D542" s="4" t="s">
        <v>237</v>
      </c>
      <c r="E542" s="4" t="s">
        <v>236</v>
      </c>
      <c r="F542" s="6">
        <v>42886</v>
      </c>
      <c r="G542" s="4" t="s">
        <v>1828</v>
      </c>
      <c r="H542" s="9">
        <v>30</v>
      </c>
      <c r="I542" s="6">
        <v>42886</v>
      </c>
      <c r="J542" s="10" t="s">
        <v>1984</v>
      </c>
      <c r="K542">
        <f>_xll.AtlasFormulas.AtlasFunctions.AtlasBalance("PROD",DataAreaId,"T.LedgerTrans","Sum|AmountMST|0","","","","","","","AccountNum|Voucher","120010",$J542)</f>
        <v>18522</v>
      </c>
    </row>
    <row r="543" spans="1:11" x14ac:dyDescent="0.25">
      <c r="A543" s="4" t="s">
        <v>782</v>
      </c>
      <c r="B543" s="7" t="str">
        <f>_xll.AtlasFormulas.AtlasFunctions.AtlasTable("PROD",DataAreaId,"T.SalesTable","%CustAccount","","","","","","","SalesId",$A543)</f>
        <v>364-000011</v>
      </c>
      <c r="C543" s="7" t="str">
        <f>_xll.AtlasFormulas.AtlasFunctions.AtlasTable("PROD",DataAreaId,"T.CustTable","%Name","","","","","","","AccountNum",$B543)</f>
        <v>Fortius B.K.International bvba</v>
      </c>
      <c r="D543" s="4" t="s">
        <v>237</v>
      </c>
      <c r="E543" s="4" t="s">
        <v>236</v>
      </c>
      <c r="F543" s="6">
        <v>42886</v>
      </c>
      <c r="G543" s="4" t="s">
        <v>1828</v>
      </c>
      <c r="H543" s="9">
        <v>30</v>
      </c>
      <c r="I543" s="6">
        <v>42886</v>
      </c>
      <c r="J543" s="10" t="s">
        <v>1984</v>
      </c>
      <c r="K543">
        <f>_xll.AtlasFormulas.AtlasFunctions.AtlasBalance("PROD",DataAreaId,"T.LedgerTrans","Sum|AmountMST|0","","","","","","","AccountNum|Voucher","120010",$J543)</f>
        <v>18522</v>
      </c>
    </row>
    <row r="544" spans="1:11" x14ac:dyDescent="0.25">
      <c r="A544" s="4" t="s">
        <v>782</v>
      </c>
      <c r="B544" s="7" t="str">
        <f>_xll.AtlasFormulas.AtlasFunctions.AtlasTable("PROD",DataAreaId,"T.SalesTable","%CustAccount","","","","","","","SalesId",$A544)</f>
        <v>364-000011</v>
      </c>
      <c r="C544" s="7" t="str">
        <f>_xll.AtlasFormulas.AtlasFunctions.AtlasTable("PROD",DataAreaId,"T.CustTable","%Name","","","","","","","AccountNum",$B544)</f>
        <v>Fortius B.K.International bvba</v>
      </c>
      <c r="D544" s="4" t="s">
        <v>237</v>
      </c>
      <c r="E544" s="4" t="s">
        <v>236</v>
      </c>
      <c r="F544" s="6">
        <v>42886</v>
      </c>
      <c r="G544" s="4" t="s">
        <v>1828</v>
      </c>
      <c r="H544" s="9">
        <v>30</v>
      </c>
      <c r="I544" s="6">
        <v>42886</v>
      </c>
      <c r="J544" s="10" t="s">
        <v>1984</v>
      </c>
      <c r="K544">
        <f>_xll.AtlasFormulas.AtlasFunctions.AtlasBalance("PROD",DataAreaId,"T.LedgerTrans","Sum|AmountMST|0","","","","","","","AccountNum|Voucher","120010",$J544)</f>
        <v>18522</v>
      </c>
    </row>
    <row r="545" spans="1:11" x14ac:dyDescent="0.25">
      <c r="A545" s="4" t="s">
        <v>782</v>
      </c>
      <c r="B545" s="7" t="str">
        <f>_xll.AtlasFormulas.AtlasFunctions.AtlasTable("PROD",DataAreaId,"T.SalesTable","%CustAccount","","","","","","","SalesId",$A545)</f>
        <v>364-000011</v>
      </c>
      <c r="C545" s="7" t="str">
        <f>_xll.AtlasFormulas.AtlasFunctions.AtlasTable("PROD",DataAreaId,"T.CustTable","%Name","","","","","","","AccountNum",$B545)</f>
        <v>Fortius B.K.International bvba</v>
      </c>
      <c r="D545" s="4" t="s">
        <v>237</v>
      </c>
      <c r="E545" s="4" t="s">
        <v>236</v>
      </c>
      <c r="F545" s="6">
        <v>42886</v>
      </c>
      <c r="G545" s="4" t="s">
        <v>1828</v>
      </c>
      <c r="H545" s="9">
        <v>30</v>
      </c>
      <c r="I545" s="6">
        <v>42886</v>
      </c>
      <c r="J545" s="10" t="s">
        <v>1984</v>
      </c>
      <c r="K545">
        <f>_xll.AtlasFormulas.AtlasFunctions.AtlasBalance("PROD",DataAreaId,"T.LedgerTrans","Sum|AmountMST|0","","","","","","","AccountNum|Voucher","120010",$J545)</f>
        <v>18522</v>
      </c>
    </row>
    <row r="546" spans="1:11" x14ac:dyDescent="0.25">
      <c r="A546" s="4" t="s">
        <v>782</v>
      </c>
      <c r="B546" s="7" t="str">
        <f>_xll.AtlasFormulas.AtlasFunctions.AtlasTable("PROD",DataAreaId,"T.SalesTable","%CustAccount","","","","","","","SalesId",$A546)</f>
        <v>364-000011</v>
      </c>
      <c r="C546" s="7" t="str">
        <f>_xll.AtlasFormulas.AtlasFunctions.AtlasTable("PROD",DataAreaId,"T.CustTable","%Name","","","","","","","AccountNum",$B546)</f>
        <v>Fortius B.K.International bvba</v>
      </c>
      <c r="D546" s="4" t="s">
        <v>237</v>
      </c>
      <c r="E546" s="4" t="s">
        <v>236</v>
      </c>
      <c r="F546" s="6">
        <v>42886</v>
      </c>
      <c r="G546" s="4" t="s">
        <v>1828</v>
      </c>
      <c r="H546" s="9">
        <v>30</v>
      </c>
      <c r="I546" s="6">
        <v>42886</v>
      </c>
      <c r="J546" s="10" t="s">
        <v>1984</v>
      </c>
      <c r="K546">
        <f>_xll.AtlasFormulas.AtlasFunctions.AtlasBalance("PROD",DataAreaId,"T.LedgerTrans","Sum|AmountMST|0","","","","","","","AccountNum|Voucher","120010",$J546)</f>
        <v>18522</v>
      </c>
    </row>
    <row r="547" spans="1:11" x14ac:dyDescent="0.25">
      <c r="A547" s="4" t="s">
        <v>782</v>
      </c>
      <c r="B547" s="7" t="str">
        <f>_xll.AtlasFormulas.AtlasFunctions.AtlasTable("PROD",DataAreaId,"T.SalesTable","%CustAccount","","","","","","","SalesId",$A547)</f>
        <v>364-000011</v>
      </c>
      <c r="C547" s="7" t="str">
        <f>_xll.AtlasFormulas.AtlasFunctions.AtlasTable("PROD",DataAreaId,"T.CustTable","%Name","","","","","","","AccountNum",$B547)</f>
        <v>Fortius B.K.International bvba</v>
      </c>
      <c r="D547" s="4" t="s">
        <v>237</v>
      </c>
      <c r="E547" s="4" t="s">
        <v>236</v>
      </c>
      <c r="F547" s="6">
        <v>42886</v>
      </c>
      <c r="G547" s="4" t="s">
        <v>1828</v>
      </c>
      <c r="H547" s="9">
        <v>30</v>
      </c>
      <c r="I547" s="6">
        <v>42886</v>
      </c>
      <c r="J547" s="10" t="s">
        <v>1984</v>
      </c>
      <c r="K547">
        <f>_xll.AtlasFormulas.AtlasFunctions.AtlasBalance("PROD",DataAreaId,"T.LedgerTrans","Sum|AmountMST|0","","","","","","","AccountNum|Voucher","120010",$J547)</f>
        <v>18522</v>
      </c>
    </row>
    <row r="548" spans="1:11" x14ac:dyDescent="0.25">
      <c r="A548" s="4" t="s">
        <v>782</v>
      </c>
      <c r="B548" s="7" t="str">
        <f>_xll.AtlasFormulas.AtlasFunctions.AtlasTable("PROD",DataAreaId,"T.SalesTable","%CustAccount","","","","","","","SalesId",$A548)</f>
        <v>364-000011</v>
      </c>
      <c r="C548" s="7" t="str">
        <f>_xll.AtlasFormulas.AtlasFunctions.AtlasTable("PROD",DataAreaId,"T.CustTable","%Name","","","","","","","AccountNum",$B548)</f>
        <v>Fortius B.K.International bvba</v>
      </c>
      <c r="D548" s="4" t="s">
        <v>237</v>
      </c>
      <c r="E548" s="4" t="s">
        <v>236</v>
      </c>
      <c r="F548" s="6">
        <v>42886</v>
      </c>
      <c r="G548" s="4" t="s">
        <v>1828</v>
      </c>
      <c r="H548" s="9">
        <v>30</v>
      </c>
      <c r="I548" s="6">
        <v>42886</v>
      </c>
      <c r="J548" s="10" t="s">
        <v>1984</v>
      </c>
      <c r="K548">
        <f>_xll.AtlasFormulas.AtlasFunctions.AtlasBalance("PROD",DataAreaId,"T.LedgerTrans","Sum|AmountMST|0","","","","","","","AccountNum|Voucher","120010",$J548)</f>
        <v>18522</v>
      </c>
    </row>
    <row r="549" spans="1:11" x14ac:dyDescent="0.25">
      <c r="A549" s="4" t="s">
        <v>782</v>
      </c>
      <c r="B549" s="7" t="str">
        <f>_xll.AtlasFormulas.AtlasFunctions.AtlasTable("PROD",DataAreaId,"T.SalesTable","%CustAccount","","","","","","","SalesId",$A549)</f>
        <v>364-000011</v>
      </c>
      <c r="C549" s="7" t="str">
        <f>_xll.AtlasFormulas.AtlasFunctions.AtlasTable("PROD",DataAreaId,"T.CustTable","%Name","","","","","","","AccountNum",$B549)</f>
        <v>Fortius B.K.International bvba</v>
      </c>
      <c r="D549" s="4" t="s">
        <v>237</v>
      </c>
      <c r="E549" s="4" t="s">
        <v>236</v>
      </c>
      <c r="F549" s="6">
        <v>42886</v>
      </c>
      <c r="G549" s="4" t="s">
        <v>1828</v>
      </c>
      <c r="H549" s="9">
        <v>30</v>
      </c>
      <c r="I549" s="6">
        <v>42886</v>
      </c>
      <c r="J549" s="10" t="s">
        <v>1984</v>
      </c>
      <c r="K549">
        <f>_xll.AtlasFormulas.AtlasFunctions.AtlasBalance("PROD",DataAreaId,"T.LedgerTrans","Sum|AmountMST|0","","","","","","","AccountNum|Voucher","120010",$J549)</f>
        <v>18522</v>
      </c>
    </row>
    <row r="550" spans="1:11" x14ac:dyDescent="0.25">
      <c r="A550" s="4" t="s">
        <v>782</v>
      </c>
      <c r="B550" s="7" t="str">
        <f>_xll.AtlasFormulas.AtlasFunctions.AtlasTable("PROD",DataAreaId,"T.SalesTable","%CustAccount","","","","","","","SalesId",$A550)</f>
        <v>364-000011</v>
      </c>
      <c r="C550" s="7" t="str">
        <f>_xll.AtlasFormulas.AtlasFunctions.AtlasTable("PROD",DataAreaId,"T.CustTable","%Name","","","","","","","AccountNum",$B550)</f>
        <v>Fortius B.K.International bvba</v>
      </c>
      <c r="D550" s="4" t="s">
        <v>237</v>
      </c>
      <c r="E550" s="4" t="s">
        <v>236</v>
      </c>
      <c r="F550" s="6">
        <v>42886</v>
      </c>
      <c r="G550" s="4" t="s">
        <v>1828</v>
      </c>
      <c r="H550" s="9">
        <v>30</v>
      </c>
      <c r="I550" s="6">
        <v>42886</v>
      </c>
      <c r="J550" s="10" t="s">
        <v>1984</v>
      </c>
      <c r="K550">
        <f>_xll.AtlasFormulas.AtlasFunctions.AtlasBalance("PROD",DataAreaId,"T.LedgerTrans","Sum|AmountMST|0","","","","","","","AccountNum|Voucher","120010",$J550)</f>
        <v>18522</v>
      </c>
    </row>
    <row r="551" spans="1:11" x14ac:dyDescent="0.25">
      <c r="A551" s="4" t="s">
        <v>782</v>
      </c>
      <c r="B551" s="7" t="str">
        <f>_xll.AtlasFormulas.AtlasFunctions.AtlasTable("PROD",DataAreaId,"T.SalesTable","%CustAccount","","","","","","","SalesId",$A551)</f>
        <v>364-000011</v>
      </c>
      <c r="C551" s="7" t="str">
        <f>_xll.AtlasFormulas.AtlasFunctions.AtlasTable("PROD",DataAreaId,"T.CustTable","%Name","","","","","","","AccountNum",$B551)</f>
        <v>Fortius B.K.International bvba</v>
      </c>
      <c r="D551" s="4" t="s">
        <v>237</v>
      </c>
      <c r="E551" s="4" t="s">
        <v>236</v>
      </c>
      <c r="F551" s="6">
        <v>42886</v>
      </c>
      <c r="G551" s="4" t="s">
        <v>1828</v>
      </c>
      <c r="H551" s="9">
        <v>30</v>
      </c>
      <c r="I551" s="6">
        <v>42886</v>
      </c>
      <c r="J551" s="10" t="s">
        <v>1984</v>
      </c>
      <c r="K551">
        <f>_xll.AtlasFormulas.AtlasFunctions.AtlasBalance("PROD",DataAreaId,"T.LedgerTrans","Sum|AmountMST|0","","","","","","","AccountNum|Voucher","120010",$J551)</f>
        <v>18522</v>
      </c>
    </row>
    <row r="552" spans="1:11" x14ac:dyDescent="0.25">
      <c r="A552" s="4" t="s">
        <v>782</v>
      </c>
      <c r="B552" s="7" t="str">
        <f>_xll.AtlasFormulas.AtlasFunctions.AtlasTable("PROD",DataAreaId,"T.SalesTable","%CustAccount","","","","","","","SalesId",$A552)</f>
        <v>364-000011</v>
      </c>
      <c r="C552" s="7" t="str">
        <f>_xll.AtlasFormulas.AtlasFunctions.AtlasTable("PROD",DataAreaId,"T.CustTable","%Name","","","","","","","AccountNum",$B552)</f>
        <v>Fortius B.K.International bvba</v>
      </c>
      <c r="D552" s="4" t="s">
        <v>237</v>
      </c>
      <c r="E552" s="4" t="s">
        <v>236</v>
      </c>
      <c r="F552" s="6">
        <v>42886</v>
      </c>
      <c r="G552" s="4" t="s">
        <v>1828</v>
      </c>
      <c r="H552" s="9">
        <v>30</v>
      </c>
      <c r="I552" s="6">
        <v>42886</v>
      </c>
      <c r="J552" s="10" t="s">
        <v>1984</v>
      </c>
      <c r="K552">
        <f>_xll.AtlasFormulas.AtlasFunctions.AtlasBalance("PROD",DataAreaId,"T.LedgerTrans","Sum|AmountMST|0","","","","","","","AccountNum|Voucher","120010",$J552)</f>
        <v>18522</v>
      </c>
    </row>
    <row r="553" spans="1:11" x14ac:dyDescent="0.25">
      <c r="A553" s="4" t="s">
        <v>782</v>
      </c>
      <c r="B553" s="7" t="str">
        <f>_xll.AtlasFormulas.AtlasFunctions.AtlasTable("PROD",DataAreaId,"T.SalesTable","%CustAccount","","","","","","","SalesId",$A553)</f>
        <v>364-000011</v>
      </c>
      <c r="C553" s="7" t="str">
        <f>_xll.AtlasFormulas.AtlasFunctions.AtlasTable("PROD",DataAreaId,"T.CustTable","%Name","","","","","","","AccountNum",$B553)</f>
        <v>Fortius B.K.International bvba</v>
      </c>
      <c r="D553" s="4" t="s">
        <v>237</v>
      </c>
      <c r="E553" s="4" t="s">
        <v>236</v>
      </c>
      <c r="F553" s="6">
        <v>42886</v>
      </c>
      <c r="G553" s="4" t="s">
        <v>1828</v>
      </c>
      <c r="H553" s="9">
        <v>30</v>
      </c>
      <c r="I553" s="6">
        <v>42886</v>
      </c>
      <c r="J553" s="10" t="s">
        <v>1984</v>
      </c>
      <c r="K553">
        <f>_xll.AtlasFormulas.AtlasFunctions.AtlasBalance("PROD",DataAreaId,"T.LedgerTrans","Sum|AmountMST|0","","","","","","","AccountNum|Voucher","120010",$J553)</f>
        <v>18522</v>
      </c>
    </row>
    <row r="554" spans="1:11" x14ac:dyDescent="0.25">
      <c r="A554" s="4" t="s">
        <v>782</v>
      </c>
      <c r="B554" s="7" t="str">
        <f>_xll.AtlasFormulas.AtlasFunctions.AtlasTable("PROD",DataAreaId,"T.SalesTable","%CustAccount","","","","","","","SalesId",$A554)</f>
        <v>364-000011</v>
      </c>
      <c r="C554" s="7" t="str">
        <f>_xll.AtlasFormulas.AtlasFunctions.AtlasTable("PROD",DataAreaId,"T.CustTable","%Name","","","","","","","AccountNum",$B554)</f>
        <v>Fortius B.K.International bvba</v>
      </c>
      <c r="D554" s="4" t="s">
        <v>237</v>
      </c>
      <c r="E554" s="4" t="s">
        <v>236</v>
      </c>
      <c r="F554" s="6">
        <v>42886</v>
      </c>
      <c r="G554" s="4" t="s">
        <v>1828</v>
      </c>
      <c r="H554" s="9">
        <v>30</v>
      </c>
      <c r="I554" s="6">
        <v>42886</v>
      </c>
      <c r="J554" s="10" t="s">
        <v>1984</v>
      </c>
      <c r="K554">
        <f>_xll.AtlasFormulas.AtlasFunctions.AtlasBalance("PROD",DataAreaId,"T.LedgerTrans","Sum|AmountMST|0","","","","","","","AccountNum|Voucher","120010",$J554)</f>
        <v>18522</v>
      </c>
    </row>
    <row r="555" spans="1:11" x14ac:dyDescent="0.25">
      <c r="A555" s="4" t="s">
        <v>782</v>
      </c>
      <c r="B555" s="7" t="str">
        <f>_xll.AtlasFormulas.AtlasFunctions.AtlasTable("PROD",DataAreaId,"T.SalesTable","%CustAccount","","","","","","","SalesId",$A555)</f>
        <v>364-000011</v>
      </c>
      <c r="C555" s="7" t="str">
        <f>_xll.AtlasFormulas.AtlasFunctions.AtlasTable("PROD",DataAreaId,"T.CustTable","%Name","","","","","","","AccountNum",$B555)</f>
        <v>Fortius B.K.International bvba</v>
      </c>
      <c r="D555" s="4" t="s">
        <v>237</v>
      </c>
      <c r="E555" s="4" t="s">
        <v>236</v>
      </c>
      <c r="F555" s="6">
        <v>42886</v>
      </c>
      <c r="G555" s="4" t="s">
        <v>1828</v>
      </c>
      <c r="H555" s="9">
        <v>30</v>
      </c>
      <c r="I555" s="6">
        <v>42886</v>
      </c>
      <c r="J555" s="10" t="s">
        <v>1984</v>
      </c>
      <c r="K555">
        <f>_xll.AtlasFormulas.AtlasFunctions.AtlasBalance("PROD",DataAreaId,"T.LedgerTrans","Sum|AmountMST|0","","","","","","","AccountNum|Voucher","120010",$J555)</f>
        <v>18522</v>
      </c>
    </row>
    <row r="556" spans="1:11" x14ac:dyDescent="0.25">
      <c r="A556" s="4" t="s">
        <v>782</v>
      </c>
      <c r="B556" s="7" t="str">
        <f>_xll.AtlasFormulas.AtlasFunctions.AtlasTable("PROD",DataAreaId,"T.SalesTable","%CustAccount","","","","","","","SalesId",$A556)</f>
        <v>364-000011</v>
      </c>
      <c r="C556" s="7" t="str">
        <f>_xll.AtlasFormulas.AtlasFunctions.AtlasTable("PROD",DataAreaId,"T.CustTable","%Name","","","","","","","AccountNum",$B556)</f>
        <v>Fortius B.K.International bvba</v>
      </c>
      <c r="D556" s="4" t="s">
        <v>237</v>
      </c>
      <c r="E556" s="4" t="s">
        <v>236</v>
      </c>
      <c r="F556" s="6">
        <v>42886</v>
      </c>
      <c r="G556" s="4" t="s">
        <v>1828</v>
      </c>
      <c r="H556" s="9">
        <v>30</v>
      </c>
      <c r="I556" s="6">
        <v>42886</v>
      </c>
      <c r="J556" s="10" t="s">
        <v>1984</v>
      </c>
      <c r="K556">
        <f>_xll.AtlasFormulas.AtlasFunctions.AtlasBalance("PROD",DataAreaId,"T.LedgerTrans","Sum|AmountMST|0","","","","","","","AccountNum|Voucher","120010",$J556)</f>
        <v>18522</v>
      </c>
    </row>
    <row r="557" spans="1:11" x14ac:dyDescent="0.25">
      <c r="A557" s="4" t="s">
        <v>782</v>
      </c>
      <c r="B557" s="7" t="str">
        <f>_xll.AtlasFormulas.AtlasFunctions.AtlasTable("PROD",DataAreaId,"T.SalesTable","%CustAccount","","","","","","","SalesId",$A557)</f>
        <v>364-000011</v>
      </c>
      <c r="C557" s="7" t="str">
        <f>_xll.AtlasFormulas.AtlasFunctions.AtlasTable("PROD",DataAreaId,"T.CustTable","%Name","","","","","","","AccountNum",$B557)</f>
        <v>Fortius B.K.International bvba</v>
      </c>
      <c r="D557" s="4" t="s">
        <v>237</v>
      </c>
      <c r="E557" s="4" t="s">
        <v>236</v>
      </c>
      <c r="F557" s="6">
        <v>42886</v>
      </c>
      <c r="G557" s="4" t="s">
        <v>1828</v>
      </c>
      <c r="H557" s="9">
        <v>30</v>
      </c>
      <c r="I557" s="6">
        <v>42886</v>
      </c>
      <c r="J557" s="10" t="s">
        <v>1984</v>
      </c>
      <c r="K557">
        <f>_xll.AtlasFormulas.AtlasFunctions.AtlasBalance("PROD",DataAreaId,"T.LedgerTrans","Sum|AmountMST|0","","","","","","","AccountNum|Voucher","120010",$J557)</f>
        <v>18522</v>
      </c>
    </row>
    <row r="558" spans="1:11" x14ac:dyDescent="0.25">
      <c r="A558" s="4" t="s">
        <v>782</v>
      </c>
      <c r="B558" s="7" t="str">
        <f>_xll.AtlasFormulas.AtlasFunctions.AtlasTable("PROD",DataAreaId,"T.SalesTable","%CustAccount","","","","","","","SalesId",$A558)</f>
        <v>364-000011</v>
      </c>
      <c r="C558" s="7" t="str">
        <f>_xll.AtlasFormulas.AtlasFunctions.AtlasTable("PROD",DataAreaId,"T.CustTable","%Name","","","","","","","AccountNum",$B558)</f>
        <v>Fortius B.K.International bvba</v>
      </c>
      <c r="D558" s="4" t="s">
        <v>237</v>
      </c>
      <c r="E558" s="4" t="s">
        <v>236</v>
      </c>
      <c r="F558" s="6">
        <v>42886</v>
      </c>
      <c r="G558" s="4" t="s">
        <v>1828</v>
      </c>
      <c r="H558" s="9">
        <v>30</v>
      </c>
      <c r="I558" s="6">
        <v>42886</v>
      </c>
      <c r="J558" s="10" t="s">
        <v>1984</v>
      </c>
      <c r="K558">
        <f>_xll.AtlasFormulas.AtlasFunctions.AtlasBalance("PROD",DataAreaId,"T.LedgerTrans","Sum|AmountMST|0","","","","","","","AccountNum|Voucher","120010",$J558)</f>
        <v>18522</v>
      </c>
    </row>
    <row r="559" spans="1:11" x14ac:dyDescent="0.25">
      <c r="A559" s="4" t="s">
        <v>782</v>
      </c>
      <c r="B559" s="7" t="str">
        <f>_xll.AtlasFormulas.AtlasFunctions.AtlasTable("PROD",DataAreaId,"T.SalesTable","%CustAccount","","","","","","","SalesId",$A559)</f>
        <v>364-000011</v>
      </c>
      <c r="C559" s="7" t="str">
        <f>_xll.AtlasFormulas.AtlasFunctions.AtlasTable("PROD",DataAreaId,"T.CustTable","%Name","","","","","","","AccountNum",$B559)</f>
        <v>Fortius B.K.International bvba</v>
      </c>
      <c r="D559" s="4" t="s">
        <v>237</v>
      </c>
      <c r="E559" s="4" t="s">
        <v>236</v>
      </c>
      <c r="F559" s="6">
        <v>42886</v>
      </c>
      <c r="G559" s="4" t="s">
        <v>1828</v>
      </c>
      <c r="H559" s="9">
        <v>30</v>
      </c>
      <c r="I559" s="6">
        <v>42886</v>
      </c>
      <c r="J559" s="10" t="s">
        <v>1984</v>
      </c>
      <c r="K559">
        <f>_xll.AtlasFormulas.AtlasFunctions.AtlasBalance("PROD",DataAreaId,"T.LedgerTrans","Sum|AmountMST|0","","","","","","","AccountNum|Voucher","120010",$J559)</f>
        <v>18522</v>
      </c>
    </row>
    <row r="560" spans="1:11" x14ac:dyDescent="0.25">
      <c r="A560" s="4" t="s">
        <v>782</v>
      </c>
      <c r="B560" s="7" t="str">
        <f>_xll.AtlasFormulas.AtlasFunctions.AtlasTable("PROD",DataAreaId,"T.SalesTable","%CustAccount","","","","","","","SalesId",$A560)</f>
        <v>364-000011</v>
      </c>
      <c r="C560" s="7" t="str">
        <f>_xll.AtlasFormulas.AtlasFunctions.AtlasTable("PROD",DataAreaId,"T.CustTable","%Name","","","","","","","AccountNum",$B560)</f>
        <v>Fortius B.K.International bvba</v>
      </c>
      <c r="D560" s="4" t="s">
        <v>237</v>
      </c>
      <c r="E560" s="4" t="s">
        <v>236</v>
      </c>
      <c r="F560" s="6">
        <v>42886</v>
      </c>
      <c r="G560" s="4" t="s">
        <v>1828</v>
      </c>
      <c r="H560" s="9">
        <v>30</v>
      </c>
      <c r="I560" s="6">
        <v>42886</v>
      </c>
      <c r="J560" s="10" t="s">
        <v>1984</v>
      </c>
      <c r="K560">
        <f>_xll.AtlasFormulas.AtlasFunctions.AtlasBalance("PROD",DataAreaId,"T.LedgerTrans","Sum|AmountMST|0","","","","","","","AccountNum|Voucher","120010",$J560)</f>
        <v>18522</v>
      </c>
    </row>
    <row r="561" spans="1:11" x14ac:dyDescent="0.25">
      <c r="A561" s="4" t="s">
        <v>782</v>
      </c>
      <c r="B561" s="7" t="str">
        <f>_xll.AtlasFormulas.AtlasFunctions.AtlasTable("PROD",DataAreaId,"T.SalesTable","%CustAccount","","","","","","","SalesId",$A561)</f>
        <v>364-000011</v>
      </c>
      <c r="C561" s="7" t="str">
        <f>_xll.AtlasFormulas.AtlasFunctions.AtlasTable("PROD",DataAreaId,"T.CustTable","%Name","","","","","","","AccountNum",$B561)</f>
        <v>Fortius B.K.International bvba</v>
      </c>
      <c r="D561" s="4" t="s">
        <v>237</v>
      </c>
      <c r="E561" s="4" t="s">
        <v>236</v>
      </c>
      <c r="F561" s="6">
        <v>42886</v>
      </c>
      <c r="G561" s="4" t="s">
        <v>1828</v>
      </c>
      <c r="H561" s="9">
        <v>30</v>
      </c>
      <c r="I561" s="6">
        <v>42886</v>
      </c>
      <c r="J561" s="10" t="s">
        <v>1984</v>
      </c>
      <c r="K561">
        <f>_xll.AtlasFormulas.AtlasFunctions.AtlasBalance("PROD",DataAreaId,"T.LedgerTrans","Sum|AmountMST|0","","","","","","","AccountNum|Voucher","120010",$J561)</f>
        <v>18522</v>
      </c>
    </row>
    <row r="562" spans="1:11" x14ac:dyDescent="0.25">
      <c r="A562" s="4" t="s">
        <v>782</v>
      </c>
      <c r="B562" s="7" t="str">
        <f>_xll.AtlasFormulas.AtlasFunctions.AtlasTable("PROD",DataAreaId,"T.SalesTable","%CustAccount","","","","","","","SalesId",$A562)</f>
        <v>364-000011</v>
      </c>
      <c r="C562" s="7" t="str">
        <f>_xll.AtlasFormulas.AtlasFunctions.AtlasTable("PROD",DataAreaId,"T.CustTable","%Name","","","","","","","AccountNum",$B562)</f>
        <v>Fortius B.K.International bvba</v>
      </c>
      <c r="D562" s="4" t="s">
        <v>237</v>
      </c>
      <c r="E562" s="4" t="s">
        <v>236</v>
      </c>
      <c r="F562" s="6">
        <v>42886</v>
      </c>
      <c r="G562" s="4" t="s">
        <v>1828</v>
      </c>
      <c r="H562" s="9">
        <v>30</v>
      </c>
      <c r="I562" s="6">
        <v>42886</v>
      </c>
      <c r="J562" s="10" t="s">
        <v>1984</v>
      </c>
      <c r="K562">
        <f>_xll.AtlasFormulas.AtlasFunctions.AtlasBalance("PROD",DataAreaId,"T.LedgerTrans","Sum|AmountMST|0","","","","","","","AccountNum|Voucher","120010",$J562)</f>
        <v>18522</v>
      </c>
    </row>
    <row r="563" spans="1:11" x14ac:dyDescent="0.25">
      <c r="A563" s="4" t="s">
        <v>782</v>
      </c>
      <c r="B563" s="7" t="str">
        <f>_xll.AtlasFormulas.AtlasFunctions.AtlasTable("PROD",DataAreaId,"T.SalesTable","%CustAccount","","","","","","","SalesId",$A563)</f>
        <v>364-000011</v>
      </c>
      <c r="C563" s="7" t="str">
        <f>_xll.AtlasFormulas.AtlasFunctions.AtlasTable("PROD",DataAreaId,"T.CustTable","%Name","","","","","","","AccountNum",$B563)</f>
        <v>Fortius B.K.International bvba</v>
      </c>
      <c r="D563" s="4" t="s">
        <v>237</v>
      </c>
      <c r="E563" s="4" t="s">
        <v>236</v>
      </c>
      <c r="F563" s="6">
        <v>42886</v>
      </c>
      <c r="G563" s="4" t="s">
        <v>1828</v>
      </c>
      <c r="H563" s="9">
        <v>30</v>
      </c>
      <c r="I563" s="6">
        <v>42886</v>
      </c>
      <c r="J563" s="10" t="s">
        <v>1984</v>
      </c>
      <c r="K563">
        <f>_xll.AtlasFormulas.AtlasFunctions.AtlasBalance("PROD",DataAreaId,"T.LedgerTrans","Sum|AmountMST|0","","","","","","","AccountNum|Voucher","120010",$J563)</f>
        <v>18522</v>
      </c>
    </row>
    <row r="564" spans="1:11" x14ac:dyDescent="0.25">
      <c r="A564" s="4" t="s">
        <v>782</v>
      </c>
      <c r="B564" s="7" t="str">
        <f>_xll.AtlasFormulas.AtlasFunctions.AtlasTable("PROD",DataAreaId,"T.SalesTable","%CustAccount","","","","","","","SalesId",$A564)</f>
        <v>364-000011</v>
      </c>
      <c r="C564" s="7" t="str">
        <f>_xll.AtlasFormulas.AtlasFunctions.AtlasTable("PROD",DataAreaId,"T.CustTable","%Name","","","","","","","AccountNum",$B564)</f>
        <v>Fortius B.K.International bvba</v>
      </c>
      <c r="D564" s="4" t="s">
        <v>237</v>
      </c>
      <c r="E564" s="4" t="s">
        <v>236</v>
      </c>
      <c r="F564" s="6">
        <v>42886</v>
      </c>
      <c r="G564" s="4" t="s">
        <v>1828</v>
      </c>
      <c r="H564" s="9">
        <v>30</v>
      </c>
      <c r="I564" s="6">
        <v>42886</v>
      </c>
      <c r="J564" s="10" t="s">
        <v>1984</v>
      </c>
      <c r="K564">
        <f>_xll.AtlasFormulas.AtlasFunctions.AtlasBalance("PROD",DataAreaId,"T.LedgerTrans","Sum|AmountMST|0","","","","","","","AccountNum|Voucher","120010",$J564)</f>
        <v>18522</v>
      </c>
    </row>
    <row r="565" spans="1:11" x14ac:dyDescent="0.25">
      <c r="A565" s="4" t="s">
        <v>782</v>
      </c>
      <c r="B565" s="7" t="str">
        <f>_xll.AtlasFormulas.AtlasFunctions.AtlasTable("PROD",DataAreaId,"T.SalesTable","%CustAccount","","","","","","","SalesId",$A565)</f>
        <v>364-000011</v>
      </c>
      <c r="C565" s="7" t="str">
        <f>_xll.AtlasFormulas.AtlasFunctions.AtlasTable("PROD",DataAreaId,"T.CustTable","%Name","","","","","","","AccountNum",$B565)</f>
        <v>Fortius B.K.International bvba</v>
      </c>
      <c r="D565" s="4" t="s">
        <v>237</v>
      </c>
      <c r="E565" s="4" t="s">
        <v>236</v>
      </c>
      <c r="F565" s="6">
        <v>42886</v>
      </c>
      <c r="G565" s="4" t="s">
        <v>1828</v>
      </c>
      <c r="H565" s="9">
        <v>30</v>
      </c>
      <c r="I565" s="6">
        <v>42886</v>
      </c>
      <c r="J565" s="10" t="s">
        <v>1984</v>
      </c>
      <c r="K565">
        <f>_xll.AtlasFormulas.AtlasFunctions.AtlasBalance("PROD",DataAreaId,"T.LedgerTrans","Sum|AmountMST|0","","","","","","","AccountNum|Voucher","120010",$J565)</f>
        <v>18522</v>
      </c>
    </row>
    <row r="566" spans="1:11" x14ac:dyDescent="0.25">
      <c r="A566" s="4" t="s">
        <v>782</v>
      </c>
      <c r="B566" s="7" t="str">
        <f>_xll.AtlasFormulas.AtlasFunctions.AtlasTable("PROD",DataAreaId,"T.SalesTable","%CustAccount","","","","","","","SalesId",$A566)</f>
        <v>364-000011</v>
      </c>
      <c r="C566" s="7" t="str">
        <f>_xll.AtlasFormulas.AtlasFunctions.AtlasTable("PROD",DataAreaId,"T.CustTable","%Name","","","","","","","AccountNum",$B566)</f>
        <v>Fortius B.K.International bvba</v>
      </c>
      <c r="D566" s="4" t="s">
        <v>237</v>
      </c>
      <c r="E566" s="4" t="s">
        <v>236</v>
      </c>
      <c r="F566" s="6">
        <v>42886</v>
      </c>
      <c r="G566" s="4" t="s">
        <v>1828</v>
      </c>
      <c r="H566" s="9">
        <v>30</v>
      </c>
      <c r="I566" s="6">
        <v>42886</v>
      </c>
      <c r="J566" s="10" t="s">
        <v>1984</v>
      </c>
      <c r="K566">
        <f>_xll.AtlasFormulas.AtlasFunctions.AtlasBalance("PROD",DataAreaId,"T.LedgerTrans","Sum|AmountMST|0","","","","","","","AccountNum|Voucher","120010",$J566)</f>
        <v>18522</v>
      </c>
    </row>
    <row r="567" spans="1:11" x14ac:dyDescent="0.25">
      <c r="A567" s="4" t="s">
        <v>782</v>
      </c>
      <c r="B567" s="7" t="str">
        <f>_xll.AtlasFormulas.AtlasFunctions.AtlasTable("PROD",DataAreaId,"T.SalesTable","%CustAccount","","","","","","","SalesId",$A567)</f>
        <v>364-000011</v>
      </c>
      <c r="C567" s="7" t="str">
        <f>_xll.AtlasFormulas.AtlasFunctions.AtlasTable("PROD",DataAreaId,"T.CustTable","%Name","","","","","","","AccountNum",$B567)</f>
        <v>Fortius B.K.International bvba</v>
      </c>
      <c r="D567" s="4" t="s">
        <v>237</v>
      </c>
      <c r="E567" s="4" t="s">
        <v>236</v>
      </c>
      <c r="F567" s="6">
        <v>42886</v>
      </c>
      <c r="G567" s="4" t="s">
        <v>1828</v>
      </c>
      <c r="H567" s="9">
        <v>30</v>
      </c>
      <c r="I567" s="6">
        <v>42886</v>
      </c>
      <c r="J567" s="10" t="s">
        <v>1984</v>
      </c>
      <c r="K567">
        <f>_xll.AtlasFormulas.AtlasFunctions.AtlasBalance("PROD",DataAreaId,"T.LedgerTrans","Sum|AmountMST|0","","","","","","","AccountNum|Voucher","120010",$J567)</f>
        <v>18522</v>
      </c>
    </row>
    <row r="568" spans="1:11" x14ac:dyDescent="0.25">
      <c r="A568" s="4" t="s">
        <v>782</v>
      </c>
      <c r="B568" s="7" t="str">
        <f>_xll.AtlasFormulas.AtlasFunctions.AtlasTable("PROD",DataAreaId,"T.SalesTable","%CustAccount","","","","","","","SalesId",$A568)</f>
        <v>364-000011</v>
      </c>
      <c r="C568" s="7" t="str">
        <f>_xll.AtlasFormulas.AtlasFunctions.AtlasTable("PROD",DataAreaId,"T.CustTable","%Name","","","","","","","AccountNum",$B568)</f>
        <v>Fortius B.K.International bvba</v>
      </c>
      <c r="D568" s="4" t="s">
        <v>237</v>
      </c>
      <c r="E568" s="4" t="s">
        <v>236</v>
      </c>
      <c r="F568" s="6">
        <v>42886</v>
      </c>
      <c r="G568" s="4" t="s">
        <v>1828</v>
      </c>
      <c r="H568" s="9">
        <v>30</v>
      </c>
      <c r="I568" s="6">
        <v>42886</v>
      </c>
      <c r="J568" s="10" t="s">
        <v>1984</v>
      </c>
      <c r="K568">
        <f>_xll.AtlasFormulas.AtlasFunctions.AtlasBalance("PROD",DataAreaId,"T.LedgerTrans","Sum|AmountMST|0","","","","","","","AccountNum|Voucher","120010",$J568)</f>
        <v>18522</v>
      </c>
    </row>
    <row r="569" spans="1:11" x14ac:dyDescent="0.25">
      <c r="A569" s="4" t="s">
        <v>782</v>
      </c>
      <c r="B569" s="7" t="str">
        <f>_xll.AtlasFormulas.AtlasFunctions.AtlasTable("PROD",DataAreaId,"T.SalesTable","%CustAccount","","","","","","","SalesId",$A569)</f>
        <v>364-000011</v>
      </c>
      <c r="C569" s="7" t="str">
        <f>_xll.AtlasFormulas.AtlasFunctions.AtlasTable("PROD",DataAreaId,"T.CustTable","%Name","","","","","","","AccountNum",$B569)</f>
        <v>Fortius B.K.International bvba</v>
      </c>
      <c r="D569" s="4" t="s">
        <v>237</v>
      </c>
      <c r="E569" s="4" t="s">
        <v>236</v>
      </c>
      <c r="F569" s="6">
        <v>42886</v>
      </c>
      <c r="G569" s="4" t="s">
        <v>1828</v>
      </c>
      <c r="H569" s="9">
        <v>30</v>
      </c>
      <c r="I569" s="6">
        <v>42886</v>
      </c>
      <c r="J569" s="10" t="s">
        <v>1984</v>
      </c>
      <c r="K569">
        <f>_xll.AtlasFormulas.AtlasFunctions.AtlasBalance("PROD",DataAreaId,"T.LedgerTrans","Sum|AmountMST|0","","","","","","","AccountNum|Voucher","120010",$J569)</f>
        <v>18522</v>
      </c>
    </row>
    <row r="570" spans="1:11" x14ac:dyDescent="0.25">
      <c r="A570" s="4" t="s">
        <v>782</v>
      </c>
      <c r="B570" s="7" t="str">
        <f>_xll.AtlasFormulas.AtlasFunctions.AtlasTable("PROD",DataAreaId,"T.SalesTable","%CustAccount","","","","","","","SalesId",$A570)</f>
        <v>364-000011</v>
      </c>
      <c r="C570" s="7" t="str">
        <f>_xll.AtlasFormulas.AtlasFunctions.AtlasTable("PROD",DataAreaId,"T.CustTable","%Name","","","","","","","AccountNum",$B570)</f>
        <v>Fortius B.K.International bvba</v>
      </c>
      <c r="D570" s="4" t="s">
        <v>237</v>
      </c>
      <c r="E570" s="4" t="s">
        <v>236</v>
      </c>
      <c r="F570" s="6">
        <v>42886</v>
      </c>
      <c r="G570" s="4" t="s">
        <v>1828</v>
      </c>
      <c r="H570" s="9">
        <v>30</v>
      </c>
      <c r="I570" s="6">
        <v>42886</v>
      </c>
      <c r="J570" s="10" t="s">
        <v>1984</v>
      </c>
      <c r="K570">
        <f>_xll.AtlasFormulas.AtlasFunctions.AtlasBalance("PROD",DataAreaId,"T.LedgerTrans","Sum|AmountMST|0","","","","","","","AccountNum|Voucher","120010",$J570)</f>
        <v>18522</v>
      </c>
    </row>
    <row r="571" spans="1:11" x14ac:dyDescent="0.25">
      <c r="A571" s="4" t="s">
        <v>782</v>
      </c>
      <c r="B571" s="7" t="str">
        <f>_xll.AtlasFormulas.AtlasFunctions.AtlasTable("PROD",DataAreaId,"T.SalesTable","%CustAccount","","","","","","","SalesId",$A571)</f>
        <v>364-000011</v>
      </c>
      <c r="C571" s="7" t="str">
        <f>_xll.AtlasFormulas.AtlasFunctions.AtlasTable("PROD",DataAreaId,"T.CustTable","%Name","","","","","","","AccountNum",$B571)</f>
        <v>Fortius B.K.International bvba</v>
      </c>
      <c r="D571" s="4" t="s">
        <v>237</v>
      </c>
      <c r="E571" s="4" t="s">
        <v>236</v>
      </c>
      <c r="F571" s="6">
        <v>42886</v>
      </c>
      <c r="G571" s="4" t="s">
        <v>1828</v>
      </c>
      <c r="H571" s="9">
        <v>30</v>
      </c>
      <c r="I571" s="6">
        <v>42886</v>
      </c>
      <c r="J571" s="10" t="s">
        <v>1984</v>
      </c>
      <c r="K571">
        <f>_xll.AtlasFormulas.AtlasFunctions.AtlasBalance("PROD",DataAreaId,"T.LedgerTrans","Sum|AmountMST|0","","","","","","","AccountNum|Voucher","120010",$J571)</f>
        <v>18522</v>
      </c>
    </row>
    <row r="572" spans="1:11" x14ac:dyDescent="0.25">
      <c r="A572" s="4" t="s">
        <v>782</v>
      </c>
      <c r="B572" s="7" t="str">
        <f>_xll.AtlasFormulas.AtlasFunctions.AtlasTable("PROD",DataAreaId,"T.SalesTable","%CustAccount","","","","","","","SalesId",$A572)</f>
        <v>364-000011</v>
      </c>
      <c r="C572" s="7" t="str">
        <f>_xll.AtlasFormulas.AtlasFunctions.AtlasTable("PROD",DataAreaId,"T.CustTable","%Name","","","","","","","AccountNum",$B572)</f>
        <v>Fortius B.K.International bvba</v>
      </c>
      <c r="D572" s="4" t="s">
        <v>237</v>
      </c>
      <c r="E572" s="4" t="s">
        <v>236</v>
      </c>
      <c r="F572" s="6">
        <v>42886</v>
      </c>
      <c r="G572" s="4" t="s">
        <v>1828</v>
      </c>
      <c r="H572" s="9">
        <v>30</v>
      </c>
      <c r="I572" s="6">
        <v>42886</v>
      </c>
      <c r="J572" s="10" t="s">
        <v>1984</v>
      </c>
      <c r="K572">
        <f>_xll.AtlasFormulas.AtlasFunctions.AtlasBalance("PROD",DataAreaId,"T.LedgerTrans","Sum|AmountMST|0","","","","","","","AccountNum|Voucher","120010",$J572)</f>
        <v>18522</v>
      </c>
    </row>
    <row r="573" spans="1:11" x14ac:dyDescent="0.25">
      <c r="A573" s="4" t="s">
        <v>782</v>
      </c>
      <c r="B573" s="7" t="str">
        <f>_xll.AtlasFormulas.AtlasFunctions.AtlasTable("PROD",DataAreaId,"T.SalesTable","%CustAccount","","","","","","","SalesId",$A573)</f>
        <v>364-000011</v>
      </c>
      <c r="C573" s="7" t="str">
        <f>_xll.AtlasFormulas.AtlasFunctions.AtlasTable("PROD",DataAreaId,"T.CustTable","%Name","","","","","","","AccountNum",$B573)</f>
        <v>Fortius B.K.International bvba</v>
      </c>
      <c r="D573" s="4" t="s">
        <v>237</v>
      </c>
      <c r="E573" s="4" t="s">
        <v>236</v>
      </c>
      <c r="F573" s="6">
        <v>42886</v>
      </c>
      <c r="G573" s="4" t="s">
        <v>1828</v>
      </c>
      <c r="H573" s="9">
        <v>30</v>
      </c>
      <c r="I573" s="6">
        <v>42886</v>
      </c>
      <c r="J573" s="10" t="s">
        <v>1984</v>
      </c>
      <c r="K573">
        <f>_xll.AtlasFormulas.AtlasFunctions.AtlasBalance("PROD",DataAreaId,"T.LedgerTrans","Sum|AmountMST|0","","","","","","","AccountNum|Voucher","120010",$J573)</f>
        <v>18522</v>
      </c>
    </row>
    <row r="574" spans="1:11" x14ac:dyDescent="0.25">
      <c r="A574" s="4" t="s">
        <v>782</v>
      </c>
      <c r="B574" s="7" t="str">
        <f>_xll.AtlasFormulas.AtlasFunctions.AtlasTable("PROD",DataAreaId,"T.SalesTable","%CustAccount","","","","","","","SalesId",$A574)</f>
        <v>364-000011</v>
      </c>
      <c r="C574" s="7" t="str">
        <f>_xll.AtlasFormulas.AtlasFunctions.AtlasTable("PROD",DataAreaId,"T.CustTable","%Name","","","","","","","AccountNum",$B574)</f>
        <v>Fortius B.K.International bvba</v>
      </c>
      <c r="D574" s="4" t="s">
        <v>237</v>
      </c>
      <c r="E574" s="4" t="s">
        <v>236</v>
      </c>
      <c r="F574" s="6">
        <v>42886</v>
      </c>
      <c r="G574" s="4" t="s">
        <v>1828</v>
      </c>
      <c r="H574" s="9">
        <v>30</v>
      </c>
      <c r="I574" s="6">
        <v>42886</v>
      </c>
      <c r="J574" s="10" t="s">
        <v>1984</v>
      </c>
      <c r="K574">
        <f>_xll.AtlasFormulas.AtlasFunctions.AtlasBalance("PROD",DataAreaId,"T.LedgerTrans","Sum|AmountMST|0","","","","","","","AccountNum|Voucher","120010",$J574)</f>
        <v>18522</v>
      </c>
    </row>
    <row r="575" spans="1:11" x14ac:dyDescent="0.25">
      <c r="A575" s="4" t="s">
        <v>782</v>
      </c>
      <c r="B575" s="7" t="str">
        <f>_xll.AtlasFormulas.AtlasFunctions.AtlasTable("PROD",DataAreaId,"T.SalesTable","%CustAccount","","","","","","","SalesId",$A575)</f>
        <v>364-000011</v>
      </c>
      <c r="C575" s="7" t="str">
        <f>_xll.AtlasFormulas.AtlasFunctions.AtlasTable("PROD",DataAreaId,"T.CustTable","%Name","","","","","","","AccountNum",$B575)</f>
        <v>Fortius B.K.International bvba</v>
      </c>
      <c r="D575" s="4" t="s">
        <v>237</v>
      </c>
      <c r="E575" s="4" t="s">
        <v>236</v>
      </c>
      <c r="F575" s="6">
        <v>42886</v>
      </c>
      <c r="G575" s="4" t="s">
        <v>1828</v>
      </c>
      <c r="H575" s="9">
        <v>30</v>
      </c>
      <c r="I575" s="6">
        <v>42886</v>
      </c>
      <c r="J575" s="10" t="s">
        <v>1984</v>
      </c>
      <c r="K575">
        <f>_xll.AtlasFormulas.AtlasFunctions.AtlasBalance("PROD",DataAreaId,"T.LedgerTrans","Sum|AmountMST|0","","","","","","","AccountNum|Voucher","120010",$J575)</f>
        <v>18522</v>
      </c>
    </row>
    <row r="576" spans="1:11" x14ac:dyDescent="0.25">
      <c r="A576" s="4" t="s">
        <v>1189</v>
      </c>
      <c r="B576" s="7" t="str">
        <f>_xll.AtlasFormulas.AtlasFunctions.AtlasTable("PROD",DataAreaId,"T.SalesTable","%CustAccount","","","","","","","SalesId",$A576)</f>
        <v>364-000011</v>
      </c>
      <c r="C576" s="7" t="str">
        <f>_xll.AtlasFormulas.AtlasFunctions.AtlasTable("PROD",DataAreaId,"T.CustTable","%Name","","","","","","","AccountNum",$B576)</f>
        <v>Fortius B.K.International bvba</v>
      </c>
      <c r="D576" s="4" t="s">
        <v>396</v>
      </c>
      <c r="E576" s="4" t="s">
        <v>236</v>
      </c>
      <c r="F576" s="6">
        <v>42901</v>
      </c>
      <c r="G576" s="4" t="s">
        <v>1828</v>
      </c>
      <c r="H576" s="9">
        <v>60</v>
      </c>
      <c r="I576" s="6">
        <v>42901</v>
      </c>
      <c r="J576" s="10" t="s">
        <v>1959</v>
      </c>
      <c r="K576">
        <f>_xll.AtlasFormulas.AtlasFunctions.AtlasBalance("PROD",DataAreaId,"T.LedgerTrans","Sum|AmountMST|0","","","","","","","AccountNum|Voucher","120010",$J576)</f>
        <v>2136</v>
      </c>
    </row>
    <row r="577" spans="1:11" x14ac:dyDescent="0.25">
      <c r="A577" s="4" t="s">
        <v>1189</v>
      </c>
      <c r="B577" s="7" t="str">
        <f>_xll.AtlasFormulas.AtlasFunctions.AtlasTable("PROD",DataAreaId,"T.SalesTable","%CustAccount","","","","","","","SalesId",$A577)</f>
        <v>364-000011</v>
      </c>
      <c r="C577" s="7" t="str">
        <f>_xll.AtlasFormulas.AtlasFunctions.AtlasTable("PROD",DataAreaId,"T.CustTable","%Name","","","","","","","AccountNum",$B577)</f>
        <v>Fortius B.K.International bvba</v>
      </c>
      <c r="D577" s="4" t="s">
        <v>396</v>
      </c>
      <c r="E577" s="4" t="s">
        <v>236</v>
      </c>
      <c r="F577" s="6">
        <v>42901</v>
      </c>
      <c r="G577" s="4" t="s">
        <v>1828</v>
      </c>
      <c r="H577" s="9">
        <v>60</v>
      </c>
      <c r="I577" s="6">
        <v>42901</v>
      </c>
      <c r="J577" s="10" t="s">
        <v>1959</v>
      </c>
      <c r="K577">
        <f>_xll.AtlasFormulas.AtlasFunctions.AtlasBalance("PROD",DataAreaId,"T.LedgerTrans","Sum|AmountMST|0","","","","","","","AccountNum|Voucher","120010",$J577)</f>
        <v>2136</v>
      </c>
    </row>
    <row r="578" spans="1:11" x14ac:dyDescent="0.25">
      <c r="A578" s="4" t="s">
        <v>1197</v>
      </c>
      <c r="B578" s="7" t="str">
        <f>_xll.AtlasFormulas.AtlasFunctions.AtlasTable("PROD",DataAreaId,"T.SalesTable","%CustAccount","","","","","","","SalesId",$A578)</f>
        <v>364-000010</v>
      </c>
      <c r="C578" s="7" t="str">
        <f>_xll.AtlasFormulas.AtlasFunctions.AtlasTable("PROD",DataAreaId,"T.CustTable","%Name","","","","","","","AccountNum",$B578)</f>
        <v>Balm Uitwendige Wapening B.V.</v>
      </c>
      <c r="D578" s="4" t="s">
        <v>398</v>
      </c>
      <c r="E578" s="4" t="s">
        <v>399</v>
      </c>
      <c r="F578" s="6">
        <v>42877</v>
      </c>
      <c r="G578" s="4" t="s">
        <v>1828</v>
      </c>
      <c r="H578" s="9">
        <v>4.8</v>
      </c>
      <c r="I578" s="6">
        <v>42878</v>
      </c>
      <c r="J578" s="10" t="s">
        <v>2006</v>
      </c>
      <c r="K578">
        <f>_xll.AtlasFormulas.AtlasFunctions.AtlasBalance("PROD",DataAreaId,"T.LedgerTrans","Sum|AmountMST|0","","","","","","","AccountNum|Voucher","120010",$J578)</f>
        <v>0</v>
      </c>
    </row>
    <row r="579" spans="1:11" x14ac:dyDescent="0.25">
      <c r="A579" s="4" t="s">
        <v>1191</v>
      </c>
      <c r="B579" s="7" t="str">
        <f>_xll.AtlasFormulas.AtlasFunctions.AtlasTable("PROD",DataAreaId,"T.SalesTable","%CustAccount","","","","","","","SalesId",$A579)</f>
        <v>364-000059</v>
      </c>
      <c r="C579" s="7" t="str">
        <f>_xll.AtlasFormulas.AtlasFunctions.AtlasTable("PROD",DataAreaId,"T.CustTable","%Name","","","","","","","AccountNum",$B579)</f>
        <v>Kreeft Betonrenovatie &amp; Injectietechnieken BV</v>
      </c>
      <c r="D579" s="4" t="s">
        <v>398</v>
      </c>
      <c r="E579" s="4" t="s">
        <v>399</v>
      </c>
      <c r="F579" s="6">
        <v>42800</v>
      </c>
      <c r="G579" s="4" t="s">
        <v>1828</v>
      </c>
      <c r="H579" s="9">
        <v>9</v>
      </c>
      <c r="I579" s="6">
        <v>42804</v>
      </c>
      <c r="J579" s="10" t="s">
        <v>2054</v>
      </c>
      <c r="K579">
        <f>_xll.AtlasFormulas.AtlasFunctions.AtlasBalance("PROD",DataAreaId,"T.LedgerTrans","Sum|AmountMST|0","","","","","","","AccountNum|Voucher","120010",$J579)</f>
        <v>0</v>
      </c>
    </row>
    <row r="580" spans="1:11" x14ac:dyDescent="0.25">
      <c r="A580" s="4" t="s">
        <v>1193</v>
      </c>
      <c r="B580" s="7" t="str">
        <f>_xll.AtlasFormulas.AtlasFunctions.AtlasTable("PROD",DataAreaId,"T.SalesTable","%CustAccount","","","","","","","SalesId",$A580)</f>
        <v>364-000175</v>
      </c>
      <c r="C580" s="7" t="str">
        <f>_xll.AtlasFormulas.AtlasFunctions.AtlasTable("PROD",DataAreaId,"T.CustTable","%Name","","","","","","","AccountNum",$B580)</f>
        <v>Desami SPRL</v>
      </c>
      <c r="D580" s="4" t="s">
        <v>398</v>
      </c>
      <c r="E580" s="4" t="s">
        <v>399</v>
      </c>
      <c r="F580" s="6">
        <v>42844</v>
      </c>
      <c r="G580" s="4" t="s">
        <v>1828</v>
      </c>
      <c r="H580" s="9">
        <v>1.5</v>
      </c>
      <c r="I580" s="6">
        <v>42844</v>
      </c>
      <c r="J580" s="10" t="s">
        <v>1893</v>
      </c>
      <c r="K580">
        <f>_xll.AtlasFormulas.AtlasFunctions.AtlasBalance("PROD",DataAreaId,"T.LedgerTrans","Sum|AmountMST|0","","","","","","","AccountNum|Voucher","120010",$J580)</f>
        <v>0</v>
      </c>
    </row>
    <row r="581" spans="1:11" x14ac:dyDescent="0.25">
      <c r="A581" s="4" t="s">
        <v>1195</v>
      </c>
      <c r="B581" s="7" t="str">
        <f>_xll.AtlasFormulas.AtlasFunctions.AtlasTable("PROD",DataAreaId,"T.SalesTable","%CustAccount","","","","","","","SalesId",$A581)</f>
        <v>364-000059</v>
      </c>
      <c r="C581" s="7" t="str">
        <f>_xll.AtlasFormulas.AtlasFunctions.AtlasTable("PROD",DataAreaId,"T.CustTable","%Name","","","","","","","AccountNum",$B581)</f>
        <v>Kreeft Betonrenovatie &amp; Injectietechnieken BV</v>
      </c>
      <c r="D581" s="4" t="s">
        <v>398</v>
      </c>
      <c r="E581" s="4" t="s">
        <v>399</v>
      </c>
      <c r="F581" s="6">
        <v>42858</v>
      </c>
      <c r="G581" s="4" t="s">
        <v>1828</v>
      </c>
      <c r="H581" s="9">
        <v>12</v>
      </c>
      <c r="I581" s="6">
        <v>42863</v>
      </c>
      <c r="J581" s="10" t="s">
        <v>1912</v>
      </c>
      <c r="K581">
        <f>_xll.AtlasFormulas.AtlasFunctions.AtlasBalance("PROD",DataAreaId,"T.LedgerTrans","Sum|AmountMST|0","","","","","","","AccountNum|Voucher","120010",$J581)</f>
        <v>0</v>
      </c>
    </row>
    <row r="582" spans="1:11" x14ac:dyDescent="0.25">
      <c r="A582" s="4" t="s">
        <v>1199</v>
      </c>
      <c r="B582" s="7" t="str">
        <f>_xll.AtlasFormulas.AtlasFunctions.AtlasTable("PROD",DataAreaId,"T.SalesTable","%CustAccount","","","","","","","SalesId",$A582)</f>
        <v>364-000017</v>
      </c>
      <c r="C582" s="7" t="str">
        <f>_xll.AtlasFormulas.AtlasFunctions.AtlasTable("PROD",DataAreaId,"T.CustTable","%Name","","","","","","","AccountNum",$B582)</f>
        <v>Ervas International B.V.</v>
      </c>
      <c r="D582" s="4" t="s">
        <v>418</v>
      </c>
      <c r="E582" s="4" t="s">
        <v>419</v>
      </c>
      <c r="F582" s="6">
        <v>42877</v>
      </c>
      <c r="G582" s="4" t="s">
        <v>1828</v>
      </c>
      <c r="H582" s="9">
        <v>2</v>
      </c>
      <c r="I582" s="6">
        <v>42877</v>
      </c>
      <c r="J582" s="10" t="s">
        <v>2127</v>
      </c>
      <c r="K582">
        <f>_xll.AtlasFormulas.AtlasFunctions.AtlasBalance("PROD",DataAreaId,"T.LedgerTrans","Sum|AmountMST|0","","","","","","","AccountNum|Voucher","120010",$J582)</f>
        <v>1575</v>
      </c>
    </row>
    <row r="583" spans="1:11" x14ac:dyDescent="0.25">
      <c r="A583" s="4" t="s">
        <v>1199</v>
      </c>
      <c r="B583" s="7" t="str">
        <f>_xll.AtlasFormulas.AtlasFunctions.AtlasTable("PROD",DataAreaId,"T.SalesTable","%CustAccount","","","","","","","SalesId",$A583)</f>
        <v>364-000017</v>
      </c>
      <c r="C583" s="7" t="str">
        <f>_xll.AtlasFormulas.AtlasFunctions.AtlasTable("PROD",DataAreaId,"T.CustTable","%Name","","","","","","","AccountNum",$B583)</f>
        <v>Ervas International B.V.</v>
      </c>
      <c r="D583" s="4" t="s">
        <v>418</v>
      </c>
      <c r="E583" s="4" t="s">
        <v>419</v>
      </c>
      <c r="F583" s="6">
        <v>42877</v>
      </c>
      <c r="G583" s="4" t="s">
        <v>1828</v>
      </c>
      <c r="H583" s="9">
        <v>1</v>
      </c>
      <c r="I583" s="6">
        <v>42877</v>
      </c>
      <c r="J583" s="10" t="s">
        <v>2127</v>
      </c>
      <c r="K583">
        <f>_xll.AtlasFormulas.AtlasFunctions.AtlasBalance("PROD",DataAreaId,"T.LedgerTrans","Sum|AmountMST|0","","","","","","","AccountNum|Voucher","120010",$J583)</f>
        <v>1575</v>
      </c>
    </row>
    <row r="584" spans="1:11" x14ac:dyDescent="0.25">
      <c r="A584" s="4" t="s">
        <v>966</v>
      </c>
      <c r="B584" s="7" t="str">
        <f>_xll.AtlasFormulas.AtlasFunctions.AtlasTable("PROD",DataAreaId,"T.SalesTable","%CustAccount","","","","","","","SalesId",$A584)</f>
        <v>364-000020</v>
      </c>
      <c r="C584" s="7" t="str">
        <f>_xll.AtlasFormulas.AtlasFunctions.AtlasTable("PROD",DataAreaId,"T.CustTable","%Name","","","","","","","AccountNum",$B584)</f>
        <v>Reef Infra B.V.</v>
      </c>
      <c r="D584" s="4" t="s">
        <v>41</v>
      </c>
      <c r="E584" s="4" t="s">
        <v>42</v>
      </c>
      <c r="F584" s="6">
        <v>42873</v>
      </c>
      <c r="G584" s="4" t="s">
        <v>1828</v>
      </c>
      <c r="H584" s="9">
        <v>145.5</v>
      </c>
      <c r="I584" s="6">
        <v>42874</v>
      </c>
      <c r="J584" s="10" t="s">
        <v>2081</v>
      </c>
      <c r="K584">
        <f>_xll.AtlasFormulas.AtlasFunctions.AtlasBalance("PROD",DataAreaId,"T.LedgerTrans","Sum|AmountMST|0","","","","","","","AccountNum|Voucher","120010",$J584)</f>
        <v>6504.56</v>
      </c>
    </row>
    <row r="585" spans="1:11" x14ac:dyDescent="0.25">
      <c r="A585" s="4" t="s">
        <v>1202</v>
      </c>
      <c r="B585" s="7" t="str">
        <f>_xll.AtlasFormulas.AtlasFunctions.AtlasTable("PROD",DataAreaId,"T.SalesTable","%CustAccount","","","","","","","SalesId",$A585)</f>
        <v>364-000081</v>
      </c>
      <c r="C585" s="7" t="str">
        <f>_xll.AtlasFormulas.AtlasFunctions.AtlasTable("PROD",DataAreaId,"T.CustTable","%Name","","","","","","","AccountNum",$B585)</f>
        <v>Dura Vermeer Infrastructuur BV Oost</v>
      </c>
      <c r="D585" s="4" t="s">
        <v>41</v>
      </c>
      <c r="E585" s="4" t="s">
        <v>42</v>
      </c>
      <c r="F585" s="6">
        <v>42803</v>
      </c>
      <c r="G585" s="4" t="s">
        <v>1828</v>
      </c>
      <c r="H585" s="9">
        <v>727.5</v>
      </c>
      <c r="I585" s="6">
        <v>42811</v>
      </c>
      <c r="J585" s="10" t="s">
        <v>2076</v>
      </c>
      <c r="K585">
        <f>_xll.AtlasFormulas.AtlasFunctions.AtlasBalance("PROD",DataAreaId,"T.LedgerTrans","Sum|AmountMST|0","","","","","","","AccountNum|Voucher","120010",$J585)</f>
        <v>4353.04</v>
      </c>
    </row>
    <row r="586" spans="1:11" x14ac:dyDescent="0.25">
      <c r="A586" s="4" t="s">
        <v>999</v>
      </c>
      <c r="B586" s="7" t="str">
        <f>_xll.AtlasFormulas.AtlasFunctions.AtlasTable("PROD",DataAreaId,"T.SalesTable","%CustAccount","","","","","","","SalesId",$A586)</f>
        <v>364-000007</v>
      </c>
      <c r="C586" s="7" t="str">
        <f>_xll.AtlasFormulas.AtlasFunctions.AtlasTable("PROD",DataAreaId,"T.CustTable","%Name","","","","","","","AccountNum",$B586)</f>
        <v>Versluys &amp; Zoon B.V.</v>
      </c>
      <c r="D586" s="4" t="s">
        <v>380</v>
      </c>
      <c r="E586" s="4" t="s">
        <v>381</v>
      </c>
      <c r="F586" s="6">
        <v>42900</v>
      </c>
      <c r="G586" s="4" t="s">
        <v>1828</v>
      </c>
      <c r="H586" s="9">
        <v>1163.75</v>
      </c>
      <c r="I586" s="6">
        <v>42901</v>
      </c>
      <c r="J586" s="10" t="s">
        <v>2128</v>
      </c>
      <c r="K586">
        <f>_xll.AtlasFormulas.AtlasFunctions.AtlasBalance("PROD",DataAreaId,"T.LedgerTrans","Sum|AmountMST|0","","","","","","","AccountNum|Voucher","120010",$J586)</f>
        <v>11298.15</v>
      </c>
    </row>
    <row r="587" spans="1:11" x14ac:dyDescent="0.25">
      <c r="A587" s="4" t="s">
        <v>999</v>
      </c>
      <c r="B587" s="7" t="str">
        <f>_xll.AtlasFormulas.AtlasFunctions.AtlasTable("PROD",DataAreaId,"T.SalesTable","%CustAccount","","","","","","","SalesId",$A587)</f>
        <v>364-000007</v>
      </c>
      <c r="C587" s="7" t="str">
        <f>_xll.AtlasFormulas.AtlasFunctions.AtlasTable("PROD",DataAreaId,"T.CustTable","%Name","","","","","","","AccountNum",$B587)</f>
        <v>Versluys &amp; Zoon B.V.</v>
      </c>
      <c r="D587" s="4" t="s">
        <v>380</v>
      </c>
      <c r="E587" s="4" t="s">
        <v>381</v>
      </c>
      <c r="F587" s="6">
        <v>42900</v>
      </c>
      <c r="G587" s="4" t="s">
        <v>1828</v>
      </c>
      <c r="H587" s="9">
        <v>64.75</v>
      </c>
      <c r="I587" s="6">
        <v>42900</v>
      </c>
      <c r="J587" s="10" t="s">
        <v>2128</v>
      </c>
      <c r="K587">
        <f>_xll.AtlasFormulas.AtlasFunctions.AtlasBalance("PROD",DataAreaId,"T.LedgerTrans","Sum|AmountMST|0","","","","","","","AccountNum|Voucher","120010",$J587)</f>
        <v>11298.15</v>
      </c>
    </row>
    <row r="588" spans="1:11" x14ac:dyDescent="0.25">
      <c r="A588" s="4" t="s">
        <v>1110</v>
      </c>
      <c r="B588" s="7" t="str">
        <f>_xll.AtlasFormulas.AtlasFunctions.AtlasTable("PROD",DataAreaId,"T.SalesTable","%CustAccount","","","","","","","SalesId",$A588)</f>
        <v>364-000025</v>
      </c>
      <c r="C588" s="7" t="str">
        <f>_xll.AtlasFormulas.AtlasFunctions.AtlasTable("PROD",DataAreaId,"T.CustTable","%Name","","","","","","","AccountNum",$B588)</f>
        <v>KWS Infra Leek</v>
      </c>
      <c r="D588" s="4" t="s">
        <v>356</v>
      </c>
      <c r="E588" s="4" t="s">
        <v>329</v>
      </c>
      <c r="F588" s="6">
        <v>42894</v>
      </c>
      <c r="G588" s="4" t="s">
        <v>1828</v>
      </c>
      <c r="H588" s="9">
        <v>195</v>
      </c>
      <c r="I588" s="6">
        <v>42894</v>
      </c>
      <c r="J588" s="10" t="s">
        <v>2129</v>
      </c>
      <c r="K588">
        <f>_xll.AtlasFormulas.AtlasFunctions.AtlasBalance("PROD",DataAreaId,"T.LedgerTrans","Sum|AmountMST|0","","","","","","","AccountNum|Voucher","120010",$J588)</f>
        <v>3366</v>
      </c>
    </row>
    <row r="589" spans="1:11" x14ac:dyDescent="0.25">
      <c r="A589" s="4" t="s">
        <v>983</v>
      </c>
      <c r="B589" s="7" t="str">
        <f>_xll.AtlasFormulas.AtlasFunctions.AtlasTable("PROD",DataAreaId,"T.SalesTable","%CustAccount","","","","","","","SalesId",$A589)</f>
        <v>364-000007</v>
      </c>
      <c r="C589" s="7" t="str">
        <f>_xll.AtlasFormulas.AtlasFunctions.AtlasTable("PROD",DataAreaId,"T.CustTable","%Name","","","","","","","AccountNum",$B589)</f>
        <v>Versluys &amp; Zoon B.V.</v>
      </c>
      <c r="D589" s="4" t="s">
        <v>380</v>
      </c>
      <c r="E589" s="4" t="s">
        <v>381</v>
      </c>
      <c r="F589" s="6">
        <v>42893</v>
      </c>
      <c r="G589" s="4" t="s">
        <v>1828</v>
      </c>
      <c r="H589" s="9">
        <v>588</v>
      </c>
      <c r="I589" s="6">
        <v>42900</v>
      </c>
      <c r="J589" s="10" t="s">
        <v>2130</v>
      </c>
      <c r="K589">
        <f>_xll.AtlasFormulas.AtlasFunctions.AtlasBalance("PROD",DataAreaId,"T.LedgerTrans","Sum|AmountMST|0","","","","","","","AccountNum|Voucher","120010",$J589)</f>
        <v>6680.55</v>
      </c>
    </row>
    <row r="590" spans="1:11" x14ac:dyDescent="0.25">
      <c r="A590" s="4" t="s">
        <v>983</v>
      </c>
      <c r="B590" s="7" t="str">
        <f>_xll.AtlasFormulas.AtlasFunctions.AtlasTable("PROD",DataAreaId,"T.SalesTable","%CustAccount","","","","","","","SalesId",$A590)</f>
        <v>364-000007</v>
      </c>
      <c r="C590" s="7" t="str">
        <f>_xll.AtlasFormulas.AtlasFunctions.AtlasTable("PROD",DataAreaId,"T.CustTable","%Name","","","","","","","AccountNum",$B590)</f>
        <v>Versluys &amp; Zoon B.V.</v>
      </c>
      <c r="D590" s="4" t="s">
        <v>380</v>
      </c>
      <c r="E590" s="4" t="s">
        <v>381</v>
      </c>
      <c r="F590" s="6">
        <v>42893</v>
      </c>
      <c r="G590" s="4" t="s">
        <v>1828</v>
      </c>
      <c r="H590" s="9">
        <v>45.75</v>
      </c>
      <c r="I590" s="6">
        <v>42893</v>
      </c>
      <c r="J590" s="10" t="s">
        <v>2130</v>
      </c>
      <c r="K590">
        <f>_xll.AtlasFormulas.AtlasFunctions.AtlasBalance("PROD",DataAreaId,"T.LedgerTrans","Sum|AmountMST|0","","","","","","","AccountNum|Voucher","120010",$J590)</f>
        <v>6680.55</v>
      </c>
    </row>
    <row r="591" spans="1:11" x14ac:dyDescent="0.25">
      <c r="A591" s="4" t="s">
        <v>1070</v>
      </c>
      <c r="B591" s="7" t="str">
        <f>_xll.AtlasFormulas.AtlasFunctions.AtlasTable("PROD",DataAreaId,"T.SalesTable","%CustAccount","","","","","","","SalesId",$A591)</f>
        <v>364-000007</v>
      </c>
      <c r="C591" s="7" t="str">
        <f>_xll.AtlasFormulas.AtlasFunctions.AtlasTable("PROD",DataAreaId,"T.CustTable","%Name","","","","","","","AccountNum",$B591)</f>
        <v>Versluys &amp; Zoon B.V.</v>
      </c>
      <c r="D591" s="4" t="s">
        <v>356</v>
      </c>
      <c r="E591" s="4" t="s">
        <v>329</v>
      </c>
      <c r="F591" s="6">
        <v>42859</v>
      </c>
      <c r="G591" s="4" t="s">
        <v>1828</v>
      </c>
      <c r="H591" s="9">
        <v>390</v>
      </c>
      <c r="I591" s="6">
        <v>42867</v>
      </c>
      <c r="J591" s="10" t="s">
        <v>2131</v>
      </c>
      <c r="K591">
        <f>_xll.AtlasFormulas.AtlasFunctions.AtlasBalance("PROD",DataAreaId,"T.LedgerTrans","Sum|AmountMST|0","","","","","","","AccountNum|Voucher","120010",$J591)</f>
        <v>3165.5</v>
      </c>
    </row>
    <row r="592" spans="1:11" x14ac:dyDescent="0.25">
      <c r="A592" s="4" t="s">
        <v>960</v>
      </c>
      <c r="B592" s="7" t="str">
        <f>_xll.AtlasFormulas.AtlasFunctions.AtlasTable("PROD",DataAreaId,"T.SalesTable","%CustAccount","","","","","","","SalesId",$A592)</f>
        <v>364-000052</v>
      </c>
      <c r="C592" s="7" t="str">
        <f>_xll.AtlasFormulas.AtlasFunctions.AtlasTable("PROD",DataAreaId,"T.CustTable","%Name","","","","","","","AccountNum",$B592)</f>
        <v>KWS Infra Roosendaal</v>
      </c>
      <c r="D592" s="4" t="s">
        <v>356</v>
      </c>
      <c r="E592" s="4" t="s">
        <v>329</v>
      </c>
      <c r="F592" s="6">
        <v>42867</v>
      </c>
      <c r="G592" s="4" t="s">
        <v>1828</v>
      </c>
      <c r="H592" s="9">
        <v>390</v>
      </c>
      <c r="I592" s="6">
        <v>42867</v>
      </c>
      <c r="J592" s="10" t="s">
        <v>2132</v>
      </c>
      <c r="K592">
        <f>_xll.AtlasFormulas.AtlasFunctions.AtlasBalance("PROD",DataAreaId,"T.LedgerTrans","Sum|AmountMST|0","","","","","","","AccountNum|Voucher","120010",$J592)</f>
        <v>3381.6</v>
      </c>
    </row>
    <row r="593" spans="1:11" x14ac:dyDescent="0.25">
      <c r="A593" s="4" t="s">
        <v>943</v>
      </c>
      <c r="B593" s="7" t="str">
        <f>_xll.AtlasFormulas.AtlasFunctions.AtlasTable("PROD",DataAreaId,"T.SalesTable","%CustAccount","","","","","","","SalesId",$A593)</f>
        <v>364-000044</v>
      </c>
      <c r="C593" s="7" t="str">
        <f>_xll.AtlasFormulas.AtlasFunctions.AtlasTable("PROD",DataAreaId,"T.CustTable","%Name","","","","","","","AccountNum",$B593)</f>
        <v>Schagen Infra B.V.</v>
      </c>
      <c r="D593" s="4" t="s">
        <v>356</v>
      </c>
      <c r="E593" s="4" t="s">
        <v>329</v>
      </c>
      <c r="F593" s="6">
        <v>42835</v>
      </c>
      <c r="G593" s="4" t="s">
        <v>1828</v>
      </c>
      <c r="H593" s="9">
        <v>387</v>
      </c>
      <c r="I593" s="6">
        <v>42837</v>
      </c>
      <c r="J593" s="10" t="s">
        <v>2133</v>
      </c>
      <c r="K593">
        <f>_xll.AtlasFormulas.AtlasFunctions.AtlasBalance("PROD",DataAreaId,"T.LedgerTrans","Sum|AmountMST|0","","","","","","","AccountNum|Voucher","120010",$J593)</f>
        <v>0</v>
      </c>
    </row>
    <row r="594" spans="1:11" x14ac:dyDescent="0.25">
      <c r="A594" s="4" t="s">
        <v>1163</v>
      </c>
      <c r="B594" s="7" t="str">
        <f>_xll.AtlasFormulas.AtlasFunctions.AtlasTable("PROD",DataAreaId,"T.SalesTable","%CustAccount","","","","","","","SalesId",$A594)</f>
        <v>364-000007</v>
      </c>
      <c r="C594" s="7" t="str">
        <f>_xll.AtlasFormulas.AtlasFunctions.AtlasTable("PROD",DataAreaId,"T.CustTable","%Name","","","","","","","AccountNum",$B594)</f>
        <v>Versluys &amp; Zoon B.V.</v>
      </c>
      <c r="D594" s="4" t="s">
        <v>356</v>
      </c>
      <c r="E594" s="4" t="s">
        <v>329</v>
      </c>
      <c r="F594" s="6">
        <v>42893</v>
      </c>
      <c r="G594" s="4" t="s">
        <v>1828</v>
      </c>
      <c r="H594" s="9">
        <v>780</v>
      </c>
      <c r="I594" s="6">
        <v>42894</v>
      </c>
      <c r="J594" s="10" t="s">
        <v>2134</v>
      </c>
      <c r="K594">
        <f>_xll.AtlasFormulas.AtlasFunctions.AtlasBalance("PROD",DataAreaId,"T.LedgerTrans","Sum|AmountMST|0","","","","","","","AccountNum|Voucher","120010",$J594)</f>
        <v>0</v>
      </c>
    </row>
    <row r="595" spans="1:11" x14ac:dyDescent="0.25">
      <c r="A595" s="4" t="s">
        <v>943</v>
      </c>
      <c r="B595" s="7" t="str">
        <f>_xll.AtlasFormulas.AtlasFunctions.AtlasTable("PROD",DataAreaId,"T.SalesTable","%CustAccount","","","","","","","SalesId",$A595)</f>
        <v>364-000044</v>
      </c>
      <c r="C595" s="7" t="str">
        <f>_xll.AtlasFormulas.AtlasFunctions.AtlasTable("PROD",DataAreaId,"T.CustTable","%Name","","","","","","","AccountNum",$B595)</f>
        <v>Schagen Infra B.V.</v>
      </c>
      <c r="D595" s="4" t="s">
        <v>356</v>
      </c>
      <c r="E595" s="4" t="s">
        <v>329</v>
      </c>
      <c r="F595" s="6">
        <v>42821</v>
      </c>
      <c r="G595" s="4" t="s">
        <v>1828</v>
      </c>
      <c r="H595" s="9">
        <v>387</v>
      </c>
      <c r="I595" s="6">
        <v>42835</v>
      </c>
      <c r="J595" s="10" t="s">
        <v>2135</v>
      </c>
      <c r="K595">
        <f>_xll.AtlasFormulas.AtlasFunctions.AtlasBalance("PROD",DataAreaId,"T.LedgerTrans","Sum|AmountMST|0","","","","","","","AccountNum|Voucher","120010",$J595)</f>
        <v>64813.86</v>
      </c>
    </row>
    <row r="596" spans="1:11" x14ac:dyDescent="0.25">
      <c r="A596" s="4" t="s">
        <v>995</v>
      </c>
      <c r="B596" s="7" t="str">
        <f>_xll.AtlasFormulas.AtlasFunctions.AtlasTable("PROD",DataAreaId,"T.SalesTable","%CustAccount","","","","","","","SalesId",$A596)</f>
        <v>364-000076</v>
      </c>
      <c r="C596" s="7" t="str">
        <f>_xll.AtlasFormulas.AtlasFunctions.AtlasTable("PROD",DataAreaId,"T.CustTable","%Name","","","","","","","AccountNum",$B596)</f>
        <v>Heijmans Wegen B.V. Regio Zuid</v>
      </c>
      <c r="D596" s="4" t="s">
        <v>233</v>
      </c>
      <c r="E596" s="4" t="s">
        <v>231</v>
      </c>
      <c r="F596" s="6">
        <v>42894</v>
      </c>
      <c r="G596" s="4" t="s">
        <v>1828</v>
      </c>
      <c r="H596" s="9">
        <v>126.5</v>
      </c>
      <c r="I596" s="6">
        <v>42902</v>
      </c>
      <c r="J596" s="10" t="s">
        <v>2136</v>
      </c>
      <c r="K596">
        <f>_xll.AtlasFormulas.AtlasFunctions.AtlasBalance("PROD",DataAreaId,"T.LedgerTrans","Sum|AmountMST|0","","","","","","","AccountNum|Voucher","120010",$J596)</f>
        <v>30119</v>
      </c>
    </row>
    <row r="597" spans="1:11" x14ac:dyDescent="0.25">
      <c r="A597" s="4" t="s">
        <v>1129</v>
      </c>
      <c r="B597" s="7" t="str">
        <f>_xll.AtlasFormulas.AtlasFunctions.AtlasTable("PROD",DataAreaId,"T.SalesTable","%CustAccount","","","","","","","SalesId",$A597)</f>
        <v>364-000007</v>
      </c>
      <c r="C597" s="7" t="str">
        <f>_xll.AtlasFormulas.AtlasFunctions.AtlasTable("PROD",DataAreaId,"T.CustTable","%Name","","","","","","","AccountNum",$B597)</f>
        <v>Versluys &amp; Zoon B.V.</v>
      </c>
      <c r="D597" s="4" t="s">
        <v>233</v>
      </c>
      <c r="E597" s="4" t="s">
        <v>231</v>
      </c>
      <c r="F597" s="6">
        <v>42851</v>
      </c>
      <c r="G597" s="4" t="s">
        <v>1828</v>
      </c>
      <c r="H597" s="9">
        <v>97.5</v>
      </c>
      <c r="I597" s="6">
        <v>42863</v>
      </c>
      <c r="J597" s="10" t="s">
        <v>1928</v>
      </c>
      <c r="K597">
        <f>_xll.AtlasFormulas.AtlasFunctions.AtlasBalance("PROD",DataAreaId,"T.LedgerTrans","Sum|AmountMST|0","","","","","","","AccountNum|Voucher","120010",$J597)</f>
        <v>732.88</v>
      </c>
    </row>
    <row r="598" spans="1:11" x14ac:dyDescent="0.25">
      <c r="A598" s="4" t="s">
        <v>928</v>
      </c>
      <c r="B598" s="7" t="str">
        <f>_xll.AtlasFormulas.AtlasFunctions.AtlasTable("PROD",DataAreaId,"T.SalesTable","%CustAccount","","","","","","","SalesId",$A598)</f>
        <v>364-000129</v>
      </c>
      <c r="C598" s="7" t="str">
        <f>_xll.AtlasFormulas.AtlasFunctions.AtlasTable("PROD",DataAreaId,"T.CustTable","%Name","","","","","","","AccountNum",$B598)</f>
        <v>SAAone GWW V.O.F.</v>
      </c>
      <c r="D598" s="4" t="s">
        <v>233</v>
      </c>
      <c r="E598" s="4" t="s">
        <v>231</v>
      </c>
      <c r="F598" s="6">
        <v>42796</v>
      </c>
      <c r="G598" s="4" t="s">
        <v>1828</v>
      </c>
      <c r="H598" s="9">
        <v>4310</v>
      </c>
      <c r="I598" s="6">
        <v>42837</v>
      </c>
      <c r="J598" s="10" t="s">
        <v>2137</v>
      </c>
      <c r="K598">
        <f>_xll.AtlasFormulas.AtlasFunctions.AtlasBalance("PROD",DataAreaId,"T.LedgerTrans","Sum|AmountMST|0","","","","","","","AccountNum|Voucher","120010",$J598)</f>
        <v>35955</v>
      </c>
    </row>
    <row r="599" spans="1:11" x14ac:dyDescent="0.25">
      <c r="A599" s="4" t="s">
        <v>928</v>
      </c>
      <c r="B599" s="7" t="str">
        <f>_xll.AtlasFormulas.AtlasFunctions.AtlasTable("PROD",DataAreaId,"T.SalesTable","%CustAccount","","","","","","","SalesId",$A599)</f>
        <v>364-000129</v>
      </c>
      <c r="C599" s="7" t="str">
        <f>_xll.AtlasFormulas.AtlasFunctions.AtlasTable("PROD",DataAreaId,"T.CustTable","%Name","","","","","","","AccountNum",$B599)</f>
        <v>SAAone GWW V.O.F.</v>
      </c>
      <c r="D599" s="4" t="s">
        <v>233</v>
      </c>
      <c r="E599" s="4" t="s">
        <v>231</v>
      </c>
      <c r="F599" s="6">
        <v>42829</v>
      </c>
      <c r="G599" s="4" t="s">
        <v>1828</v>
      </c>
      <c r="H599" s="9">
        <v>390</v>
      </c>
      <c r="I599" s="6">
        <v>42837</v>
      </c>
      <c r="J599" s="10" t="s">
        <v>1849</v>
      </c>
      <c r="K599">
        <f>_xll.AtlasFormulas.AtlasFunctions.AtlasBalance("PROD",DataAreaId,"T.LedgerTrans","Sum|AmountMST|0","","","","","","","AccountNum|Voucher","120010",$J599)</f>
        <v>204.21</v>
      </c>
    </row>
    <row r="600" spans="1:11" x14ac:dyDescent="0.25">
      <c r="A600" s="4" t="s">
        <v>928</v>
      </c>
      <c r="B600" s="7" t="str">
        <f>_xll.AtlasFormulas.AtlasFunctions.AtlasTable("PROD",DataAreaId,"T.SalesTable","%CustAccount","","","","","","","SalesId",$A600)</f>
        <v>364-000129</v>
      </c>
      <c r="C600" s="7" t="str">
        <f>_xll.AtlasFormulas.AtlasFunctions.AtlasTable("PROD",DataAreaId,"T.CustTable","%Name","","","","","","","AccountNum",$B600)</f>
        <v>SAAone GWW V.O.F.</v>
      </c>
      <c r="D600" s="4" t="s">
        <v>233</v>
      </c>
      <c r="E600" s="4" t="s">
        <v>231</v>
      </c>
      <c r="F600" s="6">
        <v>42796</v>
      </c>
      <c r="G600" s="4" t="s">
        <v>1828</v>
      </c>
      <c r="H600" s="9">
        <v>175</v>
      </c>
      <c r="I600" s="6">
        <v>42832</v>
      </c>
      <c r="J600" s="10" t="s">
        <v>2137</v>
      </c>
      <c r="K600">
        <f>_xll.AtlasFormulas.AtlasFunctions.AtlasBalance("PROD",DataAreaId,"T.LedgerTrans","Sum|AmountMST|0","","","","","","","AccountNum|Voucher","120010",$J600)</f>
        <v>35955</v>
      </c>
    </row>
    <row r="601" spans="1:11" x14ac:dyDescent="0.25">
      <c r="A601" s="4" t="s">
        <v>926</v>
      </c>
      <c r="B601" s="7" t="str">
        <f>_xll.AtlasFormulas.AtlasFunctions.AtlasTable("PROD",DataAreaId,"T.SalesTable","%CustAccount","","","","","","","SalesId",$A601)</f>
        <v>364-000055</v>
      </c>
      <c r="C601" s="7" t="str">
        <f>_xll.AtlasFormulas.AtlasFunctions.AtlasTable("PROD",DataAreaId,"T.CustTable","%Name","","","","","","","AccountNum",$B601)</f>
        <v>Aannemingsmaatschappij van Gelder B.V.</v>
      </c>
      <c r="D601" s="4" t="s">
        <v>233</v>
      </c>
      <c r="E601" s="4" t="s">
        <v>231</v>
      </c>
      <c r="F601" s="6">
        <v>42759</v>
      </c>
      <c r="G601" s="4" t="s">
        <v>1828</v>
      </c>
      <c r="H601" s="9">
        <v>975</v>
      </c>
      <c r="I601" s="6">
        <v>42760</v>
      </c>
      <c r="J601" s="10" t="s">
        <v>2138</v>
      </c>
      <c r="K601">
        <f>_xll.AtlasFormulas.AtlasFunctions.AtlasBalance("PROD",DataAreaId,"T.LedgerTrans","Sum|AmountMST|0","","","","","","","AccountNum|Voucher","120010",$J601)</f>
        <v>10400</v>
      </c>
    </row>
    <row r="602" spans="1:11" x14ac:dyDescent="0.25">
      <c r="A602" s="4" t="s">
        <v>941</v>
      </c>
      <c r="B602" s="7" t="str">
        <f>_xll.AtlasFormulas.AtlasFunctions.AtlasTable("PROD",DataAreaId,"T.SalesTable","%CustAccount","","","","","","","SalesId",$A602)</f>
        <v>364-000022</v>
      </c>
      <c r="C602" s="7" t="str">
        <f>_xll.AtlasFormulas.AtlasFunctions.AtlasTable("PROD",DataAreaId,"T.CustTable","%Name","","","","","","","AccountNum",$B602)</f>
        <v>KWS Infra Rotterdam</v>
      </c>
      <c r="D602" s="4" t="s">
        <v>233</v>
      </c>
      <c r="E602" s="4" t="s">
        <v>231</v>
      </c>
      <c r="F602" s="6">
        <v>42832</v>
      </c>
      <c r="G602" s="4" t="s">
        <v>1828</v>
      </c>
      <c r="H602" s="9">
        <v>253.5</v>
      </c>
      <c r="I602" s="6">
        <v>42832</v>
      </c>
      <c r="J602" s="10" t="s">
        <v>2139</v>
      </c>
      <c r="K602">
        <f>_xll.AtlasFormulas.AtlasFunctions.AtlasBalance("PROD",DataAreaId,"T.LedgerTrans","Sum|AmountMST|0","","","","","","","AccountNum|Voucher","120010",$J602)</f>
        <v>4410.79</v>
      </c>
    </row>
    <row r="603" spans="1:11" x14ac:dyDescent="0.25">
      <c r="A603" s="4" t="s">
        <v>941</v>
      </c>
      <c r="B603" s="7" t="str">
        <f>_xll.AtlasFormulas.AtlasFunctions.AtlasTable("PROD",DataAreaId,"T.SalesTable","%CustAccount","","","","","","","SalesId",$A603)</f>
        <v>364-000022</v>
      </c>
      <c r="C603" s="7" t="str">
        <f>_xll.AtlasFormulas.AtlasFunctions.AtlasTable("PROD",DataAreaId,"T.CustTable","%Name","","","","","","","AccountNum",$B603)</f>
        <v>KWS Infra Rotterdam</v>
      </c>
      <c r="D603" s="4" t="s">
        <v>233</v>
      </c>
      <c r="E603" s="4" t="s">
        <v>231</v>
      </c>
      <c r="F603" s="6">
        <v>42832</v>
      </c>
      <c r="G603" s="4" t="s">
        <v>1828</v>
      </c>
      <c r="H603" s="9">
        <v>331.5</v>
      </c>
      <c r="I603" s="6">
        <v>42832</v>
      </c>
      <c r="J603" s="10" t="s">
        <v>2139</v>
      </c>
      <c r="K603">
        <f>_xll.AtlasFormulas.AtlasFunctions.AtlasBalance("PROD",DataAreaId,"T.LedgerTrans","Sum|AmountMST|0","","","","","","","AccountNum|Voucher","120010",$J603)</f>
        <v>4410.79</v>
      </c>
    </row>
    <row r="604" spans="1:11" x14ac:dyDescent="0.25">
      <c r="A604" s="4" t="s">
        <v>1059</v>
      </c>
      <c r="B604" s="7" t="str">
        <f>_xll.AtlasFormulas.AtlasFunctions.AtlasTable("PROD",DataAreaId,"T.SalesTable","%CustAccount","","","","","","","SalesId",$A604)</f>
        <v>364-000085</v>
      </c>
      <c r="C604" s="7" t="str">
        <f>_xll.AtlasFormulas.AtlasFunctions.AtlasTable("PROD",DataAreaId,"T.CustTable","%Name","","","","","","","AccountNum",$B604)</f>
        <v>Heijmans Wegen, Regio Noord-Oost</v>
      </c>
      <c r="D604" s="4" t="s">
        <v>356</v>
      </c>
      <c r="E604" s="4" t="s">
        <v>329</v>
      </c>
      <c r="F604" s="6">
        <v>42807</v>
      </c>
      <c r="G604" s="4" t="s">
        <v>1828</v>
      </c>
      <c r="H604" s="9">
        <v>780</v>
      </c>
      <c r="I604" s="6">
        <v>42823</v>
      </c>
      <c r="J604" s="10" t="s">
        <v>2140</v>
      </c>
      <c r="K604">
        <f>_xll.AtlasFormulas.AtlasFunctions.AtlasBalance("PROD",DataAreaId,"T.LedgerTrans","Sum|AmountMST|0","","","","","","","AccountNum|Voucher","120010",$J604)</f>
        <v>11080.13</v>
      </c>
    </row>
    <row r="605" spans="1:11" x14ac:dyDescent="0.25">
      <c r="A605" s="4" t="s">
        <v>1157</v>
      </c>
      <c r="B605" s="7" t="str">
        <f>_xll.AtlasFormulas.AtlasFunctions.AtlasTable("PROD",DataAreaId,"T.SalesTable","%CustAccount","","","","","","","SalesId",$A605)</f>
        <v>364-000007</v>
      </c>
      <c r="C605" s="7" t="str">
        <f>_xll.AtlasFormulas.AtlasFunctions.AtlasTable("PROD",DataAreaId,"T.CustTable","%Name","","","","","","","AccountNum",$B605)</f>
        <v>Versluys &amp; Zoon B.V.</v>
      </c>
      <c r="D605" s="4" t="s">
        <v>356</v>
      </c>
      <c r="E605" s="4" t="s">
        <v>329</v>
      </c>
      <c r="F605" s="6">
        <v>42808</v>
      </c>
      <c r="G605" s="4" t="s">
        <v>1828</v>
      </c>
      <c r="H605" s="9">
        <v>487.5</v>
      </c>
      <c r="I605" s="6">
        <v>42811</v>
      </c>
      <c r="J605" s="10" t="s">
        <v>2141</v>
      </c>
      <c r="K605">
        <f>_xll.AtlasFormulas.AtlasFunctions.AtlasBalance("PROD",DataAreaId,"T.LedgerTrans","Sum|AmountMST|0","","","","","","","AccountNum|Voucher","120010",$J605)</f>
        <v>0</v>
      </c>
    </row>
    <row r="606" spans="1:11" x14ac:dyDescent="0.25">
      <c r="A606" s="4" t="s">
        <v>943</v>
      </c>
      <c r="B606" s="7" t="str">
        <f>_xll.AtlasFormulas.AtlasFunctions.AtlasTable("PROD",DataAreaId,"T.SalesTable","%CustAccount","","","","","","","SalesId",$A606)</f>
        <v>364-000044</v>
      </c>
      <c r="C606" s="7" t="str">
        <f>_xll.AtlasFormulas.AtlasFunctions.AtlasTable("PROD",DataAreaId,"T.CustTable","%Name","","","","","","","AccountNum",$B606)</f>
        <v>Schagen Infra B.V.</v>
      </c>
      <c r="D606" s="4" t="s">
        <v>356</v>
      </c>
      <c r="E606" s="4" t="s">
        <v>329</v>
      </c>
      <c r="F606" s="6">
        <v>42821</v>
      </c>
      <c r="G606" s="4" t="s">
        <v>1828</v>
      </c>
      <c r="H606" s="9">
        <v>5755.5</v>
      </c>
      <c r="I606" s="6">
        <v>42837</v>
      </c>
      <c r="J606" s="10" t="s">
        <v>2135</v>
      </c>
      <c r="K606">
        <f>_xll.AtlasFormulas.AtlasFunctions.AtlasBalance("PROD",DataAreaId,"T.LedgerTrans","Sum|AmountMST|0","","","","","","","AccountNum|Voucher","120010",$J606)</f>
        <v>64813.86</v>
      </c>
    </row>
    <row r="607" spans="1:11" x14ac:dyDescent="0.25">
      <c r="A607" s="4" t="s">
        <v>943</v>
      </c>
      <c r="B607" s="7" t="str">
        <f>_xll.AtlasFormulas.AtlasFunctions.AtlasTable("PROD",DataAreaId,"T.SalesTable","%CustAccount","","","","","","","SalesId",$A607)</f>
        <v>364-000044</v>
      </c>
      <c r="C607" s="7" t="str">
        <f>_xll.AtlasFormulas.AtlasFunctions.AtlasTable("PROD",DataAreaId,"T.CustTable","%Name","","","","","","","AccountNum",$B607)</f>
        <v>Schagen Infra B.V.</v>
      </c>
      <c r="D607" s="4" t="s">
        <v>356</v>
      </c>
      <c r="E607" s="4" t="s">
        <v>329</v>
      </c>
      <c r="F607" s="6">
        <v>42821</v>
      </c>
      <c r="G607" s="4" t="s">
        <v>1828</v>
      </c>
      <c r="H607" s="9">
        <v>780</v>
      </c>
      <c r="I607" s="6">
        <v>42835</v>
      </c>
      <c r="J607" s="10" t="s">
        <v>2135</v>
      </c>
      <c r="K607">
        <f>_xll.AtlasFormulas.AtlasFunctions.AtlasBalance("PROD",DataAreaId,"T.LedgerTrans","Sum|AmountMST|0","","","","","","","AccountNum|Voucher","120010",$J607)</f>
        <v>64813.86</v>
      </c>
    </row>
    <row r="608" spans="1:11" x14ac:dyDescent="0.25">
      <c r="A608" s="4" t="s">
        <v>928</v>
      </c>
      <c r="B608" s="7" t="str">
        <f>_xll.AtlasFormulas.AtlasFunctions.AtlasTable("PROD",DataAreaId,"T.SalesTable","%CustAccount","","","","","","","SalesId",$A608)</f>
        <v>364-000129</v>
      </c>
      <c r="C608" s="7" t="str">
        <f>_xll.AtlasFormulas.AtlasFunctions.AtlasTable("PROD",DataAreaId,"T.CustTable","%Name","","","","","","","AccountNum",$B608)</f>
        <v>SAAone GWW V.O.F.</v>
      </c>
      <c r="D608" s="4" t="s">
        <v>233</v>
      </c>
      <c r="E608" s="4" t="s">
        <v>231</v>
      </c>
      <c r="F608" s="6">
        <v>42832</v>
      </c>
      <c r="G608" s="4" t="s">
        <v>1828</v>
      </c>
      <c r="H608" s="9">
        <v>175</v>
      </c>
      <c r="I608" s="6">
        <v>42837</v>
      </c>
      <c r="J608" s="10" t="s">
        <v>1858</v>
      </c>
      <c r="K608">
        <f>_xll.AtlasFormulas.AtlasFunctions.AtlasBalance("PROD",DataAreaId,"T.LedgerTrans","Sum|AmountMST|0","","","","","","","AccountNum|Voucher","120010",$J608)</f>
        <v>-1181.25</v>
      </c>
    </row>
    <row r="609" spans="1:11" x14ac:dyDescent="0.25">
      <c r="A609" s="4" t="s">
        <v>995</v>
      </c>
      <c r="B609" s="7" t="str">
        <f>_xll.AtlasFormulas.AtlasFunctions.AtlasTable("PROD",DataAreaId,"T.SalesTable","%CustAccount","","","","","","","SalesId",$A609)</f>
        <v>364-000076</v>
      </c>
      <c r="C609" s="7" t="str">
        <f>_xll.AtlasFormulas.AtlasFunctions.AtlasTable("PROD",DataAreaId,"T.CustTable","%Name","","","","","","","AccountNum",$B609)</f>
        <v>Heijmans Wegen B.V. Regio Zuid</v>
      </c>
      <c r="D609" s="4" t="s">
        <v>233</v>
      </c>
      <c r="E609" s="4" t="s">
        <v>231</v>
      </c>
      <c r="F609" s="6">
        <v>42894</v>
      </c>
      <c r="G609" s="4" t="s">
        <v>1828</v>
      </c>
      <c r="H609" s="9">
        <v>3188.5</v>
      </c>
      <c r="I609" s="6">
        <v>42902</v>
      </c>
      <c r="J609" s="10" t="s">
        <v>2136</v>
      </c>
      <c r="K609">
        <f>_xll.AtlasFormulas.AtlasFunctions.AtlasBalance("PROD",DataAreaId,"T.LedgerTrans","Sum|AmountMST|0","","","","","","","AccountNum|Voucher","120010",$J609)</f>
        <v>30119</v>
      </c>
    </row>
    <row r="610" spans="1:11" x14ac:dyDescent="0.25">
      <c r="A610" s="4" t="s">
        <v>995</v>
      </c>
      <c r="B610" s="7" t="str">
        <f>_xll.AtlasFormulas.AtlasFunctions.AtlasTable("PROD",DataAreaId,"T.SalesTable","%CustAccount","","","","","","","SalesId",$A610)</f>
        <v>364-000076</v>
      </c>
      <c r="C610" s="7" t="str">
        <f>_xll.AtlasFormulas.AtlasFunctions.AtlasTable("PROD",DataAreaId,"T.CustTable","%Name","","","","","","","AccountNum",$B610)</f>
        <v>Heijmans Wegen B.V. Regio Zuid</v>
      </c>
      <c r="D610" s="4" t="s">
        <v>233</v>
      </c>
      <c r="E610" s="4" t="s">
        <v>231</v>
      </c>
      <c r="F610" s="6">
        <v>42894</v>
      </c>
      <c r="G610" s="4" t="s">
        <v>1828</v>
      </c>
      <c r="H610" s="9">
        <v>195</v>
      </c>
      <c r="I610" s="6">
        <v>42902</v>
      </c>
      <c r="J610" s="10" t="s">
        <v>2136</v>
      </c>
      <c r="K610">
        <f>_xll.AtlasFormulas.AtlasFunctions.AtlasBalance("PROD",DataAreaId,"T.LedgerTrans","Sum|AmountMST|0","","","","","","","AccountNum|Voucher","120010",$J610)</f>
        <v>30119</v>
      </c>
    </row>
    <row r="611" spans="1:11" x14ac:dyDescent="0.25">
      <c r="A611" s="4" t="s">
        <v>977</v>
      </c>
      <c r="B611" s="7" t="str">
        <f>_xll.AtlasFormulas.AtlasFunctions.AtlasTable("PROD",DataAreaId,"T.SalesTable","%CustAccount","","","","","","","SalesId",$A611)</f>
        <v>364-000044</v>
      </c>
      <c r="C611" s="7" t="str">
        <f>_xll.AtlasFormulas.AtlasFunctions.AtlasTable("PROD",DataAreaId,"T.CustTable","%Name","","","","","","","AccountNum",$B611)</f>
        <v>Schagen Infra B.V.</v>
      </c>
      <c r="D611" s="4" t="s">
        <v>233</v>
      </c>
      <c r="E611" s="4" t="s">
        <v>231</v>
      </c>
      <c r="F611" s="6">
        <v>42886</v>
      </c>
      <c r="G611" s="4" t="s">
        <v>1828</v>
      </c>
      <c r="H611" s="9">
        <v>585</v>
      </c>
      <c r="I611" s="6">
        <v>42886</v>
      </c>
      <c r="J611" s="10" t="s">
        <v>2142</v>
      </c>
      <c r="K611">
        <f>_xll.AtlasFormulas.AtlasFunctions.AtlasBalance("PROD",DataAreaId,"T.LedgerTrans","Sum|AmountMST|0","","","","","","","AccountNum|Voucher","120010",$J611)</f>
        <v>6239.88</v>
      </c>
    </row>
    <row r="612" spans="1:11" x14ac:dyDescent="0.25">
      <c r="A612" s="4" t="s">
        <v>977</v>
      </c>
      <c r="B612" s="7" t="str">
        <f>_xll.AtlasFormulas.AtlasFunctions.AtlasTable("PROD",DataAreaId,"T.SalesTable","%CustAccount","","","","","","","SalesId",$A612)</f>
        <v>364-000044</v>
      </c>
      <c r="C612" s="7" t="str">
        <f>_xll.AtlasFormulas.AtlasFunctions.AtlasTable("PROD",DataAreaId,"T.CustTable","%Name","","","","","","","AccountNum",$B612)</f>
        <v>Schagen Infra B.V.</v>
      </c>
      <c r="D612" s="4" t="s">
        <v>233</v>
      </c>
      <c r="E612" s="4" t="s">
        <v>231</v>
      </c>
      <c r="F612" s="6">
        <v>42867</v>
      </c>
      <c r="G612" s="4" t="s">
        <v>1828</v>
      </c>
      <c r="H612" s="9">
        <v>5655</v>
      </c>
      <c r="I612" s="6">
        <v>42886</v>
      </c>
      <c r="J612" s="10" t="s">
        <v>2143</v>
      </c>
      <c r="K612">
        <f>_xll.AtlasFormulas.AtlasFunctions.AtlasBalance("PROD",DataAreaId,"T.LedgerTrans","Sum|AmountMST|0","","","","","","","AccountNum|Voucher","120010",$J612)</f>
        <v>52675.199999999997</v>
      </c>
    </row>
    <row r="613" spans="1:11" x14ac:dyDescent="0.25">
      <c r="A613" s="4" t="s">
        <v>977</v>
      </c>
      <c r="B613" s="7" t="str">
        <f>_xll.AtlasFormulas.AtlasFunctions.AtlasTable("PROD",DataAreaId,"T.SalesTable","%CustAccount","","","","","","","SalesId",$A613)</f>
        <v>364-000044</v>
      </c>
      <c r="C613" s="7" t="str">
        <f>_xll.AtlasFormulas.AtlasFunctions.AtlasTable("PROD",DataAreaId,"T.CustTable","%Name","","","","","","","AccountNum",$B613)</f>
        <v>Schagen Infra B.V.</v>
      </c>
      <c r="D613" s="4" t="s">
        <v>233</v>
      </c>
      <c r="E613" s="4" t="s">
        <v>231</v>
      </c>
      <c r="F613" s="6">
        <v>42867</v>
      </c>
      <c r="G613" s="4" t="s">
        <v>1828</v>
      </c>
      <c r="H613" s="9">
        <v>682.5</v>
      </c>
      <c r="I613" s="6">
        <v>42887</v>
      </c>
      <c r="J613" s="10" t="s">
        <v>2143</v>
      </c>
      <c r="K613">
        <f>_xll.AtlasFormulas.AtlasFunctions.AtlasBalance("PROD",DataAreaId,"T.LedgerTrans","Sum|AmountMST|0","","","","","","","AccountNum|Voucher","120010",$J613)</f>
        <v>52675.199999999997</v>
      </c>
    </row>
    <row r="614" spans="1:11" x14ac:dyDescent="0.25">
      <c r="A614" s="4" t="s">
        <v>997</v>
      </c>
      <c r="B614" s="7" t="str">
        <f>_xll.AtlasFormulas.AtlasFunctions.AtlasTable("PROD",DataAreaId,"T.SalesTable","%CustAccount","","","","","","","SalesId",$A614)</f>
        <v>364-000058</v>
      </c>
      <c r="C614" s="7" t="str">
        <f>_xll.AtlasFormulas.AtlasFunctions.AtlasTable("PROD",DataAreaId,"T.CustTable","%Name","","","","","","","AccountNum",$B614)</f>
        <v>D. van der Steen B.V.</v>
      </c>
      <c r="D614" s="4" t="s">
        <v>233</v>
      </c>
      <c r="E614" s="4" t="s">
        <v>231</v>
      </c>
      <c r="F614" s="6">
        <v>42900</v>
      </c>
      <c r="G614" s="4" t="s">
        <v>1828</v>
      </c>
      <c r="H614" s="9">
        <v>234</v>
      </c>
      <c r="I614" s="6">
        <v>42901</v>
      </c>
      <c r="J614" s="10" t="s">
        <v>2144</v>
      </c>
      <c r="K614">
        <f>_xll.AtlasFormulas.AtlasFunctions.AtlasBalance("PROD",DataAreaId,"T.LedgerTrans","Sum|AmountMST|0","","","","","","","AccountNum|Voucher","120010",$J614)</f>
        <v>6860.35</v>
      </c>
    </row>
    <row r="615" spans="1:11" x14ac:dyDescent="0.25">
      <c r="A615" s="4" t="s">
        <v>971</v>
      </c>
      <c r="B615" s="7" t="str">
        <f>_xll.AtlasFormulas.AtlasFunctions.AtlasTable("PROD",DataAreaId,"T.SalesTable","%CustAccount","","","","","","","SalesId",$A615)</f>
        <v>364-000058</v>
      </c>
      <c r="C615" s="7" t="str">
        <f>_xll.AtlasFormulas.AtlasFunctions.AtlasTable("PROD",DataAreaId,"T.CustTable","%Name","","","","","","","AccountNum",$B615)</f>
        <v>D. van der Steen B.V.</v>
      </c>
      <c r="D615" s="4" t="s">
        <v>233</v>
      </c>
      <c r="E615" s="4" t="s">
        <v>231</v>
      </c>
      <c r="F615" s="6">
        <v>42879</v>
      </c>
      <c r="G615" s="4" t="s">
        <v>1828</v>
      </c>
      <c r="H615" s="9">
        <v>975</v>
      </c>
      <c r="I615" s="6">
        <v>42886</v>
      </c>
      <c r="J615" s="10" t="s">
        <v>2145</v>
      </c>
      <c r="K615">
        <f>_xll.AtlasFormulas.AtlasFunctions.AtlasBalance("PROD",DataAreaId,"T.LedgerTrans","Sum|AmountMST|0","","","","","","","AccountNum|Voucher","120010",$J615)</f>
        <v>19795</v>
      </c>
    </row>
    <row r="616" spans="1:11" x14ac:dyDescent="0.25">
      <c r="A616" s="4" t="s">
        <v>971</v>
      </c>
      <c r="B616" s="7" t="str">
        <f>_xll.AtlasFormulas.AtlasFunctions.AtlasTable("PROD",DataAreaId,"T.SalesTable","%CustAccount","","","","","","","SalesId",$A616)</f>
        <v>364-000058</v>
      </c>
      <c r="C616" s="7" t="str">
        <f>_xll.AtlasFormulas.AtlasFunctions.AtlasTable("PROD",DataAreaId,"T.CustTable","%Name","","","","","","","AccountNum",$B616)</f>
        <v>D. van der Steen B.V.</v>
      </c>
      <c r="D616" s="4" t="s">
        <v>233</v>
      </c>
      <c r="E616" s="4" t="s">
        <v>231</v>
      </c>
      <c r="F616" s="6">
        <v>42879</v>
      </c>
      <c r="G616" s="4" t="s">
        <v>1828</v>
      </c>
      <c r="H616" s="9">
        <v>97.5</v>
      </c>
      <c r="I616" s="6">
        <v>42887</v>
      </c>
      <c r="J616" s="10" t="s">
        <v>2145</v>
      </c>
      <c r="K616">
        <f>_xll.AtlasFormulas.AtlasFunctions.AtlasBalance("PROD",DataAreaId,"T.LedgerTrans","Sum|AmountMST|0","","","","","","","AccountNum|Voucher","120010",$J616)</f>
        <v>19795</v>
      </c>
    </row>
    <row r="617" spans="1:11" x14ac:dyDescent="0.25">
      <c r="A617" s="4" t="s">
        <v>964</v>
      </c>
      <c r="B617" s="7" t="str">
        <f>_xll.AtlasFormulas.AtlasFunctions.AtlasTable("PROD",DataAreaId,"T.SalesTable","%CustAccount","","","","","","","SalesId",$A617)</f>
        <v>364-000123</v>
      </c>
      <c r="C617" s="7" t="str">
        <f>_xll.AtlasFormulas.AtlasFunctions.AtlasTable("PROD",DataAreaId,"T.CustTable","%Name","","","","","","","AccountNum",$B617)</f>
        <v>Roelofs Wegenbouw B.V., den Ham</v>
      </c>
      <c r="D617" s="4" t="s">
        <v>233</v>
      </c>
      <c r="E617" s="4" t="s">
        <v>231</v>
      </c>
      <c r="F617" s="6">
        <v>42863</v>
      </c>
      <c r="G617" s="4" t="s">
        <v>1828</v>
      </c>
      <c r="H617" s="9">
        <v>235.2</v>
      </c>
      <c r="I617" s="6">
        <v>42871</v>
      </c>
      <c r="J617" s="10" t="s">
        <v>2146</v>
      </c>
      <c r="K617">
        <f>_xll.AtlasFormulas.AtlasFunctions.AtlasBalance("PROD",DataAreaId,"T.LedgerTrans","Sum|AmountMST|0","","","","","","","AccountNum|Voucher","120010",$J617)</f>
        <v>0</v>
      </c>
    </row>
    <row r="618" spans="1:11" x14ac:dyDescent="0.25">
      <c r="A618" s="4" t="s">
        <v>964</v>
      </c>
      <c r="B618" s="7" t="str">
        <f>_xll.AtlasFormulas.AtlasFunctions.AtlasTable("PROD",DataAreaId,"T.SalesTable","%CustAccount","","","","","","","SalesId",$A618)</f>
        <v>364-000123</v>
      </c>
      <c r="C618" s="7" t="str">
        <f>_xll.AtlasFormulas.AtlasFunctions.AtlasTable("PROD",DataAreaId,"T.CustTable","%Name","","","","","","","AccountNum",$B618)</f>
        <v>Roelofs Wegenbouw B.V., den Ham</v>
      </c>
      <c r="D618" s="4" t="s">
        <v>233</v>
      </c>
      <c r="E618" s="4" t="s">
        <v>231</v>
      </c>
      <c r="F618" s="6">
        <v>42863</v>
      </c>
      <c r="G618" s="4" t="s">
        <v>1828</v>
      </c>
      <c r="H618" s="9">
        <v>2007.3</v>
      </c>
      <c r="I618" s="6">
        <v>42872</v>
      </c>
      <c r="J618" s="10" t="s">
        <v>2146</v>
      </c>
      <c r="K618">
        <f>_xll.AtlasFormulas.AtlasFunctions.AtlasBalance("PROD",DataAreaId,"T.LedgerTrans","Sum|AmountMST|0","","","","","","","AccountNum|Voucher","120010",$J618)</f>
        <v>0</v>
      </c>
    </row>
    <row r="619" spans="1:11" x14ac:dyDescent="0.25">
      <c r="A619" s="4" t="s">
        <v>964</v>
      </c>
      <c r="B619" s="7" t="str">
        <f>_xll.AtlasFormulas.AtlasFunctions.AtlasTable("PROD",DataAreaId,"T.SalesTable","%CustAccount","","","","","","","SalesId",$A619)</f>
        <v>364-000123</v>
      </c>
      <c r="C619" s="7" t="str">
        <f>_xll.AtlasFormulas.AtlasFunctions.AtlasTable("PROD",DataAreaId,"T.CustTable","%Name","","","","","","","AccountNum",$B619)</f>
        <v>Roelofs Wegenbouw B.V., den Ham</v>
      </c>
      <c r="D619" s="4" t="s">
        <v>233</v>
      </c>
      <c r="E619" s="4" t="s">
        <v>231</v>
      </c>
      <c r="F619" s="6">
        <v>42863</v>
      </c>
      <c r="G619" s="4" t="s">
        <v>1828</v>
      </c>
      <c r="H619" s="9">
        <v>195</v>
      </c>
      <c r="I619" s="6">
        <v>42871</v>
      </c>
      <c r="J619" s="10" t="s">
        <v>2146</v>
      </c>
      <c r="K619">
        <f>_xll.AtlasFormulas.AtlasFunctions.AtlasBalance("PROD",DataAreaId,"T.LedgerTrans","Sum|AmountMST|0","","","","","","","AccountNum|Voucher","120010",$J619)</f>
        <v>0</v>
      </c>
    </row>
    <row r="620" spans="1:11" x14ac:dyDescent="0.25">
      <c r="A620" s="4" t="s">
        <v>954</v>
      </c>
      <c r="B620" s="7" t="str">
        <f>_xll.AtlasFormulas.AtlasFunctions.AtlasTable("PROD",DataAreaId,"T.SalesTable","%CustAccount","","","","","","","SalesId",$A620)</f>
        <v>364-000097</v>
      </c>
      <c r="C620" s="7" t="str">
        <f>_xll.AtlasFormulas.AtlasFunctions.AtlasTable("PROD",DataAreaId,"T.CustTable","%Name","","","","","","","AccountNum",$B620)</f>
        <v>Heijmans Wegen</v>
      </c>
      <c r="D620" s="4" t="s">
        <v>233</v>
      </c>
      <c r="E620" s="4" t="s">
        <v>231</v>
      </c>
      <c r="F620" s="6">
        <v>42860</v>
      </c>
      <c r="G620" s="4" t="s">
        <v>1828</v>
      </c>
      <c r="H620" s="9">
        <v>16.25</v>
      </c>
      <c r="I620" s="6">
        <v>42874</v>
      </c>
      <c r="J620" s="10" t="s">
        <v>2147</v>
      </c>
      <c r="K620">
        <f>_xll.AtlasFormulas.AtlasFunctions.AtlasBalance("PROD",DataAreaId,"T.LedgerTrans","Sum|AmountMST|0","","","","","","","AccountNum|Voucher","120010",$J620)</f>
        <v>2866.5</v>
      </c>
    </row>
    <row r="621" spans="1:11" x14ac:dyDescent="0.25">
      <c r="A621" s="4" t="s">
        <v>981</v>
      </c>
      <c r="B621" s="7" t="str">
        <f>_xll.AtlasFormulas.AtlasFunctions.AtlasTable("PROD",DataAreaId,"T.SalesTable","%CustAccount","","","","","","","SalesId",$A621)</f>
        <v>364-000025</v>
      </c>
      <c r="C621" s="7" t="str">
        <f>_xll.AtlasFormulas.AtlasFunctions.AtlasTable("PROD",DataAreaId,"T.CustTable","%Name","","","","","","","AccountNum",$B621)</f>
        <v>KWS Infra Leek</v>
      </c>
      <c r="D621" s="4" t="s">
        <v>233</v>
      </c>
      <c r="E621" s="4" t="s">
        <v>231</v>
      </c>
      <c r="F621" s="6">
        <v>42892</v>
      </c>
      <c r="G621" s="4" t="s">
        <v>1828</v>
      </c>
      <c r="H621" s="9">
        <v>1139.5</v>
      </c>
      <c r="I621" s="6">
        <v>42894</v>
      </c>
      <c r="J621" s="10" t="s">
        <v>2148</v>
      </c>
      <c r="K621">
        <f>_xll.AtlasFormulas.AtlasFunctions.AtlasBalance("PROD",DataAreaId,"T.LedgerTrans","Sum|AmountMST|0","","","","","","","AccountNum|Voucher","120010",$J621)</f>
        <v>8818.9500000000007</v>
      </c>
    </row>
    <row r="622" spans="1:11" x14ac:dyDescent="0.25">
      <c r="A622" s="4" t="s">
        <v>981</v>
      </c>
      <c r="B622" s="7" t="str">
        <f>_xll.AtlasFormulas.AtlasFunctions.AtlasTable("PROD",DataAreaId,"T.SalesTable","%CustAccount","","","","","","","SalesId",$A622)</f>
        <v>364-000025</v>
      </c>
      <c r="C622" s="7" t="str">
        <f>_xll.AtlasFormulas.AtlasFunctions.AtlasTable("PROD",DataAreaId,"T.CustTable","%Name","","","","","","","AccountNum",$B622)</f>
        <v>KWS Infra Leek</v>
      </c>
      <c r="D622" s="4" t="s">
        <v>233</v>
      </c>
      <c r="E622" s="4" t="s">
        <v>231</v>
      </c>
      <c r="F622" s="6">
        <v>42892</v>
      </c>
      <c r="G622" s="4" t="s">
        <v>1828</v>
      </c>
      <c r="H622" s="9">
        <v>1.25</v>
      </c>
      <c r="I622" s="6">
        <v>42892</v>
      </c>
      <c r="J622" s="10" t="s">
        <v>2148</v>
      </c>
      <c r="K622">
        <f>_xll.AtlasFormulas.AtlasFunctions.AtlasBalance("PROD",DataAreaId,"T.LedgerTrans","Sum|AmountMST|0","","","","","","","AccountNum|Voucher","120010",$J622)</f>
        <v>8818.9500000000007</v>
      </c>
    </row>
    <row r="623" spans="1:11" x14ac:dyDescent="0.25">
      <c r="A623" s="4" t="s">
        <v>1001</v>
      </c>
      <c r="B623" s="7" t="str">
        <f>_xll.AtlasFormulas.AtlasFunctions.AtlasTable("PROD",DataAreaId,"T.SalesTable","%CustAccount","","","","","","","SalesId",$A623)</f>
        <v>364-000129</v>
      </c>
      <c r="C623" s="7" t="str">
        <f>_xll.AtlasFormulas.AtlasFunctions.AtlasTable("PROD",DataAreaId,"T.CustTable","%Name","","","","","","","AccountNum",$B623)</f>
        <v>SAAone GWW V.O.F.</v>
      </c>
      <c r="D623" s="4" t="s">
        <v>233</v>
      </c>
      <c r="E623" s="4" t="s">
        <v>231</v>
      </c>
      <c r="F623" s="6">
        <v>42902</v>
      </c>
      <c r="G623" s="4" t="s">
        <v>1828</v>
      </c>
      <c r="H623" s="9">
        <v>82.5</v>
      </c>
      <c r="I623" s="6">
        <v>42902</v>
      </c>
      <c r="J623" s="10" t="s">
        <v>2149</v>
      </c>
      <c r="K623">
        <f>_xll.AtlasFormulas.AtlasFunctions.AtlasBalance("PROD",DataAreaId,"T.LedgerTrans","Sum|AmountMST|0","","","","","","","AccountNum|Voucher","120010",$J623)</f>
        <v>556.88</v>
      </c>
    </row>
    <row r="624" spans="1:11" x14ac:dyDescent="0.25">
      <c r="A624" s="4" t="s">
        <v>952</v>
      </c>
      <c r="B624" s="7" t="str">
        <f>_xll.AtlasFormulas.AtlasFunctions.AtlasTable("PROD",DataAreaId,"T.SalesTable","%CustAccount","","","","","","","SalesId",$A624)</f>
        <v>364-000043</v>
      </c>
      <c r="C624" s="7" t="str">
        <f>_xll.AtlasFormulas.AtlasFunctions.AtlasTable("PROD",DataAreaId,"T.CustTable","%Name","","","","","","","AccountNum",$B624)</f>
        <v>Gebr. Van Kessel Wegenbouw B.V. Regio West</v>
      </c>
      <c r="D624" s="4" t="s">
        <v>233</v>
      </c>
      <c r="E624" s="4" t="s">
        <v>231</v>
      </c>
      <c r="F624" s="6">
        <v>42860</v>
      </c>
      <c r="G624" s="4" t="s">
        <v>1828</v>
      </c>
      <c r="H624" s="9">
        <v>7800</v>
      </c>
      <c r="I624" s="6">
        <v>42870</v>
      </c>
      <c r="J624" s="10" t="s">
        <v>2150</v>
      </c>
      <c r="K624">
        <f>_xll.AtlasFormulas.AtlasFunctions.AtlasBalance("PROD",DataAreaId,"T.LedgerTrans","Sum|AmountMST|0","","","","","","","AccountNum|Voucher","120010",$J624)</f>
        <v>48995</v>
      </c>
    </row>
    <row r="625" spans="1:11" x14ac:dyDescent="0.25">
      <c r="A625" s="4" t="s">
        <v>952</v>
      </c>
      <c r="B625" s="7" t="str">
        <f>_xll.AtlasFormulas.AtlasFunctions.AtlasTable("PROD",DataAreaId,"T.SalesTable","%CustAccount","","","","","","","SalesId",$A625)</f>
        <v>364-000043</v>
      </c>
      <c r="C625" s="7" t="str">
        <f>_xll.AtlasFormulas.AtlasFunctions.AtlasTable("PROD",DataAreaId,"T.CustTable","%Name","","","","","","","AccountNum",$B625)</f>
        <v>Gebr. Van Kessel Wegenbouw B.V. Regio West</v>
      </c>
      <c r="D625" s="4" t="s">
        <v>233</v>
      </c>
      <c r="E625" s="4" t="s">
        <v>231</v>
      </c>
      <c r="F625" s="6">
        <v>42870</v>
      </c>
      <c r="G625" s="4" t="s">
        <v>1828</v>
      </c>
      <c r="H625" s="9">
        <v>1170</v>
      </c>
      <c r="I625" s="6">
        <v>42870</v>
      </c>
      <c r="J625" s="10" t="s">
        <v>2151</v>
      </c>
      <c r="K625">
        <f>_xll.AtlasFormulas.AtlasFunctions.AtlasBalance("PROD",DataAreaId,"T.LedgerTrans","Sum|AmountMST|0","","","","","","","AccountNum|Voucher","120010",$J625)</f>
        <v>7311</v>
      </c>
    </row>
    <row r="626" spans="1:11" x14ac:dyDescent="0.25">
      <c r="A626" s="4" t="s">
        <v>954</v>
      </c>
      <c r="B626" s="7" t="str">
        <f>_xll.AtlasFormulas.AtlasFunctions.AtlasTable("PROD",DataAreaId,"T.SalesTable","%CustAccount","","","","","","","SalesId",$A626)</f>
        <v>364-000097</v>
      </c>
      <c r="C626" s="7" t="str">
        <f>_xll.AtlasFormulas.AtlasFunctions.AtlasTable("PROD",DataAreaId,"T.CustTable","%Name","","","","","","","AccountNum",$B626)</f>
        <v>Heijmans Wegen</v>
      </c>
      <c r="D626" s="4" t="s">
        <v>233</v>
      </c>
      <c r="E626" s="4" t="s">
        <v>231</v>
      </c>
      <c r="F626" s="6">
        <v>42860</v>
      </c>
      <c r="G626" s="4" t="s">
        <v>1828</v>
      </c>
      <c r="H626" s="9">
        <v>325</v>
      </c>
      <c r="I626" s="6">
        <v>42877</v>
      </c>
      <c r="J626" s="10" t="s">
        <v>2147</v>
      </c>
      <c r="K626">
        <f>_xll.AtlasFormulas.AtlasFunctions.AtlasBalance("PROD",DataAreaId,"T.LedgerTrans","Sum|AmountMST|0","","","","","","","AccountNum|Voucher","120010",$J626)</f>
        <v>2866.5</v>
      </c>
    </row>
    <row r="627" spans="1:11" x14ac:dyDescent="0.25">
      <c r="A627" s="4" t="s">
        <v>954</v>
      </c>
      <c r="B627" s="7" t="str">
        <f>_xll.AtlasFormulas.AtlasFunctions.AtlasTable("PROD",DataAreaId,"T.SalesTable","%CustAccount","","","","","","","SalesId",$A627)</f>
        <v>364-000097</v>
      </c>
      <c r="C627" s="7" t="str">
        <f>_xll.AtlasFormulas.AtlasFunctions.AtlasTable("PROD",DataAreaId,"T.CustTable","%Name","","","","","","","AccountNum",$B627)</f>
        <v>Heijmans Wegen</v>
      </c>
      <c r="D627" s="4" t="s">
        <v>233</v>
      </c>
      <c r="E627" s="4" t="s">
        <v>231</v>
      </c>
      <c r="F627" s="6">
        <v>42860</v>
      </c>
      <c r="G627" s="4" t="s">
        <v>1828</v>
      </c>
      <c r="H627" s="9">
        <v>48.75</v>
      </c>
      <c r="I627" s="6">
        <v>42874</v>
      </c>
      <c r="J627" s="10" t="s">
        <v>2147</v>
      </c>
      <c r="K627">
        <f>_xll.AtlasFormulas.AtlasFunctions.AtlasBalance("PROD",DataAreaId,"T.LedgerTrans","Sum|AmountMST|0","","","","","","","AccountNum|Voucher","120010",$J627)</f>
        <v>2866.5</v>
      </c>
    </row>
    <row r="628" spans="1:11" x14ac:dyDescent="0.25">
      <c r="A628" s="4" t="s">
        <v>1032</v>
      </c>
      <c r="B628" s="7" t="str">
        <f>_xll.AtlasFormulas.AtlasFunctions.AtlasTable("PROD",DataAreaId,"T.SalesTable","%CustAccount","","","","","","","SalesId",$A628)</f>
        <v>364-000092</v>
      </c>
      <c r="C628" s="7" t="str">
        <f>_xll.AtlasFormulas.AtlasFunctions.AtlasTable("PROD",DataAreaId,"T.CustTable","%Name","","","","","","","AccountNum",$B628)</f>
        <v>Grizaco NV</v>
      </c>
      <c r="D628" s="4" t="s">
        <v>233</v>
      </c>
      <c r="E628" s="4" t="s">
        <v>231</v>
      </c>
      <c r="F628" s="6">
        <v>42894</v>
      </c>
      <c r="G628" s="4" t="s">
        <v>1828</v>
      </c>
      <c r="H628" s="9">
        <v>1468.3</v>
      </c>
      <c r="I628" s="6">
        <v>42902</v>
      </c>
      <c r="J628" s="10" t="s">
        <v>2152</v>
      </c>
      <c r="K628">
        <f>_xll.AtlasFormulas.AtlasFunctions.AtlasBalance("PROD",DataAreaId,"T.LedgerTrans","Sum|AmountMST|0","","","","","","","AccountNum|Voucher","120010",$J628)</f>
        <v>168734.8</v>
      </c>
    </row>
    <row r="629" spans="1:11" x14ac:dyDescent="0.25">
      <c r="A629" s="4" t="s">
        <v>1032</v>
      </c>
      <c r="B629" s="7" t="str">
        <f>_xll.AtlasFormulas.AtlasFunctions.AtlasTable("PROD",DataAreaId,"T.SalesTable","%CustAccount","","","","","","","SalesId",$A629)</f>
        <v>364-000092</v>
      </c>
      <c r="C629" s="7" t="str">
        <f>_xll.AtlasFormulas.AtlasFunctions.AtlasTable("PROD",DataAreaId,"T.CustTable","%Name","","","","","","","AccountNum",$B629)</f>
        <v>Grizaco NV</v>
      </c>
      <c r="D629" s="4" t="s">
        <v>233</v>
      </c>
      <c r="E629" s="4" t="s">
        <v>231</v>
      </c>
      <c r="F629" s="6">
        <v>42902</v>
      </c>
      <c r="G629" s="4" t="s">
        <v>1828</v>
      </c>
      <c r="H629" s="9">
        <v>1468.3</v>
      </c>
      <c r="I629" s="6">
        <v>42902</v>
      </c>
      <c r="J629" s="10" t="s">
        <v>2153</v>
      </c>
      <c r="K629">
        <f>_xll.AtlasFormulas.AtlasFunctions.AtlasBalance("PROD",DataAreaId,"T.LedgerTrans","Sum|AmountMST|0","","","","","","","AccountNum|Voucher","120010",$J629)</f>
        <v>0</v>
      </c>
    </row>
    <row r="630" spans="1:11" x14ac:dyDescent="0.25">
      <c r="A630" s="4" t="s">
        <v>995</v>
      </c>
      <c r="B630" s="7" t="str">
        <f>_xll.AtlasFormulas.AtlasFunctions.AtlasTable("PROD",DataAreaId,"T.SalesTable","%CustAccount","","","","","","","SalesId",$A630)</f>
        <v>364-000076</v>
      </c>
      <c r="C630" s="7" t="str">
        <f>_xll.AtlasFormulas.AtlasFunctions.AtlasTable("PROD",DataAreaId,"T.CustTable","%Name","","","","","","","AccountNum",$B630)</f>
        <v>Heijmans Wegen B.V. Regio Zuid</v>
      </c>
      <c r="D630" s="4" t="s">
        <v>233</v>
      </c>
      <c r="E630" s="4" t="s">
        <v>231</v>
      </c>
      <c r="F630" s="6">
        <v>42902</v>
      </c>
      <c r="G630" s="4" t="s">
        <v>1828</v>
      </c>
      <c r="H630" s="9">
        <v>126.5</v>
      </c>
      <c r="I630" s="6">
        <v>42902</v>
      </c>
      <c r="J630" s="10" t="s">
        <v>2154</v>
      </c>
      <c r="K630">
        <f>_xll.AtlasFormulas.AtlasFunctions.AtlasBalance("PROD",DataAreaId,"T.LedgerTrans","Sum|AmountMST|0","","","","","","","AccountNum|Voucher","120010",$J630)</f>
        <v>0</v>
      </c>
    </row>
    <row r="631" spans="1:11" x14ac:dyDescent="0.25">
      <c r="A631" s="4" t="s">
        <v>1001</v>
      </c>
      <c r="B631" s="7" t="str">
        <f>_xll.AtlasFormulas.AtlasFunctions.AtlasTable("PROD",DataAreaId,"T.SalesTable","%CustAccount","","","","","","","SalesId",$A631)</f>
        <v>364-000129</v>
      </c>
      <c r="C631" s="7" t="str">
        <f>_xll.AtlasFormulas.AtlasFunctions.AtlasTable("PROD",DataAreaId,"T.CustTable","%Name","","","","","","","AccountNum",$B631)</f>
        <v>SAAone GWW V.O.F.</v>
      </c>
      <c r="D631" s="4" t="s">
        <v>233</v>
      </c>
      <c r="E631" s="4" t="s">
        <v>231</v>
      </c>
      <c r="F631" s="6">
        <v>42902</v>
      </c>
      <c r="G631" s="4" t="s">
        <v>1828</v>
      </c>
      <c r="H631" s="9">
        <v>63.75</v>
      </c>
      <c r="I631" s="6">
        <v>42902</v>
      </c>
      <c r="J631" s="10" t="s">
        <v>2155</v>
      </c>
      <c r="K631">
        <f>_xll.AtlasFormulas.AtlasFunctions.AtlasBalance("PROD",DataAreaId,"T.LedgerTrans","Sum|AmountMST|0","","","","","","","AccountNum|Voucher","120010",$J631)</f>
        <v>0</v>
      </c>
    </row>
    <row r="632" spans="1:11" x14ac:dyDescent="0.25">
      <c r="A632" s="4" t="s">
        <v>969</v>
      </c>
      <c r="B632" s="7" t="str">
        <f>_xll.AtlasFormulas.AtlasFunctions.AtlasTable("PROD",DataAreaId,"T.SalesTable","%CustAccount","","","","","","","SalesId",$A632)</f>
        <v>364-000129</v>
      </c>
      <c r="C632" s="7" t="str">
        <f>_xll.AtlasFormulas.AtlasFunctions.AtlasTable("PROD",DataAreaId,"T.CustTable","%Name","","","","","","","AccountNum",$B632)</f>
        <v>SAAone GWW V.O.F.</v>
      </c>
      <c r="D632" s="4" t="s">
        <v>233</v>
      </c>
      <c r="E632" s="4" t="s">
        <v>231</v>
      </c>
      <c r="F632" s="6">
        <v>42873</v>
      </c>
      <c r="G632" s="4" t="s">
        <v>1828</v>
      </c>
      <c r="H632" s="9">
        <v>214.5</v>
      </c>
      <c r="I632" s="6">
        <v>42874</v>
      </c>
      <c r="J632" s="10" t="s">
        <v>2156</v>
      </c>
      <c r="K632">
        <f>_xll.AtlasFormulas.AtlasFunctions.AtlasBalance("PROD",DataAreaId,"T.LedgerTrans","Sum|AmountMST|0","","","","","","","AccountNum|Voucher","120010",$J632)</f>
        <v>1762.88</v>
      </c>
    </row>
    <row r="633" spans="1:11" x14ac:dyDescent="0.25">
      <c r="A633" s="4" t="s">
        <v>1001</v>
      </c>
      <c r="B633" s="7" t="str">
        <f>_xll.AtlasFormulas.AtlasFunctions.AtlasTable("PROD",DataAreaId,"T.SalesTable","%CustAccount","","","","","","","SalesId",$A633)</f>
        <v>364-000129</v>
      </c>
      <c r="C633" s="7" t="str">
        <f>_xll.AtlasFormulas.AtlasFunctions.AtlasTable("PROD",DataAreaId,"T.CustTable","%Name","","","","","","","AccountNum",$B633)</f>
        <v>SAAone GWW V.O.F.</v>
      </c>
      <c r="D633" s="4" t="s">
        <v>233</v>
      </c>
      <c r="E633" s="4" t="s">
        <v>231</v>
      </c>
      <c r="F633" s="6">
        <v>42902</v>
      </c>
      <c r="G633" s="4" t="s">
        <v>1828</v>
      </c>
      <c r="H633" s="9">
        <v>3315</v>
      </c>
      <c r="I633" s="6">
        <v>42902</v>
      </c>
      <c r="J633" s="10" t="s">
        <v>2157</v>
      </c>
      <c r="K633">
        <f>_xll.AtlasFormulas.AtlasFunctions.AtlasBalance("PROD",DataAreaId,"T.LedgerTrans","Sum|AmountMST|0","","","","","","","AccountNum|Voucher","120010",$J633)</f>
        <v>24488.44</v>
      </c>
    </row>
    <row r="634" spans="1:11" x14ac:dyDescent="0.25">
      <c r="A634" s="4" t="s">
        <v>1001</v>
      </c>
      <c r="B634" s="7" t="str">
        <f>_xll.AtlasFormulas.AtlasFunctions.AtlasTable("PROD",DataAreaId,"T.SalesTable","%CustAccount","","","","","","","SalesId",$A634)</f>
        <v>364-000129</v>
      </c>
      <c r="C634" s="7" t="str">
        <f>_xll.AtlasFormulas.AtlasFunctions.AtlasTable("PROD",DataAreaId,"T.CustTable","%Name","","","","","","","AccountNum",$B634)</f>
        <v>SAAone GWW V.O.F.</v>
      </c>
      <c r="D634" s="4" t="s">
        <v>233</v>
      </c>
      <c r="E634" s="4" t="s">
        <v>231</v>
      </c>
      <c r="F634" s="6">
        <v>42902</v>
      </c>
      <c r="G634" s="4" t="s">
        <v>1828</v>
      </c>
      <c r="H634" s="9">
        <v>146.25</v>
      </c>
      <c r="I634" s="6">
        <v>42902</v>
      </c>
      <c r="J634" s="10" t="s">
        <v>2157</v>
      </c>
      <c r="K634">
        <f>_xll.AtlasFormulas.AtlasFunctions.AtlasBalance("PROD",DataAreaId,"T.LedgerTrans","Sum|AmountMST|0","","","","","","","AccountNum|Voucher","120010",$J634)</f>
        <v>24488.44</v>
      </c>
    </row>
    <row r="635" spans="1:11" x14ac:dyDescent="0.25">
      <c r="A635" s="4" t="s">
        <v>985</v>
      </c>
      <c r="B635" s="7" t="str">
        <f>_xll.AtlasFormulas.AtlasFunctions.AtlasTable("PROD",DataAreaId,"T.SalesTable","%CustAccount","","","","","","","SalesId",$A635)</f>
        <v>364-000025</v>
      </c>
      <c r="C635" s="7" t="str">
        <f>_xll.AtlasFormulas.AtlasFunctions.AtlasTable("PROD",DataAreaId,"T.CustTable","%Name","","","","","","","AccountNum",$B635)</f>
        <v>KWS Infra Leek</v>
      </c>
      <c r="D635" s="4" t="s">
        <v>233</v>
      </c>
      <c r="E635" s="4" t="s">
        <v>231</v>
      </c>
      <c r="F635" s="6">
        <v>42894</v>
      </c>
      <c r="G635" s="4" t="s">
        <v>1828</v>
      </c>
      <c r="H635" s="9">
        <v>510</v>
      </c>
      <c r="I635" s="6">
        <v>42894</v>
      </c>
      <c r="J635" s="10" t="s">
        <v>2158</v>
      </c>
      <c r="K635">
        <f>_xll.AtlasFormulas.AtlasFunctions.AtlasBalance("PROD",DataAreaId,"T.LedgerTrans","Sum|AmountMST|0","","","","","","","AccountNum|Voucher","120010",$J635)</f>
        <v>7912.36</v>
      </c>
    </row>
    <row r="636" spans="1:11" x14ac:dyDescent="0.25">
      <c r="A636" s="4" t="s">
        <v>985</v>
      </c>
      <c r="B636" s="7" t="str">
        <f>_xll.AtlasFormulas.AtlasFunctions.AtlasTable("PROD",DataAreaId,"T.SalesTable","%CustAccount","","","","","","","SalesId",$A636)</f>
        <v>364-000025</v>
      </c>
      <c r="C636" s="7" t="str">
        <f>_xll.AtlasFormulas.AtlasFunctions.AtlasTable("PROD",DataAreaId,"T.CustTable","%Name","","","","","","","AccountNum",$B636)</f>
        <v>KWS Infra Leek</v>
      </c>
      <c r="D636" s="4" t="s">
        <v>233</v>
      </c>
      <c r="E636" s="4" t="s">
        <v>231</v>
      </c>
      <c r="F636" s="6">
        <v>42894</v>
      </c>
      <c r="G636" s="4" t="s">
        <v>1828</v>
      </c>
      <c r="H636" s="9">
        <v>122.16</v>
      </c>
      <c r="I636" s="6">
        <v>42894</v>
      </c>
      <c r="J636" s="10" t="s">
        <v>2158</v>
      </c>
      <c r="K636">
        <f>_xll.AtlasFormulas.AtlasFunctions.AtlasBalance("PROD",DataAreaId,"T.LedgerTrans","Sum|AmountMST|0","","","","","","","AccountNum|Voucher","120010",$J636)</f>
        <v>7912.36</v>
      </c>
    </row>
    <row r="637" spans="1:11" x14ac:dyDescent="0.25">
      <c r="A637" s="4" t="s">
        <v>981</v>
      </c>
      <c r="B637" s="7" t="str">
        <f>_xll.AtlasFormulas.AtlasFunctions.AtlasTable("PROD",DataAreaId,"T.SalesTable","%CustAccount","","","","","","","SalesId",$A637)</f>
        <v>364-000025</v>
      </c>
      <c r="C637" s="7" t="str">
        <f>_xll.AtlasFormulas.AtlasFunctions.AtlasTable("PROD",DataAreaId,"T.CustTable","%Name","","","","","","","AccountNum",$B637)</f>
        <v>KWS Infra Leek</v>
      </c>
      <c r="D637" s="4" t="s">
        <v>233</v>
      </c>
      <c r="E637" s="4" t="s">
        <v>231</v>
      </c>
      <c r="F637" s="6">
        <v>42892</v>
      </c>
      <c r="G637" s="4" t="s">
        <v>1828</v>
      </c>
      <c r="H637" s="9">
        <v>1.25</v>
      </c>
      <c r="I637" s="6">
        <v>42892</v>
      </c>
      <c r="J637" s="10" t="s">
        <v>2159</v>
      </c>
      <c r="K637">
        <f>_xll.AtlasFormulas.AtlasFunctions.AtlasBalance("PROD",DataAreaId,"T.LedgerTrans","Sum|AmountMST|0","","","","","","","AccountNum|Voucher","120010",$J637)</f>
        <v>0</v>
      </c>
    </row>
    <row r="638" spans="1:11" x14ac:dyDescent="0.25">
      <c r="A638" s="4" t="s">
        <v>954</v>
      </c>
      <c r="B638" s="7" t="str">
        <f>_xll.AtlasFormulas.AtlasFunctions.AtlasTable("PROD",DataAreaId,"T.SalesTable","%CustAccount","","","","","","","SalesId",$A638)</f>
        <v>364-000097</v>
      </c>
      <c r="C638" s="7" t="str">
        <f>_xll.AtlasFormulas.AtlasFunctions.AtlasTable("PROD",DataAreaId,"T.CustTable","%Name","","","","","","","AccountNum",$B638)</f>
        <v>Heijmans Wegen</v>
      </c>
      <c r="D638" s="4" t="s">
        <v>233</v>
      </c>
      <c r="E638" s="4" t="s">
        <v>231</v>
      </c>
      <c r="F638" s="6">
        <v>42874</v>
      </c>
      <c r="G638" s="4" t="s">
        <v>1828</v>
      </c>
      <c r="H638" s="9">
        <v>16.25</v>
      </c>
      <c r="I638" s="6">
        <v>42874</v>
      </c>
      <c r="J638" s="10" t="s">
        <v>2160</v>
      </c>
      <c r="K638">
        <f>_xll.AtlasFormulas.AtlasFunctions.AtlasBalance("PROD",DataAreaId,"T.LedgerTrans","Sum|AmountMST|0","","","","","","","AccountNum|Voucher","120010",$J638)</f>
        <v>0</v>
      </c>
    </row>
    <row r="639" spans="1:11" x14ac:dyDescent="0.25">
      <c r="A639" s="4" t="s">
        <v>964</v>
      </c>
      <c r="B639" s="7" t="str">
        <f>_xll.AtlasFormulas.AtlasFunctions.AtlasTable("PROD",DataAreaId,"T.SalesTable","%CustAccount","","","","","","","SalesId",$A639)</f>
        <v>364-000123</v>
      </c>
      <c r="C639" s="7" t="str">
        <f>_xll.AtlasFormulas.AtlasFunctions.AtlasTable("PROD",DataAreaId,"T.CustTable","%Name","","","","","","","AccountNum",$B639)</f>
        <v>Roelofs Wegenbouw B.V., den Ham</v>
      </c>
      <c r="D639" s="4" t="s">
        <v>233</v>
      </c>
      <c r="E639" s="4" t="s">
        <v>231</v>
      </c>
      <c r="F639" s="6">
        <v>42871</v>
      </c>
      <c r="G639" s="4" t="s">
        <v>1828</v>
      </c>
      <c r="H639" s="9">
        <v>300</v>
      </c>
      <c r="I639" s="6">
        <v>42871</v>
      </c>
      <c r="J639" s="10" t="s">
        <v>2161</v>
      </c>
      <c r="K639">
        <f>_xll.AtlasFormulas.AtlasFunctions.AtlasBalance("PROD",DataAreaId,"T.LedgerTrans","Sum|AmountMST|0","","","","","","","AccountNum|Voucher","120010",$J639)</f>
        <v>0</v>
      </c>
    </row>
    <row r="640" spans="1:11" x14ac:dyDescent="0.25">
      <c r="A640" s="4" t="s">
        <v>1110</v>
      </c>
      <c r="B640" s="7" t="str">
        <f>_xll.AtlasFormulas.AtlasFunctions.AtlasTable("PROD",DataAreaId,"T.SalesTable","%CustAccount","","","","","","","SalesId",$A640)</f>
        <v>364-000025</v>
      </c>
      <c r="C640" s="7" t="str">
        <f>_xll.AtlasFormulas.AtlasFunctions.AtlasTable("PROD",DataAreaId,"T.CustTable","%Name","","","","","","","AccountNum",$B640)</f>
        <v>KWS Infra Leek</v>
      </c>
      <c r="D640" s="4" t="s">
        <v>340</v>
      </c>
      <c r="E640" s="4" t="s">
        <v>329</v>
      </c>
      <c r="F640" s="6">
        <v>42894</v>
      </c>
      <c r="G640" s="4" t="s">
        <v>1828</v>
      </c>
      <c r="H640" s="9">
        <v>315</v>
      </c>
      <c r="I640" s="6">
        <v>42894</v>
      </c>
      <c r="J640" s="10" t="s">
        <v>2129</v>
      </c>
      <c r="K640">
        <f>_xll.AtlasFormulas.AtlasFunctions.AtlasBalance("PROD",DataAreaId,"T.LedgerTrans","Sum|AmountMST|0","","","","","","","AccountNum|Voucher","120010",$J640)</f>
        <v>3366</v>
      </c>
    </row>
    <row r="641" spans="1:11" x14ac:dyDescent="0.25">
      <c r="A641" s="4" t="s">
        <v>975</v>
      </c>
      <c r="B641" s="7" t="str">
        <f>_xll.AtlasFormulas.AtlasFunctions.AtlasTable("PROD",DataAreaId,"T.SalesTable","%CustAccount","","","","","","","SalesId",$A641)</f>
        <v>364-000058</v>
      </c>
      <c r="C641" s="7" t="str">
        <f>_xll.AtlasFormulas.AtlasFunctions.AtlasTable("PROD",DataAreaId,"T.CustTable","%Name","","","","","","","AccountNum",$B641)</f>
        <v>D. van der Steen B.V.</v>
      </c>
      <c r="D641" s="4" t="s">
        <v>340</v>
      </c>
      <c r="E641" s="4" t="s">
        <v>329</v>
      </c>
      <c r="F641" s="6">
        <v>42886</v>
      </c>
      <c r="G641" s="4" t="s">
        <v>1828</v>
      </c>
      <c r="H641" s="9">
        <v>4140</v>
      </c>
      <c r="I641" s="6">
        <v>42886</v>
      </c>
      <c r="J641" s="10" t="s">
        <v>2162</v>
      </c>
      <c r="K641">
        <f>_xll.AtlasFormulas.AtlasFunctions.AtlasBalance("PROD",DataAreaId,"T.LedgerTrans","Sum|AmountMST|0","","","","","","","AccountNum|Voucher","120010",$J641)</f>
        <v>28754.5</v>
      </c>
    </row>
    <row r="642" spans="1:11" x14ac:dyDescent="0.25">
      <c r="A642" s="4" t="s">
        <v>1032</v>
      </c>
      <c r="B642" s="7" t="str">
        <f>_xll.AtlasFormulas.AtlasFunctions.AtlasTable("PROD",DataAreaId,"T.SalesTable","%CustAccount","","","","","","","SalesId",$A642)</f>
        <v>364-000092</v>
      </c>
      <c r="C642" s="7" t="str">
        <f>_xll.AtlasFormulas.AtlasFunctions.AtlasTable("PROD",DataAreaId,"T.CustTable","%Name","","","","","","","AccountNum",$B642)</f>
        <v>Grizaco NV</v>
      </c>
      <c r="D642" s="4" t="s">
        <v>233</v>
      </c>
      <c r="E642" s="4" t="s">
        <v>231</v>
      </c>
      <c r="F642" s="6">
        <v>42894</v>
      </c>
      <c r="G642" s="4" t="s">
        <v>1828</v>
      </c>
      <c r="H642" s="9">
        <v>18519.2</v>
      </c>
      <c r="I642" s="6">
        <v>42902</v>
      </c>
      <c r="J642" s="10" t="s">
        <v>2152</v>
      </c>
      <c r="K642">
        <f>_xll.AtlasFormulas.AtlasFunctions.AtlasBalance("PROD",DataAreaId,"T.LedgerTrans","Sum|AmountMST|0","","","","","","","AccountNum|Voucher","120010",$J642)</f>
        <v>168734.8</v>
      </c>
    </row>
    <row r="643" spans="1:11" x14ac:dyDescent="0.25">
      <c r="A643" s="4" t="s">
        <v>1032</v>
      </c>
      <c r="B643" s="7" t="str">
        <f>_xll.AtlasFormulas.AtlasFunctions.AtlasTable("PROD",DataAreaId,"T.SalesTable","%CustAccount","","","","","","","SalesId",$A643)</f>
        <v>364-000092</v>
      </c>
      <c r="C643" s="7" t="str">
        <f>_xll.AtlasFormulas.AtlasFunctions.AtlasTable("PROD",DataAreaId,"T.CustTable","%Name","","","","","","","AccountNum",$B643)</f>
        <v>Grizaco NV</v>
      </c>
      <c r="D643" s="4" t="s">
        <v>233</v>
      </c>
      <c r="E643" s="4" t="s">
        <v>231</v>
      </c>
      <c r="F643" s="6">
        <v>42894</v>
      </c>
      <c r="G643" s="4" t="s">
        <v>1828</v>
      </c>
      <c r="H643" s="9">
        <v>292.5</v>
      </c>
      <c r="I643" s="6">
        <v>42902</v>
      </c>
      <c r="J643" s="10" t="s">
        <v>2152</v>
      </c>
      <c r="K643">
        <f>_xll.AtlasFormulas.AtlasFunctions.AtlasBalance("PROD",DataAreaId,"T.LedgerTrans","Sum|AmountMST|0","","","","","","","AccountNum|Voucher","120010",$J643)</f>
        <v>168734.8</v>
      </c>
    </row>
    <row r="644" spans="1:11" x14ac:dyDescent="0.25">
      <c r="A644" s="4" t="s">
        <v>926</v>
      </c>
      <c r="B644" s="7" t="str">
        <f>_xll.AtlasFormulas.AtlasFunctions.AtlasTable("PROD",DataAreaId,"T.SalesTable","%CustAccount","","","","","","","SalesId",$A644)</f>
        <v>364-000055</v>
      </c>
      <c r="C644" s="7" t="str">
        <f>_xll.AtlasFormulas.AtlasFunctions.AtlasTable("PROD",DataAreaId,"T.CustTable","%Name","","","","","","","AccountNum",$B644)</f>
        <v>Aannemingsmaatschappij van Gelder B.V.</v>
      </c>
      <c r="D644" s="4" t="s">
        <v>336</v>
      </c>
      <c r="E644" s="4" t="s">
        <v>231</v>
      </c>
      <c r="F644" s="6">
        <v>42760</v>
      </c>
      <c r="G644" s="4" t="s">
        <v>1828</v>
      </c>
      <c r="H644" s="9">
        <v>50</v>
      </c>
      <c r="I644" s="6">
        <v>42760</v>
      </c>
      <c r="J644" s="10" t="s">
        <v>2163</v>
      </c>
      <c r="K644">
        <f>_xll.AtlasFormulas.AtlasFunctions.AtlasBalance("PROD",DataAreaId,"T.LedgerTrans","Sum|AmountMST|0","","","","","","","AccountNum|Voucher","120010",$J644)</f>
        <v>0</v>
      </c>
    </row>
    <row r="645" spans="1:11" x14ac:dyDescent="0.25">
      <c r="A645" s="4" t="s">
        <v>926</v>
      </c>
      <c r="B645" s="7" t="str">
        <f>_xll.AtlasFormulas.AtlasFunctions.AtlasTable("PROD",DataAreaId,"T.SalesTable","%CustAccount","","","","","","","SalesId",$A645)</f>
        <v>364-000055</v>
      </c>
      <c r="C645" s="7" t="str">
        <f>_xll.AtlasFormulas.AtlasFunctions.AtlasTable("PROD",DataAreaId,"T.CustTable","%Name","","","","","","","AccountNum",$B645)</f>
        <v>Aannemingsmaatschappij van Gelder B.V.</v>
      </c>
      <c r="D645" s="4" t="s">
        <v>336</v>
      </c>
      <c r="E645" s="4" t="s">
        <v>231</v>
      </c>
      <c r="F645" s="6">
        <v>42759</v>
      </c>
      <c r="G645" s="4" t="s">
        <v>1828</v>
      </c>
      <c r="H645" s="9">
        <v>625</v>
      </c>
      <c r="I645" s="6">
        <v>42760</v>
      </c>
      <c r="J645" s="10" t="s">
        <v>2138</v>
      </c>
      <c r="K645">
        <f>_xll.AtlasFormulas.AtlasFunctions.AtlasBalance("PROD",DataAreaId,"T.LedgerTrans","Sum|AmountMST|0","","","","","","","AccountNum|Voucher","120010",$J645)</f>
        <v>10400</v>
      </c>
    </row>
    <row r="646" spans="1:11" x14ac:dyDescent="0.25">
      <c r="A646" s="4" t="s">
        <v>932</v>
      </c>
      <c r="B646" s="7" t="str">
        <f>_xll.AtlasFormulas.AtlasFunctions.AtlasTable("PROD",DataAreaId,"T.SalesTable","%CustAccount","","","","","","","SalesId",$A646)</f>
        <v>364-000008</v>
      </c>
      <c r="C646" s="7" t="str">
        <f>_xll.AtlasFormulas.AtlasFunctions.AtlasTable("PROD",DataAreaId,"T.CustTable","%Name","","","","","","","AccountNum",$B646)</f>
        <v>Mourik Groot-Ammers BV</v>
      </c>
      <c r="D646" s="4" t="s">
        <v>336</v>
      </c>
      <c r="E646" s="4" t="s">
        <v>231</v>
      </c>
      <c r="F646" s="6">
        <v>42807</v>
      </c>
      <c r="G646" s="4" t="s">
        <v>1828</v>
      </c>
      <c r="H646" s="9">
        <v>915</v>
      </c>
      <c r="I646" s="6">
        <v>42807</v>
      </c>
      <c r="J646" s="10" t="s">
        <v>2164</v>
      </c>
      <c r="K646">
        <f>_xll.AtlasFormulas.AtlasFunctions.AtlasBalance("PROD",DataAreaId,"T.LedgerTrans","Sum|AmountMST|0","","","","","","","AccountNum|Voucher","120010",$J646)</f>
        <v>6267.75</v>
      </c>
    </row>
    <row r="647" spans="1:11" x14ac:dyDescent="0.25">
      <c r="A647" s="4" t="s">
        <v>943</v>
      </c>
      <c r="B647" s="7" t="str">
        <f>_xll.AtlasFormulas.AtlasFunctions.AtlasTable("PROD",DataAreaId,"T.SalesTable","%CustAccount","","","","","","","SalesId",$A647)</f>
        <v>364-000044</v>
      </c>
      <c r="C647" s="7" t="str">
        <f>_xll.AtlasFormulas.AtlasFunctions.AtlasTable("PROD",DataAreaId,"T.CustTable","%Name","","","","","","","AccountNum",$B647)</f>
        <v>Schagen Infra B.V.</v>
      </c>
      <c r="D647" s="4" t="s">
        <v>340</v>
      </c>
      <c r="E647" s="4" t="s">
        <v>329</v>
      </c>
      <c r="F647" s="6">
        <v>42821</v>
      </c>
      <c r="G647" s="4" t="s">
        <v>1828</v>
      </c>
      <c r="H647" s="9">
        <v>1650</v>
      </c>
      <c r="I647" s="6">
        <v>42837</v>
      </c>
      <c r="J647" s="10" t="s">
        <v>2135</v>
      </c>
      <c r="K647">
        <f>_xll.AtlasFormulas.AtlasFunctions.AtlasBalance("PROD",DataAreaId,"T.LedgerTrans","Sum|AmountMST|0","","","","","","","AccountNum|Voucher","120010",$J647)</f>
        <v>64813.86</v>
      </c>
    </row>
    <row r="648" spans="1:11" x14ac:dyDescent="0.25">
      <c r="A648" s="4" t="s">
        <v>1068</v>
      </c>
      <c r="B648" s="7" t="str">
        <f>_xll.AtlasFormulas.AtlasFunctions.AtlasTable("PROD",DataAreaId,"T.SalesTable","%CustAccount","","","","","","","SalesId",$A648)</f>
        <v>364-000058</v>
      </c>
      <c r="C648" s="7" t="str">
        <f>_xll.AtlasFormulas.AtlasFunctions.AtlasTable("PROD",DataAreaId,"T.CustTable","%Name","","","","","","","AccountNum",$B648)</f>
        <v>D. van der Steen B.V.</v>
      </c>
      <c r="D648" s="4" t="s">
        <v>340</v>
      </c>
      <c r="E648" s="4" t="s">
        <v>329</v>
      </c>
      <c r="F648" s="6">
        <v>42859</v>
      </c>
      <c r="G648" s="4" t="s">
        <v>1828</v>
      </c>
      <c r="H648" s="9">
        <v>450</v>
      </c>
      <c r="I648" s="6">
        <v>42867</v>
      </c>
      <c r="J648" s="10" t="s">
        <v>2165</v>
      </c>
      <c r="K648">
        <f>_xll.AtlasFormulas.AtlasFunctions.AtlasBalance("PROD",DataAreaId,"T.LedgerTrans","Sum|AmountMST|0","","","","","","","AccountNum|Voucher","120010",$J648)</f>
        <v>2475</v>
      </c>
    </row>
    <row r="649" spans="1:11" x14ac:dyDescent="0.25">
      <c r="A649" s="4" t="s">
        <v>1107</v>
      </c>
      <c r="B649" s="7" t="str">
        <f>_xll.AtlasFormulas.AtlasFunctions.AtlasTable("PROD",DataAreaId,"T.SalesTable","%CustAccount","","","","","","","SalesId",$A649)</f>
        <v>364-000058</v>
      </c>
      <c r="C649" s="7" t="str">
        <f>_xll.AtlasFormulas.AtlasFunctions.AtlasTable("PROD",DataAreaId,"T.CustTable","%Name","","","","","","","AccountNum",$B649)</f>
        <v>D. van der Steen B.V.</v>
      </c>
      <c r="D649" s="4" t="s">
        <v>340</v>
      </c>
      <c r="E649" s="4" t="s">
        <v>329</v>
      </c>
      <c r="F649" s="6">
        <v>42870</v>
      </c>
      <c r="G649" s="4" t="s">
        <v>1828</v>
      </c>
      <c r="H649" s="9">
        <v>300</v>
      </c>
      <c r="I649" s="6">
        <v>42870</v>
      </c>
      <c r="J649" s="10" t="s">
        <v>2166</v>
      </c>
      <c r="K649">
        <f>_xll.AtlasFormulas.AtlasFunctions.AtlasBalance("PROD",DataAreaId,"T.LedgerTrans","Sum|AmountMST|0","","","","","","","AccountNum|Voucher","120010",$J649)</f>
        <v>1650</v>
      </c>
    </row>
    <row r="650" spans="1:11" x14ac:dyDescent="0.25">
      <c r="A650" s="4" t="s">
        <v>997</v>
      </c>
      <c r="B650" s="7" t="str">
        <f>_xll.AtlasFormulas.AtlasFunctions.AtlasTable("PROD",DataAreaId,"T.SalesTable","%CustAccount","","","","","","","SalesId",$A650)</f>
        <v>364-000058</v>
      </c>
      <c r="C650" s="7" t="str">
        <f>_xll.AtlasFormulas.AtlasFunctions.AtlasTable("PROD",DataAreaId,"T.CustTable","%Name","","","","","","","AccountNum",$B650)</f>
        <v>D. van der Steen B.V.</v>
      </c>
      <c r="D650" s="4" t="s">
        <v>336</v>
      </c>
      <c r="E650" s="4" t="s">
        <v>231</v>
      </c>
      <c r="F650" s="6">
        <v>42900</v>
      </c>
      <c r="G650" s="4" t="s">
        <v>1828</v>
      </c>
      <c r="H650" s="9">
        <v>540</v>
      </c>
      <c r="I650" s="6">
        <v>42901</v>
      </c>
      <c r="J650" s="10" t="s">
        <v>2144</v>
      </c>
      <c r="K650">
        <f>_xll.AtlasFormulas.AtlasFunctions.AtlasBalance("PROD",DataAreaId,"T.LedgerTrans","Sum|AmountMST|0","","","","","","","AccountNum|Voucher","120010",$J650)</f>
        <v>6860.35</v>
      </c>
    </row>
    <row r="651" spans="1:11" x14ac:dyDescent="0.25">
      <c r="A651" s="4" t="s">
        <v>1019</v>
      </c>
      <c r="B651" s="7" t="str">
        <f>_xll.AtlasFormulas.AtlasFunctions.AtlasTable("PROD",DataAreaId,"T.SalesTable","%CustAccount","","","","","","","SalesId",$A651)</f>
        <v>364-000022</v>
      </c>
      <c r="C651" s="7" t="str">
        <f>_xll.AtlasFormulas.AtlasFunctions.AtlasTable("PROD",DataAreaId,"T.CustTable","%Name","","","","","","","AccountNum",$B651)</f>
        <v>KWS Infra Rotterdam</v>
      </c>
      <c r="D651" s="4" t="s">
        <v>336</v>
      </c>
      <c r="E651" s="4" t="s">
        <v>231</v>
      </c>
      <c r="F651" s="6">
        <v>42800</v>
      </c>
      <c r="G651" s="4" t="s">
        <v>1828</v>
      </c>
      <c r="H651" s="9">
        <v>75</v>
      </c>
      <c r="I651" s="6">
        <v>42822</v>
      </c>
      <c r="J651" s="10" t="s">
        <v>2167</v>
      </c>
      <c r="K651">
        <f>_xll.AtlasFormulas.AtlasFunctions.AtlasBalance("PROD",DataAreaId,"T.LedgerTrans","Sum|AmountMST|0","","","","","","","AccountNum|Voucher","120010",$J651)</f>
        <v>1135.2</v>
      </c>
    </row>
    <row r="652" spans="1:11" x14ac:dyDescent="0.25">
      <c r="A652" s="4" t="s">
        <v>928</v>
      </c>
      <c r="B652" s="7" t="str">
        <f>_xll.AtlasFormulas.AtlasFunctions.AtlasTable("PROD",DataAreaId,"T.SalesTable","%CustAccount","","","","","","","SalesId",$A652)</f>
        <v>364-000129</v>
      </c>
      <c r="C652" s="7" t="str">
        <f>_xll.AtlasFormulas.AtlasFunctions.AtlasTable("PROD",DataAreaId,"T.CustTable","%Name","","","","","","","AccountNum",$B652)</f>
        <v>SAAone GWW V.O.F.</v>
      </c>
      <c r="D652" s="4" t="s">
        <v>336</v>
      </c>
      <c r="E652" s="4" t="s">
        <v>231</v>
      </c>
      <c r="F652" s="6">
        <v>42796</v>
      </c>
      <c r="G652" s="4" t="s">
        <v>1828</v>
      </c>
      <c r="H652" s="9">
        <v>300</v>
      </c>
      <c r="I652" s="6">
        <v>42837</v>
      </c>
      <c r="J652" s="10" t="s">
        <v>2137</v>
      </c>
      <c r="K652">
        <f>_xll.AtlasFormulas.AtlasFunctions.AtlasBalance("PROD",DataAreaId,"T.LedgerTrans","Sum|AmountMST|0","","","","","","","AccountNum|Voucher","120010",$J652)</f>
        <v>35955</v>
      </c>
    </row>
    <row r="653" spans="1:11" x14ac:dyDescent="0.25">
      <c r="A653" s="4" t="s">
        <v>928</v>
      </c>
      <c r="B653" s="7" t="str">
        <f>_xll.AtlasFormulas.AtlasFunctions.AtlasTable("PROD",DataAreaId,"T.SalesTable","%CustAccount","","","","","","","SalesId",$A653)</f>
        <v>364-000129</v>
      </c>
      <c r="C653" s="7" t="str">
        <f>_xll.AtlasFormulas.AtlasFunctions.AtlasTable("PROD",DataAreaId,"T.CustTable","%Name","","","","","","","AccountNum",$B653)</f>
        <v>SAAone GWW V.O.F.</v>
      </c>
      <c r="D653" s="4" t="s">
        <v>336</v>
      </c>
      <c r="E653" s="4" t="s">
        <v>231</v>
      </c>
      <c r="F653" s="6">
        <v>42796</v>
      </c>
      <c r="G653" s="4" t="s">
        <v>1828</v>
      </c>
      <c r="H653" s="9">
        <v>375</v>
      </c>
      <c r="I653" s="6">
        <v>42829</v>
      </c>
      <c r="J653" s="10" t="s">
        <v>2137</v>
      </c>
      <c r="K653">
        <f>_xll.AtlasFormulas.AtlasFunctions.AtlasBalance("PROD",DataAreaId,"T.LedgerTrans","Sum|AmountMST|0","","","","","","","AccountNum|Voucher","120010",$J653)</f>
        <v>35955</v>
      </c>
    </row>
    <row r="654" spans="1:11" x14ac:dyDescent="0.25">
      <c r="A654" s="4" t="s">
        <v>971</v>
      </c>
      <c r="B654" s="7" t="str">
        <f>_xll.AtlasFormulas.AtlasFunctions.AtlasTable("PROD",DataAreaId,"T.SalesTable","%CustAccount","","","","","","","SalesId",$A654)</f>
        <v>364-000058</v>
      </c>
      <c r="C654" s="7" t="str">
        <f>_xll.AtlasFormulas.AtlasFunctions.AtlasTable("PROD",DataAreaId,"T.CustTable","%Name","","","","","","","AccountNum",$B654)</f>
        <v>D. van der Steen B.V.</v>
      </c>
      <c r="D654" s="4" t="s">
        <v>336</v>
      </c>
      <c r="E654" s="4" t="s">
        <v>231</v>
      </c>
      <c r="F654" s="6">
        <v>42879</v>
      </c>
      <c r="G654" s="4" t="s">
        <v>1828</v>
      </c>
      <c r="H654" s="9">
        <v>1605</v>
      </c>
      <c r="I654" s="6">
        <v>42886</v>
      </c>
      <c r="J654" s="10" t="s">
        <v>2145</v>
      </c>
      <c r="K654">
        <f>_xll.AtlasFormulas.AtlasFunctions.AtlasBalance("PROD",DataAreaId,"T.LedgerTrans","Sum|AmountMST|0","","","","","","","AccountNum|Voucher","120010",$J654)</f>
        <v>19795</v>
      </c>
    </row>
    <row r="655" spans="1:11" x14ac:dyDescent="0.25">
      <c r="A655" s="4" t="s">
        <v>971</v>
      </c>
      <c r="B655" s="7" t="str">
        <f>_xll.AtlasFormulas.AtlasFunctions.AtlasTable("PROD",DataAreaId,"T.SalesTable","%CustAccount","","","","","","","SalesId",$A655)</f>
        <v>364-000058</v>
      </c>
      <c r="C655" s="7" t="str">
        <f>_xll.AtlasFormulas.AtlasFunctions.AtlasTable("PROD",DataAreaId,"T.CustTable","%Name","","","","","","","AccountNum",$B655)</f>
        <v>D. van der Steen B.V.</v>
      </c>
      <c r="D655" s="4" t="s">
        <v>336</v>
      </c>
      <c r="E655" s="4" t="s">
        <v>231</v>
      </c>
      <c r="F655" s="6">
        <v>42879</v>
      </c>
      <c r="G655" s="4" t="s">
        <v>1828</v>
      </c>
      <c r="H655" s="9">
        <v>270</v>
      </c>
      <c r="I655" s="6">
        <v>42887</v>
      </c>
      <c r="J655" s="10" t="s">
        <v>2145</v>
      </c>
      <c r="K655">
        <f>_xll.AtlasFormulas.AtlasFunctions.AtlasBalance("PROD",DataAreaId,"T.LedgerTrans","Sum|AmountMST|0","","","","","","","AccountNum|Voucher","120010",$J655)</f>
        <v>19795</v>
      </c>
    </row>
    <row r="656" spans="1:11" x14ac:dyDescent="0.25">
      <c r="A656" s="4" t="s">
        <v>977</v>
      </c>
      <c r="B656" s="7" t="str">
        <f>_xll.AtlasFormulas.AtlasFunctions.AtlasTable("PROD",DataAreaId,"T.SalesTable","%CustAccount","","","","","","","SalesId",$A656)</f>
        <v>364-000044</v>
      </c>
      <c r="C656" s="7" t="str">
        <f>_xll.AtlasFormulas.AtlasFunctions.AtlasTable("PROD",DataAreaId,"T.CustTable","%Name","","","","","","","AccountNum",$B656)</f>
        <v>Schagen Infra B.V.</v>
      </c>
      <c r="D656" s="4" t="s">
        <v>336</v>
      </c>
      <c r="E656" s="4" t="s">
        <v>231</v>
      </c>
      <c r="F656" s="6">
        <v>42867</v>
      </c>
      <c r="G656" s="4" t="s">
        <v>1828</v>
      </c>
      <c r="H656" s="9">
        <v>375</v>
      </c>
      <c r="I656" s="6">
        <v>42887</v>
      </c>
      <c r="J656" s="10" t="s">
        <v>2143</v>
      </c>
      <c r="K656">
        <f>_xll.AtlasFormulas.AtlasFunctions.AtlasBalance("PROD",DataAreaId,"T.LedgerTrans","Sum|AmountMST|0","","","","","","","AccountNum|Voucher","120010",$J656)</f>
        <v>52675.199999999997</v>
      </c>
    </row>
    <row r="657" spans="1:11" x14ac:dyDescent="0.25">
      <c r="A657" s="4" t="s">
        <v>1068</v>
      </c>
      <c r="B657" s="7" t="str">
        <f>_xll.AtlasFormulas.AtlasFunctions.AtlasTable("PROD",DataAreaId,"T.SalesTable","%CustAccount","","","","","","","SalesId",$A657)</f>
        <v>364-000058</v>
      </c>
      <c r="C657" s="7" t="str">
        <f>_xll.AtlasFormulas.AtlasFunctions.AtlasTable("PROD",DataAreaId,"T.CustTable","%Name","","","","","","","AccountNum",$B657)</f>
        <v>D. van der Steen B.V.</v>
      </c>
      <c r="D657" s="4" t="s">
        <v>328</v>
      </c>
      <c r="E657" s="4" t="s">
        <v>329</v>
      </c>
      <c r="F657" s="6">
        <v>42858</v>
      </c>
      <c r="G657" s="4" t="s">
        <v>1828</v>
      </c>
      <c r="H657" s="9">
        <v>242.5</v>
      </c>
      <c r="I657" s="6">
        <v>42859</v>
      </c>
      <c r="J657" s="10" t="s">
        <v>2168</v>
      </c>
      <c r="K657">
        <f>_xll.AtlasFormulas.AtlasFunctions.AtlasBalance("PROD",DataAreaId,"T.LedgerTrans","Sum|AmountMST|0","","","","","","","AccountNum|Voucher","120010",$J657)</f>
        <v>1333.75</v>
      </c>
    </row>
    <row r="658" spans="1:11" x14ac:dyDescent="0.25">
      <c r="A658" s="4" t="s">
        <v>920</v>
      </c>
      <c r="B658" s="7" t="str">
        <f>_xll.AtlasFormulas.AtlasFunctions.AtlasTable("PROD",DataAreaId,"T.SalesTable","%CustAccount","","","","","","","SalesId",$A658)</f>
        <v>364-000107</v>
      </c>
      <c r="C658" s="7" t="str">
        <f>_xll.AtlasFormulas.AtlasFunctions.AtlasTable("PROD",DataAreaId,"T.CustTable","%Name","","","","","","","AccountNum",$B658)</f>
        <v>Boskalis NL B.V.</v>
      </c>
      <c r="D658" s="4" t="s">
        <v>867</v>
      </c>
      <c r="E658" s="4" t="s">
        <v>869</v>
      </c>
      <c r="F658" s="6">
        <v>42759</v>
      </c>
      <c r="G658" s="4" t="s">
        <v>1828</v>
      </c>
      <c r="H658" s="9">
        <v>1</v>
      </c>
      <c r="I658" s="6">
        <v>42759</v>
      </c>
      <c r="J658" s="10" t="s">
        <v>2169</v>
      </c>
      <c r="K658">
        <f>_xll.AtlasFormulas.AtlasFunctions.AtlasBalance("PROD",DataAreaId,"T.LedgerTrans","Sum|AmountMST|0","","","","","","","AccountNum|Voucher","120010",$J658)</f>
        <v>0</v>
      </c>
    </row>
    <row r="659" spans="1:11" x14ac:dyDescent="0.25">
      <c r="A659" s="4" t="s">
        <v>975</v>
      </c>
      <c r="B659" s="7" t="str">
        <f>_xll.AtlasFormulas.AtlasFunctions.AtlasTable("PROD",DataAreaId,"T.SalesTable","%CustAccount","","","","","","","SalesId",$A659)</f>
        <v>364-000058</v>
      </c>
      <c r="C659" s="7" t="str">
        <f>_xll.AtlasFormulas.AtlasFunctions.AtlasTable("PROD",DataAreaId,"T.CustTable","%Name","","","","","","","AccountNum",$B659)</f>
        <v>D. van der Steen B.V.</v>
      </c>
      <c r="D659" s="4" t="s">
        <v>328</v>
      </c>
      <c r="E659" s="4" t="s">
        <v>329</v>
      </c>
      <c r="F659" s="6">
        <v>42886</v>
      </c>
      <c r="G659" s="4" t="s">
        <v>1828</v>
      </c>
      <c r="H659" s="9">
        <v>679</v>
      </c>
      <c r="I659" s="6">
        <v>42886</v>
      </c>
      <c r="J659" s="10" t="s">
        <v>2162</v>
      </c>
      <c r="K659">
        <f>_xll.AtlasFormulas.AtlasFunctions.AtlasBalance("PROD",DataAreaId,"T.LedgerTrans","Sum|AmountMST|0","","","","","","","AccountNum|Voucher","120010",$J659)</f>
        <v>28754.5</v>
      </c>
    </row>
    <row r="660" spans="1:11" x14ac:dyDescent="0.25">
      <c r="A660" s="4" t="s">
        <v>948</v>
      </c>
      <c r="B660" s="7" t="str">
        <f>_xll.AtlasFormulas.AtlasFunctions.AtlasTable("PROD",DataAreaId,"T.SalesTable","%CustAccount","","","","","","","SalesId",$A660)</f>
        <v>364-000041</v>
      </c>
      <c r="C660" s="7" t="str">
        <f>_xll.AtlasFormulas.AtlasFunctions.AtlasTable("PROD",DataAreaId,"T.CustTable","%Name","","","","","","","AccountNum",$B660)</f>
        <v>Dura Vermeer Infrastructuur Noord West</v>
      </c>
      <c r="D660" s="4" t="s">
        <v>336</v>
      </c>
      <c r="E660" s="4" t="s">
        <v>231</v>
      </c>
      <c r="F660" s="6">
        <v>42850</v>
      </c>
      <c r="G660" s="4" t="s">
        <v>1828</v>
      </c>
      <c r="H660" s="9">
        <v>585</v>
      </c>
      <c r="I660" s="6">
        <v>42853</v>
      </c>
      <c r="J660" s="10" t="s">
        <v>2170</v>
      </c>
      <c r="K660">
        <f>_xll.AtlasFormulas.AtlasFunctions.AtlasBalance("PROD",DataAreaId,"T.LedgerTrans","Sum|AmountMST|0","","","","","","","AccountNum|Voucher","120010",$J660)</f>
        <v>4822.2</v>
      </c>
    </row>
    <row r="661" spans="1:11" x14ac:dyDescent="0.25">
      <c r="A661" s="4" t="s">
        <v>964</v>
      </c>
      <c r="B661" s="7" t="str">
        <f>_xll.AtlasFormulas.AtlasFunctions.AtlasTable("PROD",DataAreaId,"T.SalesTable","%CustAccount","","","","","","","SalesId",$A661)</f>
        <v>364-000123</v>
      </c>
      <c r="C661" s="7" t="str">
        <f>_xll.AtlasFormulas.AtlasFunctions.AtlasTable("PROD",DataAreaId,"T.CustTable","%Name","","","","","","","AccountNum",$B661)</f>
        <v>Roelofs Wegenbouw B.V., den Ham</v>
      </c>
      <c r="D661" s="4" t="s">
        <v>336</v>
      </c>
      <c r="E661" s="4" t="s">
        <v>231</v>
      </c>
      <c r="F661" s="6">
        <v>42863</v>
      </c>
      <c r="G661" s="4" t="s">
        <v>1828</v>
      </c>
      <c r="H661" s="9">
        <v>1665</v>
      </c>
      <c r="I661" s="6">
        <v>42872</v>
      </c>
      <c r="J661" s="10" t="s">
        <v>2146</v>
      </c>
      <c r="K661">
        <f>_xll.AtlasFormulas.AtlasFunctions.AtlasBalance("PROD",DataAreaId,"T.LedgerTrans","Sum|AmountMST|0","","","","","","","AccountNum|Voucher","120010",$J661)</f>
        <v>0</v>
      </c>
    </row>
    <row r="662" spans="1:11" x14ac:dyDescent="0.25">
      <c r="A662" s="4" t="s">
        <v>964</v>
      </c>
      <c r="B662" s="7" t="str">
        <f>_xll.AtlasFormulas.AtlasFunctions.AtlasTable("PROD",DataAreaId,"T.SalesTable","%CustAccount","","","","","","","SalesId",$A662)</f>
        <v>364-000123</v>
      </c>
      <c r="C662" s="7" t="str">
        <f>_xll.AtlasFormulas.AtlasFunctions.AtlasTable("PROD",DataAreaId,"T.CustTable","%Name","","","","","","","AccountNum",$B662)</f>
        <v>Roelofs Wegenbouw B.V., den Ham</v>
      </c>
      <c r="D662" s="4" t="s">
        <v>336</v>
      </c>
      <c r="E662" s="4" t="s">
        <v>231</v>
      </c>
      <c r="F662" s="6">
        <v>42863</v>
      </c>
      <c r="G662" s="4" t="s">
        <v>1828</v>
      </c>
      <c r="H662" s="9">
        <v>210</v>
      </c>
      <c r="I662" s="6">
        <v>42871</v>
      </c>
      <c r="J662" s="10" t="s">
        <v>2146</v>
      </c>
      <c r="K662">
        <f>_xll.AtlasFormulas.AtlasFunctions.AtlasBalance("PROD",DataAreaId,"T.LedgerTrans","Sum|AmountMST|0","","","","","","","AccountNum|Voucher","120010",$J662)</f>
        <v>0</v>
      </c>
    </row>
    <row r="663" spans="1:11" x14ac:dyDescent="0.25">
      <c r="A663" s="4" t="s">
        <v>985</v>
      </c>
      <c r="B663" s="7" t="str">
        <f>_xll.AtlasFormulas.AtlasFunctions.AtlasTable("PROD",DataAreaId,"T.SalesTable","%CustAccount","","","","","","","SalesId",$A663)</f>
        <v>364-000025</v>
      </c>
      <c r="C663" s="7" t="str">
        <f>_xll.AtlasFormulas.AtlasFunctions.AtlasTable("PROD",DataAreaId,"T.CustTable","%Name","","","","","","","AccountNum",$B663)</f>
        <v>KWS Infra Leek</v>
      </c>
      <c r="D663" s="4" t="s">
        <v>336</v>
      </c>
      <c r="E663" s="4" t="s">
        <v>231</v>
      </c>
      <c r="F663" s="6">
        <v>42894</v>
      </c>
      <c r="G663" s="4" t="s">
        <v>1828</v>
      </c>
      <c r="H663" s="9">
        <v>375</v>
      </c>
      <c r="I663" s="6">
        <v>42894</v>
      </c>
      <c r="J663" s="10" t="s">
        <v>2158</v>
      </c>
      <c r="K663">
        <f>_xll.AtlasFormulas.AtlasFunctions.AtlasBalance("PROD",DataAreaId,"T.LedgerTrans","Sum|AmountMST|0","","","","","","","AccountNum|Voucher","120010",$J663)</f>
        <v>7912.36</v>
      </c>
    </row>
    <row r="664" spans="1:11" x14ac:dyDescent="0.25">
      <c r="A664" s="4" t="s">
        <v>1098</v>
      </c>
      <c r="B664" s="7" t="str">
        <f>_xll.AtlasFormulas.AtlasFunctions.AtlasTable("PROD",DataAreaId,"T.SalesTable","%CustAccount","","","","","","","SalesId",$A664)</f>
        <v>364-000041</v>
      </c>
      <c r="C664" s="7" t="str">
        <f>_xll.AtlasFormulas.AtlasFunctions.AtlasTable("PROD",DataAreaId,"T.CustTable","%Name","","","","","","","AccountNum",$B664)</f>
        <v>Dura Vermeer Infrastructuur Noord West</v>
      </c>
      <c r="D664" s="4" t="s">
        <v>336</v>
      </c>
      <c r="E664" s="4" t="s">
        <v>231</v>
      </c>
      <c r="F664" s="6">
        <v>42894</v>
      </c>
      <c r="G664" s="4" t="s">
        <v>1828</v>
      </c>
      <c r="H664" s="9">
        <v>600</v>
      </c>
      <c r="I664" s="6">
        <v>42900</v>
      </c>
      <c r="J664" s="10" t="s">
        <v>2171</v>
      </c>
      <c r="K664">
        <f>_xll.AtlasFormulas.AtlasFunctions.AtlasBalance("PROD",DataAreaId,"T.LedgerTrans","Sum|AmountMST|0","","","","","","","AccountNum|Voucher","120010",$J664)</f>
        <v>3792</v>
      </c>
    </row>
    <row r="665" spans="1:11" x14ac:dyDescent="0.25">
      <c r="A665" s="4" t="s">
        <v>1066</v>
      </c>
      <c r="B665" s="7" t="str">
        <f>_xll.AtlasFormulas.AtlasFunctions.AtlasTable("PROD",DataAreaId,"T.SalesTable","%CustAccount","","","","","","","SalesId",$A665)</f>
        <v>364-000028</v>
      </c>
      <c r="C665" s="7" t="str">
        <f>_xll.AtlasFormulas.AtlasFunctions.AtlasTable("PROD",DataAreaId,"T.CustTable","%Name","","","","","","","AccountNum",$B665)</f>
        <v>BAM Wegen Regio Zuidwest</v>
      </c>
      <c r="D665" s="4" t="s">
        <v>328</v>
      </c>
      <c r="E665" s="4" t="s">
        <v>329</v>
      </c>
      <c r="F665" s="6">
        <v>42844</v>
      </c>
      <c r="G665" s="4" t="s">
        <v>1828</v>
      </c>
      <c r="H665" s="9">
        <v>194</v>
      </c>
      <c r="I665" s="6">
        <v>42863</v>
      </c>
      <c r="J665" s="10" t="s">
        <v>2172</v>
      </c>
      <c r="K665">
        <f>_xll.AtlasFormulas.AtlasFunctions.AtlasBalance("PROD",DataAreaId,"T.LedgerTrans","Sum|AmountMST|0","","","","","","","AccountNum|Voucher","120010",$J665)</f>
        <v>1290.0999999999999</v>
      </c>
    </row>
    <row r="666" spans="1:11" x14ac:dyDescent="0.25">
      <c r="A666" s="4" t="s">
        <v>1072</v>
      </c>
      <c r="B666" s="7" t="str">
        <f>_xll.AtlasFormulas.AtlasFunctions.AtlasTable("PROD",DataAreaId,"T.SalesTable","%CustAccount","","","","","","","SalesId",$A666)</f>
        <v>364-000065</v>
      </c>
      <c r="C666" s="7" t="str">
        <f>_xll.AtlasFormulas.AtlasFunctions.AtlasTable("PROD",DataAreaId,"T.CustTable","%Name","","","","","","","AccountNum",$B666)</f>
        <v>Gebr. van der Lee</v>
      </c>
      <c r="D666" s="4" t="s">
        <v>328</v>
      </c>
      <c r="E666" s="4" t="s">
        <v>329</v>
      </c>
      <c r="F666" s="6">
        <v>42863</v>
      </c>
      <c r="G666" s="4" t="s">
        <v>1828</v>
      </c>
      <c r="H666" s="9">
        <v>194</v>
      </c>
      <c r="I666" s="6">
        <v>42863</v>
      </c>
      <c r="J666" s="10" t="s">
        <v>2173</v>
      </c>
      <c r="K666">
        <f>_xll.AtlasFormulas.AtlasFunctions.AtlasBalance("PROD",DataAreaId,"T.LedgerTrans","Sum|AmountMST|0","","","","","","","AccountNum|Voucher","120010",$J666)</f>
        <v>1212.5</v>
      </c>
    </row>
    <row r="667" spans="1:11" x14ac:dyDescent="0.25">
      <c r="A667" s="4" t="s">
        <v>960</v>
      </c>
      <c r="B667" s="7" t="str">
        <f>_xll.AtlasFormulas.AtlasFunctions.AtlasTable("PROD",DataAreaId,"T.SalesTable","%CustAccount","","","","","","","SalesId",$A667)</f>
        <v>364-000052</v>
      </c>
      <c r="C667" s="7" t="str">
        <f>_xll.AtlasFormulas.AtlasFunctions.AtlasTable("PROD",DataAreaId,"T.CustTable","%Name","","","","","","","AccountNum",$B667)</f>
        <v>KWS Infra Roosendaal</v>
      </c>
      <c r="D667" s="4" t="s">
        <v>328</v>
      </c>
      <c r="E667" s="4" t="s">
        <v>329</v>
      </c>
      <c r="F667" s="6">
        <v>42867</v>
      </c>
      <c r="G667" s="4" t="s">
        <v>1828</v>
      </c>
      <c r="H667" s="9">
        <v>48.5</v>
      </c>
      <c r="I667" s="6">
        <v>42867</v>
      </c>
      <c r="J667" s="10" t="s">
        <v>2132</v>
      </c>
      <c r="K667">
        <f>_xll.AtlasFormulas.AtlasFunctions.AtlasBalance("PROD",DataAreaId,"T.LedgerTrans","Sum|AmountMST|0","","","","","","","AccountNum|Voucher","120010",$J667)</f>
        <v>3381.6</v>
      </c>
    </row>
    <row r="668" spans="1:11" x14ac:dyDescent="0.25">
      <c r="A668" s="4" t="s">
        <v>1070</v>
      </c>
      <c r="B668" s="7" t="str">
        <f>_xll.AtlasFormulas.AtlasFunctions.AtlasTable("PROD",DataAreaId,"T.SalesTable","%CustAccount","","","","","","","SalesId",$A668)</f>
        <v>364-000007</v>
      </c>
      <c r="C668" s="7" t="str">
        <f>_xll.AtlasFormulas.AtlasFunctions.AtlasTable("PROD",DataAreaId,"T.CustTable","%Name","","","","","","","AccountNum",$B668)</f>
        <v>Versluys &amp; Zoon B.V.</v>
      </c>
      <c r="D668" s="4" t="s">
        <v>328</v>
      </c>
      <c r="E668" s="4" t="s">
        <v>329</v>
      </c>
      <c r="F668" s="6">
        <v>42859</v>
      </c>
      <c r="G668" s="4" t="s">
        <v>1828</v>
      </c>
      <c r="H668" s="9">
        <v>97</v>
      </c>
      <c r="I668" s="6">
        <v>42867</v>
      </c>
      <c r="J668" s="10" t="s">
        <v>2131</v>
      </c>
      <c r="K668">
        <f>_xll.AtlasFormulas.AtlasFunctions.AtlasBalance("PROD",DataAreaId,"T.LedgerTrans","Sum|AmountMST|0","","","","","","","AccountNum|Voucher","120010",$J668)</f>
        <v>3165.5</v>
      </c>
    </row>
    <row r="669" spans="1:11" x14ac:dyDescent="0.25">
      <c r="A669" s="4" t="s">
        <v>930</v>
      </c>
      <c r="B669" s="7" t="str">
        <f>_xll.AtlasFormulas.AtlasFunctions.AtlasTable("PROD",DataAreaId,"T.SalesTable","%CustAccount","","","","","","","SalesId",$A669)</f>
        <v>364-000129</v>
      </c>
      <c r="C669" s="7" t="str">
        <f>_xll.AtlasFormulas.AtlasFunctions.AtlasTable("PROD",DataAreaId,"T.CustTable","%Name","","","","","","","AccountNum",$B669)</f>
        <v>SAAone GWW V.O.F.</v>
      </c>
      <c r="D669" s="4" t="s">
        <v>1037</v>
      </c>
      <c r="E669" s="4" t="s">
        <v>381</v>
      </c>
      <c r="F669" s="6">
        <v>42807</v>
      </c>
      <c r="G669" s="4" t="s">
        <v>1828</v>
      </c>
      <c r="H669" s="9">
        <v>146.25</v>
      </c>
      <c r="I669" s="6">
        <v>42807</v>
      </c>
      <c r="J669" s="10" t="s">
        <v>2108</v>
      </c>
      <c r="K669">
        <f>_xll.AtlasFormulas.AtlasFunctions.AtlasBalance("PROD",DataAreaId,"T.LedgerTrans","Sum|AmountMST|0","","","","","","","AccountNum|Voucher","120010",$J669)</f>
        <v>49619.06</v>
      </c>
    </row>
    <row r="670" spans="1:11" x14ac:dyDescent="0.25">
      <c r="A670" s="4" t="s">
        <v>1049</v>
      </c>
      <c r="B670" s="7" t="str">
        <f>_xll.AtlasFormulas.AtlasFunctions.AtlasTable("PROD",DataAreaId,"T.SalesTable","%CustAccount","","","","","","","SalesId",$A670)</f>
        <v>364-000058</v>
      </c>
      <c r="C670" s="7" t="str">
        <f>_xll.AtlasFormulas.AtlasFunctions.AtlasTable("PROD",DataAreaId,"T.CustTable","%Name","","","","","","","AccountNum",$B670)</f>
        <v>D. van der Steen B.V.</v>
      </c>
      <c r="D670" s="4" t="s">
        <v>328</v>
      </c>
      <c r="E670" s="4" t="s">
        <v>329</v>
      </c>
      <c r="F670" s="6">
        <v>42790</v>
      </c>
      <c r="G670" s="4" t="s">
        <v>1828</v>
      </c>
      <c r="H670" s="9">
        <v>48.5</v>
      </c>
      <c r="I670" s="6">
        <v>42804</v>
      </c>
      <c r="J670" s="10" t="s">
        <v>2174</v>
      </c>
      <c r="K670">
        <f>_xll.AtlasFormulas.AtlasFunctions.AtlasBalance("PROD",DataAreaId,"T.LedgerTrans","Sum|AmountMST|0","","","","","","","AccountNum|Voucher","120010",$J670)</f>
        <v>266.75</v>
      </c>
    </row>
    <row r="671" spans="1:11" x14ac:dyDescent="0.25">
      <c r="A671" s="4" t="s">
        <v>1057</v>
      </c>
      <c r="B671" s="7" t="str">
        <f>_xll.AtlasFormulas.AtlasFunctions.AtlasTable("PROD",DataAreaId,"T.SalesTable","%CustAccount","","","","","","","SalesId",$A671)</f>
        <v>364-000077</v>
      </c>
      <c r="C671" s="7" t="str">
        <f>_xll.AtlasFormulas.AtlasFunctions.AtlasTable("PROD",DataAreaId,"T.CustTable","%Name","","","","","","","AccountNum",$B671)</f>
        <v>Rasenberg Wegenbouw B.V. regio Zuid-Oost</v>
      </c>
      <c r="D671" s="4" t="s">
        <v>328</v>
      </c>
      <c r="E671" s="4" t="s">
        <v>329</v>
      </c>
      <c r="F671" s="6">
        <v>42807</v>
      </c>
      <c r="G671" s="4" t="s">
        <v>1828</v>
      </c>
      <c r="H671" s="9">
        <v>388</v>
      </c>
      <c r="I671" s="6">
        <v>42837</v>
      </c>
      <c r="J671" s="10" t="s">
        <v>2175</v>
      </c>
      <c r="K671">
        <f>_xll.AtlasFormulas.AtlasFunctions.AtlasBalance("PROD",DataAreaId,"T.LedgerTrans","Sum|AmountMST|0","","","","","","","AccountNum|Voucher","120010",$J671)</f>
        <v>2754.8</v>
      </c>
    </row>
    <row r="672" spans="1:11" x14ac:dyDescent="0.25">
      <c r="A672" s="4" t="s">
        <v>1059</v>
      </c>
      <c r="B672" s="7" t="str">
        <f>_xll.AtlasFormulas.AtlasFunctions.AtlasTable("PROD",DataAreaId,"T.SalesTable","%CustAccount","","","","","","","SalesId",$A672)</f>
        <v>364-000085</v>
      </c>
      <c r="C672" s="7" t="str">
        <f>_xll.AtlasFormulas.AtlasFunctions.AtlasTable("PROD",DataAreaId,"T.CustTable","%Name","","","","","","","AccountNum",$B672)</f>
        <v>Heijmans Wegen, Regio Noord-Oost</v>
      </c>
      <c r="D672" s="4" t="s">
        <v>328</v>
      </c>
      <c r="E672" s="4" t="s">
        <v>329</v>
      </c>
      <c r="F672" s="6">
        <v>42807</v>
      </c>
      <c r="G672" s="4" t="s">
        <v>1828</v>
      </c>
      <c r="H672" s="9">
        <v>727.5</v>
      </c>
      <c r="I672" s="6">
        <v>42823</v>
      </c>
      <c r="J672" s="10" t="s">
        <v>2140</v>
      </c>
      <c r="K672">
        <f>_xll.AtlasFormulas.AtlasFunctions.AtlasBalance("PROD",DataAreaId,"T.LedgerTrans","Sum|AmountMST|0","","","","","","","AccountNum|Voucher","120010",$J672)</f>
        <v>11080.13</v>
      </c>
    </row>
    <row r="673" spans="1:11" x14ac:dyDescent="0.25">
      <c r="A673" s="4" t="s">
        <v>1061</v>
      </c>
      <c r="B673" s="7" t="str">
        <f>_xll.AtlasFormulas.AtlasFunctions.AtlasTable("PROD",DataAreaId,"T.SalesTable","%CustAccount","","","","","","","SalesId",$A673)</f>
        <v>364-000058</v>
      </c>
      <c r="C673" s="7" t="str">
        <f>_xll.AtlasFormulas.AtlasFunctions.AtlasTable("PROD",DataAreaId,"T.CustTable","%Name","","","","","","","AccountNum",$B673)</f>
        <v>D. van der Steen B.V.</v>
      </c>
      <c r="D673" s="4" t="s">
        <v>328</v>
      </c>
      <c r="E673" s="4" t="s">
        <v>329</v>
      </c>
      <c r="F673" s="6">
        <v>42807</v>
      </c>
      <c r="G673" s="4" t="s">
        <v>1828</v>
      </c>
      <c r="H673" s="9">
        <v>727.5</v>
      </c>
      <c r="I673" s="6">
        <v>42822</v>
      </c>
      <c r="J673" s="10" t="s">
        <v>2176</v>
      </c>
      <c r="K673">
        <f>_xll.AtlasFormulas.AtlasFunctions.AtlasBalance("PROD",DataAreaId,"T.LedgerTrans","Sum|AmountMST|0","","","","","","","AccountNum|Voucher","120010",$J673)</f>
        <v>4001.25</v>
      </c>
    </row>
    <row r="674" spans="1:11" x14ac:dyDescent="0.25">
      <c r="A674" s="4" t="s">
        <v>1051</v>
      </c>
      <c r="B674" s="7" t="str">
        <f>_xll.AtlasFormulas.AtlasFunctions.AtlasTable("PROD",DataAreaId,"T.SalesTable","%CustAccount","","","","","","","SalesId",$A674)</f>
        <v>364-000058</v>
      </c>
      <c r="C674" s="7" t="str">
        <f>_xll.AtlasFormulas.AtlasFunctions.AtlasTable("PROD",DataAreaId,"T.CustTable","%Name","","","","","","","AccountNum",$B674)</f>
        <v>D. van der Steen B.V.</v>
      </c>
      <c r="D674" s="4" t="s">
        <v>328</v>
      </c>
      <c r="E674" s="4" t="s">
        <v>329</v>
      </c>
      <c r="F674" s="6">
        <v>42800</v>
      </c>
      <c r="G674" s="4" t="s">
        <v>1828</v>
      </c>
      <c r="H674" s="9">
        <v>194</v>
      </c>
      <c r="I674" s="6">
        <v>42804</v>
      </c>
      <c r="J674" s="10" t="s">
        <v>2177</v>
      </c>
      <c r="K674">
        <f>_xll.AtlasFormulas.AtlasFunctions.AtlasBalance("PROD",DataAreaId,"T.LedgerTrans","Sum|AmountMST|0","","","","","","","AccountNum|Voucher","120010",$J674)</f>
        <v>1067</v>
      </c>
    </row>
    <row r="675" spans="1:11" x14ac:dyDescent="0.25">
      <c r="A675" s="4" t="s">
        <v>1055</v>
      </c>
      <c r="B675" s="7" t="str">
        <f>_xll.AtlasFormulas.AtlasFunctions.AtlasTable("PROD",DataAreaId,"T.SalesTable","%CustAccount","","","","","","","SalesId",$A675)</f>
        <v>364-000172</v>
      </c>
      <c r="C675" s="7" t="str">
        <f>_xll.AtlasFormulas.AtlasFunctions.AtlasTable("PROD",DataAreaId,"T.CustTable","%Name","","","","","","","AccountNum",$B675)</f>
        <v>VGB Asfalt</v>
      </c>
      <c r="D675" s="4" t="s">
        <v>328</v>
      </c>
      <c r="E675" s="4" t="s">
        <v>329</v>
      </c>
      <c r="F675" s="6">
        <v>42804</v>
      </c>
      <c r="G675" s="4" t="s">
        <v>1828</v>
      </c>
      <c r="H675" s="9">
        <v>97</v>
      </c>
      <c r="I675" s="6">
        <v>42822</v>
      </c>
      <c r="J675" s="10" t="s">
        <v>2178</v>
      </c>
      <c r="K675">
        <f>_xll.AtlasFormulas.AtlasFunctions.AtlasBalance("PROD",DataAreaId,"T.LedgerTrans","Sum|AmountMST|0","","","","","","","AccountNum|Voucher","120010",$J675)</f>
        <v>727.5</v>
      </c>
    </row>
    <row r="676" spans="1:11" x14ac:dyDescent="0.25">
      <c r="A676" s="4" t="s">
        <v>1053</v>
      </c>
      <c r="B676" s="7" t="str">
        <f>_xll.AtlasFormulas.AtlasFunctions.AtlasTable("PROD",DataAreaId,"T.SalesTable","%CustAccount","","","","","","","SalesId",$A676)</f>
        <v>364-000058</v>
      </c>
      <c r="C676" s="7" t="str">
        <f>_xll.AtlasFormulas.AtlasFunctions.AtlasTable("PROD",DataAreaId,"T.CustTable","%Name","","","","","","","AccountNum",$B676)</f>
        <v>D. van der Steen B.V.</v>
      </c>
      <c r="D676" s="4" t="s">
        <v>328</v>
      </c>
      <c r="E676" s="4" t="s">
        <v>329</v>
      </c>
      <c r="F676" s="6">
        <v>42801</v>
      </c>
      <c r="G676" s="4" t="s">
        <v>1828</v>
      </c>
      <c r="H676" s="9">
        <v>388</v>
      </c>
      <c r="I676" s="6">
        <v>42804</v>
      </c>
      <c r="J676" s="10" t="s">
        <v>2179</v>
      </c>
      <c r="K676">
        <f>_xll.AtlasFormulas.AtlasFunctions.AtlasBalance("PROD",DataAreaId,"T.LedgerTrans","Sum|AmountMST|0","","","","","","","AccountNum|Voucher","120010",$J676)</f>
        <v>2522</v>
      </c>
    </row>
    <row r="677" spans="1:11" x14ac:dyDescent="0.25">
      <c r="A677" s="4" t="s">
        <v>1064</v>
      </c>
      <c r="B677" s="7" t="str">
        <f>_xll.AtlasFormulas.AtlasFunctions.AtlasTable("PROD",DataAreaId,"T.SalesTable","%CustAccount","","","","","","","SalesId",$A677)</f>
        <v>364-000086</v>
      </c>
      <c r="C677" s="7" t="str">
        <f>_xll.AtlasFormulas.AtlasFunctions.AtlasTable("PROD",DataAreaId,"T.CustTable","%Name","","","","","","","AccountNum",$B677)</f>
        <v>Oosterhof-Holman Infra B.V.</v>
      </c>
      <c r="D677" s="4" t="s">
        <v>328</v>
      </c>
      <c r="E677" s="4" t="s">
        <v>329</v>
      </c>
      <c r="F677" s="6">
        <v>42823</v>
      </c>
      <c r="G677" s="4" t="s">
        <v>1828</v>
      </c>
      <c r="H677" s="9">
        <v>970</v>
      </c>
      <c r="I677" s="6">
        <v>42832</v>
      </c>
      <c r="J677" s="10" t="s">
        <v>2180</v>
      </c>
      <c r="K677">
        <f>_xll.AtlasFormulas.AtlasFunctions.AtlasBalance("PROD",DataAreaId,"T.LedgerTrans","Sum|AmountMST|0","","","","","","","AccountNum|Voucher","120010",$J677)</f>
        <v>6741.5</v>
      </c>
    </row>
    <row r="678" spans="1:11" x14ac:dyDescent="0.25">
      <c r="A678" s="4" t="s">
        <v>943</v>
      </c>
      <c r="B678" s="7" t="str">
        <f>_xll.AtlasFormulas.AtlasFunctions.AtlasTable("PROD",DataAreaId,"T.SalesTable","%CustAccount","","","","","","","SalesId",$A678)</f>
        <v>364-000044</v>
      </c>
      <c r="C678" s="7" t="str">
        <f>_xll.AtlasFormulas.AtlasFunctions.AtlasTable("PROD",DataAreaId,"T.CustTable","%Name","","","","","","","AccountNum",$B678)</f>
        <v>Schagen Infra B.V.</v>
      </c>
      <c r="D678" s="4" t="s">
        <v>328</v>
      </c>
      <c r="E678" s="4" t="s">
        <v>329</v>
      </c>
      <c r="F678" s="6">
        <v>42821</v>
      </c>
      <c r="G678" s="4" t="s">
        <v>1828</v>
      </c>
      <c r="H678" s="9">
        <v>339.5</v>
      </c>
      <c r="I678" s="6">
        <v>42837</v>
      </c>
      <c r="J678" s="10" t="s">
        <v>2135</v>
      </c>
      <c r="K678">
        <f>_xll.AtlasFormulas.AtlasFunctions.AtlasBalance("PROD",DataAreaId,"T.LedgerTrans","Sum|AmountMST|0","","","","","","","AccountNum|Voucher","120010",$J678)</f>
        <v>64813.86</v>
      </c>
    </row>
    <row r="679" spans="1:11" x14ac:dyDescent="0.25">
      <c r="A679" s="4" t="s">
        <v>943</v>
      </c>
      <c r="B679" s="7" t="str">
        <f>_xll.AtlasFormulas.AtlasFunctions.AtlasTable("PROD",DataAreaId,"T.SalesTable","%CustAccount","","","","","","","SalesId",$A679)</f>
        <v>364-000044</v>
      </c>
      <c r="C679" s="7" t="str">
        <f>_xll.AtlasFormulas.AtlasFunctions.AtlasTable("PROD",DataAreaId,"T.CustTable","%Name","","","","","","","AccountNum",$B679)</f>
        <v>Schagen Infra B.V.</v>
      </c>
      <c r="D679" s="4" t="s">
        <v>328</v>
      </c>
      <c r="E679" s="4" t="s">
        <v>329</v>
      </c>
      <c r="F679" s="6">
        <v>42821</v>
      </c>
      <c r="G679" s="4" t="s">
        <v>1828</v>
      </c>
      <c r="H679" s="9">
        <v>242.5</v>
      </c>
      <c r="I679" s="6">
        <v>42835</v>
      </c>
      <c r="J679" s="10" t="s">
        <v>2135</v>
      </c>
      <c r="K679">
        <f>_xll.AtlasFormulas.AtlasFunctions.AtlasBalance("PROD",DataAreaId,"T.LedgerTrans","Sum|AmountMST|0","","","","","","","AccountNum|Voucher","120010",$J679)</f>
        <v>64813.86</v>
      </c>
    </row>
    <row r="680" spans="1:11" x14ac:dyDescent="0.25">
      <c r="A680" s="4" t="s">
        <v>1023</v>
      </c>
      <c r="B680" s="7" t="str">
        <f>_xll.AtlasFormulas.AtlasFunctions.AtlasTable("PROD",DataAreaId,"T.SalesTable","%CustAccount","","","","","","","SalesId",$A680)</f>
        <v>364-000001</v>
      </c>
      <c r="C680" s="7" t="str">
        <f>_xll.AtlasFormulas.AtlasFunctions.AtlasTable("PROD",DataAreaId,"T.CustTable","%Name","","","","","","","AccountNum",$B680)</f>
        <v>Gemeente De Ronde Venen</v>
      </c>
      <c r="D680" s="4" t="s">
        <v>232</v>
      </c>
      <c r="E680" s="4" t="s">
        <v>231</v>
      </c>
      <c r="F680" s="6">
        <v>42859</v>
      </c>
      <c r="G680" s="4" t="s">
        <v>1828</v>
      </c>
      <c r="H680" s="9">
        <v>485</v>
      </c>
      <c r="I680" s="6">
        <v>42870</v>
      </c>
      <c r="J680" s="10" t="s">
        <v>2181</v>
      </c>
      <c r="K680">
        <f>_xll.AtlasFormulas.AtlasFunctions.AtlasBalance("PROD",DataAreaId,"T.LedgerTrans","Sum|AmountMST|0","","","","","","","AccountNum|Voucher","120010",$J680)</f>
        <v>0</v>
      </c>
    </row>
    <row r="681" spans="1:11" x14ac:dyDescent="0.25">
      <c r="A681" s="4" t="s">
        <v>1019</v>
      </c>
      <c r="B681" s="7" t="str">
        <f>_xll.AtlasFormulas.AtlasFunctions.AtlasTable("PROD",DataAreaId,"T.SalesTable","%CustAccount","","","","","","","SalesId",$A681)</f>
        <v>364-000022</v>
      </c>
      <c r="C681" s="7" t="str">
        <f>_xll.AtlasFormulas.AtlasFunctions.AtlasTable("PROD",DataAreaId,"T.CustTable","%Name","","","","","","","AccountNum",$B681)</f>
        <v>KWS Infra Rotterdam</v>
      </c>
      <c r="D681" s="4" t="s">
        <v>232</v>
      </c>
      <c r="E681" s="4" t="s">
        <v>231</v>
      </c>
      <c r="F681" s="6">
        <v>42800</v>
      </c>
      <c r="G681" s="4" t="s">
        <v>1828</v>
      </c>
      <c r="H681" s="9">
        <v>97</v>
      </c>
      <c r="I681" s="6">
        <v>42822</v>
      </c>
      <c r="J681" s="10" t="s">
        <v>2167</v>
      </c>
      <c r="K681">
        <f>_xll.AtlasFormulas.AtlasFunctions.AtlasBalance("PROD",DataAreaId,"T.LedgerTrans","Sum|AmountMST|0","","","","","","","AccountNum|Voucher","120010",$J681)</f>
        <v>1135.2</v>
      </c>
    </row>
    <row r="682" spans="1:11" x14ac:dyDescent="0.25">
      <c r="A682" s="4" t="s">
        <v>1021</v>
      </c>
      <c r="B682" s="7" t="str">
        <f>_xll.AtlasFormulas.AtlasFunctions.AtlasTable("PROD",DataAreaId,"T.SalesTable","%CustAccount","","","","","","","SalesId",$A682)</f>
        <v>364-000007</v>
      </c>
      <c r="C682" s="7" t="str">
        <f>_xll.AtlasFormulas.AtlasFunctions.AtlasTable("PROD",DataAreaId,"T.CustTable","%Name","","","","","","","AccountNum",$B682)</f>
        <v>Versluys &amp; Zoon B.V.</v>
      </c>
      <c r="D682" s="4" t="s">
        <v>232</v>
      </c>
      <c r="E682" s="4" t="s">
        <v>231</v>
      </c>
      <c r="F682" s="6">
        <v>42810</v>
      </c>
      <c r="G682" s="4" t="s">
        <v>1828</v>
      </c>
      <c r="H682" s="9">
        <v>242.5</v>
      </c>
      <c r="I682" s="6">
        <v>42823</v>
      </c>
      <c r="J682" s="10" t="s">
        <v>2182</v>
      </c>
      <c r="K682">
        <f>_xll.AtlasFormulas.AtlasFunctions.AtlasBalance("PROD",DataAreaId,"T.LedgerTrans","Sum|AmountMST|0","","","","","","","AccountNum|Voucher","120010",$J682)</f>
        <v>1661.13</v>
      </c>
    </row>
    <row r="683" spans="1:11" x14ac:dyDescent="0.25">
      <c r="A683" s="4" t="s">
        <v>985</v>
      </c>
      <c r="B683" s="7" t="str">
        <f>_xll.AtlasFormulas.AtlasFunctions.AtlasTable("PROD",DataAreaId,"T.SalesTable","%CustAccount","","","","","","","SalesId",$A683)</f>
        <v>364-000025</v>
      </c>
      <c r="C683" s="7" t="str">
        <f>_xll.AtlasFormulas.AtlasFunctions.AtlasTable("PROD",DataAreaId,"T.CustTable","%Name","","","","","","","AccountNum",$B683)</f>
        <v>KWS Infra Leek</v>
      </c>
      <c r="D683" s="4" t="s">
        <v>232</v>
      </c>
      <c r="E683" s="4" t="s">
        <v>231</v>
      </c>
      <c r="F683" s="6">
        <v>42894</v>
      </c>
      <c r="G683" s="4" t="s">
        <v>1828</v>
      </c>
      <c r="H683" s="9">
        <v>48.5</v>
      </c>
      <c r="I683" s="6">
        <v>42894</v>
      </c>
      <c r="J683" s="10" t="s">
        <v>2158</v>
      </c>
      <c r="K683">
        <f>_xll.AtlasFormulas.AtlasFunctions.AtlasBalance("PROD",DataAreaId,"T.LedgerTrans","Sum|AmountMST|0","","","","","","","AccountNum|Voucher","120010",$J683)</f>
        <v>7912.36</v>
      </c>
    </row>
    <row r="684" spans="1:11" x14ac:dyDescent="0.25">
      <c r="A684" s="4" t="s">
        <v>1032</v>
      </c>
      <c r="B684" s="7" t="str">
        <f>_xll.AtlasFormulas.AtlasFunctions.AtlasTable("PROD",DataAreaId,"T.SalesTable","%CustAccount","","","","","","","SalesId",$A684)</f>
        <v>364-000092</v>
      </c>
      <c r="C684" s="7" t="str">
        <f>_xll.AtlasFormulas.AtlasFunctions.AtlasTable("PROD",DataAreaId,"T.CustTable","%Name","","","","","","","AccountNum",$B684)</f>
        <v>Grizaco NV</v>
      </c>
      <c r="D684" s="4" t="s">
        <v>232</v>
      </c>
      <c r="E684" s="4" t="s">
        <v>231</v>
      </c>
      <c r="F684" s="6">
        <v>42894</v>
      </c>
      <c r="G684" s="4" t="s">
        <v>1828</v>
      </c>
      <c r="H684" s="9">
        <v>2522</v>
      </c>
      <c r="I684" s="6">
        <v>42902</v>
      </c>
      <c r="J684" s="10" t="s">
        <v>2152</v>
      </c>
      <c r="K684">
        <f>_xll.AtlasFormulas.AtlasFunctions.AtlasBalance("PROD",DataAreaId,"T.LedgerTrans","Sum|AmountMST|0","","","","","","","AccountNum|Voucher","120010",$J684)</f>
        <v>168734.8</v>
      </c>
    </row>
    <row r="685" spans="1:11" x14ac:dyDescent="0.25">
      <c r="A685" s="4" t="s">
        <v>999</v>
      </c>
      <c r="B685" s="7" t="str">
        <f>_xll.AtlasFormulas.AtlasFunctions.AtlasTable("PROD",DataAreaId,"T.SalesTable","%CustAccount","","","","","","","SalesId",$A685)</f>
        <v>364-000007</v>
      </c>
      <c r="C685" s="7" t="str">
        <f>_xll.AtlasFormulas.AtlasFunctions.AtlasTable("PROD",DataAreaId,"T.CustTable","%Name","","","","","","","AccountNum",$B685)</f>
        <v>Versluys &amp; Zoon B.V.</v>
      </c>
      <c r="D685" s="4" t="s">
        <v>1037</v>
      </c>
      <c r="E685" s="4" t="s">
        <v>381</v>
      </c>
      <c r="F685" s="6">
        <v>42900</v>
      </c>
      <c r="G685" s="4" t="s">
        <v>1828</v>
      </c>
      <c r="H685" s="9">
        <v>146.25</v>
      </c>
      <c r="I685" s="6">
        <v>42901</v>
      </c>
      <c r="J685" s="10" t="s">
        <v>2128</v>
      </c>
      <c r="K685">
        <f>_xll.AtlasFormulas.AtlasFunctions.AtlasBalance("PROD",DataAreaId,"T.LedgerTrans","Sum|AmountMST|0","","","","","","","AccountNum|Voucher","120010",$J685)</f>
        <v>11298.15</v>
      </c>
    </row>
    <row r="686" spans="1:11" x14ac:dyDescent="0.25">
      <c r="A686" s="4" t="s">
        <v>983</v>
      </c>
      <c r="B686" s="7" t="str">
        <f>_xll.AtlasFormulas.AtlasFunctions.AtlasTable("PROD",DataAreaId,"T.SalesTable","%CustAccount","","","","","","","SalesId",$A686)</f>
        <v>364-000007</v>
      </c>
      <c r="C686" s="7" t="str">
        <f>_xll.AtlasFormulas.AtlasFunctions.AtlasTable("PROD",DataAreaId,"T.CustTable","%Name","","","","","","","AccountNum",$B686)</f>
        <v>Versluys &amp; Zoon B.V.</v>
      </c>
      <c r="D686" s="4" t="s">
        <v>1037</v>
      </c>
      <c r="E686" s="4" t="s">
        <v>381</v>
      </c>
      <c r="F686" s="6">
        <v>42893</v>
      </c>
      <c r="G686" s="4" t="s">
        <v>1828</v>
      </c>
      <c r="H686" s="9">
        <v>117</v>
      </c>
      <c r="I686" s="6">
        <v>42900</v>
      </c>
      <c r="J686" s="10" t="s">
        <v>2130</v>
      </c>
      <c r="K686">
        <f>_xll.AtlasFormulas.AtlasFunctions.AtlasBalance("PROD",DataAreaId,"T.LedgerTrans","Sum|AmountMST|0","","","","","","","AccountNum|Voucher","120010",$J686)</f>
        <v>6680.55</v>
      </c>
    </row>
    <row r="687" spans="1:11" x14ac:dyDescent="0.25">
      <c r="A687" s="4" t="s">
        <v>952</v>
      </c>
      <c r="B687" s="7" t="str">
        <f>_xll.AtlasFormulas.AtlasFunctions.AtlasTable("PROD",DataAreaId,"T.SalesTable","%CustAccount","","","","","","","SalesId",$A687)</f>
        <v>364-000043</v>
      </c>
      <c r="C687" s="7" t="str">
        <f>_xll.AtlasFormulas.AtlasFunctions.AtlasTable("PROD",DataAreaId,"T.CustTable","%Name","","","","","","","AccountNum",$B687)</f>
        <v>Gebr. Van Kessel Wegenbouw B.V. Regio West</v>
      </c>
      <c r="D687" s="4" t="s">
        <v>232</v>
      </c>
      <c r="E687" s="4" t="s">
        <v>231</v>
      </c>
      <c r="F687" s="6">
        <v>42870</v>
      </c>
      <c r="G687" s="4" t="s">
        <v>1828</v>
      </c>
      <c r="H687" s="9">
        <v>48.5</v>
      </c>
      <c r="I687" s="6">
        <v>42870</v>
      </c>
      <c r="J687" s="10" t="s">
        <v>2151</v>
      </c>
      <c r="K687">
        <f>_xll.AtlasFormulas.AtlasFunctions.AtlasBalance("PROD",DataAreaId,"T.LedgerTrans","Sum|AmountMST|0","","","","","","","AccountNum|Voucher","120010",$J687)</f>
        <v>7311</v>
      </c>
    </row>
    <row r="688" spans="1:11" x14ac:dyDescent="0.25">
      <c r="A688" s="4" t="s">
        <v>964</v>
      </c>
      <c r="B688" s="7" t="str">
        <f>_xll.AtlasFormulas.AtlasFunctions.AtlasTable("PROD",DataAreaId,"T.SalesTable","%CustAccount","","","","","","","SalesId",$A688)</f>
        <v>364-000123</v>
      </c>
      <c r="C688" s="7" t="str">
        <f>_xll.AtlasFormulas.AtlasFunctions.AtlasTable("PROD",DataAreaId,"T.CustTable","%Name","","","","","","","AccountNum",$B688)</f>
        <v>Roelofs Wegenbouw B.V., den Ham</v>
      </c>
      <c r="D688" s="4" t="s">
        <v>232</v>
      </c>
      <c r="E688" s="4" t="s">
        <v>231</v>
      </c>
      <c r="F688" s="6">
        <v>42863</v>
      </c>
      <c r="G688" s="4" t="s">
        <v>1828</v>
      </c>
      <c r="H688" s="9">
        <v>1076.7</v>
      </c>
      <c r="I688" s="6">
        <v>42872</v>
      </c>
      <c r="J688" s="10" t="s">
        <v>2146</v>
      </c>
      <c r="K688">
        <f>_xll.AtlasFormulas.AtlasFunctions.AtlasBalance("PROD",DataAreaId,"T.LedgerTrans","Sum|AmountMST|0","","","","","","","AccountNum|Voucher","120010",$J688)</f>
        <v>0</v>
      </c>
    </row>
    <row r="689" spans="1:11" x14ac:dyDescent="0.25">
      <c r="A689" s="4" t="s">
        <v>964</v>
      </c>
      <c r="B689" s="7" t="str">
        <f>_xll.AtlasFormulas.AtlasFunctions.AtlasTable("PROD",DataAreaId,"T.SalesTable","%CustAccount","","","","","","","SalesId",$A689)</f>
        <v>364-000123</v>
      </c>
      <c r="C689" s="7" t="str">
        <f>_xll.AtlasFormulas.AtlasFunctions.AtlasTable("PROD",DataAreaId,"T.CustTable","%Name","","","","","","","AccountNum",$B689)</f>
        <v>Roelofs Wegenbouw B.V., den Ham</v>
      </c>
      <c r="D689" s="4" t="s">
        <v>232</v>
      </c>
      <c r="E689" s="4" t="s">
        <v>231</v>
      </c>
      <c r="F689" s="6">
        <v>42863</v>
      </c>
      <c r="G689" s="4" t="s">
        <v>1828</v>
      </c>
      <c r="H689" s="9">
        <v>135.80000000000001</v>
      </c>
      <c r="I689" s="6">
        <v>42871</v>
      </c>
      <c r="J689" s="10" t="s">
        <v>2146</v>
      </c>
      <c r="K689">
        <f>_xll.AtlasFormulas.AtlasFunctions.AtlasBalance("PROD",DataAreaId,"T.LedgerTrans","Sum|AmountMST|0","","","","","","","AccountNum|Voucher","120010",$J689)</f>
        <v>0</v>
      </c>
    </row>
    <row r="690" spans="1:11" x14ac:dyDescent="0.25">
      <c r="A690" s="4" t="s">
        <v>997</v>
      </c>
      <c r="B690" s="7" t="str">
        <f>_xll.AtlasFormulas.AtlasFunctions.AtlasTable("PROD",DataAreaId,"T.SalesTable","%CustAccount","","","","","","","SalesId",$A690)</f>
        <v>364-000058</v>
      </c>
      <c r="C690" s="7" t="str">
        <f>_xll.AtlasFormulas.AtlasFunctions.AtlasTable("PROD",DataAreaId,"T.CustTable","%Name","","","","","","","AccountNum",$B690)</f>
        <v>D. van der Steen B.V.</v>
      </c>
      <c r="D690" s="4" t="s">
        <v>232</v>
      </c>
      <c r="E690" s="4" t="s">
        <v>231</v>
      </c>
      <c r="F690" s="6">
        <v>42900</v>
      </c>
      <c r="G690" s="4" t="s">
        <v>1828</v>
      </c>
      <c r="H690" s="9">
        <v>9.6999999999999993</v>
      </c>
      <c r="I690" s="6">
        <v>42901</v>
      </c>
      <c r="J690" s="10" t="s">
        <v>2144</v>
      </c>
      <c r="K690">
        <f>_xll.AtlasFormulas.AtlasFunctions.AtlasBalance("PROD",DataAreaId,"T.LedgerTrans","Sum|AmountMST|0","","","","","","","AccountNum|Voucher","120010",$J690)</f>
        <v>6860.35</v>
      </c>
    </row>
    <row r="691" spans="1:11" x14ac:dyDescent="0.25">
      <c r="A691" s="4" t="s">
        <v>971</v>
      </c>
      <c r="B691" s="7" t="str">
        <f>_xll.AtlasFormulas.AtlasFunctions.AtlasTable("PROD",DataAreaId,"T.SalesTable","%CustAccount","","","","","","","SalesId",$A691)</f>
        <v>364-000058</v>
      </c>
      <c r="C691" s="7" t="str">
        <f>_xll.AtlasFormulas.AtlasFunctions.AtlasTable("PROD",DataAreaId,"T.CustTable","%Name","","","","","","","AccountNum",$B691)</f>
        <v>D. van der Steen B.V.</v>
      </c>
      <c r="D691" s="4" t="s">
        <v>232</v>
      </c>
      <c r="E691" s="4" t="s">
        <v>231</v>
      </c>
      <c r="F691" s="6">
        <v>42879</v>
      </c>
      <c r="G691" s="4" t="s">
        <v>1828</v>
      </c>
      <c r="H691" s="9">
        <v>242.5</v>
      </c>
      <c r="I691" s="6">
        <v>42886</v>
      </c>
      <c r="J691" s="10" t="s">
        <v>2145</v>
      </c>
      <c r="K691">
        <f>_xll.AtlasFormulas.AtlasFunctions.AtlasBalance("PROD",DataAreaId,"T.LedgerTrans","Sum|AmountMST|0","","","","","","","AccountNum|Voucher","120010",$J691)</f>
        <v>19795</v>
      </c>
    </row>
    <row r="692" spans="1:11" x14ac:dyDescent="0.25">
      <c r="A692" s="4" t="s">
        <v>979</v>
      </c>
      <c r="B692" s="7" t="str">
        <f>_xll.AtlasFormulas.AtlasFunctions.AtlasTable("PROD",DataAreaId,"T.SalesTable","%CustAccount","","","","","","","SalesId",$A692)</f>
        <v>364-000044</v>
      </c>
      <c r="C692" s="7" t="str">
        <f>_xll.AtlasFormulas.AtlasFunctions.AtlasTable("PROD",DataAreaId,"T.CustTable","%Name","","","","","","","AccountNum",$B692)</f>
        <v>Schagen Infra B.V.</v>
      </c>
      <c r="D692" s="4" t="s">
        <v>232</v>
      </c>
      <c r="E692" s="4" t="s">
        <v>231</v>
      </c>
      <c r="F692" s="6">
        <v>42886</v>
      </c>
      <c r="G692" s="4" t="s">
        <v>1828</v>
      </c>
      <c r="H692" s="9">
        <v>1406.5</v>
      </c>
      <c r="I692" s="6">
        <v>42886</v>
      </c>
      <c r="J692" s="10" t="s">
        <v>2183</v>
      </c>
      <c r="K692">
        <f>_xll.AtlasFormulas.AtlasFunctions.AtlasBalance("PROD",DataAreaId,"T.LedgerTrans","Sum|AmountMST|0","","","","","","","AccountNum|Voucher","120010",$J692)</f>
        <v>9958.0300000000007</v>
      </c>
    </row>
    <row r="693" spans="1:11" x14ac:dyDescent="0.25">
      <c r="A693" s="4" t="s">
        <v>977</v>
      </c>
      <c r="B693" s="7" t="str">
        <f>_xll.AtlasFormulas.AtlasFunctions.AtlasTable("PROD",DataAreaId,"T.SalesTable","%CustAccount","","","","","","","SalesId",$A693)</f>
        <v>364-000044</v>
      </c>
      <c r="C693" s="7" t="str">
        <f>_xll.AtlasFormulas.AtlasFunctions.AtlasTable("PROD",DataAreaId,"T.CustTable","%Name","","","","","","","AccountNum",$B693)</f>
        <v>Schagen Infra B.V.</v>
      </c>
      <c r="D693" s="4" t="s">
        <v>232</v>
      </c>
      <c r="E693" s="4" t="s">
        <v>231</v>
      </c>
      <c r="F693" s="6">
        <v>42867</v>
      </c>
      <c r="G693" s="4" t="s">
        <v>1828</v>
      </c>
      <c r="H693" s="9">
        <v>339.5</v>
      </c>
      <c r="I693" s="6">
        <v>42886</v>
      </c>
      <c r="J693" s="10" t="s">
        <v>2143</v>
      </c>
      <c r="K693">
        <f>_xll.AtlasFormulas.AtlasFunctions.AtlasBalance("PROD",DataAreaId,"T.LedgerTrans","Sum|AmountMST|0","","","","","","","AccountNum|Voucher","120010",$J693)</f>
        <v>52675.199999999997</v>
      </c>
    </row>
    <row r="694" spans="1:11" x14ac:dyDescent="0.25">
      <c r="A694" s="4" t="s">
        <v>977</v>
      </c>
      <c r="B694" s="7" t="str">
        <f>_xll.AtlasFormulas.AtlasFunctions.AtlasTable("PROD",DataAreaId,"T.SalesTable","%CustAccount","","","","","","","SalesId",$A694)</f>
        <v>364-000044</v>
      </c>
      <c r="C694" s="7" t="str">
        <f>_xll.AtlasFormulas.AtlasFunctions.AtlasTable("PROD",DataAreaId,"T.CustTable","%Name","","","","","","","AccountNum",$B694)</f>
        <v>Schagen Infra B.V.</v>
      </c>
      <c r="D694" s="4" t="s">
        <v>232</v>
      </c>
      <c r="E694" s="4" t="s">
        <v>231</v>
      </c>
      <c r="F694" s="6">
        <v>42867</v>
      </c>
      <c r="G694" s="4" t="s">
        <v>1828</v>
      </c>
      <c r="H694" s="9">
        <v>388</v>
      </c>
      <c r="I694" s="6">
        <v>42887</v>
      </c>
      <c r="J694" s="10" t="s">
        <v>2143</v>
      </c>
      <c r="K694">
        <f>_xll.AtlasFormulas.AtlasFunctions.AtlasBalance("PROD",DataAreaId,"T.LedgerTrans","Sum|AmountMST|0","","","","","","","AccountNum|Voucher","120010",$J694)</f>
        <v>52675.199999999997</v>
      </c>
    </row>
    <row r="695" spans="1:11" x14ac:dyDescent="0.25">
      <c r="A695" s="4" t="s">
        <v>924</v>
      </c>
      <c r="B695" s="7" t="str">
        <f>_xll.AtlasFormulas.AtlasFunctions.AtlasTable("PROD",DataAreaId,"T.SalesTable","%CustAccount","","","","","","","SalesId",$A695)</f>
        <v>364-000107</v>
      </c>
      <c r="C695" s="7" t="str">
        <f>_xll.AtlasFormulas.AtlasFunctions.AtlasTable("PROD",DataAreaId,"T.CustTable","%Name","","","","","","","AccountNum",$B695)</f>
        <v>Boskalis NL B.V.</v>
      </c>
      <c r="D695" s="4" t="s">
        <v>867</v>
      </c>
      <c r="E695" s="4" t="s">
        <v>869</v>
      </c>
      <c r="F695" s="6">
        <v>42759</v>
      </c>
      <c r="G695" s="4" t="s">
        <v>1828</v>
      </c>
      <c r="H695" s="9">
        <v>1</v>
      </c>
      <c r="I695" s="6">
        <v>42759</v>
      </c>
      <c r="J695" s="10" t="s">
        <v>2184</v>
      </c>
      <c r="K695">
        <f>_xll.AtlasFormulas.AtlasFunctions.AtlasBalance("PROD",DataAreaId,"T.LedgerTrans","Sum|AmountMST|0","","","","","","","AccountNum|Voucher","120010",$J695)</f>
        <v>0</v>
      </c>
    </row>
    <row r="696" spans="1:11" x14ac:dyDescent="0.25">
      <c r="A696" s="4" t="s">
        <v>916</v>
      </c>
      <c r="B696" s="7" t="str">
        <f>_xll.AtlasFormulas.AtlasFunctions.AtlasTable("PROD",DataAreaId,"T.SalesTable","%CustAccount","","","","","","","SalesId",$A696)</f>
        <v>364-000107</v>
      </c>
      <c r="C696" s="7" t="str">
        <f>_xll.AtlasFormulas.AtlasFunctions.AtlasTable("PROD",DataAreaId,"T.CustTable","%Name","","","","","","","AccountNum",$B696)</f>
        <v>Boskalis NL B.V.</v>
      </c>
      <c r="D696" s="4" t="s">
        <v>867</v>
      </c>
      <c r="E696" s="4" t="s">
        <v>869</v>
      </c>
      <c r="F696" s="6">
        <v>42755</v>
      </c>
      <c r="G696" s="4" t="s">
        <v>1828</v>
      </c>
      <c r="H696" s="9">
        <v>1</v>
      </c>
      <c r="I696" s="6">
        <v>42759</v>
      </c>
      <c r="J696" s="10" t="s">
        <v>2185</v>
      </c>
      <c r="K696">
        <f>_xll.AtlasFormulas.AtlasFunctions.AtlasBalance("PROD",DataAreaId,"T.LedgerTrans","Sum|AmountMST|0","","","","","","","AccountNum|Voucher","120010",$J696)</f>
        <v>1625</v>
      </c>
    </row>
    <row r="697" spans="1:11" x14ac:dyDescent="0.25">
      <c r="A697" s="4" t="s">
        <v>926</v>
      </c>
      <c r="B697" s="7" t="str">
        <f>_xll.AtlasFormulas.AtlasFunctions.AtlasTable("PROD",DataAreaId,"T.SalesTable","%CustAccount","","","","","","","SalesId",$A697)</f>
        <v>364-000055</v>
      </c>
      <c r="C697" s="7" t="str">
        <f>_xll.AtlasFormulas.AtlasFunctions.AtlasTable("PROD",DataAreaId,"T.CustTable","%Name","","","","","","","AccountNum",$B697)</f>
        <v>Aannemingsmaatschappij van Gelder B.V.</v>
      </c>
      <c r="D697" s="4" t="s">
        <v>867</v>
      </c>
      <c r="E697" s="4" t="s">
        <v>869</v>
      </c>
      <c r="F697" s="6">
        <v>42760</v>
      </c>
      <c r="G697" s="4" t="s">
        <v>1828</v>
      </c>
      <c r="H697" s="9">
        <v>1</v>
      </c>
      <c r="I697" s="6">
        <v>42760</v>
      </c>
      <c r="J697" s="10" t="s">
        <v>2186</v>
      </c>
      <c r="K697">
        <f>_xll.AtlasFormulas.AtlasFunctions.AtlasBalance("PROD",DataAreaId,"T.LedgerTrans","Sum|AmountMST|0","","","","","","","AccountNum|Voucher","120010",$J697)</f>
        <v>0</v>
      </c>
    </row>
    <row r="698" spans="1:11" x14ac:dyDescent="0.25">
      <c r="A698" s="4" t="s">
        <v>928</v>
      </c>
      <c r="B698" s="7" t="str">
        <f>_xll.AtlasFormulas.AtlasFunctions.AtlasTable("PROD",DataAreaId,"T.SalesTable","%CustAccount","","","","","","","SalesId",$A698)</f>
        <v>364-000129</v>
      </c>
      <c r="C698" s="7" t="str">
        <f>_xll.AtlasFormulas.AtlasFunctions.AtlasTable("PROD",DataAreaId,"T.CustTable","%Name","","","","","","","AccountNum",$B698)</f>
        <v>SAAone GWW V.O.F.</v>
      </c>
      <c r="D698" s="4" t="s">
        <v>867</v>
      </c>
      <c r="E698" s="4" t="s">
        <v>869</v>
      </c>
      <c r="F698" s="6">
        <v>42796</v>
      </c>
      <c r="G698" s="4" t="s">
        <v>1828</v>
      </c>
      <c r="H698" s="9">
        <v>1</v>
      </c>
      <c r="I698" s="6">
        <v>42837</v>
      </c>
      <c r="J698" s="10" t="s">
        <v>2137</v>
      </c>
      <c r="K698">
        <f>_xll.AtlasFormulas.AtlasFunctions.AtlasBalance("PROD",DataAreaId,"T.LedgerTrans","Sum|AmountMST|0","","","","","","","AccountNum|Voucher","120010",$J698)</f>
        <v>35955</v>
      </c>
    </row>
    <row r="699" spans="1:11" x14ac:dyDescent="0.25">
      <c r="A699" s="4" t="s">
        <v>934</v>
      </c>
      <c r="B699" s="7" t="str">
        <f>_xll.AtlasFormulas.AtlasFunctions.AtlasTable("PROD",DataAreaId,"T.SalesTable","%CustAccount","","","","","","","SalesId",$A699)</f>
        <v>364-000055</v>
      </c>
      <c r="C699" s="7" t="str">
        <f>_xll.AtlasFormulas.AtlasFunctions.AtlasTable("PROD",DataAreaId,"T.CustTable","%Name","","","","","","","AccountNum",$B699)</f>
        <v>Aannemingsmaatschappij van Gelder B.V.</v>
      </c>
      <c r="D699" s="4" t="s">
        <v>867</v>
      </c>
      <c r="E699" s="4" t="s">
        <v>869</v>
      </c>
      <c r="F699" s="6">
        <v>42811</v>
      </c>
      <c r="G699" s="4" t="s">
        <v>1828</v>
      </c>
      <c r="H699" s="9">
        <v>1</v>
      </c>
      <c r="I699" s="6">
        <v>42837</v>
      </c>
      <c r="J699" s="10" t="s">
        <v>2029</v>
      </c>
      <c r="K699">
        <f>_xll.AtlasFormulas.AtlasFunctions.AtlasBalance("PROD",DataAreaId,"T.LedgerTrans","Sum|AmountMST|0","","","","","","","AccountNum|Voucher","120010",$J699)</f>
        <v>6128.93</v>
      </c>
    </row>
    <row r="700" spans="1:11" x14ac:dyDescent="0.25">
      <c r="A700" s="4" t="s">
        <v>752</v>
      </c>
      <c r="B700" s="7" t="str">
        <f>_xll.AtlasFormulas.AtlasFunctions.AtlasTable("PROD",DataAreaId,"T.SalesTable","%CustAccount","","","","","","","SalesId",$A700)</f>
        <v>364-000069</v>
      </c>
      <c r="C700" s="7" t="str">
        <f>_xll.AtlasFormulas.AtlasFunctions.AtlasTable("PROD",DataAreaId,"T.CustTable","%Name","","","","","","","AccountNum",$B700)</f>
        <v>Sealteq Ivacon B.V.</v>
      </c>
      <c r="D700" s="4" t="s">
        <v>867</v>
      </c>
      <c r="E700" s="4" t="s">
        <v>869</v>
      </c>
      <c r="F700" s="6">
        <v>42823</v>
      </c>
      <c r="G700" s="4" t="s">
        <v>1828</v>
      </c>
      <c r="H700" s="9">
        <v>2</v>
      </c>
      <c r="I700" s="6">
        <v>42823</v>
      </c>
      <c r="J700" s="10" t="s">
        <v>2187</v>
      </c>
      <c r="K700">
        <f>_xll.AtlasFormulas.AtlasFunctions.AtlasBalance("PROD",DataAreaId,"T.LedgerTrans","Sum|AmountMST|0","","","","","","","AccountNum|Voucher","120010",$J700)</f>
        <v>4649.3999999999996</v>
      </c>
    </row>
    <row r="701" spans="1:11" x14ac:dyDescent="0.25">
      <c r="A701" s="4" t="s">
        <v>936</v>
      </c>
      <c r="B701" s="7" t="str">
        <f>_xll.AtlasFormulas.AtlasFunctions.AtlasTable("PROD",DataAreaId,"T.SalesTable","%CustAccount","","","","","","","SalesId",$A701)</f>
        <v>364-000055</v>
      </c>
      <c r="C701" s="7" t="str">
        <f>_xll.AtlasFormulas.AtlasFunctions.AtlasTable("PROD",DataAreaId,"T.CustTable","%Name","","","","","","","AccountNum",$B701)</f>
        <v>Aannemingsmaatschappij van Gelder B.V.</v>
      </c>
      <c r="D701" s="4" t="s">
        <v>867</v>
      </c>
      <c r="E701" s="4" t="s">
        <v>869</v>
      </c>
      <c r="F701" s="6">
        <v>42822</v>
      </c>
      <c r="G701" s="4" t="s">
        <v>1828</v>
      </c>
      <c r="H701" s="9">
        <v>1</v>
      </c>
      <c r="I701" s="6">
        <v>42837</v>
      </c>
      <c r="J701" s="10" t="s">
        <v>2027</v>
      </c>
      <c r="K701">
        <f>_xll.AtlasFormulas.AtlasFunctions.AtlasBalance("PROD",DataAreaId,"T.LedgerTrans","Sum|AmountMST|0","","","","","","","AccountNum|Voucher","120010",$J701)</f>
        <v>4262.38</v>
      </c>
    </row>
    <row r="702" spans="1:11" x14ac:dyDescent="0.25">
      <c r="A702" s="4" t="s">
        <v>936</v>
      </c>
      <c r="B702" s="7" t="str">
        <f>_xll.AtlasFormulas.AtlasFunctions.AtlasTable("PROD",DataAreaId,"T.SalesTable","%CustAccount","","","","","","","SalesId",$A702)</f>
        <v>364-000055</v>
      </c>
      <c r="C702" s="7" t="str">
        <f>_xll.AtlasFormulas.AtlasFunctions.AtlasTable("PROD",DataAreaId,"T.CustTable","%Name","","","","","","","AccountNum",$B702)</f>
        <v>Aannemingsmaatschappij van Gelder B.V.</v>
      </c>
      <c r="D702" s="4" t="s">
        <v>867</v>
      </c>
      <c r="E702" s="4" t="s">
        <v>869</v>
      </c>
      <c r="F702" s="6">
        <v>42822</v>
      </c>
      <c r="G702" s="4" t="s">
        <v>1828</v>
      </c>
      <c r="H702" s="9">
        <v>1649</v>
      </c>
      <c r="I702" s="6">
        <v>42831</v>
      </c>
      <c r="J702" s="10" t="s">
        <v>2027</v>
      </c>
      <c r="K702">
        <f>_xll.AtlasFormulas.AtlasFunctions.AtlasBalance("PROD",DataAreaId,"T.LedgerTrans","Sum|AmountMST|0","","","","","","","AccountNum|Voucher","120010",$J702)</f>
        <v>4262.38</v>
      </c>
    </row>
    <row r="703" spans="1:11" x14ac:dyDescent="0.25">
      <c r="A703" s="4" t="s">
        <v>995</v>
      </c>
      <c r="B703" s="7" t="str">
        <f>_xll.AtlasFormulas.AtlasFunctions.AtlasTable("PROD",DataAreaId,"T.SalesTable","%CustAccount","","","","","","","SalesId",$A703)</f>
        <v>364-000076</v>
      </c>
      <c r="C703" s="7" t="str">
        <f>_xll.AtlasFormulas.AtlasFunctions.AtlasTable("PROD",DataAreaId,"T.CustTable","%Name","","","","","","","AccountNum",$B703)</f>
        <v>Heijmans Wegen B.V. Regio Zuid</v>
      </c>
      <c r="D703" s="4" t="s">
        <v>867</v>
      </c>
      <c r="E703" s="4" t="s">
        <v>869</v>
      </c>
      <c r="F703" s="6">
        <v>42894</v>
      </c>
      <c r="G703" s="4" t="s">
        <v>1828</v>
      </c>
      <c r="H703" s="9">
        <v>1</v>
      </c>
      <c r="I703" s="6">
        <v>42902</v>
      </c>
      <c r="J703" s="10" t="s">
        <v>2136</v>
      </c>
      <c r="K703">
        <f>_xll.AtlasFormulas.AtlasFunctions.AtlasBalance("PROD",DataAreaId,"T.LedgerTrans","Sum|AmountMST|0","","","","","","","AccountNum|Voucher","120010",$J703)</f>
        <v>30119</v>
      </c>
    </row>
    <row r="704" spans="1:11" x14ac:dyDescent="0.25">
      <c r="A704" s="4" t="s">
        <v>943</v>
      </c>
      <c r="B704" s="7" t="str">
        <f>_xll.AtlasFormulas.AtlasFunctions.AtlasTable("PROD",DataAreaId,"T.SalesTable","%CustAccount","","","","","","","SalesId",$A704)</f>
        <v>364-000044</v>
      </c>
      <c r="C704" s="7" t="str">
        <f>_xll.AtlasFormulas.AtlasFunctions.AtlasTable("PROD",DataAreaId,"T.CustTable","%Name","","","","","","","AccountNum",$B704)</f>
        <v>Schagen Infra B.V.</v>
      </c>
      <c r="D704" s="4" t="s">
        <v>867</v>
      </c>
      <c r="E704" s="4" t="s">
        <v>869</v>
      </c>
      <c r="F704" s="6">
        <v>42835</v>
      </c>
      <c r="G704" s="4" t="s">
        <v>1828</v>
      </c>
      <c r="H704" s="9">
        <v>1</v>
      </c>
      <c r="I704" s="6">
        <v>42837</v>
      </c>
      <c r="J704" s="10" t="s">
        <v>2188</v>
      </c>
      <c r="K704">
        <f>_xll.AtlasFormulas.AtlasFunctions.AtlasBalance("PROD",DataAreaId,"T.LedgerTrans","Sum|AmountMST|0","","","","","","","AccountNum|Voucher","120010",$J704)</f>
        <v>2789</v>
      </c>
    </row>
    <row r="705" spans="1:11" x14ac:dyDescent="0.25">
      <c r="A705" s="4" t="s">
        <v>950</v>
      </c>
      <c r="B705" s="7" t="str">
        <f>_xll.AtlasFormulas.AtlasFunctions.AtlasTable("PROD",DataAreaId,"T.SalesTable","%CustAccount","","","","","","","SalesId",$A705)</f>
        <v>364-000007</v>
      </c>
      <c r="C705" s="7" t="str">
        <f>_xll.AtlasFormulas.AtlasFunctions.AtlasTable("PROD",DataAreaId,"T.CustTable","%Name","","","","","","","AccountNum",$B705)</f>
        <v>Versluys &amp; Zoon B.V.</v>
      </c>
      <c r="D705" s="4" t="s">
        <v>867</v>
      </c>
      <c r="E705" s="4" t="s">
        <v>869</v>
      </c>
      <c r="F705" s="6">
        <v>42859</v>
      </c>
      <c r="G705" s="4" t="s">
        <v>1828</v>
      </c>
      <c r="H705" s="9">
        <v>1</v>
      </c>
      <c r="I705" s="6">
        <v>42863</v>
      </c>
      <c r="J705" s="10" t="s">
        <v>2033</v>
      </c>
      <c r="K705">
        <f>_xll.AtlasFormulas.AtlasFunctions.AtlasBalance("PROD",DataAreaId,"T.LedgerTrans","Sum|AmountMST|0","","","","","","","AccountNum|Voucher","120010",$J705)</f>
        <v>5912.64</v>
      </c>
    </row>
    <row r="706" spans="1:11" x14ac:dyDescent="0.25">
      <c r="A706" s="4" t="s">
        <v>948</v>
      </c>
      <c r="B706" s="7" t="str">
        <f>_xll.AtlasFormulas.AtlasFunctions.AtlasTable("PROD",DataAreaId,"T.SalesTable","%CustAccount","","","","","","","SalesId",$A706)</f>
        <v>364-000041</v>
      </c>
      <c r="C706" s="7" t="str">
        <f>_xll.AtlasFormulas.AtlasFunctions.AtlasTable("PROD",DataAreaId,"T.CustTable","%Name","","","","","","","AccountNum",$B706)</f>
        <v>Dura Vermeer Infrastructuur Noord West</v>
      </c>
      <c r="D706" s="4" t="s">
        <v>867</v>
      </c>
      <c r="E706" s="4" t="s">
        <v>869</v>
      </c>
      <c r="F706" s="6">
        <v>42850</v>
      </c>
      <c r="G706" s="4" t="s">
        <v>1828</v>
      </c>
      <c r="H706" s="9">
        <v>1</v>
      </c>
      <c r="I706" s="6">
        <v>42853</v>
      </c>
      <c r="J706" s="10" t="s">
        <v>2170</v>
      </c>
      <c r="K706">
        <f>_xll.AtlasFormulas.AtlasFunctions.AtlasBalance("PROD",DataAreaId,"T.LedgerTrans","Sum|AmountMST|0","","","","","","","AccountNum|Voucher","120010",$J706)</f>
        <v>4822.2</v>
      </c>
    </row>
    <row r="707" spans="1:11" x14ac:dyDescent="0.25">
      <c r="A707" s="4" t="s">
        <v>939</v>
      </c>
      <c r="B707" s="7" t="str">
        <f>_xll.AtlasFormulas.AtlasFunctions.AtlasTable("PROD",DataAreaId,"T.SalesTable","%CustAccount","","","","","","","SalesId",$A707)</f>
        <v>364-000055</v>
      </c>
      <c r="C707" s="7" t="str">
        <f>_xll.AtlasFormulas.AtlasFunctions.AtlasTable("PROD",DataAreaId,"T.CustTable","%Name","","","","","","","AccountNum",$B707)</f>
        <v>Aannemingsmaatschappij van Gelder B.V.</v>
      </c>
      <c r="D707" s="4" t="s">
        <v>867</v>
      </c>
      <c r="E707" s="4" t="s">
        <v>869</v>
      </c>
      <c r="F707" s="6">
        <v>42824</v>
      </c>
      <c r="G707" s="4" t="s">
        <v>1828</v>
      </c>
      <c r="H707" s="9">
        <v>1</v>
      </c>
      <c r="I707" s="6">
        <v>42838</v>
      </c>
      <c r="J707" s="10" t="s">
        <v>2026</v>
      </c>
      <c r="K707">
        <f>_xll.AtlasFormulas.AtlasFunctions.AtlasBalance("PROD",DataAreaId,"T.LedgerTrans","Sum|AmountMST|0","","","","","","","AccountNum|Voucher","120010",$J707)</f>
        <v>5297.8</v>
      </c>
    </row>
    <row r="708" spans="1:11" x14ac:dyDescent="0.25">
      <c r="A708" s="4" t="s">
        <v>993</v>
      </c>
      <c r="B708" s="7" t="str">
        <f>_xll.AtlasFormulas.AtlasFunctions.AtlasTable("PROD",DataAreaId,"T.SalesTable","%CustAccount","","","","","","","SalesId",$A708)</f>
        <v>364-000102</v>
      </c>
      <c r="C708" s="7" t="str">
        <f>_xll.AtlasFormulas.AtlasFunctions.AtlasTable("PROD",DataAreaId,"T.CustTable","%Name","","","","","","","AccountNum",$B708)</f>
        <v>Reimert Bouw en Infrastructuur B.V.</v>
      </c>
      <c r="D708" s="4" t="s">
        <v>867</v>
      </c>
      <c r="E708" s="4" t="s">
        <v>869</v>
      </c>
      <c r="F708" s="6">
        <v>42894</v>
      </c>
      <c r="G708" s="4" t="s">
        <v>1828</v>
      </c>
      <c r="H708" s="9">
        <v>0.5</v>
      </c>
      <c r="I708" s="6">
        <v>42894</v>
      </c>
      <c r="J708" s="10" t="s">
        <v>2088</v>
      </c>
      <c r="K708">
        <f>_xll.AtlasFormulas.AtlasFunctions.AtlasBalance("PROD",DataAreaId,"T.LedgerTrans","Sum|AmountMST|0","","","","","","","AccountNum|Voucher","120010",$J708)</f>
        <v>7014.82</v>
      </c>
    </row>
    <row r="709" spans="1:11" x14ac:dyDescent="0.25">
      <c r="A709" s="4" t="s">
        <v>956</v>
      </c>
      <c r="B709" s="7" t="str">
        <f>_xll.AtlasFormulas.AtlasFunctions.AtlasTable("PROD",DataAreaId,"T.SalesTable","%CustAccount","","","","","","","SalesId",$A709)</f>
        <v>364-000031</v>
      </c>
      <c r="C709" s="7" t="str">
        <f>_xll.AtlasFormulas.AtlasFunctions.AtlasTable("PROD",DataAreaId,"T.CustTable","%Name","","","","","","","AccountNum",$B709)</f>
        <v>Aannemingsbedrijf Vermeulen Benthuizen B.V.</v>
      </c>
      <c r="D709" s="4" t="s">
        <v>867</v>
      </c>
      <c r="E709" s="4" t="s">
        <v>869</v>
      </c>
      <c r="F709" s="6">
        <v>42863</v>
      </c>
      <c r="G709" s="4" t="s">
        <v>1828</v>
      </c>
      <c r="H709" s="9">
        <v>1</v>
      </c>
      <c r="I709" s="6">
        <v>42863</v>
      </c>
      <c r="J709" s="10" t="s">
        <v>2189</v>
      </c>
      <c r="K709">
        <f>_xll.AtlasFormulas.AtlasFunctions.AtlasBalance("PROD",DataAreaId,"T.LedgerTrans","Sum|AmountMST|0","","","","","","","AccountNum|Voucher","120010",$J709)</f>
        <v>459.38</v>
      </c>
    </row>
    <row r="710" spans="1:11" x14ac:dyDescent="0.25">
      <c r="A710" s="4" t="s">
        <v>962</v>
      </c>
      <c r="B710" s="7" t="str">
        <f>_xll.AtlasFormulas.AtlasFunctions.AtlasTable("PROD",DataAreaId,"T.SalesTable","%CustAccount","","","","","","","SalesId",$A710)</f>
        <v>364-000052</v>
      </c>
      <c r="C710" s="7" t="str">
        <f>_xll.AtlasFormulas.AtlasFunctions.AtlasTable("PROD",DataAreaId,"T.CustTable","%Name","","","","","","","AccountNum",$B710)</f>
        <v>KWS Infra Roosendaal</v>
      </c>
      <c r="D710" s="4" t="s">
        <v>867</v>
      </c>
      <c r="E710" s="4" t="s">
        <v>869</v>
      </c>
      <c r="F710" s="6">
        <v>42870</v>
      </c>
      <c r="G710" s="4" t="s">
        <v>1828</v>
      </c>
      <c r="H710" s="9">
        <v>1</v>
      </c>
      <c r="I710" s="6">
        <v>42870</v>
      </c>
      <c r="J710" s="10" t="s">
        <v>2124</v>
      </c>
      <c r="K710">
        <f>_xll.AtlasFormulas.AtlasFunctions.AtlasBalance("PROD",DataAreaId,"T.LedgerTrans","Sum|AmountMST|0","","","","","","","AccountNum|Voucher","120010",$J710)</f>
        <v>3406.8</v>
      </c>
    </row>
    <row r="711" spans="1:11" x14ac:dyDescent="0.25">
      <c r="A711" s="4" t="s">
        <v>960</v>
      </c>
      <c r="B711" s="7" t="str">
        <f>_xll.AtlasFormulas.AtlasFunctions.AtlasTable("PROD",DataAreaId,"T.SalesTable","%CustAccount","","","","","","","SalesId",$A711)</f>
        <v>364-000052</v>
      </c>
      <c r="C711" s="7" t="str">
        <f>_xll.AtlasFormulas.AtlasFunctions.AtlasTable("PROD",DataAreaId,"T.CustTable","%Name","","","","","","","AccountNum",$B711)</f>
        <v>KWS Infra Roosendaal</v>
      </c>
      <c r="D711" s="4" t="s">
        <v>867</v>
      </c>
      <c r="E711" s="4" t="s">
        <v>869</v>
      </c>
      <c r="F711" s="6">
        <v>42867</v>
      </c>
      <c r="G711" s="4" t="s">
        <v>1828</v>
      </c>
      <c r="H711" s="9">
        <v>1</v>
      </c>
      <c r="I711" s="6">
        <v>42867</v>
      </c>
      <c r="J711" s="10" t="s">
        <v>2132</v>
      </c>
      <c r="K711">
        <f>_xll.AtlasFormulas.AtlasFunctions.AtlasBalance("PROD",DataAreaId,"T.LedgerTrans","Sum|AmountMST|0","","","","","","","AccountNum|Voucher","120010",$J711)</f>
        <v>3381.6</v>
      </c>
    </row>
    <row r="712" spans="1:11" x14ac:dyDescent="0.25">
      <c r="A712" s="4" t="s">
        <v>973</v>
      </c>
      <c r="B712" s="7" t="str">
        <f>_xll.AtlasFormulas.AtlasFunctions.AtlasTable("PROD",DataAreaId,"T.SalesTable","%CustAccount","","","","","","","SalesId",$A712)</f>
        <v>364-000031</v>
      </c>
      <c r="C712" s="7" t="str">
        <f>_xll.AtlasFormulas.AtlasFunctions.AtlasTable("PROD",DataAreaId,"T.CustTable","%Name","","","","","","","AccountNum",$B712)</f>
        <v>Aannemingsbedrijf Vermeulen Benthuizen B.V.</v>
      </c>
      <c r="D712" s="4" t="s">
        <v>867</v>
      </c>
      <c r="E712" s="4" t="s">
        <v>869</v>
      </c>
      <c r="F712" s="6">
        <v>42879</v>
      </c>
      <c r="G712" s="4" t="s">
        <v>1828</v>
      </c>
      <c r="H712" s="9">
        <v>1</v>
      </c>
      <c r="I712" s="6">
        <v>42879</v>
      </c>
      <c r="J712" s="10" t="s">
        <v>2190</v>
      </c>
      <c r="K712">
        <f>_xll.AtlasFormulas.AtlasFunctions.AtlasBalance("PROD",DataAreaId,"T.LedgerTrans","Sum|AmountMST|0","","","","","","","AccountNum|Voucher","120010",$J712)</f>
        <v>481.25</v>
      </c>
    </row>
    <row r="713" spans="1:11" x14ac:dyDescent="0.25">
      <c r="A713" s="4" t="s">
        <v>945</v>
      </c>
      <c r="B713" s="7" t="str">
        <f>_xll.AtlasFormulas.AtlasFunctions.AtlasTable("PROD",DataAreaId,"T.SalesTable","%CustAccount","","","","","","","SalesId",$A713)</f>
        <v>364-000107</v>
      </c>
      <c r="C713" s="7" t="str">
        <f>_xll.AtlasFormulas.AtlasFunctions.AtlasTable("PROD",DataAreaId,"T.CustTable","%Name","","","","","","","AccountNum",$B713)</f>
        <v>Boskalis NL B.V.</v>
      </c>
      <c r="D713" s="4" t="s">
        <v>867</v>
      </c>
      <c r="E713" s="4" t="s">
        <v>869</v>
      </c>
      <c r="F713" s="6">
        <v>42838</v>
      </c>
      <c r="G713" s="4" t="s">
        <v>1828</v>
      </c>
      <c r="H713" s="9">
        <v>21</v>
      </c>
      <c r="I713" s="6">
        <v>42838</v>
      </c>
      <c r="J713" s="10" t="s">
        <v>2068</v>
      </c>
      <c r="K713">
        <f>_xll.AtlasFormulas.AtlasFunctions.AtlasBalance("PROD",DataAreaId,"T.LedgerTrans","Sum|AmountMST|0","","","","","","","AccountNum|Voucher","120010",$J713)</f>
        <v>2466</v>
      </c>
    </row>
    <row r="714" spans="1:11" x14ac:dyDescent="0.25">
      <c r="A714" s="4" t="s">
        <v>788</v>
      </c>
      <c r="B714" s="7" t="str">
        <f>_xll.AtlasFormulas.AtlasFunctions.AtlasTable("PROD",DataAreaId,"T.SalesTable","%CustAccount","","","","","","","SalesId",$A714)</f>
        <v>364-000159</v>
      </c>
      <c r="C714" s="7" t="str">
        <f>_xll.AtlasFormulas.AtlasFunctions.AtlasTable("PROD",DataAreaId,"T.CustTable","%Name","","","","","","","AccountNum",$B714)</f>
        <v>QuakeShield B.V.</v>
      </c>
      <c r="D714" s="4" t="s">
        <v>867</v>
      </c>
      <c r="E714" s="4" t="s">
        <v>869</v>
      </c>
      <c r="F714" s="6">
        <v>42838</v>
      </c>
      <c r="G714" s="4" t="s">
        <v>1828</v>
      </c>
      <c r="H714" s="9">
        <v>14</v>
      </c>
      <c r="I714" s="6">
        <v>42838</v>
      </c>
      <c r="J714" s="10" t="s">
        <v>1935</v>
      </c>
      <c r="K714">
        <f>_xll.AtlasFormulas.AtlasFunctions.AtlasBalance("PROD",DataAreaId,"T.LedgerTrans","Sum|AmountMST|0","","","","","","","AccountNum|Voucher","120010",$J714)</f>
        <v>1118</v>
      </c>
    </row>
    <row r="715" spans="1:11" x14ac:dyDescent="0.25">
      <c r="A715" s="4" t="s">
        <v>952</v>
      </c>
      <c r="B715" s="7" t="str">
        <f>_xll.AtlasFormulas.AtlasFunctions.AtlasTable("PROD",DataAreaId,"T.SalesTable","%CustAccount","","","","","","","SalesId",$A715)</f>
        <v>364-000043</v>
      </c>
      <c r="C715" s="7" t="str">
        <f>_xll.AtlasFormulas.AtlasFunctions.AtlasTable("PROD",DataAreaId,"T.CustTable","%Name","","","","","","","AccountNum",$B715)</f>
        <v>Gebr. Van Kessel Wegenbouw B.V. Regio West</v>
      </c>
      <c r="D715" s="4" t="s">
        <v>867</v>
      </c>
      <c r="E715" s="4" t="s">
        <v>869</v>
      </c>
      <c r="F715" s="6">
        <v>42860</v>
      </c>
      <c r="G715" s="4" t="s">
        <v>1828</v>
      </c>
      <c r="H715" s="9">
        <v>1</v>
      </c>
      <c r="I715" s="6">
        <v>42870</v>
      </c>
      <c r="J715" s="10" t="s">
        <v>2150</v>
      </c>
      <c r="K715">
        <f>_xll.AtlasFormulas.AtlasFunctions.AtlasBalance("PROD",DataAreaId,"T.LedgerTrans","Sum|AmountMST|0","","","","","","","AccountNum|Voucher","120010",$J715)</f>
        <v>48995</v>
      </c>
    </row>
    <row r="716" spans="1:11" x14ac:dyDescent="0.25">
      <c r="A716" s="4" t="s">
        <v>954</v>
      </c>
      <c r="B716" s="7" t="str">
        <f>_xll.AtlasFormulas.AtlasFunctions.AtlasTable("PROD",DataAreaId,"T.SalesTable","%CustAccount","","","","","","","SalesId",$A716)</f>
        <v>364-000097</v>
      </c>
      <c r="C716" s="7" t="str">
        <f>_xll.AtlasFormulas.AtlasFunctions.AtlasTable("PROD",DataAreaId,"T.CustTable","%Name","","","","","","","AccountNum",$B716)</f>
        <v>Heijmans Wegen</v>
      </c>
      <c r="D716" s="4" t="s">
        <v>867</v>
      </c>
      <c r="E716" s="4" t="s">
        <v>869</v>
      </c>
      <c r="F716" s="6">
        <v>42860</v>
      </c>
      <c r="G716" s="4" t="s">
        <v>1828</v>
      </c>
      <c r="H716" s="9">
        <v>1</v>
      </c>
      <c r="I716" s="6">
        <v>42877</v>
      </c>
      <c r="J716" s="10" t="s">
        <v>2147</v>
      </c>
      <c r="K716">
        <f>_xll.AtlasFormulas.AtlasFunctions.AtlasBalance("PROD",DataAreaId,"T.LedgerTrans","Sum|AmountMST|0","","","","","","","AccountNum|Voucher","120010",$J716)</f>
        <v>2866.5</v>
      </c>
    </row>
    <row r="717" spans="1:11" x14ac:dyDescent="0.25">
      <c r="A717" s="4" t="s">
        <v>969</v>
      </c>
      <c r="B717" s="7" t="str">
        <f>_xll.AtlasFormulas.AtlasFunctions.AtlasTable("PROD",DataAreaId,"T.SalesTable","%CustAccount","","","","","","","SalesId",$A717)</f>
        <v>364-000129</v>
      </c>
      <c r="C717" s="7" t="str">
        <f>_xll.AtlasFormulas.AtlasFunctions.AtlasTable("PROD",DataAreaId,"T.CustTable","%Name","","","","","","","AccountNum",$B717)</f>
        <v>SAAone GWW V.O.F.</v>
      </c>
      <c r="D717" s="4" t="s">
        <v>867</v>
      </c>
      <c r="E717" s="4" t="s">
        <v>869</v>
      </c>
      <c r="F717" s="6">
        <v>42873</v>
      </c>
      <c r="G717" s="4" t="s">
        <v>1828</v>
      </c>
      <c r="H717" s="9">
        <v>9</v>
      </c>
      <c r="I717" s="6">
        <v>42874</v>
      </c>
      <c r="J717" s="10" t="s">
        <v>2156</v>
      </c>
      <c r="K717">
        <f>_xll.AtlasFormulas.AtlasFunctions.AtlasBalance("PROD",DataAreaId,"T.LedgerTrans","Sum|AmountMST|0","","","","","","","AccountNum|Voucher","120010",$J717)</f>
        <v>1762.88</v>
      </c>
    </row>
    <row r="718" spans="1:11" x14ac:dyDescent="0.25">
      <c r="A718" s="4" t="s">
        <v>1001</v>
      </c>
      <c r="B718" s="7" t="str">
        <f>_xll.AtlasFormulas.AtlasFunctions.AtlasTable("PROD",DataAreaId,"T.SalesTable","%CustAccount","","","","","","","SalesId",$A718)</f>
        <v>364-000129</v>
      </c>
      <c r="C718" s="7" t="str">
        <f>_xll.AtlasFormulas.AtlasFunctions.AtlasTable("PROD",DataAreaId,"T.CustTable","%Name","","","","","","","AccountNum",$B718)</f>
        <v>SAAone GWW V.O.F.</v>
      </c>
      <c r="D718" s="4" t="s">
        <v>867</v>
      </c>
      <c r="E718" s="4" t="s">
        <v>869</v>
      </c>
      <c r="F718" s="6">
        <v>42902</v>
      </c>
      <c r="G718" s="4" t="s">
        <v>1828</v>
      </c>
      <c r="H718" s="9">
        <v>0.5</v>
      </c>
      <c r="I718" s="6">
        <v>42902</v>
      </c>
      <c r="J718" s="10" t="s">
        <v>2157</v>
      </c>
      <c r="K718">
        <f>_xll.AtlasFormulas.AtlasFunctions.AtlasBalance("PROD",DataAreaId,"T.LedgerTrans","Sum|AmountMST|0","","","","","","","AccountNum|Voucher","120010",$J718)</f>
        <v>24488.44</v>
      </c>
    </row>
    <row r="719" spans="1:11" x14ac:dyDescent="0.25">
      <c r="A719" s="4" t="s">
        <v>958</v>
      </c>
      <c r="B719" s="7" t="str">
        <f>_xll.AtlasFormulas.AtlasFunctions.AtlasTable("PROD",DataAreaId,"T.SalesTable","%CustAccount","","","","","","","SalesId",$A719)</f>
        <v>364-000025</v>
      </c>
      <c r="C719" s="7" t="str">
        <f>_xll.AtlasFormulas.AtlasFunctions.AtlasTable("PROD",DataAreaId,"T.CustTable","%Name","","","","","","","AccountNum",$B719)</f>
        <v>KWS Infra Leek</v>
      </c>
      <c r="D719" s="4" t="s">
        <v>867</v>
      </c>
      <c r="E719" s="4" t="s">
        <v>869</v>
      </c>
      <c r="F719" s="6">
        <v>42866</v>
      </c>
      <c r="G719" s="4" t="s">
        <v>1828</v>
      </c>
      <c r="H719" s="9">
        <v>1</v>
      </c>
      <c r="I719" s="6">
        <v>42866</v>
      </c>
      <c r="J719" s="10" t="s">
        <v>1872</v>
      </c>
      <c r="K719">
        <f>_xll.AtlasFormulas.AtlasFunctions.AtlasBalance("PROD",DataAreaId,"T.LedgerTrans","Sum|AmountMST|0","","","","","","","AccountNum|Voucher","120010",$J719)</f>
        <v>0</v>
      </c>
    </row>
    <row r="720" spans="1:11" x14ac:dyDescent="0.25">
      <c r="A720" s="4" t="s">
        <v>966</v>
      </c>
      <c r="B720" s="7" t="str">
        <f>_xll.AtlasFormulas.AtlasFunctions.AtlasTable("PROD",DataAreaId,"T.SalesTable","%CustAccount","","","","","","","SalesId",$A720)</f>
        <v>364-000020</v>
      </c>
      <c r="C720" s="7" t="str">
        <f>_xll.AtlasFormulas.AtlasFunctions.AtlasTable("PROD",DataAreaId,"T.CustTable","%Name","","","","","","","AccountNum",$B720)</f>
        <v>Reef Infra B.V.</v>
      </c>
      <c r="D720" s="4" t="s">
        <v>867</v>
      </c>
      <c r="E720" s="4" t="s">
        <v>869</v>
      </c>
      <c r="F720" s="6">
        <v>42873</v>
      </c>
      <c r="G720" s="4" t="s">
        <v>1828</v>
      </c>
      <c r="H720" s="9">
        <v>1</v>
      </c>
      <c r="I720" s="6">
        <v>42874</v>
      </c>
      <c r="J720" s="10" t="s">
        <v>2081</v>
      </c>
      <c r="K720">
        <f>_xll.AtlasFormulas.AtlasFunctions.AtlasBalance("PROD",DataAreaId,"T.LedgerTrans","Sum|AmountMST|0","","","","","","","AccountNum|Voucher","120010",$J720)</f>
        <v>6504.56</v>
      </c>
    </row>
    <row r="721" spans="1:11" x14ac:dyDescent="0.25">
      <c r="A721" s="4" t="s">
        <v>997</v>
      </c>
      <c r="B721" s="7" t="str">
        <f>_xll.AtlasFormulas.AtlasFunctions.AtlasTable("PROD",DataAreaId,"T.SalesTable","%CustAccount","","","","","","","SalesId",$A721)</f>
        <v>364-000058</v>
      </c>
      <c r="C721" s="7" t="str">
        <f>_xll.AtlasFormulas.AtlasFunctions.AtlasTable("PROD",DataAreaId,"T.CustTable","%Name","","","","","","","AccountNum",$B721)</f>
        <v>D. van der Steen B.V.</v>
      </c>
      <c r="D721" s="4" t="s">
        <v>867</v>
      </c>
      <c r="E721" s="4" t="s">
        <v>869</v>
      </c>
      <c r="F721" s="6">
        <v>42900</v>
      </c>
      <c r="G721" s="4" t="s">
        <v>1828</v>
      </c>
      <c r="H721" s="9">
        <v>1</v>
      </c>
      <c r="I721" s="6">
        <v>42901</v>
      </c>
      <c r="J721" s="10" t="s">
        <v>2144</v>
      </c>
      <c r="K721">
        <f>_xll.AtlasFormulas.AtlasFunctions.AtlasBalance("PROD",DataAreaId,"T.LedgerTrans","Sum|AmountMST|0","","","","","","","AccountNum|Voucher","120010",$J721)</f>
        <v>6860.35</v>
      </c>
    </row>
    <row r="722" spans="1:11" x14ac:dyDescent="0.25">
      <c r="A722" s="4" t="s">
        <v>975</v>
      </c>
      <c r="B722" s="7" t="str">
        <f>_xll.AtlasFormulas.AtlasFunctions.AtlasTable("PROD",DataAreaId,"T.SalesTable","%CustAccount","","","","","","","SalesId",$A722)</f>
        <v>364-000058</v>
      </c>
      <c r="C722" s="7" t="str">
        <f>_xll.AtlasFormulas.AtlasFunctions.AtlasTable("PROD",DataAreaId,"T.CustTable","%Name","","","","","","","AccountNum",$B722)</f>
        <v>D. van der Steen B.V.</v>
      </c>
      <c r="D722" s="4" t="s">
        <v>867</v>
      </c>
      <c r="E722" s="4" t="s">
        <v>869</v>
      </c>
      <c r="F722" s="6">
        <v>42886</v>
      </c>
      <c r="G722" s="4" t="s">
        <v>1828</v>
      </c>
      <c r="H722" s="9">
        <v>1</v>
      </c>
      <c r="I722" s="6">
        <v>42886</v>
      </c>
      <c r="J722" s="10" t="s">
        <v>2162</v>
      </c>
      <c r="K722">
        <f>_xll.AtlasFormulas.AtlasFunctions.AtlasBalance("PROD",DataAreaId,"T.LedgerTrans","Sum|AmountMST|0","","","","","","","AccountNum|Voucher","120010",$J722)</f>
        <v>28754.5</v>
      </c>
    </row>
    <row r="723" spans="1:11" x14ac:dyDescent="0.25">
      <c r="A723" s="4" t="s">
        <v>971</v>
      </c>
      <c r="B723" s="7" t="str">
        <f>_xll.AtlasFormulas.AtlasFunctions.AtlasTable("PROD",DataAreaId,"T.SalesTable","%CustAccount","","","","","","","SalesId",$A723)</f>
        <v>364-000058</v>
      </c>
      <c r="C723" s="7" t="str">
        <f>_xll.AtlasFormulas.AtlasFunctions.AtlasTable("PROD",DataAreaId,"T.CustTable","%Name","","","","","","","AccountNum",$B723)</f>
        <v>D. van der Steen B.V.</v>
      </c>
      <c r="D723" s="4" t="s">
        <v>867</v>
      </c>
      <c r="E723" s="4" t="s">
        <v>869</v>
      </c>
      <c r="F723" s="6">
        <v>42879</v>
      </c>
      <c r="G723" s="4" t="s">
        <v>1828</v>
      </c>
      <c r="H723" s="9">
        <v>1</v>
      </c>
      <c r="I723" s="6">
        <v>42886</v>
      </c>
      <c r="J723" s="10" t="s">
        <v>2145</v>
      </c>
      <c r="K723">
        <f>_xll.AtlasFormulas.AtlasFunctions.AtlasBalance("PROD",DataAreaId,"T.LedgerTrans","Sum|AmountMST|0","","","","","","","AccountNum|Voucher","120010",$J723)</f>
        <v>19795</v>
      </c>
    </row>
    <row r="724" spans="1:11" x14ac:dyDescent="0.25">
      <c r="A724" s="4" t="s">
        <v>1003</v>
      </c>
      <c r="B724" s="7" t="str">
        <f>_xll.AtlasFormulas.AtlasFunctions.AtlasTable("PROD",DataAreaId,"T.SalesTable","%CustAccount","","","","","","","SalesId",$A724)</f>
        <v>364-000053</v>
      </c>
      <c r="C724" s="7" t="str">
        <f>_xll.AtlasFormulas.AtlasFunctions.AtlasTable("PROD",DataAreaId,"T.CustTable","%Name","","","","","","","AccountNum",$B724)</f>
        <v>Heijmans Wegenbouw B.V. GPO</v>
      </c>
      <c r="D724" s="4" t="s">
        <v>319</v>
      </c>
      <c r="E724" s="4" t="s">
        <v>320</v>
      </c>
      <c r="F724" s="6">
        <v>42830</v>
      </c>
      <c r="G724" s="4" t="s">
        <v>1828</v>
      </c>
      <c r="H724" s="9">
        <v>75</v>
      </c>
      <c r="I724" s="6">
        <v>42837</v>
      </c>
      <c r="J724" s="10" t="s">
        <v>2078</v>
      </c>
      <c r="K724">
        <f>_xll.AtlasFormulas.AtlasFunctions.AtlasBalance("PROD",DataAreaId,"T.LedgerTrans","Sum|AmountMST|0","","","","","","","AccountNum|Voucher","120010",$J724)</f>
        <v>9363</v>
      </c>
    </row>
    <row r="725" spans="1:11" x14ac:dyDescent="0.25">
      <c r="A725" s="4" t="s">
        <v>1005</v>
      </c>
      <c r="B725" s="7" t="str">
        <f>_xll.AtlasFormulas.AtlasFunctions.AtlasTable("PROD",DataAreaId,"T.SalesTable","%CustAccount","","","","","","","SalesId",$A725)</f>
        <v>364-000031</v>
      </c>
      <c r="C725" s="7" t="str">
        <f>_xll.AtlasFormulas.AtlasFunctions.AtlasTable("PROD",DataAreaId,"T.CustTable","%Name","","","","","","","AccountNum",$B725)</f>
        <v>Aannemingsbedrijf Vermeulen Benthuizen B.V.</v>
      </c>
      <c r="D725" s="4" t="s">
        <v>319</v>
      </c>
      <c r="E725" s="4" t="s">
        <v>320</v>
      </c>
      <c r="F725" s="6">
        <v>42837</v>
      </c>
      <c r="G725" s="4" t="s">
        <v>1828</v>
      </c>
      <c r="H725" s="9">
        <v>600</v>
      </c>
      <c r="I725" s="6">
        <v>42853</v>
      </c>
      <c r="J725" s="10" t="s">
        <v>2058</v>
      </c>
      <c r="K725">
        <f>_xll.AtlasFormulas.AtlasFunctions.AtlasBalance("PROD",DataAreaId,"T.LedgerTrans","Sum|AmountMST|0","","","","","","","AccountNum|Voucher","120010",$J725)</f>
        <v>7199.97</v>
      </c>
    </row>
    <row r="726" spans="1:11" x14ac:dyDescent="0.25">
      <c r="A726" s="4" t="s">
        <v>995</v>
      </c>
      <c r="B726" s="7" t="str">
        <f>_xll.AtlasFormulas.AtlasFunctions.AtlasTable("PROD",DataAreaId,"T.SalesTable","%CustAccount","","","","","","","SalesId",$A726)</f>
        <v>364-000076</v>
      </c>
      <c r="C726" s="7" t="str">
        <f>_xll.AtlasFormulas.AtlasFunctions.AtlasTable("PROD",DataAreaId,"T.CustTable","%Name","","","","","","","AccountNum",$B726)</f>
        <v>Heijmans Wegen B.V. Regio Zuid</v>
      </c>
      <c r="D726" s="4" t="s">
        <v>232</v>
      </c>
      <c r="E726" s="4" t="s">
        <v>231</v>
      </c>
      <c r="F726" s="6">
        <v>42894</v>
      </c>
      <c r="G726" s="4" t="s">
        <v>1828</v>
      </c>
      <c r="H726" s="9">
        <v>436.5</v>
      </c>
      <c r="I726" s="6">
        <v>42902</v>
      </c>
      <c r="J726" s="10" t="s">
        <v>2136</v>
      </c>
      <c r="K726">
        <f>_xll.AtlasFormulas.AtlasFunctions.AtlasBalance("PROD",DataAreaId,"T.LedgerTrans","Sum|AmountMST|0","","","","","","","AccountNum|Voucher","120010",$J726)</f>
        <v>30119</v>
      </c>
    </row>
    <row r="727" spans="1:11" x14ac:dyDescent="0.25">
      <c r="A727" s="4" t="s">
        <v>995</v>
      </c>
      <c r="B727" s="7" t="str">
        <f>_xll.AtlasFormulas.AtlasFunctions.AtlasTable("PROD",DataAreaId,"T.SalesTable","%CustAccount","","","","","","","SalesId",$A727)</f>
        <v>364-000076</v>
      </c>
      <c r="C727" s="7" t="str">
        <f>_xll.AtlasFormulas.AtlasFunctions.AtlasTable("PROD",DataAreaId,"T.CustTable","%Name","","","","","","","AccountNum",$B727)</f>
        <v>Heijmans Wegen B.V. Regio Zuid</v>
      </c>
      <c r="D727" s="4" t="s">
        <v>232</v>
      </c>
      <c r="E727" s="4" t="s">
        <v>231</v>
      </c>
      <c r="F727" s="6">
        <v>42894</v>
      </c>
      <c r="G727" s="4" t="s">
        <v>1828</v>
      </c>
      <c r="H727" s="9">
        <v>145.5</v>
      </c>
      <c r="I727" s="6">
        <v>42902</v>
      </c>
      <c r="J727" s="10" t="s">
        <v>2136</v>
      </c>
      <c r="K727">
        <f>_xll.AtlasFormulas.AtlasFunctions.AtlasBalance("PROD",DataAreaId,"T.LedgerTrans","Sum|AmountMST|0","","","","","","","AccountNum|Voucher","120010",$J727)</f>
        <v>30119</v>
      </c>
    </row>
    <row r="728" spans="1:11" x14ac:dyDescent="0.25">
      <c r="A728" s="4" t="s">
        <v>987</v>
      </c>
      <c r="B728" s="7" t="str">
        <f>_xll.AtlasFormulas.AtlasFunctions.AtlasTable("PROD",DataAreaId,"T.SalesTable","%CustAccount","","","","","","","SalesId",$A728)</f>
        <v>364-000058</v>
      </c>
      <c r="C728" s="7" t="str">
        <f>_xll.AtlasFormulas.AtlasFunctions.AtlasTable("PROD",DataAreaId,"T.CustTable","%Name","","","","","","","AccountNum",$B728)</f>
        <v>D. van der Steen B.V.</v>
      </c>
      <c r="D728" s="4" t="s">
        <v>867</v>
      </c>
      <c r="E728" s="4" t="s">
        <v>869</v>
      </c>
      <c r="F728" s="6">
        <v>42894</v>
      </c>
      <c r="G728" s="4" t="s">
        <v>1828</v>
      </c>
      <c r="H728" s="9">
        <v>1</v>
      </c>
      <c r="I728" s="6">
        <v>42894</v>
      </c>
      <c r="J728" s="10" t="s">
        <v>1839</v>
      </c>
      <c r="K728">
        <f>_xll.AtlasFormulas.AtlasFunctions.AtlasBalance("PROD",DataAreaId,"T.LedgerTrans","Sum|AmountMST|0","","","","","","","AccountNum|Voucher","120010",$J728)</f>
        <v>0</v>
      </c>
    </row>
    <row r="729" spans="1:11" x14ac:dyDescent="0.25">
      <c r="A729" s="4" t="s">
        <v>941</v>
      </c>
      <c r="B729" s="7" t="str">
        <f>_xll.AtlasFormulas.AtlasFunctions.AtlasTable("PROD",DataAreaId,"T.SalesTable","%CustAccount","","","","","","","SalesId",$A729)</f>
        <v>364-000022</v>
      </c>
      <c r="C729" s="7" t="str">
        <f>_xll.AtlasFormulas.AtlasFunctions.AtlasTable("PROD",DataAreaId,"T.CustTable","%Name","","","","","","","AccountNum",$B729)</f>
        <v>KWS Infra Rotterdam</v>
      </c>
      <c r="D729" s="4" t="s">
        <v>867</v>
      </c>
      <c r="E729" s="4" t="s">
        <v>869</v>
      </c>
      <c r="F729" s="6">
        <v>42832</v>
      </c>
      <c r="G729" s="4" t="s">
        <v>1828</v>
      </c>
      <c r="H729" s="9">
        <v>1</v>
      </c>
      <c r="I729" s="6">
        <v>42832</v>
      </c>
      <c r="J729" s="10" t="s">
        <v>2139</v>
      </c>
      <c r="K729">
        <f>_xll.AtlasFormulas.AtlasFunctions.AtlasBalance("PROD",DataAreaId,"T.LedgerTrans","Sum|AmountMST|0","","","","","","","AccountNum|Voucher","120010",$J729)</f>
        <v>4410.79</v>
      </c>
    </row>
    <row r="730" spans="1:11" x14ac:dyDescent="0.25">
      <c r="A730" s="4" t="s">
        <v>930</v>
      </c>
      <c r="B730" s="7" t="str">
        <f>_xll.AtlasFormulas.AtlasFunctions.AtlasTable("PROD",DataAreaId,"T.SalesTable","%CustAccount","","","","","","","SalesId",$A730)</f>
        <v>364-000129</v>
      </c>
      <c r="C730" s="7" t="str">
        <f>_xll.AtlasFormulas.AtlasFunctions.AtlasTable("PROD",DataAreaId,"T.CustTable","%Name","","","","","","","AccountNum",$B730)</f>
        <v>SAAone GWW V.O.F.</v>
      </c>
      <c r="D730" s="4" t="s">
        <v>867</v>
      </c>
      <c r="E730" s="4" t="s">
        <v>869</v>
      </c>
      <c r="F730" s="6">
        <v>42807</v>
      </c>
      <c r="G730" s="4" t="s">
        <v>1828</v>
      </c>
      <c r="H730" s="9">
        <v>1</v>
      </c>
      <c r="I730" s="6">
        <v>42807</v>
      </c>
      <c r="J730" s="10" t="s">
        <v>2108</v>
      </c>
      <c r="K730">
        <f>_xll.AtlasFormulas.AtlasFunctions.AtlasBalance("PROD",DataAreaId,"T.LedgerTrans","Sum|AmountMST|0","","","","","","","AccountNum|Voucher","120010",$J730)</f>
        <v>49619.06</v>
      </c>
    </row>
    <row r="731" spans="1:11" x14ac:dyDescent="0.25">
      <c r="A731" s="4" t="s">
        <v>932</v>
      </c>
      <c r="B731" s="7" t="str">
        <f>_xll.AtlasFormulas.AtlasFunctions.AtlasTable("PROD",DataAreaId,"T.SalesTable","%CustAccount","","","","","","","SalesId",$A731)</f>
        <v>364-000008</v>
      </c>
      <c r="C731" s="7" t="str">
        <f>_xll.AtlasFormulas.AtlasFunctions.AtlasTable("PROD",DataAreaId,"T.CustTable","%Name","","","","","","","AccountNum",$B731)</f>
        <v>Mourik Groot-Ammers BV</v>
      </c>
      <c r="D731" s="4" t="s">
        <v>867</v>
      </c>
      <c r="E731" s="4" t="s">
        <v>869</v>
      </c>
      <c r="F731" s="6">
        <v>42807</v>
      </c>
      <c r="G731" s="4" t="s">
        <v>1828</v>
      </c>
      <c r="H731" s="9">
        <v>1</v>
      </c>
      <c r="I731" s="6">
        <v>42807</v>
      </c>
      <c r="J731" s="10" t="s">
        <v>2191</v>
      </c>
      <c r="K731">
        <f>_xll.AtlasFormulas.AtlasFunctions.AtlasBalance("PROD",DataAreaId,"T.LedgerTrans","Sum|AmountMST|0","","","","","","","AccountNum|Voucher","120010",$J731)</f>
        <v>1125</v>
      </c>
    </row>
    <row r="732" spans="1:11" x14ac:dyDescent="0.25">
      <c r="A732" s="4" t="s">
        <v>776</v>
      </c>
      <c r="B732" s="7" t="str">
        <f>_xll.AtlasFormulas.AtlasFunctions.AtlasTable("PROD",DataAreaId,"T.SalesTable","%CustAccount","","","","","","","SalesId",$A732)</f>
        <v>364-000011</v>
      </c>
      <c r="C732" s="7" t="str">
        <f>_xll.AtlasFormulas.AtlasFunctions.AtlasTable("PROD",DataAreaId,"T.CustTable","%Name","","","","","","","AccountNum",$B732)</f>
        <v>Fortius B.K.International bvba</v>
      </c>
      <c r="D732" s="4" t="s">
        <v>777</v>
      </c>
      <c r="E732" s="4" t="s">
        <v>779</v>
      </c>
      <c r="F732" s="6">
        <v>42809</v>
      </c>
      <c r="G732" s="4" t="s">
        <v>1828</v>
      </c>
      <c r="H732" s="9">
        <v>100</v>
      </c>
      <c r="I732" s="6">
        <v>42809</v>
      </c>
      <c r="J732" s="10" t="s">
        <v>2192</v>
      </c>
      <c r="K732">
        <f>_xll.AtlasFormulas.AtlasFunctions.AtlasBalance("PROD",DataAreaId,"T.LedgerTrans","Sum|AmountMST|0","","","","","","","AccountNum|Voucher","120010",$J732)</f>
        <v>125</v>
      </c>
    </row>
    <row r="733" spans="1:11" x14ac:dyDescent="0.25">
      <c r="A733" s="4" t="s">
        <v>776</v>
      </c>
      <c r="B733" s="7" t="str">
        <f>_xll.AtlasFormulas.AtlasFunctions.AtlasTable("PROD",DataAreaId,"T.SalesTable","%CustAccount","","","","","","","SalesId",$A733)</f>
        <v>364-000011</v>
      </c>
      <c r="C733" s="7" t="str">
        <f>_xll.AtlasFormulas.AtlasFunctions.AtlasTable("PROD",DataAreaId,"T.CustTable","%Name","","","","","","","AccountNum",$B733)</f>
        <v>Fortius B.K.International bvba</v>
      </c>
      <c r="D733" s="4" t="s">
        <v>777</v>
      </c>
      <c r="E733" s="4" t="s">
        <v>779</v>
      </c>
      <c r="F733" s="6">
        <v>42809</v>
      </c>
      <c r="G733" s="4" t="s">
        <v>1828</v>
      </c>
      <c r="H733" s="9">
        <v>100</v>
      </c>
      <c r="I733" s="6">
        <v>42809</v>
      </c>
      <c r="J733" s="10" t="s">
        <v>2193</v>
      </c>
      <c r="K733">
        <f>_xll.AtlasFormulas.AtlasFunctions.AtlasBalance("PROD",DataAreaId,"T.LedgerTrans","Sum|AmountMST|0","","","","","","","AccountNum|Voucher","120010",$J733)</f>
        <v>125</v>
      </c>
    </row>
    <row r="734" spans="1:11" x14ac:dyDescent="0.25">
      <c r="A734" s="4" t="s">
        <v>776</v>
      </c>
      <c r="B734" s="7" t="str">
        <f>_xll.AtlasFormulas.AtlasFunctions.AtlasTable("PROD",DataAreaId,"T.SalesTable","%CustAccount","","","","","","","SalesId",$A734)</f>
        <v>364-000011</v>
      </c>
      <c r="C734" s="7" t="str">
        <f>_xll.AtlasFormulas.AtlasFunctions.AtlasTable("PROD",DataAreaId,"T.CustTable","%Name","","","","","","","AccountNum",$B734)</f>
        <v>Fortius B.K.International bvba</v>
      </c>
      <c r="D734" s="4" t="s">
        <v>777</v>
      </c>
      <c r="E734" s="4" t="s">
        <v>779</v>
      </c>
      <c r="F734" s="6">
        <v>42808</v>
      </c>
      <c r="G734" s="4" t="s">
        <v>1828</v>
      </c>
      <c r="H734" s="9">
        <v>100</v>
      </c>
      <c r="I734" s="6">
        <v>42809</v>
      </c>
      <c r="J734" s="10" t="s">
        <v>2194</v>
      </c>
      <c r="K734">
        <f>_xll.AtlasFormulas.AtlasFunctions.AtlasBalance("PROD",DataAreaId,"T.LedgerTrans","Sum|AmountMST|0","","","","","","","AccountNum|Voucher","120010",$J734)</f>
        <v>0</v>
      </c>
    </row>
    <row r="735" spans="1:11" x14ac:dyDescent="0.25">
      <c r="A735" s="4" t="s">
        <v>983</v>
      </c>
      <c r="B735" s="7" t="str">
        <f>_xll.AtlasFormulas.AtlasFunctions.AtlasTable("PROD",DataAreaId,"T.SalesTable","%CustAccount","","","","","","","SalesId",$A735)</f>
        <v>364-000007</v>
      </c>
      <c r="C735" s="7" t="str">
        <f>_xll.AtlasFormulas.AtlasFunctions.AtlasTable("PROD",DataAreaId,"T.CustTable","%Name","","","","","","","AccountNum",$B735)</f>
        <v>Versluys &amp; Zoon B.V.</v>
      </c>
      <c r="D735" s="4" t="s">
        <v>867</v>
      </c>
      <c r="E735" s="4" t="s">
        <v>869</v>
      </c>
      <c r="F735" s="6">
        <v>42893</v>
      </c>
      <c r="G735" s="4" t="s">
        <v>1828</v>
      </c>
      <c r="H735" s="9">
        <v>1</v>
      </c>
      <c r="I735" s="6">
        <v>42900</v>
      </c>
      <c r="J735" s="10" t="s">
        <v>2130</v>
      </c>
      <c r="K735">
        <f>_xll.AtlasFormulas.AtlasFunctions.AtlasBalance("PROD",DataAreaId,"T.LedgerTrans","Sum|AmountMST|0","","","","","","","AccountNum|Voucher","120010",$J735)</f>
        <v>6680.55</v>
      </c>
    </row>
    <row r="736" spans="1:11" x14ac:dyDescent="0.25">
      <c r="A736" s="4" t="s">
        <v>999</v>
      </c>
      <c r="B736" s="7" t="str">
        <f>_xll.AtlasFormulas.AtlasFunctions.AtlasTable("PROD",DataAreaId,"T.SalesTable","%CustAccount","","","","","","","SalesId",$A736)</f>
        <v>364-000007</v>
      </c>
      <c r="C736" s="7" t="str">
        <f>_xll.AtlasFormulas.AtlasFunctions.AtlasTable("PROD",DataAreaId,"T.CustTable","%Name","","","","","","","AccountNum",$B736)</f>
        <v>Versluys &amp; Zoon B.V.</v>
      </c>
      <c r="D736" s="4" t="s">
        <v>867</v>
      </c>
      <c r="E736" s="4" t="s">
        <v>869</v>
      </c>
      <c r="F736" s="6">
        <v>42900</v>
      </c>
      <c r="G736" s="4" t="s">
        <v>1828</v>
      </c>
      <c r="H736" s="9">
        <v>1</v>
      </c>
      <c r="I736" s="6">
        <v>42901</v>
      </c>
      <c r="J736" s="10" t="s">
        <v>2128</v>
      </c>
      <c r="K736">
        <f>_xll.AtlasFormulas.AtlasFunctions.AtlasBalance("PROD",DataAreaId,"T.LedgerTrans","Sum|AmountMST|0","","","","","","","AccountNum|Voucher","120010",$J736)</f>
        <v>11298.15</v>
      </c>
    </row>
    <row r="737" spans="1:11" x14ac:dyDescent="0.25">
      <c r="A737" s="4" t="s">
        <v>977</v>
      </c>
      <c r="B737" s="7" t="str">
        <f>_xll.AtlasFormulas.AtlasFunctions.AtlasTable("PROD",DataAreaId,"T.SalesTable","%CustAccount","","","","","","","SalesId",$A737)</f>
        <v>364-000044</v>
      </c>
      <c r="C737" s="7" t="str">
        <f>_xll.AtlasFormulas.AtlasFunctions.AtlasTable("PROD",DataAreaId,"T.CustTable","%Name","","","","","","","AccountNum",$B737)</f>
        <v>Schagen Infra B.V.</v>
      </c>
      <c r="D737" s="4" t="s">
        <v>867</v>
      </c>
      <c r="E737" s="4" t="s">
        <v>869</v>
      </c>
      <c r="F737" s="6">
        <v>42886</v>
      </c>
      <c r="G737" s="4" t="s">
        <v>1828</v>
      </c>
      <c r="H737" s="9">
        <v>6579.5</v>
      </c>
      <c r="I737" s="6">
        <v>42886</v>
      </c>
      <c r="J737" s="10" t="s">
        <v>2142</v>
      </c>
      <c r="K737">
        <f>_xll.AtlasFormulas.AtlasFunctions.AtlasBalance("PROD",DataAreaId,"T.LedgerTrans","Sum|AmountMST|0","","","","","","","AccountNum|Voucher","120010",$J737)</f>
        <v>6239.88</v>
      </c>
    </row>
    <row r="738" spans="1:11" x14ac:dyDescent="0.25">
      <c r="A738" s="4" t="s">
        <v>979</v>
      </c>
      <c r="B738" s="7" t="str">
        <f>_xll.AtlasFormulas.AtlasFunctions.AtlasTable("PROD",DataAreaId,"T.SalesTable","%CustAccount","","","","","","","SalesId",$A738)</f>
        <v>364-000044</v>
      </c>
      <c r="C738" s="7" t="str">
        <f>_xll.AtlasFormulas.AtlasFunctions.AtlasTable("PROD",DataAreaId,"T.CustTable","%Name","","","","","","","AccountNum",$B738)</f>
        <v>Schagen Infra B.V.</v>
      </c>
      <c r="D738" s="4" t="s">
        <v>867</v>
      </c>
      <c r="E738" s="4" t="s">
        <v>869</v>
      </c>
      <c r="F738" s="6">
        <v>42886</v>
      </c>
      <c r="G738" s="4" t="s">
        <v>1828</v>
      </c>
      <c r="H738" s="9">
        <v>1406.5</v>
      </c>
      <c r="I738" s="6">
        <v>42886</v>
      </c>
      <c r="J738" s="10" t="s">
        <v>2183</v>
      </c>
      <c r="K738">
        <f>_xll.AtlasFormulas.AtlasFunctions.AtlasBalance("PROD",DataAreaId,"T.LedgerTrans","Sum|AmountMST|0","","","","","","","AccountNum|Voucher","120010",$J738)</f>
        <v>9958.0300000000007</v>
      </c>
    </row>
    <row r="739" spans="1:11" x14ac:dyDescent="0.25">
      <c r="A739" s="4" t="s">
        <v>964</v>
      </c>
      <c r="B739" s="7" t="str">
        <f>_xll.AtlasFormulas.AtlasFunctions.AtlasTable("PROD",DataAreaId,"T.SalesTable","%CustAccount","","","","","","","SalesId",$A739)</f>
        <v>364-000123</v>
      </c>
      <c r="C739" s="7" t="str">
        <f>_xll.AtlasFormulas.AtlasFunctions.AtlasTable("PROD",DataAreaId,"T.CustTable","%Name","","","","","","","AccountNum",$B739)</f>
        <v>Roelofs Wegenbouw B.V., den Ham</v>
      </c>
      <c r="D739" s="4" t="s">
        <v>867</v>
      </c>
      <c r="E739" s="4" t="s">
        <v>869</v>
      </c>
      <c r="F739" s="6">
        <v>42871</v>
      </c>
      <c r="G739" s="4" t="s">
        <v>1828</v>
      </c>
      <c r="H739" s="9">
        <v>1</v>
      </c>
      <c r="I739" s="6">
        <v>42872</v>
      </c>
      <c r="J739" s="10" t="s">
        <v>2195</v>
      </c>
      <c r="K739">
        <f>_xll.AtlasFormulas.AtlasFunctions.AtlasBalance("PROD",DataAreaId,"T.LedgerTrans","Sum|AmountMST|0","","","","","","","AccountNum|Voucher","120010",$J739)</f>
        <v>1425</v>
      </c>
    </row>
    <row r="740" spans="1:11" x14ac:dyDescent="0.25">
      <c r="A740" s="4" t="s">
        <v>966</v>
      </c>
      <c r="B740" s="7" t="str">
        <f>_xll.AtlasFormulas.AtlasFunctions.AtlasTable("PROD",DataAreaId,"T.SalesTable","%CustAccount","","","","","","","SalesId",$A740)</f>
        <v>364-000020</v>
      </c>
      <c r="C740" s="7" t="str">
        <f>_xll.AtlasFormulas.AtlasFunctions.AtlasTable("PROD",DataAreaId,"T.CustTable","%Name","","","","","","","AccountNum",$B740)</f>
        <v>Reef Infra B.V.</v>
      </c>
      <c r="D740" s="4" t="s">
        <v>867</v>
      </c>
      <c r="E740" s="4" t="s">
        <v>869</v>
      </c>
      <c r="F740" s="6">
        <v>42873</v>
      </c>
      <c r="G740" s="4" t="s">
        <v>1828</v>
      </c>
      <c r="H740" s="9">
        <v>16</v>
      </c>
      <c r="I740" s="6">
        <v>42874</v>
      </c>
      <c r="J740" s="10" t="s">
        <v>2081</v>
      </c>
      <c r="K740">
        <f>_xll.AtlasFormulas.AtlasFunctions.AtlasBalance("PROD",DataAreaId,"T.LedgerTrans","Sum|AmountMST|0","","","","","","","AccountNum|Voucher","120010",$J740)</f>
        <v>6504.56</v>
      </c>
    </row>
    <row r="741" spans="1:11" x14ac:dyDescent="0.25">
      <c r="A741" s="4" t="s">
        <v>990</v>
      </c>
      <c r="B741" s="7" t="str">
        <f>_xll.AtlasFormulas.AtlasFunctions.AtlasTable("PROD",DataAreaId,"T.SalesTable","%CustAccount","","","","","","","SalesId",$A741)</f>
        <v>364-000058</v>
      </c>
      <c r="C741" s="7" t="str">
        <f>_xll.AtlasFormulas.AtlasFunctions.AtlasTable("PROD",DataAreaId,"T.CustTable","%Name","","","","","","","AccountNum",$B741)</f>
        <v>D. van der Steen B.V.</v>
      </c>
      <c r="D741" s="4" t="s">
        <v>867</v>
      </c>
      <c r="E741" s="4" t="s">
        <v>869</v>
      </c>
      <c r="F741" s="6">
        <v>42894</v>
      </c>
      <c r="G741" s="4" t="s">
        <v>1828</v>
      </c>
      <c r="H741" s="9">
        <v>1</v>
      </c>
      <c r="I741" s="6">
        <v>42894</v>
      </c>
      <c r="J741" s="10" t="s">
        <v>1836</v>
      </c>
      <c r="K741">
        <f>_xll.AtlasFormulas.AtlasFunctions.AtlasBalance("PROD",DataAreaId,"T.LedgerTrans","Sum|AmountMST|0","","","","","","","AccountNum|Voucher","120010",$J741)</f>
        <v>0</v>
      </c>
    </row>
    <row r="742" spans="1:11" x14ac:dyDescent="0.25">
      <c r="A742" s="4" t="s">
        <v>981</v>
      </c>
      <c r="B742" s="7" t="str">
        <f>_xll.AtlasFormulas.AtlasFunctions.AtlasTable("PROD",DataAreaId,"T.SalesTable","%CustAccount","","","","","","","SalesId",$A742)</f>
        <v>364-000025</v>
      </c>
      <c r="C742" s="7" t="str">
        <f>_xll.AtlasFormulas.AtlasFunctions.AtlasTable("PROD",DataAreaId,"T.CustTable","%Name","","","","","","","AccountNum",$B742)</f>
        <v>KWS Infra Leek</v>
      </c>
      <c r="D742" s="4" t="s">
        <v>867</v>
      </c>
      <c r="E742" s="4" t="s">
        <v>869</v>
      </c>
      <c r="F742" s="6">
        <v>42892</v>
      </c>
      <c r="G742" s="4" t="s">
        <v>1828</v>
      </c>
      <c r="H742" s="9">
        <v>1</v>
      </c>
      <c r="I742" s="6">
        <v>42894</v>
      </c>
      <c r="J742" s="10" t="s">
        <v>2148</v>
      </c>
      <c r="K742">
        <f>_xll.AtlasFormulas.AtlasFunctions.AtlasBalance("PROD",DataAreaId,"T.LedgerTrans","Sum|AmountMST|0","","","","","","","AccountNum|Voucher","120010",$J742)</f>
        <v>8818.9500000000007</v>
      </c>
    </row>
    <row r="743" spans="1:11" x14ac:dyDescent="0.25">
      <c r="A743" s="4" t="s">
        <v>985</v>
      </c>
      <c r="B743" s="7" t="str">
        <f>_xll.AtlasFormulas.AtlasFunctions.AtlasTable("PROD",DataAreaId,"T.SalesTable","%CustAccount","","","","","","","SalesId",$A743)</f>
        <v>364-000025</v>
      </c>
      <c r="C743" s="7" t="str">
        <f>_xll.AtlasFormulas.AtlasFunctions.AtlasTable("PROD",DataAreaId,"T.CustTable","%Name","","","","","","","AccountNum",$B743)</f>
        <v>KWS Infra Leek</v>
      </c>
      <c r="D743" s="4" t="s">
        <v>867</v>
      </c>
      <c r="E743" s="4" t="s">
        <v>869</v>
      </c>
      <c r="F743" s="6">
        <v>42894</v>
      </c>
      <c r="G743" s="4" t="s">
        <v>1828</v>
      </c>
      <c r="H743" s="9">
        <v>1</v>
      </c>
      <c r="I743" s="6">
        <v>42894</v>
      </c>
      <c r="J743" s="10" t="s">
        <v>2158</v>
      </c>
      <c r="K743">
        <f>_xll.AtlasFormulas.AtlasFunctions.AtlasBalance("PROD",DataAreaId,"T.LedgerTrans","Sum|AmountMST|0","","","","","","","AccountNum|Voucher","120010",$J743)</f>
        <v>7912.36</v>
      </c>
    </row>
    <row r="744" spans="1:11" x14ac:dyDescent="0.25">
      <c r="A744" s="4" t="s">
        <v>772</v>
      </c>
      <c r="B744" s="7" t="str">
        <f>_xll.AtlasFormulas.AtlasFunctions.AtlasTable("PROD",DataAreaId,"T.SalesTable","%CustAccount","","","","","","","SalesId",$A744)</f>
        <v>364-000011</v>
      </c>
      <c r="C744" s="7" t="str">
        <f>_xll.AtlasFormulas.AtlasFunctions.AtlasTable("PROD",DataAreaId,"T.CustTable","%Name","","","","","","","AccountNum",$B744)</f>
        <v>Fortius B.K.International bvba</v>
      </c>
      <c r="D744" s="4" t="s">
        <v>288</v>
      </c>
      <c r="E744" s="4" t="s">
        <v>289</v>
      </c>
      <c r="F744" s="6">
        <v>42894</v>
      </c>
      <c r="G744" s="4" t="s">
        <v>1828</v>
      </c>
      <c r="H744" s="9">
        <v>400</v>
      </c>
      <c r="I744" s="6">
        <v>42900</v>
      </c>
      <c r="J744" s="10" t="s">
        <v>2196</v>
      </c>
      <c r="K744">
        <f>_xll.AtlasFormulas.AtlasFunctions.AtlasBalance("PROD",DataAreaId,"T.LedgerTrans","Sum|AmountMST|0","","","","","","","AccountNum|Voucher","120010",$J744)</f>
        <v>0</v>
      </c>
    </row>
    <row r="745" spans="1:11" x14ac:dyDescent="0.25">
      <c r="A745" s="4" t="s">
        <v>816</v>
      </c>
      <c r="B745" s="7" t="str">
        <f>_xll.AtlasFormulas.AtlasFunctions.AtlasTable("PROD",DataAreaId,"T.SalesTable","%CustAccount","","","","","","","SalesId",$A745)</f>
        <v>364-000011</v>
      </c>
      <c r="C745" s="7" t="str">
        <f>_xll.AtlasFormulas.AtlasFunctions.AtlasTable("PROD",DataAreaId,"T.CustTable","%Name","","","","","","","AccountNum",$B745)</f>
        <v>Fortius B.K.International bvba</v>
      </c>
      <c r="D745" s="4" t="s">
        <v>288</v>
      </c>
      <c r="E745" s="4" t="s">
        <v>289</v>
      </c>
      <c r="F745" s="6">
        <v>42906</v>
      </c>
      <c r="G745" s="4" t="s">
        <v>1828</v>
      </c>
      <c r="H745" s="9">
        <v>960</v>
      </c>
      <c r="I745" s="6">
        <v>42906</v>
      </c>
      <c r="J745" s="10" t="s">
        <v>2197</v>
      </c>
      <c r="K745">
        <f>_xll.AtlasFormulas.AtlasFunctions.AtlasBalance("PROD",DataAreaId,"T.LedgerTrans","Sum|AmountMST|0","","","","","","","AccountNum|Voucher","120010",$J745)</f>
        <v>11348.88</v>
      </c>
    </row>
    <row r="746" spans="1:11" x14ac:dyDescent="0.25">
      <c r="A746" s="4" t="s">
        <v>813</v>
      </c>
      <c r="B746" s="7" t="str">
        <f>_xll.AtlasFormulas.AtlasFunctions.AtlasTable("PROD",DataAreaId,"T.SalesTable","%CustAccount","","","","","","","SalesId",$A746)</f>
        <v>364-000011</v>
      </c>
      <c r="C746" s="7" t="str">
        <f>_xll.AtlasFormulas.AtlasFunctions.AtlasTable("PROD",DataAreaId,"T.CustTable","%Name","","","","","","","AccountNum",$B746)</f>
        <v>Fortius B.K.International bvba</v>
      </c>
      <c r="D746" s="4" t="s">
        <v>288</v>
      </c>
      <c r="E746" s="4" t="s">
        <v>289</v>
      </c>
      <c r="F746" s="6">
        <v>42894</v>
      </c>
      <c r="G746" s="4" t="s">
        <v>1828</v>
      </c>
      <c r="H746" s="9">
        <v>960</v>
      </c>
      <c r="I746" s="6">
        <v>42900</v>
      </c>
      <c r="J746" s="10" t="s">
        <v>2198</v>
      </c>
      <c r="K746">
        <f>_xll.AtlasFormulas.AtlasFunctions.AtlasBalance("PROD",DataAreaId,"T.LedgerTrans","Sum|AmountMST|0","","","","","","","AccountNum|Voucher","120010",$J746)</f>
        <v>0</v>
      </c>
    </row>
    <row r="747" spans="1:11" x14ac:dyDescent="0.25">
      <c r="A747" s="4" t="s">
        <v>818</v>
      </c>
      <c r="B747" s="7" t="str">
        <f>_xll.AtlasFormulas.AtlasFunctions.AtlasTable("PROD",DataAreaId,"T.SalesTable","%CustAccount","","","","","","","SalesId",$A747)</f>
        <v>364-000011</v>
      </c>
      <c r="C747" s="7" t="str">
        <f>_xll.AtlasFormulas.AtlasFunctions.AtlasTable("PROD",DataAreaId,"T.CustTable","%Name","","","","","","","AccountNum",$B747)</f>
        <v>Fortius B.K.International bvba</v>
      </c>
      <c r="D747" s="4" t="s">
        <v>304</v>
      </c>
      <c r="E747" s="4" t="s">
        <v>305</v>
      </c>
      <c r="F747" s="6">
        <v>42835</v>
      </c>
      <c r="G747" s="4" t="s">
        <v>1828</v>
      </c>
      <c r="H747" s="9">
        <v>30</v>
      </c>
      <c r="I747" s="6">
        <v>42835</v>
      </c>
      <c r="J747" s="10" t="s">
        <v>1940</v>
      </c>
      <c r="K747">
        <f>_xll.AtlasFormulas.AtlasFunctions.AtlasBalance("PROD",DataAreaId,"T.LedgerTrans","Sum|AmountMST|0","","","","","","","AccountNum|Voucher","120010",$J747)</f>
        <v>924</v>
      </c>
    </row>
    <row r="748" spans="1:11" x14ac:dyDescent="0.25">
      <c r="A748" s="4" t="s">
        <v>836</v>
      </c>
      <c r="B748" s="7" t="str">
        <f>_xll.AtlasFormulas.AtlasFunctions.AtlasTable("PROD",DataAreaId,"T.SalesTable","%CustAccount","","","","","","","SalesId",$A748)</f>
        <v>364-000093</v>
      </c>
      <c r="C748" s="7" t="str">
        <f>_xll.AtlasFormulas.AtlasFunctions.AtlasTable("PROD",DataAreaId,"T.CustTable","%Name","","","","","","","AccountNum",$B748)</f>
        <v>Blauwhoff Bouwcenter</v>
      </c>
      <c r="D748" s="4" t="s">
        <v>308</v>
      </c>
      <c r="E748" s="4" t="s">
        <v>309</v>
      </c>
      <c r="F748" s="6">
        <v>42837</v>
      </c>
      <c r="G748" s="4" t="s">
        <v>1828</v>
      </c>
      <c r="H748" s="9">
        <v>80</v>
      </c>
      <c r="I748" s="6">
        <v>42838</v>
      </c>
      <c r="J748" s="10" t="s">
        <v>2199</v>
      </c>
      <c r="K748">
        <f>_xll.AtlasFormulas.AtlasFunctions.AtlasBalance("PROD",DataAreaId,"T.LedgerTrans","Sum|AmountMST|0","","","","","","","AccountNum|Voucher","120010",$J748)</f>
        <v>680</v>
      </c>
    </row>
    <row r="749" spans="1:11" x14ac:dyDescent="0.25">
      <c r="A749" s="4" t="s">
        <v>828</v>
      </c>
      <c r="B749" s="7" t="str">
        <f>_xll.AtlasFormulas.AtlasFunctions.AtlasTable("PROD",DataAreaId,"T.SalesTable","%CustAccount","","","","","","","SalesId",$A749)</f>
        <v>364-000090</v>
      </c>
      <c r="C749" s="7" t="str">
        <f>_xll.AtlasFormulas.AtlasFunctions.AtlasTable("PROD",DataAreaId,"T.CustTable","%Name","","","","","","","AccountNum",$B749)</f>
        <v>Aann.bedr. Gebr. Rijneveld Mijdrecht B.V.</v>
      </c>
      <c r="D749" s="4" t="s">
        <v>308</v>
      </c>
      <c r="E749" s="4" t="s">
        <v>309</v>
      </c>
      <c r="F749" s="6">
        <v>42831</v>
      </c>
      <c r="G749" s="4" t="s">
        <v>1828</v>
      </c>
      <c r="H749" s="9">
        <v>71</v>
      </c>
      <c r="I749" s="6">
        <v>42832</v>
      </c>
      <c r="J749" s="10" t="s">
        <v>2200</v>
      </c>
      <c r="K749">
        <f>_xll.AtlasFormulas.AtlasFunctions.AtlasBalance("PROD",DataAreaId,"T.LedgerTrans","Sum|AmountMST|0","","","","","","","AccountNum|Voucher","120010",$J749)</f>
        <v>603.5</v>
      </c>
    </row>
    <row r="750" spans="1:11" x14ac:dyDescent="0.25">
      <c r="A750" s="4" t="s">
        <v>830</v>
      </c>
      <c r="B750" s="7" t="str">
        <f>_xll.AtlasFormulas.AtlasFunctions.AtlasTable("PROD",DataAreaId,"T.SalesTable","%CustAccount","","","","","","","SalesId",$A750)</f>
        <v>364-000001</v>
      </c>
      <c r="C750" s="7" t="str">
        <f>_xll.AtlasFormulas.AtlasFunctions.AtlasTable("PROD",DataAreaId,"T.CustTable","%Name","","","","","","","AccountNum",$B750)</f>
        <v>Gemeente De Ronde Venen</v>
      </c>
      <c r="D750" s="4" t="s">
        <v>308</v>
      </c>
      <c r="E750" s="4" t="s">
        <v>309</v>
      </c>
      <c r="F750" s="6">
        <v>42836</v>
      </c>
      <c r="G750" s="4" t="s">
        <v>1828</v>
      </c>
      <c r="H750" s="9">
        <v>40</v>
      </c>
      <c r="I750" s="6">
        <v>42837</v>
      </c>
      <c r="J750" s="10" t="s">
        <v>2201</v>
      </c>
      <c r="K750">
        <f>_xll.AtlasFormulas.AtlasFunctions.AtlasBalance("PROD",DataAreaId,"T.LedgerTrans","Sum|AmountMST|0","","","","","","","AccountNum|Voucher","120010",$J750)</f>
        <v>340</v>
      </c>
    </row>
    <row r="751" spans="1:11" x14ac:dyDescent="0.25">
      <c r="A751" s="4" t="s">
        <v>832</v>
      </c>
      <c r="B751" s="7" t="str">
        <f>_xll.AtlasFormulas.AtlasFunctions.AtlasTable("PROD",DataAreaId,"T.SalesTable","%CustAccount","","","","","","","SalesId",$A751)</f>
        <v>364-000001</v>
      </c>
      <c r="C751" s="7" t="str">
        <f>_xll.AtlasFormulas.AtlasFunctions.AtlasTable("PROD",DataAreaId,"T.CustTable","%Name","","","","","","","AccountNum",$B751)</f>
        <v>Gemeente De Ronde Venen</v>
      </c>
      <c r="D751" s="4" t="s">
        <v>308</v>
      </c>
      <c r="E751" s="4" t="s">
        <v>309</v>
      </c>
      <c r="F751" s="6">
        <v>42836</v>
      </c>
      <c r="G751" s="4" t="s">
        <v>1828</v>
      </c>
      <c r="H751" s="9">
        <v>40</v>
      </c>
      <c r="I751" s="6">
        <v>42837</v>
      </c>
      <c r="J751" s="10" t="s">
        <v>2202</v>
      </c>
      <c r="K751">
        <f>_xll.AtlasFormulas.AtlasFunctions.AtlasBalance("PROD",DataAreaId,"T.LedgerTrans","Sum|AmountMST|0","","","","","","","AccountNum|Voucher","120010",$J751)</f>
        <v>340</v>
      </c>
    </row>
    <row r="752" spans="1:11" x14ac:dyDescent="0.25">
      <c r="A752" s="4" t="s">
        <v>834</v>
      </c>
      <c r="B752" s="7" t="str">
        <f>_xll.AtlasFormulas.AtlasFunctions.AtlasTable("PROD",DataAreaId,"T.SalesTable","%CustAccount","","","","","","","SalesId",$A752)</f>
        <v>364-000001</v>
      </c>
      <c r="C752" s="7" t="str">
        <f>_xll.AtlasFormulas.AtlasFunctions.AtlasTable("PROD",DataAreaId,"T.CustTable","%Name","","","","","","","AccountNum",$B752)</f>
        <v>Gemeente De Ronde Venen</v>
      </c>
      <c r="D752" s="4" t="s">
        <v>308</v>
      </c>
      <c r="E752" s="4" t="s">
        <v>309</v>
      </c>
      <c r="F752" s="6">
        <v>42836</v>
      </c>
      <c r="G752" s="4" t="s">
        <v>1828</v>
      </c>
      <c r="H752" s="9">
        <v>40</v>
      </c>
      <c r="I752" s="6">
        <v>42837</v>
      </c>
      <c r="J752" s="10" t="s">
        <v>2203</v>
      </c>
      <c r="K752">
        <f>_xll.AtlasFormulas.AtlasFunctions.AtlasBalance("PROD",DataAreaId,"T.LedgerTrans","Sum|AmountMST|0","","","","","","","AccountNum|Voucher","120010",$J752)</f>
        <v>340</v>
      </c>
    </row>
    <row r="753" spans="1:11" x14ac:dyDescent="0.25">
      <c r="A753" s="4" t="s">
        <v>824</v>
      </c>
      <c r="B753" s="7" t="str">
        <f>_xll.AtlasFormulas.AtlasFunctions.AtlasTable("PROD",DataAreaId,"T.SalesTable","%CustAccount","","","","","","","SalesId",$A753)</f>
        <v>364-000090</v>
      </c>
      <c r="C753" s="7" t="str">
        <f>_xll.AtlasFormulas.AtlasFunctions.AtlasTable("PROD",DataAreaId,"T.CustTable","%Name","","","","","","","AccountNum",$B753)</f>
        <v>Aann.bedr. Gebr. Rijneveld Mijdrecht B.V.</v>
      </c>
      <c r="D753" s="4" t="s">
        <v>308</v>
      </c>
      <c r="E753" s="4" t="s">
        <v>309</v>
      </c>
      <c r="F753" s="6">
        <v>42779</v>
      </c>
      <c r="G753" s="4" t="s">
        <v>1828</v>
      </c>
      <c r="H753" s="9">
        <v>80</v>
      </c>
      <c r="I753" s="6">
        <v>42780</v>
      </c>
      <c r="J753" s="10" t="s">
        <v>2204</v>
      </c>
      <c r="K753">
        <f>_xll.AtlasFormulas.AtlasFunctions.AtlasBalance("PROD",DataAreaId,"T.LedgerTrans","Sum|AmountMST|0","","","","","","","AccountNum|Voucher","120010",$J753)</f>
        <v>680</v>
      </c>
    </row>
    <row r="754" spans="1:11" x14ac:dyDescent="0.25">
      <c r="A754" s="4" t="s">
        <v>826</v>
      </c>
      <c r="B754" s="7" t="str">
        <f>_xll.AtlasFormulas.AtlasFunctions.AtlasTable("PROD",DataAreaId,"T.SalesTable","%CustAccount","","","","","","","SalesId",$A754)</f>
        <v>364-000090</v>
      </c>
      <c r="C754" s="7" t="str">
        <f>_xll.AtlasFormulas.AtlasFunctions.AtlasTable("PROD",DataAreaId,"T.CustTable","%Name","","","","","","","AccountNum",$B754)</f>
        <v>Aann.bedr. Gebr. Rijneveld Mijdrecht B.V.</v>
      </c>
      <c r="D754" s="4" t="s">
        <v>308</v>
      </c>
      <c r="E754" s="4" t="s">
        <v>309</v>
      </c>
      <c r="F754" s="6">
        <v>42797</v>
      </c>
      <c r="G754" s="4" t="s">
        <v>1828</v>
      </c>
      <c r="H754" s="9">
        <v>40</v>
      </c>
      <c r="I754" s="6">
        <v>42797</v>
      </c>
      <c r="J754" s="10" t="s">
        <v>2205</v>
      </c>
      <c r="K754">
        <f>_xll.AtlasFormulas.AtlasFunctions.AtlasBalance("PROD",DataAreaId,"T.LedgerTrans","Sum|AmountMST|0","","","","","","","AccountNum|Voucher","120010",$J754)</f>
        <v>0</v>
      </c>
    </row>
    <row r="755" spans="1:11" x14ac:dyDescent="0.25">
      <c r="A755" s="4" t="s">
        <v>820</v>
      </c>
      <c r="B755" s="7" t="str">
        <f>_xll.AtlasFormulas.AtlasFunctions.AtlasTable("PROD",DataAreaId,"T.SalesTable","%CustAccount","","","","","","","SalesId",$A755)</f>
        <v>364-000093</v>
      </c>
      <c r="C755" s="7" t="str">
        <f>_xll.AtlasFormulas.AtlasFunctions.AtlasTable("PROD",DataAreaId,"T.CustTable","%Name","","","","","","","AccountNum",$B755)</f>
        <v>Blauwhoff Bouwcenter</v>
      </c>
      <c r="D755" s="4" t="s">
        <v>308</v>
      </c>
      <c r="E755" s="4" t="s">
        <v>309</v>
      </c>
      <c r="F755" s="6">
        <v>42752</v>
      </c>
      <c r="G755" s="4" t="s">
        <v>1828</v>
      </c>
      <c r="H755" s="9">
        <v>40</v>
      </c>
      <c r="I755" s="6">
        <v>42758</v>
      </c>
      <c r="J755" s="10" t="s">
        <v>2206</v>
      </c>
      <c r="K755">
        <f>_xll.AtlasFormulas.AtlasFunctions.AtlasBalance("PROD",DataAreaId,"T.LedgerTrans","Sum|AmountMST|0","","","","","","","AccountNum|Voucher","120010",$J755)</f>
        <v>340</v>
      </c>
    </row>
    <row r="756" spans="1:11" x14ac:dyDescent="0.25">
      <c r="A756" s="4" t="s">
        <v>822</v>
      </c>
      <c r="B756" s="7" t="str">
        <f>_xll.AtlasFormulas.AtlasFunctions.AtlasTable("PROD",DataAreaId,"T.SalesTable","%CustAccount","","","","","","","SalesId",$A756)</f>
        <v>364-000109</v>
      </c>
      <c r="C756" s="7" t="str">
        <f>_xll.AtlasFormulas.AtlasFunctions.AtlasTable("PROD",DataAreaId,"T.CustTable","%Name","","","","","","","AccountNum",$B756)</f>
        <v>De Meerlanden Infrabeheer</v>
      </c>
      <c r="D756" s="4" t="s">
        <v>308</v>
      </c>
      <c r="E756" s="4" t="s">
        <v>309</v>
      </c>
      <c r="F756" s="6">
        <v>42758</v>
      </c>
      <c r="G756" s="4" t="s">
        <v>1828</v>
      </c>
      <c r="H756" s="9">
        <v>4</v>
      </c>
      <c r="I756" s="6">
        <v>42758</v>
      </c>
      <c r="J756" s="10" t="s">
        <v>2207</v>
      </c>
      <c r="K756">
        <f>_xll.AtlasFormulas.AtlasFunctions.AtlasBalance("PROD",DataAreaId,"T.LedgerTrans","Sum|AmountMST|0","","","","","","","AccountNum|Voucher","120010",$J756)</f>
        <v>34</v>
      </c>
    </row>
    <row r="757" spans="1:11" x14ac:dyDescent="0.25">
      <c r="A757" s="4" t="s">
        <v>838</v>
      </c>
      <c r="B757" s="7" t="str">
        <f>_xll.AtlasFormulas.AtlasFunctions.AtlasTable("PROD",DataAreaId,"T.SalesTable","%CustAccount","","","","","","","SalesId",$A757)</f>
        <v>364-000090</v>
      </c>
      <c r="C757" s="7" t="str">
        <f>_xll.AtlasFormulas.AtlasFunctions.AtlasTable("PROD",DataAreaId,"T.CustTable","%Name","","","","","","","AccountNum",$B757)</f>
        <v>Aann.bedr. Gebr. Rijneveld Mijdrecht B.V.</v>
      </c>
      <c r="D757" s="4" t="s">
        <v>308</v>
      </c>
      <c r="E757" s="4" t="s">
        <v>309</v>
      </c>
      <c r="F757" s="6">
        <v>42887</v>
      </c>
      <c r="G757" s="4" t="s">
        <v>1828</v>
      </c>
      <c r="H757" s="9">
        <v>4</v>
      </c>
      <c r="I757" s="6">
        <v>42894</v>
      </c>
      <c r="J757" s="10" t="s">
        <v>2208</v>
      </c>
      <c r="K757">
        <f>_xll.AtlasFormulas.AtlasFunctions.AtlasBalance("PROD",DataAreaId,"T.LedgerTrans","Sum|AmountMST|0","","","","","","","AccountNum|Voucher","120010",$J757)</f>
        <v>34</v>
      </c>
    </row>
    <row r="758" spans="1:11" x14ac:dyDescent="0.25">
      <c r="A758" s="4" t="s">
        <v>840</v>
      </c>
      <c r="B758" s="7" t="str">
        <f>_xll.AtlasFormulas.AtlasFunctions.AtlasTable("PROD",DataAreaId,"T.SalesTable","%CustAccount","","","","","","","SalesId",$A758)</f>
        <v>364-000109</v>
      </c>
      <c r="C758" s="7" t="str">
        <f>_xll.AtlasFormulas.AtlasFunctions.AtlasTable("PROD",DataAreaId,"T.CustTable","%Name","","","","","","","AccountNum",$B758)</f>
        <v>De Meerlanden Infrabeheer</v>
      </c>
      <c r="D758" s="4" t="s">
        <v>841</v>
      </c>
      <c r="E758" s="4" t="s">
        <v>843</v>
      </c>
      <c r="F758" s="6">
        <v>42767</v>
      </c>
      <c r="G758" s="4" t="s">
        <v>1828</v>
      </c>
      <c r="H758" s="9">
        <v>12</v>
      </c>
      <c r="I758" s="6">
        <v>42774</v>
      </c>
      <c r="J758" s="10" t="s">
        <v>2209</v>
      </c>
      <c r="K758">
        <f>_xll.AtlasFormulas.AtlasFunctions.AtlasBalance("PROD",DataAreaId,"T.LedgerTrans","Sum|AmountMST|0","","","","","","","AccountNum|Voucher","120010",$J758)</f>
        <v>71.400000000000006</v>
      </c>
    </row>
    <row r="759" spans="1:11" x14ac:dyDescent="0.25">
      <c r="A759" s="4" t="s">
        <v>844</v>
      </c>
      <c r="B759" s="7" t="str">
        <f>_xll.AtlasFormulas.AtlasFunctions.AtlasTable("PROD",DataAreaId,"T.SalesTable","%CustAccount","","","","","","","SalesId",$A759)</f>
        <v>364-000125</v>
      </c>
      <c r="C759" s="7" t="str">
        <f>_xll.AtlasFormulas.AtlasFunctions.AtlasTable("PROD",DataAreaId,"T.CustTable","%Name","","","","","","","AccountNum",$B759)</f>
        <v>Ooms Construction B.V.</v>
      </c>
      <c r="D759" s="4" t="s">
        <v>841</v>
      </c>
      <c r="E759" s="4" t="s">
        <v>843</v>
      </c>
      <c r="F759" s="6">
        <v>42775</v>
      </c>
      <c r="G759" s="4" t="s">
        <v>1828</v>
      </c>
      <c r="H759" s="9">
        <v>5</v>
      </c>
      <c r="I759" s="6">
        <v>42776</v>
      </c>
      <c r="J759" s="10" t="s">
        <v>2210</v>
      </c>
      <c r="K759">
        <f>_xll.AtlasFormulas.AtlasFunctions.AtlasBalance("PROD",DataAreaId,"T.LedgerTrans","Sum|AmountMST|0","","","","","","","AccountNum|Voucher","120010",$J759)</f>
        <v>129.81</v>
      </c>
    </row>
    <row r="760" spans="1:11" x14ac:dyDescent="0.25">
      <c r="A760" s="4" t="s">
        <v>848</v>
      </c>
      <c r="B760" s="7" t="str">
        <f>_xll.AtlasFormulas.AtlasFunctions.AtlasTable("PROD",DataAreaId,"T.SalesTable","%CustAccount","","","","","","","SalesId",$A760)</f>
        <v>364-000026</v>
      </c>
      <c r="C760" s="7" t="str">
        <f>_xll.AtlasFormulas.AtlasFunctions.AtlasTable("PROD",DataAreaId,"T.CustTable","%Name","","","","","","","AccountNum",$B760)</f>
        <v>BAM Infra Regionaal Amsterdam</v>
      </c>
      <c r="D760" s="4" t="s">
        <v>841</v>
      </c>
      <c r="E760" s="4" t="s">
        <v>843</v>
      </c>
      <c r="F760" s="6">
        <v>42790</v>
      </c>
      <c r="G760" s="4" t="s">
        <v>1828</v>
      </c>
      <c r="H760" s="9">
        <v>3</v>
      </c>
      <c r="I760" s="6">
        <v>42793</v>
      </c>
      <c r="J760" s="10" t="s">
        <v>2211</v>
      </c>
      <c r="K760">
        <f>_xll.AtlasFormulas.AtlasFunctions.AtlasBalance("PROD",DataAreaId,"T.LedgerTrans","Sum|AmountMST|0","","","","","","","AccountNum|Voucher","120010",$J760)</f>
        <v>206.85</v>
      </c>
    </row>
    <row r="761" spans="1:11" x14ac:dyDescent="0.25">
      <c r="A761" s="4" t="s">
        <v>846</v>
      </c>
      <c r="B761" s="7" t="str">
        <f>_xll.AtlasFormulas.AtlasFunctions.AtlasTable("PROD",DataAreaId,"T.SalesTable","%CustAccount","","","","","","","SalesId",$A761)</f>
        <v>364-000125</v>
      </c>
      <c r="C761" s="7" t="str">
        <f>_xll.AtlasFormulas.AtlasFunctions.AtlasTable("PROD",DataAreaId,"T.CustTable","%Name","","","","","","","AccountNum",$B761)</f>
        <v>Ooms Construction B.V.</v>
      </c>
      <c r="D761" s="4" t="s">
        <v>841</v>
      </c>
      <c r="E761" s="4" t="s">
        <v>843</v>
      </c>
      <c r="F761" s="6">
        <v>42782</v>
      </c>
      <c r="G761" s="4" t="s">
        <v>1828</v>
      </c>
      <c r="H761" s="9">
        <v>3</v>
      </c>
      <c r="I761" s="6">
        <v>42790</v>
      </c>
      <c r="J761" s="10" t="s">
        <v>2212</v>
      </c>
      <c r="K761">
        <f>_xll.AtlasFormulas.AtlasFunctions.AtlasBalance("PROD",DataAreaId,"T.LedgerTrans","Sum|AmountMST|0","","","","","","","AccountNum|Voucher","120010",$J761)</f>
        <v>0</v>
      </c>
    </row>
    <row r="762" spans="1:11" x14ac:dyDescent="0.25">
      <c r="A762" s="4" t="s">
        <v>850</v>
      </c>
      <c r="B762" s="7" t="str">
        <f>_xll.AtlasFormulas.AtlasFunctions.AtlasTable("PROD",DataAreaId,"T.SalesTable","%CustAccount","","","","","","","SalesId",$A762)</f>
        <v>364-000026</v>
      </c>
      <c r="C762" s="7" t="str">
        <f>_xll.AtlasFormulas.AtlasFunctions.AtlasTable("PROD",DataAreaId,"T.CustTable","%Name","","","","","","","AccountNum",$B762)</f>
        <v>BAM Infra Regionaal Amsterdam</v>
      </c>
      <c r="D762" s="4" t="s">
        <v>841</v>
      </c>
      <c r="E762" s="4" t="s">
        <v>843</v>
      </c>
      <c r="F762" s="6">
        <v>42801</v>
      </c>
      <c r="G762" s="4" t="s">
        <v>1828</v>
      </c>
      <c r="H762" s="9">
        <v>3</v>
      </c>
      <c r="I762" s="6">
        <v>42804</v>
      </c>
      <c r="J762" s="10" t="s">
        <v>2213</v>
      </c>
      <c r="K762">
        <f>_xll.AtlasFormulas.AtlasFunctions.AtlasBalance("PROD",DataAreaId,"T.LedgerTrans","Sum|AmountMST|0","","","","","","","AccountNum|Voucher","120010",$J762)</f>
        <v>206.85</v>
      </c>
    </row>
    <row r="763" spans="1:11" x14ac:dyDescent="0.25">
      <c r="A763" s="4" t="s">
        <v>850</v>
      </c>
      <c r="B763" s="7" t="str">
        <f>_xll.AtlasFormulas.AtlasFunctions.AtlasTable("PROD",DataAreaId,"T.SalesTable","%CustAccount","","","","","","","SalesId",$A763)</f>
        <v>364-000026</v>
      </c>
      <c r="C763" s="7" t="str">
        <f>_xll.AtlasFormulas.AtlasFunctions.AtlasTable("PROD",DataAreaId,"T.CustTable","%Name","","","","","","","AccountNum",$B763)</f>
        <v>BAM Infra Regionaal Amsterdam</v>
      </c>
      <c r="D763" s="4" t="s">
        <v>841</v>
      </c>
      <c r="E763" s="4" t="s">
        <v>843</v>
      </c>
      <c r="F763" s="6">
        <v>42801</v>
      </c>
      <c r="G763" s="4" t="s">
        <v>1828</v>
      </c>
      <c r="H763" s="9">
        <v>1</v>
      </c>
      <c r="I763" s="6">
        <v>42804</v>
      </c>
      <c r="J763" s="10" t="s">
        <v>2214</v>
      </c>
      <c r="K763">
        <f>_xll.AtlasFormulas.AtlasFunctions.AtlasBalance("PROD",DataAreaId,"T.LedgerTrans","Sum|AmountMST|0","","","","","","","AccountNum|Voucher","120010",$J763)</f>
        <v>5.66</v>
      </c>
    </row>
    <row r="764" spans="1:11" x14ac:dyDescent="0.25">
      <c r="A764" s="4" t="s">
        <v>850</v>
      </c>
      <c r="B764" s="7" t="str">
        <f>_xll.AtlasFormulas.AtlasFunctions.AtlasTable("PROD",DataAreaId,"T.SalesTable","%CustAccount","","","","","","","SalesId",$A764)</f>
        <v>364-000026</v>
      </c>
      <c r="C764" s="7" t="str">
        <f>_xll.AtlasFormulas.AtlasFunctions.AtlasTable("PROD",DataAreaId,"T.CustTable","%Name","","","","","","","AccountNum",$B764)</f>
        <v>BAM Infra Regionaal Amsterdam</v>
      </c>
      <c r="D764" s="4" t="s">
        <v>852</v>
      </c>
      <c r="E764" s="4" t="s">
        <v>854</v>
      </c>
      <c r="F764" s="6">
        <v>42801</v>
      </c>
      <c r="G764" s="4" t="s">
        <v>1828</v>
      </c>
      <c r="H764" s="9">
        <v>10</v>
      </c>
      <c r="I764" s="6">
        <v>42804</v>
      </c>
      <c r="J764" s="10" t="s">
        <v>2213</v>
      </c>
      <c r="K764">
        <f>_xll.AtlasFormulas.AtlasFunctions.AtlasBalance("PROD",DataAreaId,"T.LedgerTrans","Sum|AmountMST|0","","","","","","","AccountNum|Voucher","120010",$J764)</f>
        <v>206.85</v>
      </c>
    </row>
    <row r="765" spans="1:11" x14ac:dyDescent="0.25">
      <c r="A765" s="4" t="s">
        <v>860</v>
      </c>
      <c r="B765" s="7" t="str">
        <f>_xll.AtlasFormulas.AtlasFunctions.AtlasTable("PROD",DataAreaId,"T.SalesTable","%CustAccount","","","","","","","SalesId",$A765)</f>
        <v>364-000125</v>
      </c>
      <c r="C765" s="7" t="str">
        <f>_xll.AtlasFormulas.AtlasFunctions.AtlasTable("PROD",DataAreaId,"T.CustTable","%Name","","","","","","","AccountNum",$B765)</f>
        <v>Ooms Construction B.V.</v>
      </c>
      <c r="D765" s="4" t="s">
        <v>852</v>
      </c>
      <c r="E765" s="4" t="s">
        <v>854</v>
      </c>
      <c r="F765" s="6">
        <v>42804</v>
      </c>
      <c r="G765" s="4" t="s">
        <v>1828</v>
      </c>
      <c r="H765" s="9">
        <v>10</v>
      </c>
      <c r="I765" s="6">
        <v>42804</v>
      </c>
      <c r="J765" s="10" t="s">
        <v>2215</v>
      </c>
      <c r="K765">
        <f>_xll.AtlasFormulas.AtlasFunctions.AtlasBalance("PROD",DataAreaId,"T.LedgerTrans","Sum|AmountMST|0","","","","","","","AccountNum|Voucher","120010",$J765)</f>
        <v>189</v>
      </c>
    </row>
    <row r="766" spans="1:11" x14ac:dyDescent="0.25">
      <c r="A766" s="4" t="s">
        <v>846</v>
      </c>
      <c r="B766" s="7" t="str">
        <f>_xll.AtlasFormulas.AtlasFunctions.AtlasTable("PROD",DataAreaId,"T.SalesTable","%CustAccount","","","","","","","SalesId",$A766)</f>
        <v>364-000125</v>
      </c>
      <c r="C766" s="7" t="str">
        <f>_xll.AtlasFormulas.AtlasFunctions.AtlasTable("PROD",DataAreaId,"T.CustTable","%Name","","","","","","","AccountNum",$B766)</f>
        <v>Ooms Construction B.V.</v>
      </c>
      <c r="D766" s="4" t="s">
        <v>852</v>
      </c>
      <c r="E766" s="4" t="s">
        <v>854</v>
      </c>
      <c r="F766" s="6">
        <v>42782</v>
      </c>
      <c r="G766" s="4" t="s">
        <v>1828</v>
      </c>
      <c r="H766" s="9">
        <v>10</v>
      </c>
      <c r="I766" s="6">
        <v>42790</v>
      </c>
      <c r="J766" s="10" t="s">
        <v>2212</v>
      </c>
      <c r="K766">
        <f>_xll.AtlasFormulas.AtlasFunctions.AtlasBalance("PROD",DataAreaId,"T.LedgerTrans","Sum|AmountMST|0","","","","","","","AccountNum|Voucher","120010",$J766)</f>
        <v>0</v>
      </c>
    </row>
    <row r="767" spans="1:11" x14ac:dyDescent="0.25">
      <c r="A767" s="4" t="s">
        <v>856</v>
      </c>
      <c r="B767" s="7" t="str">
        <f>_xll.AtlasFormulas.AtlasFunctions.AtlasTable("PROD",DataAreaId,"T.SalesTable","%CustAccount","","","","","","","SalesId",$A767)</f>
        <v>364-000073</v>
      </c>
      <c r="C767" s="7" t="str">
        <f>_xll.AtlasFormulas.AtlasFunctions.AtlasTable("PROD",DataAreaId,"T.CustTable","%Name","","","","","","","AccountNum",$B767)</f>
        <v>Aannemersbedrijf Luteijn &amp; Dijkstal</v>
      </c>
      <c r="D767" s="4" t="s">
        <v>852</v>
      </c>
      <c r="E767" s="4" t="s">
        <v>854</v>
      </c>
      <c r="F767" s="6">
        <v>42786</v>
      </c>
      <c r="G767" s="4" t="s">
        <v>1828</v>
      </c>
      <c r="H767" s="9">
        <v>21</v>
      </c>
      <c r="I767" s="6">
        <v>42790</v>
      </c>
      <c r="J767" s="10" t="s">
        <v>2216</v>
      </c>
      <c r="K767">
        <f>_xll.AtlasFormulas.AtlasFunctions.AtlasBalance("PROD",DataAreaId,"T.LedgerTrans","Sum|AmountMST|0","","","","","","","AccountNum|Voucher","120010",$J767)</f>
        <v>0</v>
      </c>
    </row>
    <row r="768" spans="1:11" x14ac:dyDescent="0.25">
      <c r="A768" s="4" t="s">
        <v>848</v>
      </c>
      <c r="B768" s="7" t="str">
        <f>_xll.AtlasFormulas.AtlasFunctions.AtlasTable("PROD",DataAreaId,"T.SalesTable","%CustAccount","","","","","","","SalesId",$A768)</f>
        <v>364-000026</v>
      </c>
      <c r="C768" s="7" t="str">
        <f>_xll.AtlasFormulas.AtlasFunctions.AtlasTable("PROD",DataAreaId,"T.CustTable","%Name","","","","","","","AccountNum",$B768)</f>
        <v>BAM Infra Regionaal Amsterdam</v>
      </c>
      <c r="D768" s="4" t="s">
        <v>852</v>
      </c>
      <c r="E768" s="4" t="s">
        <v>854</v>
      </c>
      <c r="F768" s="6">
        <v>42790</v>
      </c>
      <c r="G768" s="4" t="s">
        <v>1828</v>
      </c>
      <c r="H768" s="9">
        <v>10</v>
      </c>
      <c r="I768" s="6">
        <v>42793</v>
      </c>
      <c r="J768" s="10" t="s">
        <v>2211</v>
      </c>
      <c r="K768">
        <f>_xll.AtlasFormulas.AtlasFunctions.AtlasBalance("PROD",DataAreaId,"T.LedgerTrans","Sum|AmountMST|0","","","","","","","AccountNum|Voucher","120010",$J768)</f>
        <v>206.85</v>
      </c>
    </row>
    <row r="769" spans="1:11" x14ac:dyDescent="0.25">
      <c r="A769" s="4" t="s">
        <v>844</v>
      </c>
      <c r="B769" s="7" t="str">
        <f>_xll.AtlasFormulas.AtlasFunctions.AtlasTable("PROD",DataAreaId,"T.SalesTable","%CustAccount","","","","","","","SalesId",$A769)</f>
        <v>364-000125</v>
      </c>
      <c r="C769" s="7" t="str">
        <f>_xll.AtlasFormulas.AtlasFunctions.AtlasTable("PROD",DataAreaId,"T.CustTable","%Name","","","","","","","AccountNum",$B769)</f>
        <v>Ooms Construction B.V.</v>
      </c>
      <c r="D769" s="4" t="s">
        <v>852</v>
      </c>
      <c r="E769" s="4" t="s">
        <v>854</v>
      </c>
      <c r="F769" s="6">
        <v>42775</v>
      </c>
      <c r="G769" s="4" t="s">
        <v>1828</v>
      </c>
      <c r="H769" s="9">
        <v>5</v>
      </c>
      <c r="I769" s="6">
        <v>42776</v>
      </c>
      <c r="J769" s="10" t="s">
        <v>2210</v>
      </c>
      <c r="K769">
        <f>_xll.AtlasFormulas.AtlasFunctions.AtlasBalance("PROD",DataAreaId,"T.LedgerTrans","Sum|AmountMST|0","","","","","","","AccountNum|Voucher","120010",$J769)</f>
        <v>129.81</v>
      </c>
    </row>
    <row r="770" spans="1:11" x14ac:dyDescent="0.25">
      <c r="A770" s="4" t="s">
        <v>862</v>
      </c>
      <c r="B770" s="7" t="str">
        <f>_xll.AtlasFormulas.AtlasFunctions.AtlasTable("PROD",DataAreaId,"T.SalesTable","%CustAccount","","","","","","","SalesId",$A770)</f>
        <v>364-000126</v>
      </c>
      <c r="C770" s="7" t="str">
        <f>_xll.AtlasFormulas.AtlasFunctions.AtlasTable("PROD",DataAreaId,"T.CustTable","%Name","","","","","","","AccountNum",$B770)</f>
        <v>Van Doorn Geldermalsen B.V.</v>
      </c>
      <c r="D770" s="4" t="s">
        <v>315</v>
      </c>
      <c r="E770" s="4" t="s">
        <v>316</v>
      </c>
      <c r="F770" s="6">
        <v>42793</v>
      </c>
      <c r="G770" s="4" t="s">
        <v>1828</v>
      </c>
      <c r="H770" s="9">
        <v>2700</v>
      </c>
      <c r="I770" s="6">
        <v>42797</v>
      </c>
      <c r="J770" s="10" t="s">
        <v>2217</v>
      </c>
      <c r="K770">
        <f>_xll.AtlasFormulas.AtlasFunctions.AtlasBalance("PROD",DataAreaId,"T.LedgerTrans","Sum|AmountMST|0","","","","","","","AccountNum|Voucher","120010",$J770)</f>
        <v>3780</v>
      </c>
    </row>
    <row r="771" spans="1:11" x14ac:dyDescent="0.25">
      <c r="A771" s="4" t="s">
        <v>762</v>
      </c>
      <c r="B771" s="7" t="str">
        <f>_xll.AtlasFormulas.AtlasFunctions.AtlasTable("PROD",DataAreaId,"T.SalesTable","%CustAccount","","","","","","","SalesId",$A771)</f>
        <v>364-000011</v>
      </c>
      <c r="C771" s="7" t="str">
        <f>_xll.AtlasFormulas.AtlasFunctions.AtlasTable("PROD",DataAreaId,"T.CustTable","%Name","","","","","","","AccountNum",$B771)</f>
        <v>Fortius B.K.International bvba</v>
      </c>
      <c r="D771" s="4" t="s">
        <v>260</v>
      </c>
      <c r="E771" s="4" t="s">
        <v>261</v>
      </c>
      <c r="F771" s="6">
        <v>42872</v>
      </c>
      <c r="G771" s="4" t="s">
        <v>1828</v>
      </c>
      <c r="H771" s="9">
        <v>682.5</v>
      </c>
      <c r="I771" s="6">
        <v>42872</v>
      </c>
      <c r="J771" s="10" t="s">
        <v>2218</v>
      </c>
      <c r="K771">
        <f>_xll.AtlasFormulas.AtlasFunctions.AtlasBalance("PROD",DataAreaId,"T.LedgerTrans","Sum|AmountMST|0","","","","","","","AccountNum|Voucher","120010",$J771)</f>
        <v>24410.85</v>
      </c>
    </row>
    <row r="772" spans="1:11" x14ac:dyDescent="0.25">
      <c r="A772" s="4" t="s">
        <v>772</v>
      </c>
      <c r="B772" s="7" t="str">
        <f>_xll.AtlasFormulas.AtlasFunctions.AtlasTable("PROD",DataAreaId,"T.SalesTable","%CustAccount","","","","","","","SalesId",$A772)</f>
        <v>364-000011</v>
      </c>
      <c r="C772" s="7" t="str">
        <f>_xll.AtlasFormulas.AtlasFunctions.AtlasTable("PROD",DataAreaId,"T.CustTable","%Name","","","","","","","AccountNum",$B772)</f>
        <v>Fortius B.K.International bvba</v>
      </c>
      <c r="D772" s="4" t="s">
        <v>260</v>
      </c>
      <c r="E772" s="4" t="s">
        <v>261</v>
      </c>
      <c r="F772" s="6">
        <v>42894</v>
      </c>
      <c r="G772" s="4" t="s">
        <v>1828</v>
      </c>
      <c r="H772" s="9">
        <v>1267.5</v>
      </c>
      <c r="I772" s="6">
        <v>42900</v>
      </c>
      <c r="J772" s="10" t="s">
        <v>2219</v>
      </c>
      <c r="K772">
        <f>_xll.AtlasFormulas.AtlasFunctions.AtlasBalance("PROD",DataAreaId,"T.LedgerTrans","Sum|AmountMST|0","","","","","","","AccountNum|Voucher","120010",$J772)</f>
        <v>0</v>
      </c>
    </row>
    <row r="773" spans="1:11" x14ac:dyDescent="0.25">
      <c r="A773" s="4" t="s">
        <v>782</v>
      </c>
      <c r="B773" s="7" t="str">
        <f>_xll.AtlasFormulas.AtlasFunctions.AtlasTable("PROD",DataAreaId,"T.SalesTable","%CustAccount","","","","","","","SalesId",$A773)</f>
        <v>364-000011</v>
      </c>
      <c r="C773" s="7" t="str">
        <f>_xll.AtlasFormulas.AtlasFunctions.AtlasTable("PROD",DataAreaId,"T.CustTable","%Name","","","","","","","AccountNum",$B773)</f>
        <v>Fortius B.K.International bvba</v>
      </c>
      <c r="D773" s="4" t="s">
        <v>260</v>
      </c>
      <c r="E773" s="4" t="s">
        <v>261</v>
      </c>
      <c r="F773" s="6">
        <v>42886</v>
      </c>
      <c r="G773" s="4" t="s">
        <v>1828</v>
      </c>
      <c r="H773" s="9">
        <v>292.5</v>
      </c>
      <c r="I773" s="6">
        <v>42886</v>
      </c>
      <c r="J773" s="10" t="s">
        <v>1984</v>
      </c>
      <c r="K773">
        <f>_xll.AtlasFormulas.AtlasFunctions.AtlasBalance("PROD",DataAreaId,"T.LedgerTrans","Sum|AmountMST|0","","","","","","","AccountNum|Voucher","120010",$J773)</f>
        <v>18522</v>
      </c>
    </row>
    <row r="774" spans="1:11" x14ac:dyDescent="0.25">
      <c r="A774" s="4" t="s">
        <v>788</v>
      </c>
      <c r="B774" s="7" t="str">
        <f>_xll.AtlasFormulas.AtlasFunctions.AtlasTable("PROD",DataAreaId,"T.SalesTable","%CustAccount","","","","","","","SalesId",$A774)</f>
        <v>364-000159</v>
      </c>
      <c r="C774" s="7" t="str">
        <f>_xll.AtlasFormulas.AtlasFunctions.AtlasTable("PROD",DataAreaId,"T.CustTable","%Name","","","","","","","AccountNum",$B774)</f>
        <v>QuakeShield B.V.</v>
      </c>
      <c r="D774" s="4" t="s">
        <v>785</v>
      </c>
      <c r="E774" s="4" t="s">
        <v>787</v>
      </c>
      <c r="F774" s="6">
        <v>42838</v>
      </c>
      <c r="G774" s="4" t="s">
        <v>1828</v>
      </c>
      <c r="H774" s="9">
        <v>1</v>
      </c>
      <c r="I774" s="6">
        <v>42838</v>
      </c>
      <c r="J774" s="10" t="s">
        <v>1935</v>
      </c>
      <c r="K774">
        <f>_xll.AtlasFormulas.AtlasFunctions.AtlasBalance("PROD",DataAreaId,"T.LedgerTrans","Sum|AmountMST|0","","","","","","","AccountNum|Voucher","120010",$J774)</f>
        <v>1118</v>
      </c>
    </row>
    <row r="775" spans="1:11" x14ac:dyDescent="0.25">
      <c r="A775" s="4" t="s">
        <v>752</v>
      </c>
      <c r="B775" s="7" t="str">
        <f>_xll.AtlasFormulas.AtlasFunctions.AtlasTable("PROD",DataAreaId,"T.SalesTable","%CustAccount","","","","","","","SalesId",$A775)</f>
        <v>364-000069</v>
      </c>
      <c r="C775" s="7" t="str">
        <f>_xll.AtlasFormulas.AtlasFunctions.AtlasTable("PROD",DataAreaId,"T.CustTable","%Name","","","","","","","AccountNum",$B775)</f>
        <v>Sealteq Ivacon B.V.</v>
      </c>
      <c r="D775" s="4" t="s">
        <v>785</v>
      </c>
      <c r="E775" s="4" t="s">
        <v>787</v>
      </c>
      <c r="F775" s="6">
        <v>42823</v>
      </c>
      <c r="G775" s="4" t="s">
        <v>1828</v>
      </c>
      <c r="H775" s="9">
        <v>1</v>
      </c>
      <c r="I775" s="6">
        <v>42823</v>
      </c>
      <c r="J775" s="10" t="s">
        <v>2187</v>
      </c>
      <c r="K775">
        <f>_xll.AtlasFormulas.AtlasFunctions.AtlasBalance("PROD",DataAreaId,"T.LedgerTrans","Sum|AmountMST|0","","","","","","","AccountNum|Voucher","120010",$J775)</f>
        <v>4649.3999999999996</v>
      </c>
    </row>
    <row r="776" spans="1:11" x14ac:dyDescent="0.25">
      <c r="A776" s="4" t="s">
        <v>790</v>
      </c>
      <c r="B776" s="7" t="str">
        <f>_xll.AtlasFormulas.AtlasFunctions.AtlasTable("PROD",DataAreaId,"T.SalesTable","%CustAccount","","","","","","","SalesId",$A776)</f>
        <v>364-000010</v>
      </c>
      <c r="C776" s="7" t="str">
        <f>_xll.AtlasFormulas.AtlasFunctions.AtlasTable("PROD",DataAreaId,"T.CustTable","%Name","","","","","","","AccountNum",$B776)</f>
        <v>Balm Uitwendige Wapening B.V.</v>
      </c>
      <c r="D776" s="4" t="s">
        <v>270</v>
      </c>
      <c r="E776" s="4" t="s">
        <v>271</v>
      </c>
      <c r="F776" s="6">
        <v>42893</v>
      </c>
      <c r="G776" s="4" t="s">
        <v>1828</v>
      </c>
      <c r="H776" s="9">
        <v>574.20000000000005</v>
      </c>
      <c r="I776" s="6">
        <v>42894</v>
      </c>
      <c r="J776" s="10" t="s">
        <v>2220</v>
      </c>
      <c r="K776">
        <f>_xll.AtlasFormulas.AtlasFunctions.AtlasBalance("PROD",DataAreaId,"T.LedgerTrans","Sum|AmountMST|0","","","","","","","AccountNum|Voucher","120010",$J776)</f>
        <v>1636.47</v>
      </c>
    </row>
    <row r="777" spans="1:11" x14ac:dyDescent="0.25">
      <c r="A777" s="4" t="s">
        <v>792</v>
      </c>
      <c r="B777" s="7" t="str">
        <f>_xll.AtlasFormulas.AtlasFunctions.AtlasTable("PROD",DataAreaId,"T.SalesTable","%CustAccount","","","","","","","SalesId",$A777)</f>
        <v>364-000010</v>
      </c>
      <c r="C777" s="7" t="str">
        <f>_xll.AtlasFormulas.AtlasFunctions.AtlasTable("PROD",DataAreaId,"T.CustTable","%Name","","","","","","","AccountNum",$B777)</f>
        <v>Balm Uitwendige Wapening B.V.</v>
      </c>
      <c r="D777" s="4" t="s">
        <v>270</v>
      </c>
      <c r="E777" s="4" t="s">
        <v>271</v>
      </c>
      <c r="F777" s="6">
        <v>42902</v>
      </c>
      <c r="G777" s="4" t="s">
        <v>1828</v>
      </c>
      <c r="H777" s="9">
        <v>660</v>
      </c>
      <c r="I777" s="6">
        <v>42902</v>
      </c>
      <c r="J777" s="10" t="s">
        <v>2221</v>
      </c>
      <c r="K777">
        <f>_xll.AtlasFormulas.AtlasFunctions.AtlasBalance("PROD",DataAreaId,"T.LedgerTrans","Sum|AmountMST|0","","","","","","","AccountNum|Voucher","120010",$J777)</f>
        <v>1881</v>
      </c>
    </row>
    <row r="778" spans="1:11" x14ac:dyDescent="0.25">
      <c r="A778" s="4" t="s">
        <v>797</v>
      </c>
      <c r="B778" s="7" t="str">
        <f>_xll.AtlasFormulas.AtlasFunctions.AtlasTable("PROD",DataAreaId,"T.SalesTable","%CustAccount","","","","","","","SalesId",$A778)</f>
        <v>364-000159</v>
      </c>
      <c r="C778" s="7" t="str">
        <f>_xll.AtlasFormulas.AtlasFunctions.AtlasTable("PROD",DataAreaId,"T.CustTable","%Name","","","","","","","AccountNum",$B778)</f>
        <v>QuakeShield B.V.</v>
      </c>
      <c r="D778" s="4" t="s">
        <v>280</v>
      </c>
      <c r="E778" s="4" t="s">
        <v>281</v>
      </c>
      <c r="F778" s="6">
        <v>42873</v>
      </c>
      <c r="G778" s="4" t="s">
        <v>1828</v>
      </c>
      <c r="H778" s="9">
        <v>168</v>
      </c>
      <c r="I778" s="6">
        <v>42879</v>
      </c>
      <c r="J778" s="10" t="s">
        <v>2044</v>
      </c>
      <c r="K778">
        <f>_xll.AtlasFormulas.AtlasFunctions.AtlasBalance("PROD",DataAreaId,"T.LedgerTrans","Sum|AmountMST|0","","","","","","","AccountNum|Voucher","120010",$J778)</f>
        <v>0</v>
      </c>
    </row>
    <row r="779" spans="1:11" x14ac:dyDescent="0.25">
      <c r="A779" s="4" t="s">
        <v>752</v>
      </c>
      <c r="B779" s="7" t="str">
        <f>_xll.AtlasFormulas.AtlasFunctions.AtlasTable("PROD",DataAreaId,"T.SalesTable","%CustAccount","","","","","","","SalesId",$A779)</f>
        <v>364-000069</v>
      </c>
      <c r="C779" s="7" t="str">
        <f>_xll.AtlasFormulas.AtlasFunctions.AtlasTable("PROD",DataAreaId,"T.CustTable","%Name","","","","","","","AccountNum",$B779)</f>
        <v>Sealteq Ivacon B.V.</v>
      </c>
      <c r="D779" s="4" t="s">
        <v>280</v>
      </c>
      <c r="E779" s="4" t="s">
        <v>281</v>
      </c>
      <c r="F779" s="6">
        <v>42823</v>
      </c>
      <c r="G779" s="4" t="s">
        <v>1828</v>
      </c>
      <c r="H779" s="9">
        <v>172</v>
      </c>
      <c r="I779" s="6">
        <v>42823</v>
      </c>
      <c r="J779" s="10" t="s">
        <v>2187</v>
      </c>
      <c r="K779">
        <f>_xll.AtlasFormulas.AtlasFunctions.AtlasBalance("PROD",DataAreaId,"T.LedgerTrans","Sum|AmountMST|0","","","","","","","AccountNum|Voucher","120010",$J779)</f>
        <v>4649.3999999999996</v>
      </c>
    </row>
    <row r="780" spans="1:11" x14ac:dyDescent="0.25">
      <c r="A780" s="4" t="s">
        <v>795</v>
      </c>
      <c r="B780" s="7" t="str">
        <f>_xll.AtlasFormulas.AtlasFunctions.AtlasTable("PROD",DataAreaId,"T.SalesTable","%CustAccount","","","","","","","SalesId",$A780)</f>
        <v>364-000159</v>
      </c>
      <c r="C780" s="7" t="str">
        <f>_xll.AtlasFormulas.AtlasFunctions.AtlasTable("PROD",DataAreaId,"T.CustTable","%Name","","","","","","","AccountNum",$B780)</f>
        <v>QuakeShield B.V.</v>
      </c>
      <c r="D780" s="4" t="s">
        <v>280</v>
      </c>
      <c r="E780" s="4" t="s">
        <v>281</v>
      </c>
      <c r="F780" s="6">
        <v>42838</v>
      </c>
      <c r="G780" s="4" t="s">
        <v>1828</v>
      </c>
      <c r="H780" s="9">
        <v>42</v>
      </c>
      <c r="I780" s="6">
        <v>42838</v>
      </c>
      <c r="J780" s="10" t="s">
        <v>2222</v>
      </c>
      <c r="K780">
        <f>_xll.AtlasFormulas.AtlasFunctions.AtlasBalance("PROD",DataAreaId,"T.LedgerTrans","Sum|AmountMST|0","","","","","","","AccountNum|Voucher","120010",$J780)</f>
        <v>0</v>
      </c>
    </row>
    <row r="781" spans="1:11" x14ac:dyDescent="0.25">
      <c r="A781" s="4" t="s">
        <v>803</v>
      </c>
      <c r="B781" s="7" t="str">
        <f>_xll.AtlasFormulas.AtlasFunctions.AtlasTable("PROD",DataAreaId,"T.SalesTable","%CustAccount","","","","","","","SalesId",$A781)</f>
        <v>364-000159</v>
      </c>
      <c r="C781" s="7" t="str">
        <f>_xll.AtlasFormulas.AtlasFunctions.AtlasTable("PROD",DataAreaId,"T.CustTable","%Name","","","","","","","AccountNum",$B781)</f>
        <v>QuakeShield B.V.</v>
      </c>
      <c r="D781" s="4" t="s">
        <v>288</v>
      </c>
      <c r="E781" s="4" t="s">
        <v>289</v>
      </c>
      <c r="F781" s="6">
        <v>42850</v>
      </c>
      <c r="G781" s="4" t="s">
        <v>1828</v>
      </c>
      <c r="H781" s="9">
        <v>64</v>
      </c>
      <c r="I781" s="6">
        <v>42853</v>
      </c>
      <c r="J781" s="10" t="s">
        <v>1927</v>
      </c>
      <c r="K781">
        <f>_xll.AtlasFormulas.AtlasFunctions.AtlasBalance("PROD",DataAreaId,"T.LedgerTrans","Sum|AmountMST|0","","","","","","","AccountNum|Voucher","120010",$J781)</f>
        <v>1030</v>
      </c>
    </row>
    <row r="782" spans="1:11" x14ac:dyDescent="0.25">
      <c r="A782" s="4" t="s">
        <v>762</v>
      </c>
      <c r="B782" s="7" t="str">
        <f>_xll.AtlasFormulas.AtlasFunctions.AtlasTable("PROD",DataAreaId,"T.SalesTable","%CustAccount","","","","","","","SalesId",$A782)</f>
        <v>364-000011</v>
      </c>
      <c r="C782" s="7" t="str">
        <f>_xll.AtlasFormulas.AtlasFunctions.AtlasTable("PROD",DataAreaId,"T.CustTable","%Name","","","","","","","AccountNum",$B782)</f>
        <v>Fortius B.K.International bvba</v>
      </c>
      <c r="D782" s="4" t="s">
        <v>288</v>
      </c>
      <c r="E782" s="4" t="s">
        <v>289</v>
      </c>
      <c r="F782" s="6">
        <v>42872</v>
      </c>
      <c r="G782" s="4" t="s">
        <v>1828</v>
      </c>
      <c r="H782" s="9">
        <v>855</v>
      </c>
      <c r="I782" s="6">
        <v>42872</v>
      </c>
      <c r="J782" s="10" t="s">
        <v>2218</v>
      </c>
      <c r="K782">
        <f>_xll.AtlasFormulas.AtlasFunctions.AtlasBalance("PROD",DataAreaId,"T.LedgerTrans","Sum|AmountMST|0","","","","","","","AccountNum|Voucher","120010",$J782)</f>
        <v>24410.85</v>
      </c>
    </row>
    <row r="783" spans="1:11" x14ac:dyDescent="0.25">
      <c r="A783" s="4" t="s">
        <v>805</v>
      </c>
      <c r="B783" s="7" t="str">
        <f>_xll.AtlasFormulas.AtlasFunctions.AtlasTable("PROD",DataAreaId,"T.SalesTable","%CustAccount","","","","","","","SalesId",$A783)</f>
        <v>364-000011</v>
      </c>
      <c r="C783" s="7" t="str">
        <f>_xll.AtlasFormulas.AtlasFunctions.AtlasTable("PROD",DataAreaId,"T.CustTable","%Name","","","","","","","AccountNum",$B783)</f>
        <v>Fortius B.K.International bvba</v>
      </c>
      <c r="D783" s="4" t="s">
        <v>288</v>
      </c>
      <c r="E783" s="4" t="s">
        <v>289</v>
      </c>
      <c r="F783" s="6">
        <v>42859</v>
      </c>
      <c r="G783" s="4" t="s">
        <v>1828</v>
      </c>
      <c r="H783" s="9">
        <v>40</v>
      </c>
      <c r="I783" s="6">
        <v>42867</v>
      </c>
      <c r="J783" s="10" t="s">
        <v>2223</v>
      </c>
      <c r="K783">
        <f>_xll.AtlasFormulas.AtlasFunctions.AtlasBalance("PROD",DataAreaId,"T.LedgerTrans","Sum|AmountMST|0","","","","","","","AccountNum|Voucher","120010",$J783)</f>
        <v>0</v>
      </c>
    </row>
    <row r="784" spans="1:11" x14ac:dyDescent="0.25">
      <c r="A784" s="4" t="s">
        <v>810</v>
      </c>
      <c r="B784" s="7" t="str">
        <f>_xll.AtlasFormulas.AtlasFunctions.AtlasTable("PROD",DataAreaId,"T.SalesTable","%CustAccount","","","","","","","SalesId",$A784)</f>
        <v>364-000159</v>
      </c>
      <c r="C784" s="7" t="str">
        <f>_xll.AtlasFormulas.AtlasFunctions.AtlasTable("PROD",DataAreaId,"T.CustTable","%Name","","","","","","","AccountNum",$B784)</f>
        <v>QuakeShield B.V.</v>
      </c>
      <c r="D784" s="4" t="s">
        <v>288</v>
      </c>
      <c r="E784" s="4" t="s">
        <v>289</v>
      </c>
      <c r="F784" s="6">
        <v>42884</v>
      </c>
      <c r="G784" s="4" t="s">
        <v>1828</v>
      </c>
      <c r="H784" s="9">
        <v>120</v>
      </c>
      <c r="I784" s="6">
        <v>42886</v>
      </c>
      <c r="J784" s="10" t="s">
        <v>2224</v>
      </c>
      <c r="K784">
        <f>_xll.AtlasFormulas.AtlasFunctions.AtlasBalance("PROD",DataAreaId,"T.LedgerTrans","Sum|AmountMST|0","","","","","","","AccountNum|Voucher","120010",$J784)</f>
        <v>1650</v>
      </c>
    </row>
    <row r="785" spans="1:11" x14ac:dyDescent="0.25">
      <c r="A785" s="4" t="s">
        <v>808</v>
      </c>
      <c r="B785" s="7" t="str">
        <f>_xll.AtlasFormulas.AtlasFunctions.AtlasTable("PROD",DataAreaId,"T.SalesTable","%CustAccount","","","","","","","SalesId",$A785)</f>
        <v>364-000159</v>
      </c>
      <c r="C785" s="7" t="str">
        <f>_xll.AtlasFormulas.AtlasFunctions.AtlasTable("PROD",DataAreaId,"T.CustTable","%Name","","","","","","","AccountNum",$B785)</f>
        <v>QuakeShield B.V.</v>
      </c>
      <c r="D785" s="4" t="s">
        <v>288</v>
      </c>
      <c r="E785" s="4" t="s">
        <v>289</v>
      </c>
      <c r="F785" s="6">
        <v>42877</v>
      </c>
      <c r="G785" s="4" t="s">
        <v>1828</v>
      </c>
      <c r="H785" s="9">
        <v>80</v>
      </c>
      <c r="I785" s="6">
        <v>42879</v>
      </c>
      <c r="J785" s="10" t="s">
        <v>2225</v>
      </c>
      <c r="K785">
        <f>_xll.AtlasFormulas.AtlasFunctions.AtlasBalance("PROD",DataAreaId,"T.LedgerTrans","Sum|AmountMST|0","","","","","","","AccountNum|Voucher","120010",$J785)</f>
        <v>0</v>
      </c>
    </row>
    <row r="786" spans="1:11" x14ac:dyDescent="0.25">
      <c r="A786" s="4" t="s">
        <v>768</v>
      </c>
      <c r="B786" s="7" t="str">
        <f>_xll.AtlasFormulas.AtlasFunctions.AtlasTable("PROD",DataAreaId,"T.SalesTable","%CustAccount","","","","","","","SalesId",$A786)</f>
        <v>364-000159</v>
      </c>
      <c r="C786" s="7" t="str">
        <f>_xll.AtlasFormulas.AtlasFunctions.AtlasTable("PROD",DataAreaId,"T.CustTable","%Name","","","","","","","AccountNum",$B786)</f>
        <v>QuakeShield B.V.</v>
      </c>
      <c r="D786" s="4" t="s">
        <v>288</v>
      </c>
      <c r="E786" s="4" t="s">
        <v>289</v>
      </c>
      <c r="F786" s="6">
        <v>42888</v>
      </c>
      <c r="G786" s="4" t="s">
        <v>1828</v>
      </c>
      <c r="H786" s="9">
        <v>160</v>
      </c>
      <c r="I786" s="6">
        <v>42894</v>
      </c>
      <c r="J786" s="10" t="s">
        <v>2226</v>
      </c>
      <c r="K786">
        <f>_xll.AtlasFormulas.AtlasFunctions.AtlasBalance("PROD",DataAreaId,"T.LedgerTrans","Sum|AmountMST|0","","","","","","","AccountNum|Voucher","120010",$J786)</f>
        <v>2200</v>
      </c>
    </row>
    <row r="787" spans="1:11" x14ac:dyDescent="0.25">
      <c r="A787" s="4" t="s">
        <v>742</v>
      </c>
      <c r="B787" s="7" t="str">
        <f>_xll.AtlasFormulas.AtlasFunctions.AtlasTable("PROD",DataAreaId,"T.SalesTable","%CustAccount","","","","","","","SalesId",$A787)</f>
        <v>364-000183</v>
      </c>
      <c r="C787" s="7" t="str">
        <f>_xll.AtlasFormulas.AtlasFunctions.AtlasTable("PROD",DataAreaId,"T.CustTable","%Name","","","","","","","AccountNum",$B787)</f>
        <v>Rodacal Beyem S.L</v>
      </c>
      <c r="D787" s="4" t="s">
        <v>743</v>
      </c>
      <c r="E787" s="4" t="s">
        <v>745</v>
      </c>
      <c r="F787" s="6">
        <v>42872</v>
      </c>
      <c r="G787" s="4" t="s">
        <v>1828</v>
      </c>
      <c r="H787" s="9">
        <v>40</v>
      </c>
      <c r="I787" s="6">
        <v>42874</v>
      </c>
      <c r="J787" s="10" t="s">
        <v>2227</v>
      </c>
      <c r="K787">
        <f>_xll.AtlasFormulas.AtlasFunctions.AtlasBalance("PROD",DataAreaId,"T.LedgerTrans","Sum|AmountMST|0","","","","","","","AccountNum|Voucher","120010",$J787)</f>
        <v>0</v>
      </c>
    </row>
    <row r="788" spans="1:11" x14ac:dyDescent="0.25">
      <c r="A788" s="4" t="s">
        <v>746</v>
      </c>
      <c r="B788" s="7" t="str">
        <f>_xll.AtlasFormulas.AtlasFunctions.AtlasTable("PROD",DataAreaId,"T.SalesTable","%CustAccount","","","","","","","SalesId",$A788)</f>
        <v>364-000183</v>
      </c>
      <c r="C788" s="7" t="str">
        <f>_xll.AtlasFormulas.AtlasFunctions.AtlasTable("PROD",DataAreaId,"T.CustTable","%Name","","","","","","","AccountNum",$B788)</f>
        <v>Rodacal Beyem S.L</v>
      </c>
      <c r="D788" s="4" t="s">
        <v>743</v>
      </c>
      <c r="E788" s="4" t="s">
        <v>745</v>
      </c>
      <c r="F788" s="6">
        <v>42873</v>
      </c>
      <c r="G788" s="4" t="s">
        <v>1828</v>
      </c>
      <c r="H788" s="9">
        <v>40</v>
      </c>
      <c r="I788" s="6">
        <v>42877</v>
      </c>
      <c r="J788" s="10" t="s">
        <v>2025</v>
      </c>
      <c r="K788">
        <f>_xll.AtlasFormulas.AtlasFunctions.AtlasBalance("PROD",DataAreaId,"T.LedgerTrans","Sum|AmountMST|0","","","","","","","AccountNum|Voucher","120010",$J788)</f>
        <v>3998</v>
      </c>
    </row>
    <row r="789" spans="1:11" x14ac:dyDescent="0.25">
      <c r="A789" s="4" t="s">
        <v>764</v>
      </c>
      <c r="B789" s="7" t="str">
        <f>_xll.AtlasFormulas.AtlasFunctions.AtlasTable("PROD",DataAreaId,"T.SalesTable","%CustAccount","","","","","","","SalesId",$A789)</f>
        <v>364-000159</v>
      </c>
      <c r="C789" s="7" t="str">
        <f>_xll.AtlasFormulas.AtlasFunctions.AtlasTable("PROD",DataAreaId,"T.CustTable","%Name","","","","","","","AccountNum",$B789)</f>
        <v>QuakeShield B.V.</v>
      </c>
      <c r="D789" s="4" t="s">
        <v>222</v>
      </c>
      <c r="E789" s="4" t="s">
        <v>221</v>
      </c>
      <c r="F789" s="6">
        <v>42874</v>
      </c>
      <c r="G789" s="4" t="s">
        <v>1828</v>
      </c>
      <c r="H789" s="9">
        <v>97.5</v>
      </c>
      <c r="I789" s="6">
        <v>42879</v>
      </c>
      <c r="J789" s="10" t="s">
        <v>2228</v>
      </c>
      <c r="K789">
        <f>_xll.AtlasFormulas.AtlasFunctions.AtlasBalance("PROD",DataAreaId,"T.LedgerTrans","Sum|AmountMST|0","","","","","","","AccountNum|Voucher","120010",$J789)</f>
        <v>0</v>
      </c>
    </row>
    <row r="790" spans="1:11" x14ac:dyDescent="0.25">
      <c r="A790" s="4" t="s">
        <v>766</v>
      </c>
      <c r="B790" s="7" t="str">
        <f>_xll.AtlasFormulas.AtlasFunctions.AtlasTable("PROD",DataAreaId,"T.SalesTable","%CustAccount","","","","","","","SalesId",$A790)</f>
        <v>364-000176</v>
      </c>
      <c r="C790" s="7" t="str">
        <f>_xll.AtlasFormulas.AtlasFunctions.AtlasTable("PROD",DataAreaId,"T.CustTable","%Name","","","","","","","AccountNum",$B790)</f>
        <v>Bedeko Betontechniek</v>
      </c>
      <c r="D790" s="4" t="s">
        <v>222</v>
      </c>
      <c r="E790" s="4" t="s">
        <v>221</v>
      </c>
      <c r="F790" s="6">
        <v>42888</v>
      </c>
      <c r="G790" s="4" t="s">
        <v>1828</v>
      </c>
      <c r="H790" s="9">
        <v>97.5</v>
      </c>
      <c r="I790" s="6">
        <v>42894</v>
      </c>
      <c r="J790" s="10" t="s">
        <v>2022</v>
      </c>
      <c r="K790">
        <f>_xll.AtlasFormulas.AtlasFunctions.AtlasBalance("PROD",DataAreaId,"T.LedgerTrans","Sum|AmountMST|0","","","","","","","AccountNum|Voucher","120010",$J790)</f>
        <v>827.78</v>
      </c>
    </row>
    <row r="791" spans="1:11" x14ac:dyDescent="0.25">
      <c r="A791" s="4" t="s">
        <v>768</v>
      </c>
      <c r="B791" s="7" t="str">
        <f>_xll.AtlasFormulas.AtlasFunctions.AtlasTable("PROD",DataAreaId,"T.SalesTable","%CustAccount","","","","","","","SalesId",$A791)</f>
        <v>364-000159</v>
      </c>
      <c r="C791" s="7" t="str">
        <f>_xll.AtlasFormulas.AtlasFunctions.AtlasTable("PROD",DataAreaId,"T.CustTable","%Name","","","","","","","AccountNum",$B791)</f>
        <v>QuakeShield B.V.</v>
      </c>
      <c r="D791" s="4" t="s">
        <v>222</v>
      </c>
      <c r="E791" s="4" t="s">
        <v>221</v>
      </c>
      <c r="F791" s="6">
        <v>42888</v>
      </c>
      <c r="G791" s="4" t="s">
        <v>1828</v>
      </c>
      <c r="H791" s="9">
        <v>97.5</v>
      </c>
      <c r="I791" s="6">
        <v>42894</v>
      </c>
      <c r="J791" s="10" t="s">
        <v>2229</v>
      </c>
      <c r="K791">
        <f>_xll.AtlasFormulas.AtlasFunctions.AtlasBalance("PROD",DataAreaId,"T.LedgerTrans","Sum|AmountMST|0","","","","","","","AccountNum|Voucher","120010",$J791)</f>
        <v>827.78</v>
      </c>
    </row>
    <row r="792" spans="1:11" x14ac:dyDescent="0.25">
      <c r="A792" s="4" t="s">
        <v>770</v>
      </c>
      <c r="B792" s="7" t="str">
        <f>_xll.AtlasFormulas.AtlasFunctions.AtlasTable("PROD",DataAreaId,"T.SalesTable","%CustAccount","","","","","","","SalesId",$A792)</f>
        <v>364-000079</v>
      </c>
      <c r="C792" s="7" t="str">
        <f>_xll.AtlasFormulas.AtlasFunctions.AtlasTable("PROD",DataAreaId,"T.CustTable","%Name","","","","","","","AccountNum",$B792)</f>
        <v>Bruud</v>
      </c>
      <c r="D792" s="4" t="s">
        <v>222</v>
      </c>
      <c r="E792" s="4" t="s">
        <v>221</v>
      </c>
      <c r="F792" s="6">
        <v>42892</v>
      </c>
      <c r="G792" s="4" t="s">
        <v>1828</v>
      </c>
      <c r="H792" s="9">
        <v>292.5</v>
      </c>
      <c r="I792" s="6">
        <v>42894</v>
      </c>
      <c r="J792" s="10" t="s">
        <v>2230</v>
      </c>
      <c r="K792">
        <f>_xll.AtlasFormulas.AtlasFunctions.AtlasBalance("PROD",DataAreaId,"T.LedgerTrans","Sum|AmountMST|0","","","","","","","AccountNum|Voucher","120010",$J792)</f>
        <v>0</v>
      </c>
    </row>
    <row r="793" spans="1:11" x14ac:dyDescent="0.25">
      <c r="A793" s="4" t="s">
        <v>772</v>
      </c>
      <c r="B793" s="7" t="str">
        <f>_xll.AtlasFormulas.AtlasFunctions.AtlasTable("PROD",DataAreaId,"T.SalesTable","%CustAccount","","","","","","","SalesId",$A793)</f>
        <v>364-000011</v>
      </c>
      <c r="C793" s="7" t="str">
        <f>_xll.AtlasFormulas.AtlasFunctions.AtlasTable("PROD",DataAreaId,"T.CustTable","%Name","","","","","","","AccountNum",$B793)</f>
        <v>Fortius B.K.International bvba</v>
      </c>
      <c r="D793" s="4" t="s">
        <v>222</v>
      </c>
      <c r="E793" s="4" t="s">
        <v>221</v>
      </c>
      <c r="F793" s="6">
        <v>42894</v>
      </c>
      <c r="G793" s="4" t="s">
        <v>1828</v>
      </c>
      <c r="H793" s="9">
        <v>975</v>
      </c>
      <c r="I793" s="6">
        <v>42900</v>
      </c>
      <c r="J793" s="10" t="s">
        <v>2196</v>
      </c>
      <c r="K793">
        <f>_xll.AtlasFormulas.AtlasFunctions.AtlasBalance("PROD",DataAreaId,"T.LedgerTrans","Sum|AmountMST|0","","","","","","","AccountNum|Voucher","120010",$J793)</f>
        <v>0</v>
      </c>
    </row>
    <row r="794" spans="1:11" x14ac:dyDescent="0.25">
      <c r="A794" s="4" t="s">
        <v>774</v>
      </c>
      <c r="B794" s="7" t="str">
        <f>_xll.AtlasFormulas.AtlasFunctions.AtlasTable("PROD",DataAreaId,"T.SalesTable","%CustAccount","","","","","","","SalesId",$A794)</f>
        <v>364-000176</v>
      </c>
      <c r="C794" s="7" t="str">
        <f>_xll.AtlasFormulas.AtlasFunctions.AtlasTable("PROD",DataAreaId,"T.CustTable","%Name","","","","","","","AccountNum",$B794)</f>
        <v>Bedeko Betontechniek</v>
      </c>
      <c r="D794" s="4" t="s">
        <v>222</v>
      </c>
      <c r="E794" s="4" t="s">
        <v>221</v>
      </c>
      <c r="F794" s="6">
        <v>42901</v>
      </c>
      <c r="G794" s="4" t="s">
        <v>1828</v>
      </c>
      <c r="H794" s="9">
        <v>97.5</v>
      </c>
      <c r="I794" s="6">
        <v>42906</v>
      </c>
      <c r="J794" s="10" t="s">
        <v>1889</v>
      </c>
      <c r="K794">
        <f>_xll.AtlasFormulas.AtlasFunctions.AtlasBalance("PROD",DataAreaId,"T.LedgerTrans","Sum|AmountMST|0","","","","","","","AccountNum|Voucher","120010",$J794)</f>
        <v>947.78</v>
      </c>
    </row>
    <row r="795" spans="1:11" x14ac:dyDescent="0.25">
      <c r="A795" s="4" t="s">
        <v>748</v>
      </c>
      <c r="B795" s="7" t="str">
        <f>_xll.AtlasFormulas.AtlasFunctions.AtlasTable("PROD",DataAreaId,"T.SalesTable","%CustAccount","","","","","","","SalesId",$A795)</f>
        <v>364-000071</v>
      </c>
      <c r="C795" s="7" t="str">
        <f>_xll.AtlasFormulas.AtlasFunctions.AtlasTable("PROD",DataAreaId,"T.CustTable","%Name","","","","","","","AccountNum",$B795)</f>
        <v>Totech B.V.</v>
      </c>
      <c r="D795" s="4" t="s">
        <v>222</v>
      </c>
      <c r="E795" s="4" t="s">
        <v>221</v>
      </c>
      <c r="F795" s="6">
        <v>42767</v>
      </c>
      <c r="G795" s="4" t="s">
        <v>1828</v>
      </c>
      <c r="H795" s="9">
        <v>97.5</v>
      </c>
      <c r="I795" s="6">
        <v>42776</v>
      </c>
      <c r="J795" s="10" t="s">
        <v>2231</v>
      </c>
      <c r="K795">
        <f>_xll.AtlasFormulas.AtlasFunctions.AtlasBalance("PROD",DataAreaId,"T.LedgerTrans","Sum|AmountMST|0","","","","","","","AccountNum|Voucher","120010",$J795)</f>
        <v>848.25</v>
      </c>
    </row>
    <row r="796" spans="1:11" x14ac:dyDescent="0.25">
      <c r="A796" s="4" t="s">
        <v>750</v>
      </c>
      <c r="B796" s="7" t="str">
        <f>_xll.AtlasFormulas.AtlasFunctions.AtlasTable("PROD",DataAreaId,"T.SalesTable","%CustAccount","","","","","","","SalesId",$A796)</f>
        <v>364-000079</v>
      </c>
      <c r="C796" s="7" t="str">
        <f>_xll.AtlasFormulas.AtlasFunctions.AtlasTable("PROD",DataAreaId,"T.CustTable","%Name","","","","","","","AccountNum",$B796)</f>
        <v>Bruud</v>
      </c>
      <c r="D796" s="4" t="s">
        <v>222</v>
      </c>
      <c r="E796" s="4" t="s">
        <v>221</v>
      </c>
      <c r="F796" s="6">
        <v>42779</v>
      </c>
      <c r="G796" s="4" t="s">
        <v>1828</v>
      </c>
      <c r="H796" s="9">
        <v>195</v>
      </c>
      <c r="I796" s="6">
        <v>42780</v>
      </c>
      <c r="J796" s="10" t="s">
        <v>2232</v>
      </c>
      <c r="K796">
        <f>_xll.AtlasFormulas.AtlasFunctions.AtlasBalance("PROD",DataAreaId,"T.LedgerTrans","Sum|AmountMST|0","","","","","","","AccountNum|Voucher","120010",$J796)</f>
        <v>2115.75</v>
      </c>
    </row>
    <row r="797" spans="1:11" x14ac:dyDescent="0.25">
      <c r="A797" s="4" t="s">
        <v>752</v>
      </c>
      <c r="B797" s="7" t="str">
        <f>_xll.AtlasFormulas.AtlasFunctions.AtlasTable("PROD",DataAreaId,"T.SalesTable","%CustAccount","","","","","","","SalesId",$A797)</f>
        <v>364-000069</v>
      </c>
      <c r="C797" s="7" t="str">
        <f>_xll.AtlasFormulas.AtlasFunctions.AtlasTable("PROD",DataAreaId,"T.CustTable","%Name","","","","","","","AccountNum",$B797)</f>
        <v>Sealteq Ivacon B.V.</v>
      </c>
      <c r="D797" s="4" t="s">
        <v>222</v>
      </c>
      <c r="E797" s="4" t="s">
        <v>221</v>
      </c>
      <c r="F797" s="6">
        <v>42823</v>
      </c>
      <c r="G797" s="4" t="s">
        <v>1828</v>
      </c>
      <c r="H797" s="9">
        <v>60</v>
      </c>
      <c r="I797" s="6">
        <v>42823</v>
      </c>
      <c r="J797" s="10" t="s">
        <v>2187</v>
      </c>
      <c r="K797">
        <f>_xll.AtlasFormulas.AtlasFunctions.AtlasBalance("PROD",DataAreaId,"T.LedgerTrans","Sum|AmountMST|0","","","","","","","AccountNum|Voucher","120010",$J797)</f>
        <v>4649.3999999999996</v>
      </c>
    </row>
    <row r="798" spans="1:11" x14ac:dyDescent="0.25">
      <c r="A798" s="4" t="s">
        <v>754</v>
      </c>
      <c r="B798" s="7" t="str">
        <f>_xll.AtlasFormulas.AtlasFunctions.AtlasTable("PROD",DataAreaId,"T.SalesTable","%CustAccount","","","","","","","SalesId",$A798)</f>
        <v>364-000176</v>
      </c>
      <c r="C798" s="7" t="str">
        <f>_xll.AtlasFormulas.AtlasFunctions.AtlasTable("PROD",DataAreaId,"T.CustTable","%Name","","","","","","","AccountNum",$B798)</f>
        <v>Bedeko Betontechniek</v>
      </c>
      <c r="D798" s="4" t="s">
        <v>222</v>
      </c>
      <c r="E798" s="4" t="s">
        <v>221</v>
      </c>
      <c r="F798" s="6">
        <v>42825</v>
      </c>
      <c r="G798" s="4" t="s">
        <v>1828</v>
      </c>
      <c r="H798" s="9">
        <v>97.5</v>
      </c>
      <c r="I798" s="6">
        <v>42832</v>
      </c>
      <c r="J798" s="10" t="s">
        <v>2233</v>
      </c>
      <c r="K798">
        <f>_xll.AtlasFormulas.AtlasFunctions.AtlasBalance("PROD",DataAreaId,"T.LedgerTrans","Sum|AmountMST|0","","","","","","","AccountNum|Voucher","120010",$J798)</f>
        <v>0</v>
      </c>
    </row>
    <row r="799" spans="1:11" x14ac:dyDescent="0.25">
      <c r="A799" s="4" t="s">
        <v>758</v>
      </c>
      <c r="B799" s="7" t="str">
        <f>_xll.AtlasFormulas.AtlasFunctions.AtlasTable("PROD",DataAreaId,"T.SalesTable","%CustAccount","","","","","","","SalesId",$A799)</f>
        <v>364-000079</v>
      </c>
      <c r="C799" s="7" t="str">
        <f>_xll.AtlasFormulas.AtlasFunctions.AtlasTable("PROD",DataAreaId,"T.CustTable","%Name","","","","","","","AccountNum",$B799)</f>
        <v>Bruud</v>
      </c>
      <c r="D799" s="4" t="s">
        <v>222</v>
      </c>
      <c r="E799" s="4" t="s">
        <v>221</v>
      </c>
      <c r="F799" s="6">
        <v>42850</v>
      </c>
      <c r="G799" s="4" t="s">
        <v>1828</v>
      </c>
      <c r="H799" s="9">
        <v>97.5</v>
      </c>
      <c r="I799" s="6">
        <v>42863</v>
      </c>
      <c r="J799" s="10" t="s">
        <v>2234</v>
      </c>
      <c r="K799">
        <f>_xll.AtlasFormulas.AtlasFunctions.AtlasBalance("PROD",DataAreaId,"T.LedgerTrans","Sum|AmountMST|0","","","","","","","AccountNum|Voucher","120010",$J799)</f>
        <v>1057.8800000000001</v>
      </c>
    </row>
    <row r="800" spans="1:11" x14ac:dyDescent="0.25">
      <c r="A800" s="4" t="s">
        <v>756</v>
      </c>
      <c r="B800" s="7" t="str">
        <f>_xll.AtlasFormulas.AtlasFunctions.AtlasTable("PROD",DataAreaId,"T.SalesTable","%CustAccount","","","","","","","SalesId",$A800)</f>
        <v>364-000176</v>
      </c>
      <c r="C800" s="7" t="str">
        <f>_xll.AtlasFormulas.AtlasFunctions.AtlasTable("PROD",DataAreaId,"T.CustTable","%Name","","","","","","","AccountNum",$B800)</f>
        <v>Bedeko Betontechniek</v>
      </c>
      <c r="D800" s="4" t="s">
        <v>222</v>
      </c>
      <c r="E800" s="4" t="s">
        <v>221</v>
      </c>
      <c r="F800" s="6">
        <v>42844</v>
      </c>
      <c r="G800" s="4" t="s">
        <v>1828</v>
      </c>
      <c r="H800" s="9">
        <v>195</v>
      </c>
      <c r="I800" s="6">
        <v>42853</v>
      </c>
      <c r="J800" s="10" t="s">
        <v>2235</v>
      </c>
      <c r="K800">
        <f>_xll.AtlasFormulas.AtlasFunctions.AtlasBalance("PROD",DataAreaId,"T.LedgerTrans","Sum|AmountMST|0","","","","","","","AccountNum|Voucher","120010",$J800)</f>
        <v>0</v>
      </c>
    </row>
    <row r="801" spans="1:11" x14ac:dyDescent="0.25">
      <c r="A801" s="4" t="s">
        <v>760</v>
      </c>
      <c r="B801" s="7" t="str">
        <f>_xll.AtlasFormulas.AtlasFunctions.AtlasTable("PROD",DataAreaId,"T.SalesTable","%CustAccount","","","","","","","SalesId",$A801)</f>
        <v>364-000176</v>
      </c>
      <c r="C801" s="7" t="str">
        <f>_xll.AtlasFormulas.AtlasFunctions.AtlasTable("PROD",DataAreaId,"T.CustTable","%Name","","","","","","","AccountNum",$B801)</f>
        <v>Bedeko Betontechniek</v>
      </c>
      <c r="D801" s="4" t="s">
        <v>222</v>
      </c>
      <c r="E801" s="4" t="s">
        <v>221</v>
      </c>
      <c r="F801" s="6">
        <v>42866</v>
      </c>
      <c r="G801" s="4" t="s">
        <v>1828</v>
      </c>
      <c r="H801" s="9">
        <v>195</v>
      </c>
      <c r="I801" s="6">
        <v>42870</v>
      </c>
      <c r="J801" s="10" t="s">
        <v>2236</v>
      </c>
      <c r="K801">
        <f>_xll.AtlasFormulas.AtlasFunctions.AtlasBalance("PROD",DataAreaId,"T.LedgerTrans","Sum|AmountMST|0","","","","","","","AccountNum|Voucher","120010",$J801)</f>
        <v>1655.55</v>
      </c>
    </row>
    <row r="802" spans="1:11" x14ac:dyDescent="0.25">
      <c r="A802" s="4" t="s">
        <v>762</v>
      </c>
      <c r="B802" s="7" t="str">
        <f>_xll.AtlasFormulas.AtlasFunctions.AtlasTable("PROD",DataAreaId,"T.SalesTable","%CustAccount","","","","","","","SalesId",$A802)</f>
        <v>364-000011</v>
      </c>
      <c r="C802" s="7" t="str">
        <f>_xll.AtlasFormulas.AtlasFunctions.AtlasTable("PROD",DataAreaId,"T.CustTable","%Name","","","","","","","AccountNum",$B802)</f>
        <v>Fortius B.K.International bvba</v>
      </c>
      <c r="D802" s="4" t="s">
        <v>222</v>
      </c>
      <c r="E802" s="4" t="s">
        <v>221</v>
      </c>
      <c r="F802" s="6">
        <v>42872</v>
      </c>
      <c r="G802" s="4" t="s">
        <v>1828</v>
      </c>
      <c r="H802" s="9">
        <v>975</v>
      </c>
      <c r="I802" s="6">
        <v>42872</v>
      </c>
      <c r="J802" s="10" t="s">
        <v>2218</v>
      </c>
      <c r="K802">
        <f>_xll.AtlasFormulas.AtlasFunctions.AtlasBalance("PROD",DataAreaId,"T.LedgerTrans","Sum|AmountMST|0","","","","","","","AccountNum|Voucher","120010",$J802)</f>
        <v>24410.85</v>
      </c>
    </row>
    <row r="803" spans="1:11" x14ac:dyDescent="0.25">
      <c r="A803" s="4" t="s">
        <v>776</v>
      </c>
      <c r="B803" s="7" t="str">
        <f>_xll.AtlasFormulas.AtlasFunctions.AtlasTable("PROD",DataAreaId,"T.SalesTable","%CustAccount","","","","","","","SalesId",$A803)</f>
        <v>364-000011</v>
      </c>
      <c r="C803" s="7" t="str">
        <f>_xll.AtlasFormulas.AtlasFunctions.AtlasTable("PROD",DataAreaId,"T.CustTable","%Name","","","","","","","AccountNum",$B803)</f>
        <v>Fortius B.K.International bvba</v>
      </c>
      <c r="D803" s="4" t="s">
        <v>777</v>
      </c>
      <c r="E803" s="4" t="s">
        <v>779</v>
      </c>
      <c r="F803" s="6">
        <v>42808</v>
      </c>
      <c r="G803" s="4" t="s">
        <v>1828</v>
      </c>
      <c r="H803" s="9">
        <v>1400</v>
      </c>
      <c r="I803" s="6">
        <v>42809</v>
      </c>
      <c r="J803" s="10" t="s">
        <v>2194</v>
      </c>
      <c r="K803">
        <f>_xll.AtlasFormulas.AtlasFunctions.AtlasBalance("PROD",DataAreaId,"T.LedgerTrans","Sum|AmountMST|0","","","","","","","AccountNum|Voucher","120010",$J803)</f>
        <v>0</v>
      </c>
    </row>
    <row r="804" spans="1:11" x14ac:dyDescent="0.25">
      <c r="A804" s="4" t="s">
        <v>776</v>
      </c>
      <c r="B804" s="7" t="str">
        <f>_xll.AtlasFormulas.AtlasFunctions.AtlasTable("PROD",DataAreaId,"T.SalesTable","%CustAccount","","","","","","","SalesId",$A804)</f>
        <v>364-000011</v>
      </c>
      <c r="C804" s="7" t="str">
        <f>_xll.AtlasFormulas.AtlasFunctions.AtlasTable("PROD",DataAreaId,"T.CustTable","%Name","","","","","","","AccountNum",$B804)</f>
        <v>Fortius B.K.International bvba</v>
      </c>
      <c r="D804" s="4" t="s">
        <v>777</v>
      </c>
      <c r="E804" s="4" t="s">
        <v>779</v>
      </c>
      <c r="F804" s="6">
        <v>42808</v>
      </c>
      <c r="G804" s="4" t="s">
        <v>1828</v>
      </c>
      <c r="H804" s="9">
        <v>100</v>
      </c>
      <c r="I804" s="6">
        <v>42809</v>
      </c>
      <c r="J804" s="10" t="s">
        <v>2194</v>
      </c>
      <c r="K804">
        <f>_xll.AtlasFormulas.AtlasFunctions.AtlasBalance("PROD",DataAreaId,"T.LedgerTrans","Sum|AmountMST|0","","","","","","","AccountNum|Voucher","120010",$J804)</f>
        <v>0</v>
      </c>
    </row>
    <row r="805" spans="1:11" x14ac:dyDescent="0.25">
      <c r="A805" s="4" t="s">
        <v>864</v>
      </c>
      <c r="B805" s="7" t="str">
        <f>_xll.AtlasFormulas.AtlasFunctions.AtlasTable("PROD",DataAreaId,"T.SalesTable","%CustAccount","","","","","","","SalesId",$A805)</f>
        <v>364-000107</v>
      </c>
      <c r="C805" s="7" t="str">
        <f>_xll.AtlasFormulas.AtlasFunctions.AtlasTable("PROD",DataAreaId,"T.CustTable","%Name","","","","","","","AccountNum",$B805)</f>
        <v>Boskalis NL B.V.</v>
      </c>
      <c r="D805" s="4" t="s">
        <v>315</v>
      </c>
      <c r="E805" s="4" t="s">
        <v>316</v>
      </c>
      <c r="F805" s="6">
        <v>42892</v>
      </c>
      <c r="G805" s="4" t="s">
        <v>1829</v>
      </c>
      <c r="H805" s="9">
        <v>1000</v>
      </c>
      <c r="I805" s="6"/>
      <c r="J805" s="10" t="s">
        <v>2237</v>
      </c>
      <c r="K805">
        <f>_xll.AtlasFormulas.AtlasFunctions.AtlasBalance("PROD",DataAreaId,"T.LedgerTrans","Sum|AmountMST|0","","","","","","","AccountNum|Voucher","120010",$J805)</f>
        <v>1550</v>
      </c>
    </row>
    <row r="806" spans="1:11" x14ac:dyDescent="0.25">
      <c r="A806" s="4" t="s">
        <v>1035</v>
      </c>
      <c r="B806" s="7" t="str">
        <f>_xll.AtlasFormulas.AtlasFunctions.AtlasTable("PROD",DataAreaId,"T.SalesTable","%CustAccount","","","","","","","SalesId",$A806)</f>
        <v>364-000047</v>
      </c>
      <c r="C806" s="7" t="str">
        <f>_xll.AtlasFormulas.AtlasFunctions.AtlasTable("PROD",DataAreaId,"T.CustTable","%Name","","","","","","","AccountNum",$B806)</f>
        <v>BAM Wegen Regio West</v>
      </c>
      <c r="D806" s="4" t="s">
        <v>232</v>
      </c>
      <c r="E806" s="4" t="s">
        <v>231</v>
      </c>
      <c r="F806" s="6">
        <v>42906</v>
      </c>
      <c r="G806" s="4" t="s">
        <v>1829</v>
      </c>
      <c r="H806" s="9">
        <v>388</v>
      </c>
      <c r="I806" s="6"/>
      <c r="J806" s="10" t="s">
        <v>2238</v>
      </c>
      <c r="K806">
        <f>_xll.AtlasFormulas.AtlasFunctions.AtlasBalance("PROD",DataAreaId,"T.LedgerTrans","Sum|AmountMST|0","","","","","","","AccountNum|Voucher","120010",$J806)</f>
        <v>2580.1999999999998</v>
      </c>
    </row>
    <row r="807" spans="1:11" x14ac:dyDescent="0.25">
      <c r="A807" s="4" t="s">
        <v>1076</v>
      </c>
      <c r="B807" s="7" t="str">
        <f>_xll.AtlasFormulas.AtlasFunctions.AtlasTable("PROD",DataAreaId,"T.SalesTable","%CustAccount","","","","","","","SalesId",$A807)</f>
        <v>364-000058</v>
      </c>
      <c r="C807" s="7" t="str">
        <f>_xll.AtlasFormulas.AtlasFunctions.AtlasTable("PROD",DataAreaId,"T.CustTable","%Name","","","","","","","AccountNum",$B807)</f>
        <v>D. van der Steen B.V.</v>
      </c>
      <c r="D807" s="4" t="s">
        <v>328</v>
      </c>
      <c r="E807" s="4" t="s">
        <v>329</v>
      </c>
      <c r="F807" s="6">
        <v>42900</v>
      </c>
      <c r="G807" s="4" t="s">
        <v>1829</v>
      </c>
      <c r="H807" s="9">
        <v>194</v>
      </c>
      <c r="I807" s="6"/>
      <c r="J807" s="10" t="s">
        <v>2239</v>
      </c>
      <c r="K807">
        <f>_xll.AtlasFormulas.AtlasFunctions.AtlasBalance("PROD",DataAreaId,"T.LedgerTrans","Sum|AmountMST|0","","","","","","","AccountNum|Voucher","120010",$J807)</f>
        <v>1067</v>
      </c>
    </row>
    <row r="808" spans="1:11" x14ac:dyDescent="0.25">
      <c r="A808" s="4" t="s">
        <v>1078</v>
      </c>
      <c r="B808" s="7" t="str">
        <f>_xll.AtlasFormulas.AtlasFunctions.AtlasTable("PROD",DataAreaId,"T.SalesTable","%CustAccount","","","","","","","SalesId",$A808)</f>
        <v>364-000058</v>
      </c>
      <c r="C808" s="7" t="str">
        <f>_xll.AtlasFormulas.AtlasFunctions.AtlasTable("PROD",DataAreaId,"T.CustTable","%Name","","","","","","","AccountNum",$B808)</f>
        <v>D. van der Steen B.V.</v>
      </c>
      <c r="D808" s="4" t="s">
        <v>328</v>
      </c>
      <c r="E808" s="4" t="s">
        <v>329</v>
      </c>
      <c r="F808" s="6">
        <v>42906</v>
      </c>
      <c r="G808" s="4" t="s">
        <v>1829</v>
      </c>
      <c r="H808" s="9">
        <v>388</v>
      </c>
      <c r="I808" s="6"/>
      <c r="J808" s="10" t="s">
        <v>2240</v>
      </c>
      <c r="K808">
        <f>_xll.AtlasFormulas.AtlasFunctions.AtlasBalance("PROD",DataAreaId,"T.LedgerTrans","Sum|AmountMST|0","","","","","","","AccountNum|Voucher","120010",$J808)</f>
        <v>2934.25</v>
      </c>
    </row>
    <row r="809" spans="1:11" x14ac:dyDescent="0.25">
      <c r="A809" s="4" t="s">
        <v>1078</v>
      </c>
      <c r="B809" s="7" t="str">
        <f>_xll.AtlasFormulas.AtlasFunctions.AtlasTable("PROD",DataAreaId,"T.SalesTable","%CustAccount","","","","","","","SalesId",$A809)</f>
        <v>364-000058</v>
      </c>
      <c r="C809" s="7" t="str">
        <f>_xll.AtlasFormulas.AtlasFunctions.AtlasTable("PROD",DataAreaId,"T.CustTable","%Name","","","","","","","AccountNum",$B809)</f>
        <v>D. van der Steen B.V.</v>
      </c>
      <c r="D809" s="4" t="s">
        <v>328</v>
      </c>
      <c r="E809" s="4" t="s">
        <v>329</v>
      </c>
      <c r="F809" s="6">
        <v>42906</v>
      </c>
      <c r="G809" s="4" t="s">
        <v>1829</v>
      </c>
      <c r="H809" s="9">
        <v>145.5</v>
      </c>
      <c r="I809" s="6"/>
      <c r="J809" s="10" t="s">
        <v>2240</v>
      </c>
      <c r="K809">
        <f>_xll.AtlasFormulas.AtlasFunctions.AtlasBalance("PROD",DataAreaId,"T.LedgerTrans","Sum|AmountMST|0","","","","","","","AccountNum|Voucher","120010",$J809)</f>
        <v>2934.25</v>
      </c>
    </row>
    <row r="810" spans="1:11" x14ac:dyDescent="0.25">
      <c r="A810" s="4" t="s">
        <v>1166</v>
      </c>
      <c r="B810" s="7" t="str">
        <f>_xll.AtlasFormulas.AtlasFunctions.AtlasTable("PROD",DataAreaId,"T.SalesTable","%CustAccount","","","","","","","SalesId",$A810)</f>
        <v>364-000026</v>
      </c>
      <c r="C810" s="7" t="str">
        <f>_xll.AtlasFormulas.AtlasFunctions.AtlasTable("PROD",DataAreaId,"T.CustTable","%Name","","","","","","","AccountNum",$B810)</f>
        <v>BAM Infra Regionaal Amsterdam</v>
      </c>
      <c r="D810" s="4" t="s">
        <v>356</v>
      </c>
      <c r="E810" s="4" t="s">
        <v>329</v>
      </c>
      <c r="F810" s="6">
        <v>42901</v>
      </c>
      <c r="G810" s="4" t="s">
        <v>1829</v>
      </c>
      <c r="H810" s="9">
        <v>195</v>
      </c>
      <c r="I810" s="6"/>
      <c r="J810" s="10" t="s">
        <v>2241</v>
      </c>
      <c r="K810">
        <f>_xll.AtlasFormulas.AtlasFunctions.AtlasBalance("PROD",DataAreaId,"T.LedgerTrans","Sum|AmountMST|0","","","","","","","AccountNum|Voucher","120010",$J810)</f>
        <v>0</v>
      </c>
    </row>
    <row r="811" spans="1:11" x14ac:dyDescent="0.25">
      <c r="A811" s="4" t="s">
        <v>1262</v>
      </c>
      <c r="B811" s="7" t="str">
        <f>_xll.AtlasFormulas.AtlasFunctions.AtlasTable("PROD",DataAreaId,"T.SalesTable","%CustAccount","","","","","","","SalesId",$A811)</f>
        <v>364-000107</v>
      </c>
      <c r="C811" s="7" t="str">
        <f>_xll.AtlasFormulas.AtlasFunctions.AtlasTable("PROD",DataAreaId,"T.CustTable","%Name","","","","","","","AccountNum",$B811)</f>
        <v>Boskalis NL B.V.</v>
      </c>
      <c r="D811" s="4" t="s">
        <v>426</v>
      </c>
      <c r="E811" s="4" t="s">
        <v>427</v>
      </c>
      <c r="F811" s="6">
        <v>42894</v>
      </c>
      <c r="G811" s="4" t="s">
        <v>1829</v>
      </c>
      <c r="H811" s="9">
        <v>1018.5</v>
      </c>
      <c r="I811" s="6"/>
      <c r="J811" s="10" t="s">
        <v>2242</v>
      </c>
      <c r="K811">
        <f>_xll.AtlasFormulas.AtlasFunctions.AtlasBalance("PROD",DataAreaId,"T.LedgerTrans","Sum|AmountMST|0","","","","","","","AccountNum|Voucher","120010",$J811)</f>
        <v>33135.480000000003</v>
      </c>
    </row>
    <row r="812" spans="1:11" x14ac:dyDescent="0.25">
      <c r="A812" s="4" t="s">
        <v>1258</v>
      </c>
      <c r="B812" s="7" t="str">
        <f>_xll.AtlasFormulas.AtlasFunctions.AtlasTable("PROD",DataAreaId,"T.SalesTable","%CustAccount","","","","","","","SalesId",$A812)</f>
        <v>364-000013</v>
      </c>
      <c r="C812" s="7" t="str">
        <f>_xll.AtlasFormulas.AtlasFunctions.AtlasTable("PROD",DataAreaId,"T.CustTable","%Name","","","","","","","AccountNum",$B812)</f>
        <v>BAM Wegen B.V. Zuidoost</v>
      </c>
      <c r="D812" s="4" t="s">
        <v>426</v>
      </c>
      <c r="E812" s="4" t="s">
        <v>427</v>
      </c>
      <c r="F812" s="6">
        <v>42893</v>
      </c>
      <c r="G812" s="4" t="s">
        <v>1829</v>
      </c>
      <c r="H812" s="9">
        <v>291</v>
      </c>
      <c r="I812" s="6"/>
      <c r="J812" s="10" t="s">
        <v>2243</v>
      </c>
      <c r="K812">
        <f>_xll.AtlasFormulas.AtlasFunctions.AtlasBalance("PROD",DataAreaId,"T.LedgerTrans","Sum|AmountMST|0","","","","","","","AccountNum|Voucher","120010",$J812)</f>
        <v>785.7</v>
      </c>
    </row>
    <row r="813" spans="1:11" x14ac:dyDescent="0.25">
      <c r="A813" s="4" t="s">
        <v>1269</v>
      </c>
      <c r="B813" s="7" t="str">
        <f>_xll.AtlasFormulas.AtlasFunctions.AtlasTable("PROD",DataAreaId,"T.SalesTable","%CustAccount","","","","","","","SalesId",$A813)</f>
        <v>364-000034</v>
      </c>
      <c r="C813" s="7" t="str">
        <f>_xll.AtlasFormulas.AtlasFunctions.AtlasTable("PROD",DataAreaId,"T.CustTable","%Name","","","","","","","AccountNum",$B813)</f>
        <v>Mouwrik Waardenburg B.V.</v>
      </c>
      <c r="D813" s="4" t="s">
        <v>426</v>
      </c>
      <c r="E813" s="4" t="s">
        <v>427</v>
      </c>
      <c r="F813" s="6">
        <v>42907</v>
      </c>
      <c r="G813" s="4" t="s">
        <v>1829</v>
      </c>
      <c r="H813" s="9">
        <v>97</v>
      </c>
      <c r="I813" s="6"/>
      <c r="J813" s="10" t="s">
        <v>2244</v>
      </c>
      <c r="K813">
        <f>_xll.AtlasFormulas.AtlasFunctions.AtlasBalance("PROD",DataAreaId,"T.LedgerTrans","Sum|AmountMST|0","","","","","","","AccountNum|Voucher","120010",$J813)</f>
        <v>331.3</v>
      </c>
    </row>
    <row r="814" spans="1:11" x14ac:dyDescent="0.25">
      <c r="A814" s="4" t="s">
        <v>1265</v>
      </c>
      <c r="B814" s="7" t="str">
        <f>_xll.AtlasFormulas.AtlasFunctions.AtlasTable("PROD",DataAreaId,"T.SalesTable","%CustAccount","","","","","","","SalesId",$A814)</f>
        <v>364-000188</v>
      </c>
      <c r="C814" s="7" t="str">
        <f>_xll.AtlasFormulas.AtlasFunctions.AtlasTable("PROD",DataAreaId,"T.CustTable","%Name","","","","","","","AccountNum",$B814)</f>
        <v>3Angle EPCM VOF</v>
      </c>
      <c r="D814" s="4" t="s">
        <v>426</v>
      </c>
      <c r="E814" s="4" t="s">
        <v>427</v>
      </c>
      <c r="F814" s="6">
        <v>42899</v>
      </c>
      <c r="G814" s="4" t="s">
        <v>1829</v>
      </c>
      <c r="H814" s="9">
        <v>5820</v>
      </c>
      <c r="I814" s="6"/>
      <c r="J814" s="10" t="s">
        <v>2245</v>
      </c>
      <c r="K814">
        <f>_xll.AtlasFormulas.AtlasFunctions.AtlasBalance("PROD",DataAreaId,"T.LedgerTrans","Sum|AmountMST|0","","","","","","","AccountNum|Voucher","120010",$J814)</f>
        <v>12804</v>
      </c>
    </row>
    <row r="815" spans="1:11" x14ac:dyDescent="0.25">
      <c r="A815" s="4" t="s">
        <v>1262</v>
      </c>
      <c r="B815" s="7" t="str">
        <f>_xll.AtlasFormulas.AtlasFunctions.AtlasTable("PROD",DataAreaId,"T.SalesTable","%CustAccount","","","","","","","SalesId",$A815)</f>
        <v>364-000107</v>
      </c>
      <c r="C815" s="7" t="str">
        <f>_xll.AtlasFormulas.AtlasFunctions.AtlasTable("PROD",DataAreaId,"T.CustTable","%Name","","","","","","","AccountNum",$B815)</f>
        <v>Boskalis NL B.V.</v>
      </c>
      <c r="D815" s="4" t="s">
        <v>447</v>
      </c>
      <c r="E815" s="4" t="s">
        <v>427</v>
      </c>
      <c r="F815" s="6">
        <v>42894</v>
      </c>
      <c r="G815" s="4" t="s">
        <v>1829</v>
      </c>
      <c r="H815" s="9">
        <v>825</v>
      </c>
      <c r="I815" s="6"/>
      <c r="J815" s="10" t="s">
        <v>2242</v>
      </c>
      <c r="K815">
        <f>_xll.AtlasFormulas.AtlasFunctions.AtlasBalance("PROD",DataAreaId,"T.LedgerTrans","Sum|AmountMST|0","","","","","","","AccountNum|Voucher","120010",$J815)</f>
        <v>33135.480000000003</v>
      </c>
    </row>
    <row r="816" spans="1:11" x14ac:dyDescent="0.25">
      <c r="A816" s="4" t="s">
        <v>1324</v>
      </c>
      <c r="B816" s="7" t="str">
        <f>_xll.AtlasFormulas.AtlasFunctions.AtlasTable("PROD",DataAreaId,"T.SalesTable","%CustAccount","","","","","","","SalesId",$A816)</f>
        <v>364-000007</v>
      </c>
      <c r="C816" s="7" t="str">
        <f>_xll.AtlasFormulas.AtlasFunctions.AtlasTable("PROD",DataAreaId,"T.CustTable","%Name","","","","","","","AccountNum",$B816)</f>
        <v>Versluys &amp; Zoon B.V.</v>
      </c>
      <c r="D816" s="4" t="s">
        <v>447</v>
      </c>
      <c r="E816" s="4" t="s">
        <v>427</v>
      </c>
      <c r="F816" s="6">
        <v>42902</v>
      </c>
      <c r="G816" s="4" t="s">
        <v>1829</v>
      </c>
      <c r="H816" s="9">
        <v>150</v>
      </c>
      <c r="I816" s="6"/>
      <c r="J816" s="10" t="s">
        <v>2246</v>
      </c>
      <c r="K816">
        <f>_xll.AtlasFormulas.AtlasFunctions.AtlasBalance("PROD",DataAreaId,"T.LedgerTrans","Sum|AmountMST|0","","","","","","","AccountNum|Voucher","120010",$J816)</f>
        <v>0</v>
      </c>
    </row>
    <row r="817" spans="1:11" x14ac:dyDescent="0.25">
      <c r="A817" s="4" t="s">
        <v>1267</v>
      </c>
      <c r="B817" s="7" t="str">
        <f>_xll.AtlasFormulas.AtlasFunctions.AtlasTable("PROD",DataAreaId,"T.SalesTable","%CustAccount","","","","","","","SalesId",$A817)</f>
        <v>364-000149</v>
      </c>
      <c r="C817" s="7" t="str">
        <f>_xll.AtlasFormulas.AtlasFunctions.AtlasTable("PROD",DataAreaId,"T.CustTable","%Name","","","","","","","AccountNum",$B817)</f>
        <v>BAM Contractors</v>
      </c>
      <c r="D817" s="4" t="s">
        <v>426</v>
      </c>
      <c r="E817" s="4" t="s">
        <v>427</v>
      </c>
      <c r="F817" s="6">
        <v>42907</v>
      </c>
      <c r="G817" s="4" t="s">
        <v>1829</v>
      </c>
      <c r="H817" s="9">
        <v>1358</v>
      </c>
      <c r="I817" s="6"/>
      <c r="J817" s="10" t="s">
        <v>2247</v>
      </c>
      <c r="K817">
        <f>_xll.AtlasFormulas.AtlasFunctions.AtlasBalance("PROD",DataAreaId,"T.LedgerTrans","Sum|AmountMST|0","","","","","","","AccountNum|Voucher","120010",$J817)</f>
        <v>3734.5</v>
      </c>
    </row>
    <row r="818" spans="1:11" x14ac:dyDescent="0.25">
      <c r="A818" s="4" t="s">
        <v>1289</v>
      </c>
      <c r="B818" s="7" t="str">
        <f>_xll.AtlasFormulas.AtlasFunctions.AtlasTable("PROD",DataAreaId,"T.SalesTable","%CustAccount","","","","","","","SalesId",$A818)</f>
        <v>364-000120</v>
      </c>
      <c r="C818" s="7" t="str">
        <f>_xll.AtlasFormulas.AtlasFunctions.AtlasTable("PROD",DataAreaId,"T.CustTable","%Name","","","","","","","AccountNum",$B818)</f>
        <v>BAM Infra Projecten</v>
      </c>
      <c r="D818" s="4" t="s">
        <v>438</v>
      </c>
      <c r="E818" s="4" t="s">
        <v>439</v>
      </c>
      <c r="F818" s="6">
        <v>42907</v>
      </c>
      <c r="G818" s="4" t="s">
        <v>1829</v>
      </c>
      <c r="H818" s="9">
        <v>485</v>
      </c>
      <c r="I818" s="6"/>
      <c r="J818" s="10" t="s">
        <v>2248</v>
      </c>
      <c r="K818">
        <f>_xll.AtlasFormulas.AtlasFunctions.AtlasBalance("PROD",DataAreaId,"T.LedgerTrans","Sum|AmountMST|0","","","","","","","AccountNum|Voucher","120010",$J818)</f>
        <v>1503.5</v>
      </c>
    </row>
    <row r="819" spans="1:11" x14ac:dyDescent="0.25">
      <c r="A819" s="4" t="s">
        <v>1262</v>
      </c>
      <c r="B819" s="7" t="str">
        <f>_xll.AtlasFormulas.AtlasFunctions.AtlasTable("PROD",DataAreaId,"T.SalesTable","%CustAccount","","","","","","","SalesId",$A819)</f>
        <v>364-000107</v>
      </c>
      <c r="C819" s="7" t="str">
        <f>_xll.AtlasFormulas.AtlasFunctions.AtlasTable("PROD",DataAreaId,"T.CustTable","%Name","","","","","","","AccountNum",$B819)</f>
        <v>Boskalis NL B.V.</v>
      </c>
      <c r="D819" s="4" t="s">
        <v>466</v>
      </c>
      <c r="E819" s="4" t="s">
        <v>427</v>
      </c>
      <c r="F819" s="6">
        <v>42894</v>
      </c>
      <c r="G819" s="4" t="s">
        <v>1829</v>
      </c>
      <c r="H819" s="9">
        <v>6922.5</v>
      </c>
      <c r="I819" s="6"/>
      <c r="J819" s="10" t="s">
        <v>2242</v>
      </c>
      <c r="K819">
        <f>_xll.AtlasFormulas.AtlasFunctions.AtlasBalance("PROD",DataAreaId,"T.LedgerTrans","Sum|AmountMST|0","","","","","","","AccountNum|Voucher","120010",$J819)</f>
        <v>33135.480000000003</v>
      </c>
    </row>
    <row r="820" spans="1:11" x14ac:dyDescent="0.25">
      <c r="A820" s="4" t="s">
        <v>1557</v>
      </c>
      <c r="B820" s="7" t="str">
        <f>_xll.AtlasFormulas.AtlasFunctions.AtlasTable("PROD",DataAreaId,"T.SalesTable","%CustAccount","","","","","","","SalesId",$A820)</f>
        <v>364-000015</v>
      </c>
      <c r="C820" s="7" t="str">
        <f>_xll.AtlasFormulas.AtlasFunctions.AtlasTable("PROD",DataAreaId,"T.CustTable","%Name","","","","","","","AccountNum",$B820)</f>
        <v>Vogel B.V.</v>
      </c>
      <c r="D820" s="4" t="s">
        <v>539</v>
      </c>
      <c r="E820" s="4" t="s">
        <v>540</v>
      </c>
      <c r="F820" s="6">
        <v>42895</v>
      </c>
      <c r="G820" s="4" t="s">
        <v>1829</v>
      </c>
      <c r="H820" s="9">
        <v>120</v>
      </c>
      <c r="I820" s="6"/>
      <c r="J820" s="10" t="s">
        <v>2249</v>
      </c>
      <c r="K820">
        <f>_xll.AtlasFormulas.AtlasFunctions.AtlasBalance("PROD",DataAreaId,"T.LedgerTrans","Sum|AmountMST|0","","","","","","","AccountNum|Voucher","120010",$J820)</f>
        <v>0</v>
      </c>
    </row>
    <row r="821" spans="1:11" x14ac:dyDescent="0.25">
      <c r="A821" s="4" t="s">
        <v>1557</v>
      </c>
      <c r="B821" s="7" t="str">
        <f>_xll.AtlasFormulas.AtlasFunctions.AtlasTable("PROD",DataAreaId,"T.SalesTable","%CustAccount","","","","","","","SalesId",$A821)</f>
        <v>364-000015</v>
      </c>
      <c r="C821" s="7" t="str">
        <f>_xll.AtlasFormulas.AtlasFunctions.AtlasTable("PROD",DataAreaId,"T.CustTable","%Name","","","","","","","AccountNum",$B821)</f>
        <v>Vogel B.V.</v>
      </c>
      <c r="D821" s="4" t="s">
        <v>539</v>
      </c>
      <c r="E821" s="4" t="s">
        <v>540</v>
      </c>
      <c r="F821" s="6">
        <v>42895</v>
      </c>
      <c r="G821" s="4" t="s">
        <v>1829</v>
      </c>
      <c r="H821" s="9">
        <v>100.8</v>
      </c>
      <c r="I821" s="6"/>
      <c r="J821" s="10" t="s">
        <v>2249</v>
      </c>
      <c r="K821">
        <f>_xll.AtlasFormulas.AtlasFunctions.AtlasBalance("PROD",DataAreaId,"T.LedgerTrans","Sum|AmountMST|0","","","","","","","AccountNum|Voucher","120010",$J821)</f>
        <v>0</v>
      </c>
    </row>
    <row r="822" spans="1:11" x14ac:dyDescent="0.25">
      <c r="A822" s="4" t="s">
        <v>1269</v>
      </c>
      <c r="B822" s="7" t="str">
        <f>_xll.AtlasFormulas.AtlasFunctions.AtlasTable("PROD",DataAreaId,"T.SalesTable","%CustAccount","","","","","","","SalesId",$A822)</f>
        <v>364-000034</v>
      </c>
      <c r="C822" s="7" t="str">
        <f>_xll.AtlasFormulas.AtlasFunctions.AtlasTable("PROD",DataAreaId,"T.CustTable","%Name","","","","","","","AccountNum",$B822)</f>
        <v>Mouwrik Waardenburg B.V.</v>
      </c>
      <c r="D822" s="4" t="s">
        <v>15</v>
      </c>
      <c r="E822" s="4" t="s">
        <v>16</v>
      </c>
      <c r="F822" s="6">
        <v>42907</v>
      </c>
      <c r="G822" s="4" t="s">
        <v>1829</v>
      </c>
      <c r="H822" s="9">
        <v>1</v>
      </c>
      <c r="I822" s="6"/>
      <c r="J822" s="10" t="s">
        <v>2244</v>
      </c>
      <c r="K822">
        <f>_xll.AtlasFormulas.AtlasFunctions.AtlasBalance("PROD",DataAreaId,"T.LedgerTrans","Sum|AmountMST|0","","","","","","","AccountNum|Voucher","120010",$J822)</f>
        <v>331.3</v>
      </c>
    </row>
    <row r="823" spans="1:11" x14ac:dyDescent="0.25">
      <c r="A823" s="4" t="s">
        <v>1300</v>
      </c>
      <c r="B823" s="7" t="str">
        <f>_xll.AtlasFormulas.AtlasFunctions.AtlasTable("PROD",DataAreaId,"T.SalesTable","%CustAccount","","","","","","","SalesId",$A823)</f>
        <v>364-000041</v>
      </c>
      <c r="C823" s="7" t="str">
        <f>_xll.AtlasFormulas.AtlasFunctions.AtlasTable("PROD",DataAreaId,"T.CustTable","%Name","","","","","","","AccountNum",$B823)</f>
        <v>Dura Vermeer Infrastructuur Noord West</v>
      </c>
      <c r="D823" s="4" t="s">
        <v>15</v>
      </c>
      <c r="E823" s="4" t="s">
        <v>16</v>
      </c>
      <c r="F823" s="6"/>
      <c r="G823" s="4" t="s">
        <v>1830</v>
      </c>
      <c r="H823" s="9">
        <v>1</v>
      </c>
      <c r="I823" s="6"/>
      <c r="J823" s="10" t="s">
        <v>249</v>
      </c>
      <c r="K823">
        <f>_xll.AtlasFormulas.AtlasFunctions.AtlasBalance("PROD",DataAreaId,"T.LedgerTrans","Sum|AmountMST|0","","","","","","","AccountNum|Voucher","120010",$J823)</f>
        <v>0</v>
      </c>
    </row>
    <row r="824" spans="1:11" x14ac:dyDescent="0.25">
      <c r="A824" s="4" t="s">
        <v>1434</v>
      </c>
      <c r="B824" s="7" t="str">
        <f>_xll.AtlasFormulas.AtlasFunctions.AtlasTable("PROD",DataAreaId,"T.SalesTable","%CustAccount","","","","","","","SalesId",$A824)</f>
        <v>364-000010</v>
      </c>
      <c r="C824" s="7" t="str">
        <f>_xll.AtlasFormulas.AtlasFunctions.AtlasTable("PROD",DataAreaId,"T.CustTable","%Name","","","","","","","AccountNum",$B824)</f>
        <v>Balm Uitwendige Wapening B.V.</v>
      </c>
      <c r="D824" s="4" t="s">
        <v>582</v>
      </c>
      <c r="E824" s="4" t="s">
        <v>583</v>
      </c>
      <c r="F824" s="6"/>
      <c r="G824" s="4" t="s">
        <v>1830</v>
      </c>
      <c r="H824" s="9">
        <v>25</v>
      </c>
      <c r="I824" s="6"/>
      <c r="J824" s="10" t="s">
        <v>249</v>
      </c>
      <c r="K824">
        <f>_xll.AtlasFormulas.AtlasFunctions.AtlasBalance("PROD",DataAreaId,"T.LedgerTrans","Sum|AmountMST|0","","","","","","","AccountNum|Voucher","120010",$J824)</f>
        <v>0</v>
      </c>
    </row>
    <row r="825" spans="1:11" x14ac:dyDescent="0.25">
      <c r="A825" s="4" t="s">
        <v>902</v>
      </c>
      <c r="B825" s="7" t="str">
        <f>_xll.AtlasFormulas.AtlasFunctions.AtlasTable("PROD",DataAreaId,"T.SalesTable","%CustAccount","","","","","","","SalesId",$A825)</f>
        <v>364-000061</v>
      </c>
      <c r="C825" s="7" t="str">
        <f>_xll.AtlasFormulas.AtlasFunctions.AtlasTable("PROD",DataAreaId,"T.CustTable","%Name","","","","","","","AccountNum",$B825)</f>
        <v>Heijmans Wegen B.V. Asset Management Schiphol</v>
      </c>
      <c r="D825" s="4" t="s">
        <v>466</v>
      </c>
      <c r="E825" s="4" t="s">
        <v>427</v>
      </c>
      <c r="F825" s="6"/>
      <c r="G825" s="4" t="s">
        <v>1830</v>
      </c>
      <c r="H825" s="9">
        <v>195</v>
      </c>
      <c r="I825" s="6"/>
      <c r="J825" s="10" t="s">
        <v>249</v>
      </c>
      <c r="K825">
        <f>_xll.AtlasFormulas.AtlasFunctions.AtlasBalance("PROD",DataAreaId,"T.LedgerTrans","Sum|AmountMST|0","","","","","","","AccountNum|Voucher","120010",$J825)</f>
        <v>0</v>
      </c>
    </row>
    <row r="826" spans="1:11" x14ac:dyDescent="0.25">
      <c r="A826" s="4" t="s">
        <v>896</v>
      </c>
      <c r="B826" s="7" t="str">
        <f>_xll.AtlasFormulas.AtlasFunctions.AtlasTable("PROD",DataAreaId,"T.SalesTable","%CustAccount","","","","","","","SalesId",$A826)</f>
        <v>364-000099</v>
      </c>
      <c r="C826" s="7" t="str">
        <f>_xll.AtlasFormulas.AtlasFunctions.AtlasTable("PROD",DataAreaId,"T.CustTable","%Name","","","","","","","AccountNum",$B826)</f>
        <v>KWS Infra Zwijndrecht</v>
      </c>
      <c r="D826" s="4" t="s">
        <v>484</v>
      </c>
      <c r="E826" s="4" t="s">
        <v>485</v>
      </c>
      <c r="F826" s="6"/>
      <c r="G826" s="4" t="s">
        <v>1830</v>
      </c>
      <c r="H826" s="9">
        <v>5070</v>
      </c>
      <c r="I826" s="6"/>
      <c r="J826" s="10" t="s">
        <v>249</v>
      </c>
      <c r="K826">
        <f>_xll.AtlasFormulas.AtlasFunctions.AtlasBalance("PROD",DataAreaId,"T.LedgerTrans","Sum|AmountMST|0","","","","","","","AccountNum|Voucher","120010",$J826)</f>
        <v>0</v>
      </c>
    </row>
    <row r="827" spans="1:11" x14ac:dyDescent="0.25">
      <c r="A827" s="4" t="s">
        <v>892</v>
      </c>
      <c r="B827" s="7" t="str">
        <f>_xll.AtlasFormulas.AtlasFunctions.AtlasTable("PROD",DataAreaId,"T.SalesTable","%CustAccount","","","","","","","SalesId",$A827)</f>
        <v>364-000099</v>
      </c>
      <c r="C827" s="7" t="str">
        <f>_xll.AtlasFormulas.AtlasFunctions.AtlasTable("PROD",DataAreaId,"T.CustTable","%Name","","","","","","","AccountNum",$B827)</f>
        <v>KWS Infra Zwijndrecht</v>
      </c>
      <c r="D827" s="4" t="s">
        <v>484</v>
      </c>
      <c r="E827" s="4" t="s">
        <v>485</v>
      </c>
      <c r="F827" s="6"/>
      <c r="G827" s="4" t="s">
        <v>1830</v>
      </c>
      <c r="H827" s="9">
        <v>5070</v>
      </c>
      <c r="I827" s="6"/>
      <c r="J827" s="10" t="s">
        <v>249</v>
      </c>
      <c r="K827">
        <f>_xll.AtlasFormulas.AtlasFunctions.AtlasBalance("PROD",DataAreaId,"T.LedgerTrans","Sum|AmountMST|0","","","","","","","AccountNum|Voucher","120010",$J827)</f>
        <v>0</v>
      </c>
    </row>
    <row r="828" spans="1:11" x14ac:dyDescent="0.25">
      <c r="A828" s="4" t="s">
        <v>900</v>
      </c>
      <c r="B828" s="7" t="str">
        <f>_xll.AtlasFormulas.AtlasFunctions.AtlasTable("PROD",DataAreaId,"T.SalesTable","%CustAccount","","","","","","","SalesId",$A828)</f>
        <v>364-000002</v>
      </c>
      <c r="C828" s="7" t="str">
        <f>_xll.AtlasFormulas.AtlasFunctions.AtlasTable("PROD",DataAreaId,"T.CustTable","%Name","","","","","","","AccountNum",$B828)</f>
        <v>Aannemingsbedrijf De Jong en Zoon Beesd B.V.</v>
      </c>
      <c r="D828" s="4" t="s">
        <v>484</v>
      </c>
      <c r="E828" s="4" t="s">
        <v>485</v>
      </c>
      <c r="F828" s="6"/>
      <c r="G828" s="4" t="s">
        <v>1830</v>
      </c>
      <c r="H828" s="9">
        <v>2964</v>
      </c>
      <c r="I828" s="6"/>
      <c r="J828" s="10" t="s">
        <v>249</v>
      </c>
      <c r="K828">
        <f>_xll.AtlasFormulas.AtlasFunctions.AtlasBalance("PROD",DataAreaId,"T.LedgerTrans","Sum|AmountMST|0","","","","","","","AccountNum|Voucher","120010",$J828)</f>
        <v>0</v>
      </c>
    </row>
    <row r="829" spans="1:11" x14ac:dyDescent="0.25">
      <c r="A829" s="4" t="s">
        <v>914</v>
      </c>
      <c r="B829" s="7" t="str">
        <f>_xll.AtlasFormulas.AtlasFunctions.AtlasTable("PROD",DataAreaId,"T.SalesTable","%CustAccount","","","","","","","SalesId",$A829)</f>
        <v>364-000033</v>
      </c>
      <c r="C829" s="7" t="str">
        <f>_xll.AtlasFormulas.AtlasFunctions.AtlasTable("PROD",DataAreaId,"T.CustTable","%Name","","","","","","","AccountNum",$B829)</f>
        <v>KWS Infra Diemen</v>
      </c>
      <c r="D829" s="4" t="s">
        <v>484</v>
      </c>
      <c r="E829" s="4" t="s">
        <v>485</v>
      </c>
      <c r="F829" s="6"/>
      <c r="G829" s="4" t="s">
        <v>1830</v>
      </c>
      <c r="H829" s="9">
        <v>390</v>
      </c>
      <c r="I829" s="6"/>
      <c r="J829" s="10" t="s">
        <v>249</v>
      </c>
      <c r="K829">
        <f>_xll.AtlasFormulas.AtlasFunctions.AtlasBalance("PROD",DataAreaId,"T.LedgerTrans","Sum|AmountMST|0","","","","","","","AccountNum|Voucher","120010",$J829)</f>
        <v>0</v>
      </c>
    </row>
    <row r="830" spans="1:11" x14ac:dyDescent="0.25">
      <c r="A830" s="4" t="s">
        <v>1538</v>
      </c>
      <c r="B830" s="7" t="str">
        <f>_xll.AtlasFormulas.AtlasFunctions.AtlasTable("PROD",DataAreaId,"T.SalesTable","%CustAccount","","","","","","","SalesId",$A830)</f>
        <v>364-000015</v>
      </c>
      <c r="C830" s="7" t="str">
        <f>_xll.AtlasFormulas.AtlasFunctions.AtlasTable("PROD",DataAreaId,"T.CustTable","%Name","","","","","","","AccountNum",$B830)</f>
        <v>Vogel B.V.</v>
      </c>
      <c r="D830" s="4" t="s">
        <v>539</v>
      </c>
      <c r="E830" s="4" t="s">
        <v>540</v>
      </c>
      <c r="F830" s="6"/>
      <c r="G830" s="4" t="s">
        <v>1830</v>
      </c>
      <c r="H830" s="9">
        <v>14.6</v>
      </c>
      <c r="I830" s="6"/>
      <c r="J830" s="10" t="s">
        <v>249</v>
      </c>
      <c r="K830">
        <f>_xll.AtlasFormulas.AtlasFunctions.AtlasBalance("PROD",DataAreaId,"T.LedgerTrans","Sum|AmountMST|0","","","","","","","AccountNum|Voucher","120010",$J830)</f>
        <v>0</v>
      </c>
    </row>
    <row r="831" spans="1:11" x14ac:dyDescent="0.25">
      <c r="A831" s="4" t="s">
        <v>1434</v>
      </c>
      <c r="B831" s="7" t="str">
        <f>_xll.AtlasFormulas.AtlasFunctions.AtlasTable("PROD",DataAreaId,"T.SalesTable","%CustAccount","","","","","","","SalesId",$A831)</f>
        <v>364-000010</v>
      </c>
      <c r="C831" s="7" t="str">
        <f>_xll.AtlasFormulas.AtlasFunctions.AtlasTable("PROD",DataAreaId,"T.CustTable","%Name","","","","","","","AccountNum",$B831)</f>
        <v>Balm Uitwendige Wapening B.V.</v>
      </c>
      <c r="D831" s="4" t="s">
        <v>492</v>
      </c>
      <c r="E831" s="4" t="s">
        <v>493</v>
      </c>
      <c r="F831" s="6"/>
      <c r="G831" s="4" t="s">
        <v>1830</v>
      </c>
      <c r="H831" s="9">
        <v>100</v>
      </c>
      <c r="I831" s="6"/>
      <c r="J831" s="10" t="s">
        <v>249</v>
      </c>
      <c r="K831">
        <f>_xll.AtlasFormulas.AtlasFunctions.AtlasBalance("PROD",DataAreaId,"T.LedgerTrans","Sum|AmountMST|0","","","","","","","AccountNum|Voucher","120010",$J831)</f>
        <v>0</v>
      </c>
    </row>
    <row r="832" spans="1:11" x14ac:dyDescent="0.25">
      <c r="A832" s="4" t="s">
        <v>914</v>
      </c>
      <c r="B832" s="7" t="str">
        <f>_xll.AtlasFormulas.AtlasFunctions.AtlasTable("PROD",DataAreaId,"T.SalesTable","%CustAccount","","","","","","","SalesId",$A832)</f>
        <v>364-000033</v>
      </c>
      <c r="C832" s="7" t="str">
        <f>_xll.AtlasFormulas.AtlasFunctions.AtlasTable("PROD",DataAreaId,"T.CustTable","%Name","","","","","","","AccountNum",$B832)</f>
        <v>KWS Infra Diemen</v>
      </c>
      <c r="D832" s="4" t="s">
        <v>438</v>
      </c>
      <c r="E832" s="4" t="s">
        <v>439</v>
      </c>
      <c r="F832" s="6"/>
      <c r="G832" s="4" t="s">
        <v>1830</v>
      </c>
      <c r="H832" s="9">
        <v>194</v>
      </c>
      <c r="I832" s="6"/>
      <c r="J832" s="10" t="s">
        <v>249</v>
      </c>
      <c r="K832">
        <f>_xll.AtlasFormulas.AtlasFunctions.AtlasBalance("PROD",DataAreaId,"T.LedgerTrans","Sum|AmountMST|0","","","","","","","AccountNum|Voucher","120010",$J832)</f>
        <v>0</v>
      </c>
    </row>
    <row r="833" spans="1:11" x14ac:dyDescent="0.25">
      <c r="A833" s="4" t="s">
        <v>900</v>
      </c>
      <c r="B833" s="7" t="str">
        <f>_xll.AtlasFormulas.AtlasFunctions.AtlasTable("PROD",DataAreaId,"T.SalesTable","%CustAccount","","","","","","","SalesId",$A833)</f>
        <v>364-000002</v>
      </c>
      <c r="C833" s="7" t="str">
        <f>_xll.AtlasFormulas.AtlasFunctions.AtlasTable("PROD",DataAreaId,"T.CustTable","%Name","","","","","","","AccountNum",$B833)</f>
        <v>Aannemingsbedrijf De Jong en Zoon Beesd B.V.</v>
      </c>
      <c r="D833" s="4" t="s">
        <v>438</v>
      </c>
      <c r="E833" s="4" t="s">
        <v>439</v>
      </c>
      <c r="F833" s="6"/>
      <c r="G833" s="4" t="s">
        <v>1830</v>
      </c>
      <c r="H833" s="9">
        <v>97</v>
      </c>
      <c r="I833" s="6"/>
      <c r="J833" s="10" t="s">
        <v>249</v>
      </c>
      <c r="K833">
        <f>_xll.AtlasFormulas.AtlasFunctions.AtlasBalance("PROD",DataAreaId,"T.LedgerTrans","Sum|AmountMST|0","","","","","","","AccountNum|Voucher","120010",$J833)</f>
        <v>0</v>
      </c>
    </row>
    <row r="834" spans="1:11" x14ac:dyDescent="0.25">
      <c r="A834" s="4" t="s">
        <v>1208</v>
      </c>
      <c r="B834" s="7" t="str">
        <f>_xll.AtlasFormulas.AtlasFunctions.AtlasTable("PROD",DataAreaId,"T.SalesTable","%CustAccount","","","","","","","SalesId",$A834)</f>
        <v>364-000080</v>
      </c>
      <c r="C834" s="7" t="str">
        <f>_xll.AtlasFormulas.AtlasFunctions.AtlasTable("PROD",DataAreaId,"T.CustTable","%Name","","","","","","","AccountNum",$B834)</f>
        <v>Aannemingsmaatschappij van Gelder B.V. Noord Braba</v>
      </c>
      <c r="D834" s="4" t="s">
        <v>426</v>
      </c>
      <c r="E834" s="4" t="s">
        <v>427</v>
      </c>
      <c r="F834" s="6"/>
      <c r="G834" s="4" t="s">
        <v>1830</v>
      </c>
      <c r="H834" s="9">
        <v>679</v>
      </c>
      <c r="I834" s="6"/>
      <c r="J834" s="10" t="s">
        <v>249</v>
      </c>
      <c r="K834">
        <f>_xll.AtlasFormulas.AtlasFunctions.AtlasBalance("PROD",DataAreaId,"T.LedgerTrans","Sum|AmountMST|0","","","","","","","AccountNum|Voucher","120010",$J834)</f>
        <v>0</v>
      </c>
    </row>
    <row r="835" spans="1:11" x14ac:dyDescent="0.25">
      <c r="A835" s="4" t="s">
        <v>896</v>
      </c>
      <c r="B835" s="7" t="str">
        <f>_xll.AtlasFormulas.AtlasFunctions.AtlasTable("PROD",DataAreaId,"T.SalesTable","%CustAccount","","","","","","","SalesId",$A835)</f>
        <v>364-000099</v>
      </c>
      <c r="C835" s="7" t="str">
        <f>_xll.AtlasFormulas.AtlasFunctions.AtlasTable("PROD",DataAreaId,"T.CustTable","%Name","","","","","","","AccountNum",$B835)</f>
        <v>KWS Infra Zwijndrecht</v>
      </c>
      <c r="D835" s="4" t="s">
        <v>438</v>
      </c>
      <c r="E835" s="4" t="s">
        <v>439</v>
      </c>
      <c r="F835" s="6"/>
      <c r="G835" s="4" t="s">
        <v>1830</v>
      </c>
      <c r="H835" s="9">
        <v>242.5</v>
      </c>
      <c r="I835" s="6"/>
      <c r="J835" s="10" t="s">
        <v>249</v>
      </c>
      <c r="K835">
        <f>_xll.AtlasFormulas.AtlasFunctions.AtlasBalance("PROD",DataAreaId,"T.LedgerTrans","Sum|AmountMST|0","","","","","","","AccountNum|Voucher","120010",$J835)</f>
        <v>0</v>
      </c>
    </row>
    <row r="836" spans="1:11" x14ac:dyDescent="0.25">
      <c r="A836" s="4" t="s">
        <v>892</v>
      </c>
      <c r="B836" s="7" t="str">
        <f>_xll.AtlasFormulas.AtlasFunctions.AtlasTable("PROD",DataAreaId,"T.SalesTable","%CustAccount","","","","","","","SalesId",$A836)</f>
        <v>364-000099</v>
      </c>
      <c r="C836" s="7" t="str">
        <f>_xll.AtlasFormulas.AtlasFunctions.AtlasTable("PROD",DataAreaId,"T.CustTable","%Name","","","","","","","AccountNum",$B836)</f>
        <v>KWS Infra Zwijndrecht</v>
      </c>
      <c r="D836" s="4" t="s">
        <v>438</v>
      </c>
      <c r="E836" s="4" t="s">
        <v>439</v>
      </c>
      <c r="F836" s="6"/>
      <c r="G836" s="4" t="s">
        <v>1830</v>
      </c>
      <c r="H836" s="9">
        <v>242.5</v>
      </c>
      <c r="I836" s="6"/>
      <c r="J836" s="10" t="s">
        <v>249</v>
      </c>
      <c r="K836">
        <f>_xll.AtlasFormulas.AtlasFunctions.AtlasBalance("PROD",DataAreaId,"T.LedgerTrans","Sum|AmountMST|0","","","","","","","AccountNum|Voucher","120010",$J836)</f>
        <v>0</v>
      </c>
    </row>
    <row r="837" spans="1:11" x14ac:dyDescent="0.25">
      <c r="A837" s="4" t="s">
        <v>884</v>
      </c>
      <c r="B837" s="7" t="str">
        <f>_xll.AtlasFormulas.AtlasFunctions.AtlasTable("PROD",DataAreaId,"T.SalesTable","%CustAccount","","","","","","","SalesId",$A837)</f>
        <v>364-000041</v>
      </c>
      <c r="C837" s="7" t="str">
        <f>_xll.AtlasFormulas.AtlasFunctions.AtlasTable("PROD",DataAreaId,"T.CustTable","%Name","","","","","","","AccountNum",$B837)</f>
        <v>Dura Vermeer Infrastructuur Noord West</v>
      </c>
      <c r="D837" s="4" t="s">
        <v>444</v>
      </c>
      <c r="E837" s="4" t="s">
        <v>42</v>
      </c>
      <c r="F837" s="6"/>
      <c r="G837" s="4" t="s">
        <v>1830</v>
      </c>
      <c r="H837" s="9">
        <v>450</v>
      </c>
      <c r="I837" s="6"/>
      <c r="J837" s="10" t="s">
        <v>249</v>
      </c>
      <c r="K837">
        <f>_xll.AtlasFormulas.AtlasFunctions.AtlasBalance("PROD",DataAreaId,"T.LedgerTrans","Sum|AmountMST|0","","","","","","","AccountNum|Voucher","120010",$J837)</f>
        <v>0</v>
      </c>
    </row>
    <row r="838" spans="1:11" x14ac:dyDescent="0.25">
      <c r="A838" s="4" t="s">
        <v>882</v>
      </c>
      <c r="B838" s="7" t="str">
        <f>_xll.AtlasFormulas.AtlasFunctions.AtlasTable("PROD",DataAreaId,"T.SalesTable","%CustAccount","","","","","","","SalesId",$A838)</f>
        <v>364-000041</v>
      </c>
      <c r="C838" s="7" t="str">
        <f>_xll.AtlasFormulas.AtlasFunctions.AtlasTable("PROD",DataAreaId,"T.CustTable","%Name","","","","","","","AccountNum",$B838)</f>
        <v>Dura Vermeer Infrastructuur Noord West</v>
      </c>
      <c r="D838" s="4" t="s">
        <v>444</v>
      </c>
      <c r="E838" s="4" t="s">
        <v>42</v>
      </c>
      <c r="F838" s="6"/>
      <c r="G838" s="4" t="s">
        <v>1830</v>
      </c>
      <c r="H838" s="9">
        <v>300</v>
      </c>
      <c r="I838" s="6"/>
      <c r="J838" s="10" t="s">
        <v>249</v>
      </c>
      <c r="K838">
        <f>_xll.AtlasFormulas.AtlasFunctions.AtlasBalance("PROD",DataAreaId,"T.LedgerTrans","Sum|AmountMST|0","","","","","","","AccountNum|Voucher","120010",$J838)</f>
        <v>0</v>
      </c>
    </row>
    <row r="839" spans="1:11" x14ac:dyDescent="0.25">
      <c r="A839" s="4" t="s">
        <v>1300</v>
      </c>
      <c r="B839" s="7" t="str">
        <f>_xll.AtlasFormulas.AtlasFunctions.AtlasTable("PROD",DataAreaId,"T.SalesTable","%CustAccount","","","","","","","SalesId",$A839)</f>
        <v>364-000041</v>
      </c>
      <c r="C839" s="7" t="str">
        <f>_xll.AtlasFormulas.AtlasFunctions.AtlasTable("PROD",DataAreaId,"T.CustTable","%Name","","","","","","","AccountNum",$B839)</f>
        <v>Dura Vermeer Infrastructuur Noord West</v>
      </c>
      <c r="D839" s="4" t="s">
        <v>447</v>
      </c>
      <c r="E839" s="4" t="s">
        <v>427</v>
      </c>
      <c r="F839" s="6"/>
      <c r="G839" s="4" t="s">
        <v>1830</v>
      </c>
      <c r="H839" s="9">
        <v>75</v>
      </c>
      <c r="I839" s="6"/>
      <c r="J839" s="10" t="s">
        <v>249</v>
      </c>
      <c r="K839">
        <f>_xll.AtlasFormulas.AtlasFunctions.AtlasBalance("PROD",DataAreaId,"T.LedgerTrans","Sum|AmountMST|0","","","","","","","AccountNum|Voucher","120010",$J839)</f>
        <v>0</v>
      </c>
    </row>
    <row r="840" spans="1:11" x14ac:dyDescent="0.25">
      <c r="A840" s="4" t="s">
        <v>902</v>
      </c>
      <c r="B840" s="7" t="str">
        <f>_xll.AtlasFormulas.AtlasFunctions.AtlasTable("PROD",DataAreaId,"T.SalesTable","%CustAccount","","","","","","","SalesId",$A840)</f>
        <v>364-000061</v>
      </c>
      <c r="C840" s="7" t="str">
        <f>_xll.AtlasFormulas.AtlasFunctions.AtlasTable("PROD",DataAreaId,"T.CustTable","%Name","","","","","","","AccountNum",$B840)</f>
        <v>Heijmans Wegen B.V. Asset Management Schiphol</v>
      </c>
      <c r="D840" s="4" t="s">
        <v>447</v>
      </c>
      <c r="E840" s="4" t="s">
        <v>427</v>
      </c>
      <c r="F840" s="6"/>
      <c r="G840" s="4" t="s">
        <v>1830</v>
      </c>
      <c r="H840" s="9">
        <v>75</v>
      </c>
      <c r="I840" s="6"/>
      <c r="J840" s="10" t="s">
        <v>249</v>
      </c>
      <c r="K840">
        <f>_xll.AtlasFormulas.AtlasFunctions.AtlasBalance("PROD",DataAreaId,"T.LedgerTrans","Sum|AmountMST|0","","","","","","","AccountNum|Voucher","120010",$J840)</f>
        <v>0</v>
      </c>
    </row>
    <row r="841" spans="1:11" x14ac:dyDescent="0.25">
      <c r="A841" s="4" t="s">
        <v>1302</v>
      </c>
      <c r="B841" s="7" t="str">
        <f>_xll.AtlasFormulas.AtlasFunctions.AtlasTable("PROD",DataAreaId,"T.SalesTable","%CustAccount","","","","","","","SalesId",$A841)</f>
        <v>364-000097</v>
      </c>
      <c r="C841" s="7" t="str">
        <f>_xll.AtlasFormulas.AtlasFunctions.AtlasTable("PROD",DataAreaId,"T.CustTable","%Name","","","","","","","AccountNum",$B841)</f>
        <v>Heijmans Wegen</v>
      </c>
      <c r="D841" s="4" t="s">
        <v>447</v>
      </c>
      <c r="E841" s="4" t="s">
        <v>427</v>
      </c>
      <c r="F841" s="6"/>
      <c r="G841" s="4" t="s">
        <v>1830</v>
      </c>
      <c r="H841" s="9">
        <v>1650</v>
      </c>
      <c r="I841" s="6"/>
      <c r="J841" s="10" t="s">
        <v>249</v>
      </c>
      <c r="K841">
        <f>_xll.AtlasFormulas.AtlasFunctions.AtlasBalance("PROD",DataAreaId,"T.LedgerTrans","Sum|AmountMST|0","","","","","","","AccountNum|Voucher","120010",$J841)</f>
        <v>0</v>
      </c>
    </row>
    <row r="842" spans="1:11" x14ac:dyDescent="0.25">
      <c r="A842" s="4" t="s">
        <v>900</v>
      </c>
      <c r="B842" s="7" t="str">
        <f>_xll.AtlasFormulas.AtlasFunctions.AtlasTable("PROD",DataAreaId,"T.SalesTable","%CustAccount","","","","","","","SalesId",$A842)</f>
        <v>364-000002</v>
      </c>
      <c r="C842" s="7" t="str">
        <f>_xll.AtlasFormulas.AtlasFunctions.AtlasTable("PROD",DataAreaId,"T.CustTable","%Name","","","","","","","AccountNum",$B842)</f>
        <v>Aannemingsbedrijf De Jong en Zoon Beesd B.V.</v>
      </c>
      <c r="D842" s="4" t="s">
        <v>455</v>
      </c>
      <c r="E842" s="4" t="s">
        <v>439</v>
      </c>
      <c r="F842" s="6"/>
      <c r="G842" s="4" t="s">
        <v>1830</v>
      </c>
      <c r="H842" s="9">
        <v>75</v>
      </c>
      <c r="I842" s="6"/>
      <c r="J842" s="10" t="s">
        <v>249</v>
      </c>
      <c r="K842">
        <f>_xll.AtlasFormulas.AtlasFunctions.AtlasBalance("PROD",DataAreaId,"T.LedgerTrans","Sum|AmountMST|0","","","","","","","AccountNum|Voucher","120010",$J842)</f>
        <v>0</v>
      </c>
    </row>
    <row r="843" spans="1:11" x14ac:dyDescent="0.25">
      <c r="A843" s="4" t="s">
        <v>892</v>
      </c>
      <c r="B843" s="7" t="str">
        <f>_xll.AtlasFormulas.AtlasFunctions.AtlasTable("PROD",DataAreaId,"T.SalesTable","%CustAccount","","","","","","","SalesId",$A843)</f>
        <v>364-000099</v>
      </c>
      <c r="C843" s="7" t="str">
        <f>_xll.AtlasFormulas.AtlasFunctions.AtlasTable("PROD",DataAreaId,"T.CustTable","%Name","","","","","","","AccountNum",$B843)</f>
        <v>KWS Infra Zwijndrecht</v>
      </c>
      <c r="D843" s="4" t="s">
        <v>455</v>
      </c>
      <c r="E843" s="4" t="s">
        <v>439</v>
      </c>
      <c r="F843" s="6"/>
      <c r="G843" s="4" t="s">
        <v>1830</v>
      </c>
      <c r="H843" s="9">
        <v>375</v>
      </c>
      <c r="I843" s="6"/>
      <c r="J843" s="10" t="s">
        <v>249</v>
      </c>
      <c r="K843">
        <f>_xll.AtlasFormulas.AtlasFunctions.AtlasBalance("PROD",DataAreaId,"T.LedgerTrans","Sum|AmountMST|0","","","","","","","AccountNum|Voucher","120010",$J843)</f>
        <v>0</v>
      </c>
    </row>
    <row r="844" spans="1:11" x14ac:dyDescent="0.25">
      <c r="A844" s="4" t="s">
        <v>896</v>
      </c>
      <c r="B844" s="7" t="str">
        <f>_xll.AtlasFormulas.AtlasFunctions.AtlasTable("PROD",DataAreaId,"T.SalesTable","%CustAccount","","","","","","","SalesId",$A844)</f>
        <v>364-000099</v>
      </c>
      <c r="C844" s="7" t="str">
        <f>_xll.AtlasFormulas.AtlasFunctions.AtlasTable("PROD",DataAreaId,"T.CustTable","%Name","","","","","","","AccountNum",$B844)</f>
        <v>KWS Infra Zwijndrecht</v>
      </c>
      <c r="D844" s="4" t="s">
        <v>455</v>
      </c>
      <c r="E844" s="4" t="s">
        <v>439</v>
      </c>
      <c r="F844" s="6"/>
      <c r="G844" s="4" t="s">
        <v>1830</v>
      </c>
      <c r="H844" s="9">
        <v>375</v>
      </c>
      <c r="I844" s="6"/>
      <c r="J844" s="10" t="s">
        <v>249</v>
      </c>
      <c r="K844">
        <f>_xll.AtlasFormulas.AtlasFunctions.AtlasBalance("PROD",DataAreaId,"T.LedgerTrans","Sum|AmountMST|0","","","","","","","AccountNum|Voucher","120010",$J844)</f>
        <v>0</v>
      </c>
    </row>
    <row r="845" spans="1:11" x14ac:dyDescent="0.25">
      <c r="A845" s="4" t="s">
        <v>898</v>
      </c>
      <c r="B845" s="7" t="str">
        <f>_xll.AtlasFormulas.AtlasFunctions.AtlasTable("PROD",DataAreaId,"T.SalesTable","%CustAccount","","","","","","","SalesId",$A845)</f>
        <v>364-000044</v>
      </c>
      <c r="C845" s="7" t="str">
        <f>_xll.AtlasFormulas.AtlasFunctions.AtlasTable("PROD",DataAreaId,"T.CustTable","%Name","","","","","","","AccountNum",$B845)</f>
        <v>Schagen Infra B.V.</v>
      </c>
      <c r="D845" s="4" t="s">
        <v>380</v>
      </c>
      <c r="E845" s="4" t="s">
        <v>381</v>
      </c>
      <c r="F845" s="6"/>
      <c r="G845" s="4" t="s">
        <v>1830</v>
      </c>
      <c r="H845" s="9">
        <v>6045</v>
      </c>
      <c r="I845" s="6"/>
      <c r="J845" s="10" t="s">
        <v>249</v>
      </c>
      <c r="K845">
        <f>_xll.AtlasFormulas.AtlasFunctions.AtlasBalance("PROD",DataAreaId,"T.LedgerTrans","Sum|AmountMST|0","","","","","","","AccountNum|Voucher","120010",$J845)</f>
        <v>0</v>
      </c>
    </row>
    <row r="846" spans="1:11" x14ac:dyDescent="0.25">
      <c r="A846" s="4" t="s">
        <v>912</v>
      </c>
      <c r="B846" s="7" t="str">
        <f>_xll.AtlasFormulas.AtlasFunctions.AtlasTable("PROD",DataAreaId,"T.SalesTable","%CustAccount","","","","","","","SalesId",$A846)</f>
        <v>364-000052</v>
      </c>
      <c r="C846" s="7" t="str">
        <f>_xll.AtlasFormulas.AtlasFunctions.AtlasTable("PROD",DataAreaId,"T.CustTable","%Name","","","","","","","AccountNum",$B846)</f>
        <v>KWS Infra Roosendaal</v>
      </c>
      <c r="D846" s="4" t="s">
        <v>380</v>
      </c>
      <c r="E846" s="4" t="s">
        <v>381</v>
      </c>
      <c r="F846" s="6"/>
      <c r="G846" s="4" t="s">
        <v>1830</v>
      </c>
      <c r="H846" s="9">
        <v>1462.5</v>
      </c>
      <c r="I846" s="6"/>
      <c r="J846" s="10" t="s">
        <v>249</v>
      </c>
      <c r="K846">
        <f>_xll.AtlasFormulas.AtlasFunctions.AtlasBalance("PROD",DataAreaId,"T.LedgerTrans","Sum|AmountMST|0","","","","","","","AccountNum|Voucher","120010",$J846)</f>
        <v>0</v>
      </c>
    </row>
    <row r="847" spans="1:11" x14ac:dyDescent="0.25">
      <c r="A847" s="4" t="s">
        <v>870</v>
      </c>
      <c r="B847" s="7" t="str">
        <f>_xll.AtlasFormulas.AtlasFunctions.AtlasTable("PROD",DataAreaId,"T.SalesTable","%CustAccount","","","","","","","SalesId",$A847)</f>
        <v>364-000058</v>
      </c>
      <c r="C847" s="7" t="str">
        <f>_xll.AtlasFormulas.AtlasFunctions.AtlasTable("PROD",DataAreaId,"T.CustTable","%Name","","","","","","","AccountNum",$B847)</f>
        <v>D. van der Steen B.V.</v>
      </c>
      <c r="D847" s="4" t="s">
        <v>356</v>
      </c>
      <c r="E847" s="4" t="s">
        <v>329</v>
      </c>
      <c r="F847" s="6"/>
      <c r="G847" s="4" t="s">
        <v>1830</v>
      </c>
      <c r="H847" s="9">
        <v>1072.5</v>
      </c>
      <c r="I847" s="6"/>
      <c r="J847" s="10" t="s">
        <v>249</v>
      </c>
      <c r="K847">
        <f>_xll.AtlasFormulas.AtlasFunctions.AtlasBalance("PROD",DataAreaId,"T.LedgerTrans","Sum|AmountMST|0","","","","","","","AccountNum|Voucher","120010",$J847)</f>
        <v>0</v>
      </c>
    </row>
    <row r="848" spans="1:11" x14ac:dyDescent="0.25">
      <c r="A848" s="4" t="s">
        <v>876</v>
      </c>
      <c r="B848" s="7" t="str">
        <f>_xll.AtlasFormulas.AtlasFunctions.AtlasTable("PROD",DataAreaId,"T.SalesTable","%CustAccount","","","","","","","SalesId",$A848)</f>
        <v>364-000007</v>
      </c>
      <c r="C848" s="7" t="str">
        <f>_xll.AtlasFormulas.AtlasFunctions.AtlasTable("PROD",DataAreaId,"T.CustTable","%Name","","","","","","","AccountNum",$B848)</f>
        <v>Versluys &amp; Zoon B.V.</v>
      </c>
      <c r="D848" s="4" t="s">
        <v>356</v>
      </c>
      <c r="E848" s="4" t="s">
        <v>329</v>
      </c>
      <c r="F848" s="6"/>
      <c r="G848" s="4" t="s">
        <v>1830</v>
      </c>
      <c r="H848" s="9">
        <v>292.5</v>
      </c>
      <c r="I848" s="6"/>
      <c r="J848" s="10" t="s">
        <v>249</v>
      </c>
      <c r="K848">
        <f>_xll.AtlasFormulas.AtlasFunctions.AtlasBalance("PROD",DataAreaId,"T.LedgerTrans","Sum|AmountMST|0","","","","","","","AccountNum|Voucher","120010",$J848)</f>
        <v>0</v>
      </c>
    </row>
    <row r="849" spans="1:11" x14ac:dyDescent="0.25">
      <c r="A849" s="4" t="s">
        <v>878</v>
      </c>
      <c r="B849" s="7" t="str">
        <f>_xll.AtlasFormulas.AtlasFunctions.AtlasTable("PROD",DataAreaId,"T.SalesTable","%CustAccount","","","","","","","SalesId",$A849)</f>
        <v>364-000007</v>
      </c>
      <c r="C849" s="7" t="str">
        <f>_xll.AtlasFormulas.AtlasFunctions.AtlasTable("PROD",DataAreaId,"T.CustTable","%Name","","","","","","","AccountNum",$B849)</f>
        <v>Versluys &amp; Zoon B.V.</v>
      </c>
      <c r="D849" s="4" t="s">
        <v>356</v>
      </c>
      <c r="E849" s="4" t="s">
        <v>329</v>
      </c>
      <c r="F849" s="6"/>
      <c r="G849" s="4" t="s">
        <v>1830</v>
      </c>
      <c r="H849" s="9">
        <v>390</v>
      </c>
      <c r="I849" s="6"/>
      <c r="J849" s="10" t="s">
        <v>249</v>
      </c>
      <c r="K849">
        <f>_xll.AtlasFormulas.AtlasFunctions.AtlasBalance("PROD",DataAreaId,"T.LedgerTrans","Sum|AmountMST|0","","","","","","","AccountNum|Voucher","120010",$J849)</f>
        <v>0</v>
      </c>
    </row>
    <row r="850" spans="1:11" x14ac:dyDescent="0.25">
      <c r="A850" s="4" t="s">
        <v>904</v>
      </c>
      <c r="B850" s="7" t="str">
        <f>_xll.AtlasFormulas.AtlasFunctions.AtlasTable("PROD",DataAreaId,"T.SalesTable","%CustAccount","","","","","","","SalesId",$A850)</f>
        <v>364-000058</v>
      </c>
      <c r="C850" s="7" t="str">
        <f>_xll.AtlasFormulas.AtlasFunctions.AtlasTable("PROD",DataAreaId,"T.CustTable","%Name","","","","","","","AccountNum",$B850)</f>
        <v>D. van der Steen B.V.</v>
      </c>
      <c r="D850" s="4" t="s">
        <v>356</v>
      </c>
      <c r="E850" s="4" t="s">
        <v>329</v>
      </c>
      <c r="F850" s="6"/>
      <c r="G850" s="4" t="s">
        <v>1830</v>
      </c>
      <c r="H850" s="9">
        <v>3900</v>
      </c>
      <c r="I850" s="6"/>
      <c r="J850" s="10" t="s">
        <v>249</v>
      </c>
      <c r="K850">
        <f>_xll.AtlasFormulas.AtlasFunctions.AtlasBalance("PROD",DataAreaId,"T.LedgerTrans","Sum|AmountMST|0","","","","","","","AccountNum|Voucher","120010",$J850)</f>
        <v>0</v>
      </c>
    </row>
    <row r="851" spans="1:11" x14ac:dyDescent="0.25">
      <c r="A851" s="4" t="s">
        <v>872</v>
      </c>
      <c r="B851" s="7" t="str">
        <f>_xll.AtlasFormulas.AtlasFunctions.AtlasTable("PROD",DataAreaId,"T.SalesTable","%CustAccount","","","","","","","SalesId",$A851)</f>
        <v>364-000007</v>
      </c>
      <c r="C851" s="7" t="str">
        <f>_xll.AtlasFormulas.AtlasFunctions.AtlasTable("PROD",DataAreaId,"T.CustTable","%Name","","","","","","","AccountNum",$B851)</f>
        <v>Versluys &amp; Zoon B.V.</v>
      </c>
      <c r="D851" s="4" t="s">
        <v>380</v>
      </c>
      <c r="E851" s="4" t="s">
        <v>381</v>
      </c>
      <c r="F851" s="6"/>
      <c r="G851" s="4" t="s">
        <v>1830</v>
      </c>
      <c r="H851" s="9">
        <v>1755</v>
      </c>
      <c r="I851" s="6"/>
      <c r="J851" s="10" t="s">
        <v>249</v>
      </c>
      <c r="K851">
        <f>_xll.AtlasFormulas.AtlasFunctions.AtlasBalance("PROD",DataAreaId,"T.LedgerTrans","Sum|AmountMST|0","","","","","","","AccountNum|Voucher","120010",$J851)</f>
        <v>0</v>
      </c>
    </row>
    <row r="852" spans="1:11" x14ac:dyDescent="0.25">
      <c r="A852" s="4" t="s">
        <v>874</v>
      </c>
      <c r="B852" s="7" t="str">
        <f>_xll.AtlasFormulas.AtlasFunctions.AtlasTable("PROD",DataAreaId,"T.SalesTable","%CustAccount","","","","","","","SalesId",$A852)</f>
        <v>364-000007</v>
      </c>
      <c r="C852" s="7" t="str">
        <f>_xll.AtlasFormulas.AtlasFunctions.AtlasTable("PROD",DataAreaId,"T.CustTable","%Name","","","","","","","AccountNum",$B852)</f>
        <v>Versluys &amp; Zoon B.V.</v>
      </c>
      <c r="D852" s="4" t="s">
        <v>380</v>
      </c>
      <c r="E852" s="4" t="s">
        <v>381</v>
      </c>
      <c r="F852" s="6"/>
      <c r="G852" s="4" t="s">
        <v>1830</v>
      </c>
      <c r="H852" s="9">
        <v>1365</v>
      </c>
      <c r="I852" s="6"/>
      <c r="J852" s="10" t="s">
        <v>249</v>
      </c>
      <c r="K852">
        <f>_xll.AtlasFormulas.AtlasFunctions.AtlasBalance("PROD",DataAreaId,"T.LedgerTrans","Sum|AmountMST|0","","","","","","","AccountNum|Voucher","120010",$J852)</f>
        <v>0</v>
      </c>
    </row>
    <row r="853" spans="1:11" x14ac:dyDescent="0.25">
      <c r="A853" s="4" t="s">
        <v>1114</v>
      </c>
      <c r="B853" s="7" t="str">
        <f>_xll.AtlasFormulas.AtlasFunctions.AtlasTable("PROD",DataAreaId,"T.SalesTable","%CustAccount","","","","","","","SalesId",$A853)</f>
        <v>364-000092</v>
      </c>
      <c r="C853" s="7" t="str">
        <f>_xll.AtlasFormulas.AtlasFunctions.AtlasTable("PROD",DataAreaId,"T.CustTable","%Name","","","","","","","AccountNum",$B853)</f>
        <v>Grizaco NV</v>
      </c>
      <c r="D853" s="4" t="s">
        <v>233</v>
      </c>
      <c r="E853" s="4" t="s">
        <v>231</v>
      </c>
      <c r="F853" s="6"/>
      <c r="G853" s="4" t="s">
        <v>1830</v>
      </c>
      <c r="H853" s="9">
        <v>14040</v>
      </c>
      <c r="I853" s="6"/>
      <c r="J853" s="10" t="s">
        <v>249</v>
      </c>
      <c r="K853">
        <f>_xll.AtlasFormulas.AtlasFunctions.AtlasBalance("PROD",DataAreaId,"T.LedgerTrans","Sum|AmountMST|0","","","","","","","AccountNum|Voucher","120010",$J853)</f>
        <v>0</v>
      </c>
    </row>
    <row r="854" spans="1:11" x14ac:dyDescent="0.25">
      <c r="A854" s="4" t="s">
        <v>878</v>
      </c>
      <c r="B854" s="7" t="str">
        <f>_xll.AtlasFormulas.AtlasFunctions.AtlasTable("PROD",DataAreaId,"T.SalesTable","%CustAccount","","","","","","","SalesId",$A854)</f>
        <v>364-000007</v>
      </c>
      <c r="C854" s="7" t="str">
        <f>_xll.AtlasFormulas.AtlasFunctions.AtlasTable("PROD",DataAreaId,"T.CustTable","%Name","","","","","","","AccountNum",$B854)</f>
        <v>Versluys &amp; Zoon B.V.</v>
      </c>
      <c r="D854" s="4" t="s">
        <v>328</v>
      </c>
      <c r="E854" s="4" t="s">
        <v>329</v>
      </c>
      <c r="F854" s="6"/>
      <c r="G854" s="4" t="s">
        <v>1830</v>
      </c>
      <c r="H854" s="9">
        <v>97</v>
      </c>
      <c r="I854" s="6"/>
      <c r="J854" s="10" t="s">
        <v>249</v>
      </c>
      <c r="K854">
        <f>_xll.AtlasFormulas.AtlasFunctions.AtlasBalance("PROD",DataAreaId,"T.LedgerTrans","Sum|AmountMST|0","","","","","","","AccountNum|Voucher","120010",$J854)</f>
        <v>0</v>
      </c>
    </row>
    <row r="855" spans="1:11" x14ac:dyDescent="0.25">
      <c r="A855" s="4" t="s">
        <v>876</v>
      </c>
      <c r="B855" s="7" t="str">
        <f>_xll.AtlasFormulas.AtlasFunctions.AtlasTable("PROD",DataAreaId,"T.SalesTable","%CustAccount","","","","","","","SalesId",$A855)</f>
        <v>364-000007</v>
      </c>
      <c r="C855" s="7" t="str">
        <f>_xll.AtlasFormulas.AtlasFunctions.AtlasTable("PROD",DataAreaId,"T.CustTable","%Name","","","","","","","AccountNum",$B855)</f>
        <v>Versluys &amp; Zoon B.V.</v>
      </c>
      <c r="D855" s="4" t="s">
        <v>328</v>
      </c>
      <c r="E855" s="4" t="s">
        <v>329</v>
      </c>
      <c r="F855" s="6"/>
      <c r="G855" s="4" t="s">
        <v>1830</v>
      </c>
      <c r="H855" s="9">
        <v>97</v>
      </c>
      <c r="I855" s="6"/>
      <c r="J855" s="10" t="s">
        <v>249</v>
      </c>
      <c r="K855">
        <f>_xll.AtlasFormulas.AtlasFunctions.AtlasBalance("PROD",DataAreaId,"T.LedgerTrans","Sum|AmountMST|0","","","","","","","AccountNum|Voucher","120010",$J855)</f>
        <v>0</v>
      </c>
    </row>
    <row r="856" spans="1:11" x14ac:dyDescent="0.25">
      <c r="A856" s="4" t="s">
        <v>870</v>
      </c>
      <c r="B856" s="7" t="str">
        <f>_xll.AtlasFormulas.AtlasFunctions.AtlasTable("PROD",DataAreaId,"T.SalesTable","%CustAccount","","","","","","","SalesId",$A856)</f>
        <v>364-000058</v>
      </c>
      <c r="C856" s="7" t="str">
        <f>_xll.AtlasFormulas.AtlasFunctions.AtlasTable("PROD",DataAreaId,"T.CustTable","%Name","","","","","","","AccountNum",$B856)</f>
        <v>D. van der Steen B.V.</v>
      </c>
      <c r="D856" s="4" t="s">
        <v>328</v>
      </c>
      <c r="E856" s="4" t="s">
        <v>329</v>
      </c>
      <c r="F856" s="6"/>
      <c r="G856" s="4" t="s">
        <v>1830</v>
      </c>
      <c r="H856" s="9">
        <v>1940</v>
      </c>
      <c r="I856" s="6"/>
      <c r="J856" s="10" t="s">
        <v>249</v>
      </c>
      <c r="K856">
        <f>_xll.AtlasFormulas.AtlasFunctions.AtlasBalance("PROD",DataAreaId,"T.LedgerTrans","Sum|AmountMST|0","","","","","","","AccountNum|Voucher","120010",$J856)</f>
        <v>0</v>
      </c>
    </row>
    <row r="857" spans="1:11" x14ac:dyDescent="0.25">
      <c r="A857" s="4" t="s">
        <v>1015</v>
      </c>
      <c r="B857" s="7" t="str">
        <f>_xll.AtlasFormulas.AtlasFunctions.AtlasTable("PROD",DataAreaId,"T.SalesTable","%CustAccount","","","","","","","SalesId",$A857)</f>
        <v>364-000080</v>
      </c>
      <c r="C857" s="7" t="str">
        <f>_xll.AtlasFormulas.AtlasFunctions.AtlasTable("PROD",DataAreaId,"T.CustTable","%Name","","","","","","","AccountNum",$B857)</f>
        <v>Aannemingsmaatschappij van Gelder B.V. Noord Braba</v>
      </c>
      <c r="D857" s="4" t="s">
        <v>336</v>
      </c>
      <c r="E857" s="4" t="s">
        <v>231</v>
      </c>
      <c r="F857" s="6"/>
      <c r="G857" s="4" t="s">
        <v>1830</v>
      </c>
      <c r="H857" s="9">
        <v>1500</v>
      </c>
      <c r="I857" s="6"/>
      <c r="J857" s="10" t="s">
        <v>249</v>
      </c>
      <c r="K857">
        <f>_xll.AtlasFormulas.AtlasFunctions.AtlasBalance("PROD",DataAreaId,"T.LedgerTrans","Sum|AmountMST|0","","","","","","","AccountNum|Voucher","120010",$J857)</f>
        <v>0</v>
      </c>
    </row>
    <row r="858" spans="1:11" x14ac:dyDescent="0.25">
      <c r="A858" s="4" t="s">
        <v>866</v>
      </c>
      <c r="B858" s="7" t="str">
        <f>_xll.AtlasFormulas.AtlasFunctions.AtlasTable("PROD",DataAreaId,"T.SalesTable","%CustAccount","","","","","","","SalesId",$A858)</f>
        <v>364-000043</v>
      </c>
      <c r="C858" s="7" t="str">
        <f>_xll.AtlasFormulas.AtlasFunctions.AtlasTable("PROD",DataAreaId,"T.CustTable","%Name","","","","","","","AccountNum",$B858)</f>
        <v>Gebr. Van Kessel Wegenbouw B.V. Regio West</v>
      </c>
      <c r="D858" s="4" t="s">
        <v>336</v>
      </c>
      <c r="E858" s="4" t="s">
        <v>231</v>
      </c>
      <c r="F858" s="6"/>
      <c r="G858" s="4" t="s">
        <v>1830</v>
      </c>
      <c r="H858" s="9">
        <v>375</v>
      </c>
      <c r="I858" s="6"/>
      <c r="J858" s="10" t="s">
        <v>249</v>
      </c>
      <c r="K858">
        <f>_xll.AtlasFormulas.AtlasFunctions.AtlasBalance("PROD",DataAreaId,"T.LedgerTrans","Sum|AmountMST|0","","","","","","","AccountNum|Voucher","120010",$J858)</f>
        <v>0</v>
      </c>
    </row>
    <row r="859" spans="1:11" x14ac:dyDescent="0.25">
      <c r="A859" s="4" t="s">
        <v>1009</v>
      </c>
      <c r="B859" s="7" t="str">
        <f>_xll.AtlasFormulas.AtlasFunctions.AtlasTable("PROD",DataAreaId,"T.SalesTable","%CustAccount","","","","","","","SalesId",$A859)</f>
        <v>364-000028</v>
      </c>
      <c r="C859" s="7" t="str">
        <f>_xll.AtlasFormulas.AtlasFunctions.AtlasTable("PROD",DataAreaId,"T.CustTable","%Name","","","","","","","AccountNum",$B859)</f>
        <v>BAM Wegen Regio Zuidwest</v>
      </c>
      <c r="D859" s="4" t="s">
        <v>336</v>
      </c>
      <c r="E859" s="4" t="s">
        <v>231</v>
      </c>
      <c r="F859" s="6"/>
      <c r="G859" s="4" t="s">
        <v>1830</v>
      </c>
      <c r="H859" s="9">
        <v>150</v>
      </c>
      <c r="I859" s="6"/>
      <c r="J859" s="10" t="s">
        <v>249</v>
      </c>
      <c r="K859">
        <f>_xll.AtlasFormulas.AtlasFunctions.AtlasBalance("PROD",DataAreaId,"T.LedgerTrans","Sum|AmountMST|0","","","","","","","AccountNum|Voucher","120010",$J859)</f>
        <v>0</v>
      </c>
    </row>
    <row r="860" spans="1:11" x14ac:dyDescent="0.25">
      <c r="A860" s="4" t="s">
        <v>1084</v>
      </c>
      <c r="B860" s="7" t="str">
        <f>_xll.AtlasFormulas.AtlasFunctions.AtlasTable("PROD",DataAreaId,"T.SalesTable","%CustAccount","","","","","","","SalesId",$A860)</f>
        <v>364-000129</v>
      </c>
      <c r="C860" s="7" t="str">
        <f>_xll.AtlasFormulas.AtlasFunctions.AtlasTable("PROD",DataAreaId,"T.CustTable","%Name","","","","","","","AccountNum",$B860)</f>
        <v>SAAone GWW V.O.F.</v>
      </c>
      <c r="D860" s="4" t="s">
        <v>336</v>
      </c>
      <c r="E860" s="4" t="s">
        <v>231</v>
      </c>
      <c r="F860" s="6"/>
      <c r="G860" s="4" t="s">
        <v>1830</v>
      </c>
      <c r="H860" s="9">
        <v>375</v>
      </c>
      <c r="I860" s="6"/>
      <c r="J860" s="10" t="s">
        <v>249</v>
      </c>
      <c r="K860">
        <f>_xll.AtlasFormulas.AtlasFunctions.AtlasBalance("PROD",DataAreaId,"T.LedgerTrans","Sum|AmountMST|0","","","","","","","AccountNum|Voucher","120010",$J860)</f>
        <v>0</v>
      </c>
    </row>
    <row r="861" spans="1:11" x14ac:dyDescent="0.25">
      <c r="A861" s="4" t="s">
        <v>888</v>
      </c>
      <c r="B861" s="7" t="str">
        <f>_xll.AtlasFormulas.AtlasFunctions.AtlasTable("PROD",DataAreaId,"T.SalesTable","%CustAccount","","","","","","","SalesId",$A861)</f>
        <v>364-000043</v>
      </c>
      <c r="C861" s="7" t="str">
        <f>_xll.AtlasFormulas.AtlasFunctions.AtlasTable("PROD",DataAreaId,"T.CustTable","%Name","","","","","","","AccountNum",$B861)</f>
        <v>Gebr. Van Kessel Wegenbouw B.V. Regio West</v>
      </c>
      <c r="D861" s="4" t="s">
        <v>336</v>
      </c>
      <c r="E861" s="4" t="s">
        <v>231</v>
      </c>
      <c r="F861" s="6"/>
      <c r="G861" s="4" t="s">
        <v>1830</v>
      </c>
      <c r="H861" s="9">
        <v>375</v>
      </c>
      <c r="I861" s="6"/>
      <c r="J861" s="10" t="s">
        <v>249</v>
      </c>
      <c r="K861">
        <f>_xll.AtlasFormulas.AtlasFunctions.AtlasBalance("PROD",DataAreaId,"T.LedgerTrans","Sum|AmountMST|0","","","","","","","AccountNum|Voucher","120010",$J861)</f>
        <v>0</v>
      </c>
    </row>
    <row r="862" spans="1:11" x14ac:dyDescent="0.25">
      <c r="A862" s="4" t="s">
        <v>886</v>
      </c>
      <c r="B862" s="7" t="str">
        <f>_xll.AtlasFormulas.AtlasFunctions.AtlasTable("PROD",DataAreaId,"T.SalesTable","%CustAccount","","","","","","","SalesId",$A862)</f>
        <v>364-000043</v>
      </c>
      <c r="C862" s="7" t="str">
        <f>_xll.AtlasFormulas.AtlasFunctions.AtlasTable("PROD",DataAreaId,"T.CustTable","%Name","","","","","","","AccountNum",$B862)</f>
        <v>Gebr. Van Kessel Wegenbouw B.V. Regio West</v>
      </c>
      <c r="D862" s="4" t="s">
        <v>336</v>
      </c>
      <c r="E862" s="4" t="s">
        <v>231</v>
      </c>
      <c r="F862" s="6"/>
      <c r="G862" s="4" t="s">
        <v>1830</v>
      </c>
      <c r="H862" s="9">
        <v>750</v>
      </c>
      <c r="I862" s="6"/>
      <c r="J862" s="10" t="s">
        <v>249</v>
      </c>
      <c r="K862">
        <f>_xll.AtlasFormulas.AtlasFunctions.AtlasBalance("PROD",DataAreaId,"T.LedgerTrans","Sum|AmountMST|0","","","","","","","AccountNum|Voucher","120010",$J862)</f>
        <v>0</v>
      </c>
    </row>
    <row r="863" spans="1:11" x14ac:dyDescent="0.25">
      <c r="A863" s="4" t="s">
        <v>904</v>
      </c>
      <c r="B863" s="7" t="str">
        <f>_xll.AtlasFormulas.AtlasFunctions.AtlasTable("PROD",DataAreaId,"T.SalesTable","%CustAccount","","","","","","","SalesId",$A863)</f>
        <v>364-000058</v>
      </c>
      <c r="C863" s="7" t="str">
        <f>_xll.AtlasFormulas.AtlasFunctions.AtlasTable("PROD",DataAreaId,"T.CustTable","%Name","","","","","","","AccountNum",$B863)</f>
        <v>D. van der Steen B.V.</v>
      </c>
      <c r="D863" s="4" t="s">
        <v>328</v>
      </c>
      <c r="E863" s="4" t="s">
        <v>329</v>
      </c>
      <c r="F863" s="6"/>
      <c r="G863" s="4" t="s">
        <v>1830</v>
      </c>
      <c r="H863" s="9">
        <v>485</v>
      </c>
      <c r="I863" s="6"/>
      <c r="J863" s="10" t="s">
        <v>249</v>
      </c>
      <c r="K863">
        <f>_xll.AtlasFormulas.AtlasFunctions.AtlasBalance("PROD",DataAreaId,"T.LedgerTrans","Sum|AmountMST|0","","","","","","","AccountNum|Voucher","120010",$J863)</f>
        <v>0</v>
      </c>
    </row>
    <row r="864" spans="1:11" x14ac:dyDescent="0.25">
      <c r="A864" s="4" t="s">
        <v>870</v>
      </c>
      <c r="B864" s="7" t="str">
        <f>_xll.AtlasFormulas.AtlasFunctions.AtlasTable("PROD",DataAreaId,"T.SalesTable","%CustAccount","","","","","","","SalesId",$A864)</f>
        <v>364-000058</v>
      </c>
      <c r="C864" s="7" t="str">
        <f>_xll.AtlasFormulas.AtlasFunctions.AtlasTable("PROD",DataAreaId,"T.CustTable","%Name","","","","","","","AccountNum",$B864)</f>
        <v>D. van der Steen B.V.</v>
      </c>
      <c r="D864" s="4" t="s">
        <v>340</v>
      </c>
      <c r="E864" s="4" t="s">
        <v>329</v>
      </c>
      <c r="F864" s="6"/>
      <c r="G864" s="4" t="s">
        <v>1830</v>
      </c>
      <c r="H864" s="9">
        <v>300</v>
      </c>
      <c r="I864" s="6"/>
      <c r="J864" s="10" t="s">
        <v>249</v>
      </c>
      <c r="K864">
        <f>_xll.AtlasFormulas.AtlasFunctions.AtlasBalance("PROD",DataAreaId,"T.LedgerTrans","Sum|AmountMST|0","","","","","","","AccountNum|Voucher","120010",$J864)</f>
        <v>0</v>
      </c>
    </row>
    <row r="865" spans="1:11" x14ac:dyDescent="0.25">
      <c r="A865" s="4" t="s">
        <v>908</v>
      </c>
      <c r="B865" s="7" t="str">
        <f>_xll.AtlasFormulas.AtlasFunctions.AtlasTable("PROD",DataAreaId,"T.SalesTable","%CustAccount","","","","","","","SalesId",$A865)</f>
        <v>364-000058</v>
      </c>
      <c r="C865" s="7" t="str">
        <f>_xll.AtlasFormulas.AtlasFunctions.AtlasTable("PROD",DataAreaId,"T.CustTable","%Name","","","","","","","AccountNum",$B865)</f>
        <v>D. van der Steen B.V.</v>
      </c>
      <c r="D865" s="4" t="s">
        <v>340</v>
      </c>
      <c r="E865" s="4" t="s">
        <v>329</v>
      </c>
      <c r="F865" s="6"/>
      <c r="G865" s="4" t="s">
        <v>1830</v>
      </c>
      <c r="H865" s="9">
        <v>3750</v>
      </c>
      <c r="I865" s="6"/>
      <c r="J865" s="10" t="s">
        <v>249</v>
      </c>
      <c r="K865">
        <f>_xll.AtlasFormulas.AtlasFunctions.AtlasBalance("PROD",DataAreaId,"T.LedgerTrans","Sum|AmountMST|0","","","","","","","AccountNum|Voucher","120010",$J865)</f>
        <v>0</v>
      </c>
    </row>
    <row r="866" spans="1:11" x14ac:dyDescent="0.25">
      <c r="A866" s="4" t="s">
        <v>906</v>
      </c>
      <c r="B866" s="7" t="str">
        <f>_xll.AtlasFormulas.AtlasFunctions.AtlasTable("PROD",DataAreaId,"T.SalesTable","%CustAccount","","","","","","","SalesId",$A866)</f>
        <v>364-000058</v>
      </c>
      <c r="C866" s="7" t="str">
        <f>_xll.AtlasFormulas.AtlasFunctions.AtlasTable("PROD",DataAreaId,"T.CustTable","%Name","","","","","","","AccountNum",$B866)</f>
        <v>D. van der Steen B.V.</v>
      </c>
      <c r="D866" s="4" t="s">
        <v>340</v>
      </c>
      <c r="E866" s="4" t="s">
        <v>329</v>
      </c>
      <c r="F866" s="6"/>
      <c r="G866" s="4" t="s">
        <v>1830</v>
      </c>
      <c r="H866" s="9">
        <v>3750</v>
      </c>
      <c r="I866" s="6"/>
      <c r="J866" s="10" t="s">
        <v>249</v>
      </c>
      <c r="K866">
        <f>_xll.AtlasFormulas.AtlasFunctions.AtlasBalance("PROD",DataAreaId,"T.LedgerTrans","Sum|AmountMST|0","","","","","","","AccountNum|Voucher","120010",$J866)</f>
        <v>0</v>
      </c>
    </row>
    <row r="867" spans="1:11" x14ac:dyDescent="0.25">
      <c r="A867" s="4" t="s">
        <v>904</v>
      </c>
      <c r="B867" s="7" t="str">
        <f>_xll.AtlasFormulas.AtlasFunctions.AtlasTable("PROD",DataAreaId,"T.SalesTable","%CustAccount","","","","","","","SalesId",$A867)</f>
        <v>364-000058</v>
      </c>
      <c r="C867" s="7" t="str">
        <f>_xll.AtlasFormulas.AtlasFunctions.AtlasTable("PROD",DataAreaId,"T.CustTable","%Name","","","","","","","AccountNum",$B867)</f>
        <v>D. van der Steen B.V.</v>
      </c>
      <c r="D867" s="4" t="s">
        <v>340</v>
      </c>
      <c r="E867" s="4" t="s">
        <v>329</v>
      </c>
      <c r="F867" s="6"/>
      <c r="G867" s="4" t="s">
        <v>1830</v>
      </c>
      <c r="H867" s="9">
        <v>1125</v>
      </c>
      <c r="I867" s="6"/>
      <c r="J867" s="10" t="s">
        <v>249</v>
      </c>
      <c r="K867">
        <f>_xll.AtlasFormulas.AtlasFunctions.AtlasBalance("PROD",DataAreaId,"T.LedgerTrans","Sum|AmountMST|0","","","","","","","AccountNum|Voucher","120010",$J867)</f>
        <v>0</v>
      </c>
    </row>
    <row r="868" spans="1:11" x14ac:dyDescent="0.25">
      <c r="A868" s="4" t="s">
        <v>1015</v>
      </c>
      <c r="B868" s="7" t="str">
        <f>_xll.AtlasFormulas.AtlasFunctions.AtlasTable("PROD",DataAreaId,"T.SalesTable","%CustAccount","","","","","","","SalesId",$A868)</f>
        <v>364-000080</v>
      </c>
      <c r="C868" s="7" t="str">
        <f>_xll.AtlasFormulas.AtlasFunctions.AtlasTable("PROD",DataAreaId,"T.CustTable","%Name","","","","","","","AccountNum",$B868)</f>
        <v>Aannemingsmaatschappij van Gelder B.V. Noord Braba</v>
      </c>
      <c r="D868" s="4" t="s">
        <v>233</v>
      </c>
      <c r="E868" s="4" t="s">
        <v>231</v>
      </c>
      <c r="F868" s="6"/>
      <c r="G868" s="4" t="s">
        <v>1830</v>
      </c>
      <c r="H868" s="9">
        <v>3900</v>
      </c>
      <c r="I868" s="6"/>
      <c r="J868" s="10" t="s">
        <v>249</v>
      </c>
      <c r="K868">
        <f>_xll.AtlasFormulas.AtlasFunctions.AtlasBalance("PROD",DataAreaId,"T.LedgerTrans","Sum|AmountMST|0","","","","","","","AccountNum|Voucher","120010",$J868)</f>
        <v>0</v>
      </c>
    </row>
    <row r="869" spans="1:11" x14ac:dyDescent="0.25">
      <c r="A869" s="4" t="s">
        <v>1017</v>
      </c>
      <c r="B869" s="7" t="str">
        <f>_xll.AtlasFormulas.AtlasFunctions.AtlasTable("PROD",DataAreaId,"T.SalesTable","%CustAccount","","","","","","","SalesId",$A869)</f>
        <v>364-000080</v>
      </c>
      <c r="C869" s="7" t="str">
        <f>_xll.AtlasFormulas.AtlasFunctions.AtlasTable("PROD",DataAreaId,"T.CustTable","%Name","","","","","","","AccountNum",$B869)</f>
        <v>Aannemingsmaatschappij van Gelder B.V. Noord Braba</v>
      </c>
      <c r="D869" s="4" t="s">
        <v>233</v>
      </c>
      <c r="E869" s="4" t="s">
        <v>231</v>
      </c>
      <c r="F869" s="6"/>
      <c r="G869" s="4" t="s">
        <v>1830</v>
      </c>
      <c r="H869" s="9">
        <v>14917.5</v>
      </c>
      <c r="I869" s="6"/>
      <c r="J869" s="10" t="s">
        <v>249</v>
      </c>
      <c r="K869">
        <f>_xll.AtlasFormulas.AtlasFunctions.AtlasBalance("PROD",DataAreaId,"T.LedgerTrans","Sum|AmountMST|0","","","","","","","AccountNum|Voucher","120010",$J869)</f>
        <v>0</v>
      </c>
    </row>
    <row r="870" spans="1:11" x14ac:dyDescent="0.25">
      <c r="A870" s="4" t="s">
        <v>866</v>
      </c>
      <c r="B870" s="7" t="str">
        <f>_xll.AtlasFormulas.AtlasFunctions.AtlasTable("PROD",DataAreaId,"T.SalesTable","%CustAccount","","","","","","","SalesId",$A870)</f>
        <v>364-000043</v>
      </c>
      <c r="C870" s="7" t="str">
        <f>_xll.AtlasFormulas.AtlasFunctions.AtlasTable("PROD",DataAreaId,"T.CustTable","%Name","","","","","","","AccountNum",$B870)</f>
        <v>Gebr. Van Kessel Wegenbouw B.V. Regio West</v>
      </c>
      <c r="D870" s="4" t="s">
        <v>233</v>
      </c>
      <c r="E870" s="4" t="s">
        <v>231</v>
      </c>
      <c r="F870" s="6"/>
      <c r="G870" s="4" t="s">
        <v>1830</v>
      </c>
      <c r="H870" s="9">
        <v>2925</v>
      </c>
      <c r="I870" s="6"/>
      <c r="J870" s="10" t="s">
        <v>249</v>
      </c>
      <c r="K870">
        <f>_xll.AtlasFormulas.AtlasFunctions.AtlasBalance("PROD",DataAreaId,"T.LedgerTrans","Sum|AmountMST|0","","","","","","","AccountNum|Voucher","120010",$J870)</f>
        <v>0</v>
      </c>
    </row>
    <row r="871" spans="1:11" x14ac:dyDescent="0.25">
      <c r="A871" s="4" t="s">
        <v>880</v>
      </c>
      <c r="B871" s="7" t="str">
        <f>_xll.AtlasFormulas.AtlasFunctions.AtlasTable("PROD",DataAreaId,"T.SalesTable","%CustAccount","","","","","","","SalesId",$A871)</f>
        <v>364-000097</v>
      </c>
      <c r="C871" s="7" t="str">
        <f>_xll.AtlasFormulas.AtlasFunctions.AtlasTable("PROD",DataAreaId,"T.CustTable","%Name","","","","","","","AccountNum",$B871)</f>
        <v>Heijmans Wegen</v>
      </c>
      <c r="D871" s="4" t="s">
        <v>233</v>
      </c>
      <c r="E871" s="4" t="s">
        <v>231</v>
      </c>
      <c r="F871" s="6"/>
      <c r="G871" s="4" t="s">
        <v>1830</v>
      </c>
      <c r="H871" s="9">
        <v>1462.5</v>
      </c>
      <c r="I871" s="6"/>
      <c r="J871" s="10" t="s">
        <v>249</v>
      </c>
      <c r="K871">
        <f>_xll.AtlasFormulas.AtlasFunctions.AtlasBalance("PROD",DataAreaId,"T.LedgerTrans","Sum|AmountMST|0","","","","","","","AccountNum|Voucher","120010",$J871)</f>
        <v>0</v>
      </c>
    </row>
    <row r="872" spans="1:11" x14ac:dyDescent="0.25">
      <c r="A872" s="4" t="s">
        <v>886</v>
      </c>
      <c r="B872" s="7" t="str">
        <f>_xll.AtlasFormulas.AtlasFunctions.AtlasTable("PROD",DataAreaId,"T.SalesTable","%CustAccount","","","","","","","SalesId",$A872)</f>
        <v>364-000043</v>
      </c>
      <c r="C872" s="7" t="str">
        <f>_xll.AtlasFormulas.AtlasFunctions.AtlasTable("PROD",DataAreaId,"T.CustTable","%Name","","","","","","","AccountNum",$B872)</f>
        <v>Gebr. Van Kessel Wegenbouw B.V. Regio West</v>
      </c>
      <c r="D872" s="4" t="s">
        <v>233</v>
      </c>
      <c r="E872" s="4" t="s">
        <v>231</v>
      </c>
      <c r="F872" s="6"/>
      <c r="G872" s="4" t="s">
        <v>1830</v>
      </c>
      <c r="H872" s="9">
        <v>9750</v>
      </c>
      <c r="I872" s="6"/>
      <c r="J872" s="10" t="s">
        <v>249</v>
      </c>
      <c r="K872">
        <f>_xll.AtlasFormulas.AtlasFunctions.AtlasBalance("PROD",DataAreaId,"T.LedgerTrans","Sum|AmountMST|0","","","","","","","AccountNum|Voucher","120010",$J872)</f>
        <v>0</v>
      </c>
    </row>
    <row r="873" spans="1:11" x14ac:dyDescent="0.25">
      <c r="A873" s="4" t="s">
        <v>894</v>
      </c>
      <c r="B873" s="7" t="str">
        <f>_xll.AtlasFormulas.AtlasFunctions.AtlasTable("PROD",DataAreaId,"T.SalesTable","%CustAccount","","","","","","","SalesId",$A873)</f>
        <v>364-000043</v>
      </c>
      <c r="C873" s="7" t="str">
        <f>_xll.AtlasFormulas.AtlasFunctions.AtlasTable("PROD",DataAreaId,"T.CustTable","%Name","","","","","","","AccountNum",$B873)</f>
        <v>Gebr. Van Kessel Wegenbouw B.V. Regio West</v>
      </c>
      <c r="D873" s="4" t="s">
        <v>233</v>
      </c>
      <c r="E873" s="4" t="s">
        <v>231</v>
      </c>
      <c r="F873" s="6"/>
      <c r="G873" s="4" t="s">
        <v>1830</v>
      </c>
      <c r="H873" s="9">
        <v>2632.5</v>
      </c>
      <c r="I873" s="6"/>
      <c r="J873" s="10" t="s">
        <v>249</v>
      </c>
      <c r="K873">
        <f>_xll.AtlasFormulas.AtlasFunctions.AtlasBalance("PROD",DataAreaId,"T.LedgerTrans","Sum|AmountMST|0","","","","","","","AccountNum|Voucher","120010",$J873)</f>
        <v>0</v>
      </c>
    </row>
    <row r="874" spans="1:11" x14ac:dyDescent="0.25">
      <c r="A874" s="4" t="s">
        <v>888</v>
      </c>
      <c r="B874" s="7" t="str">
        <f>_xll.AtlasFormulas.AtlasFunctions.AtlasTable("PROD",DataAreaId,"T.SalesTable","%CustAccount","","","","","","","SalesId",$A874)</f>
        <v>364-000043</v>
      </c>
      <c r="C874" s="7" t="str">
        <f>_xll.AtlasFormulas.AtlasFunctions.AtlasTable("PROD",DataAreaId,"T.CustTable","%Name","","","","","","","AccountNum",$B874)</f>
        <v>Gebr. Van Kessel Wegenbouw B.V. Regio West</v>
      </c>
      <c r="D874" s="4" t="s">
        <v>233</v>
      </c>
      <c r="E874" s="4" t="s">
        <v>231</v>
      </c>
      <c r="F874" s="6"/>
      <c r="G874" s="4" t="s">
        <v>1830</v>
      </c>
      <c r="H874" s="9">
        <v>2925</v>
      </c>
      <c r="I874" s="6"/>
      <c r="J874" s="10" t="s">
        <v>249</v>
      </c>
      <c r="K874">
        <f>_xll.AtlasFormulas.AtlasFunctions.AtlasBalance("PROD",DataAreaId,"T.LedgerTrans","Sum|AmountMST|0","","","","","","","AccountNum|Voucher","120010",$J874)</f>
        <v>0</v>
      </c>
    </row>
    <row r="875" spans="1:11" x14ac:dyDescent="0.25">
      <c r="A875" s="4" t="s">
        <v>1084</v>
      </c>
      <c r="B875" s="7" t="str">
        <f>_xll.AtlasFormulas.AtlasFunctions.AtlasTable("PROD",DataAreaId,"T.SalesTable","%CustAccount","","","","","","","SalesId",$A875)</f>
        <v>364-000129</v>
      </c>
      <c r="C875" s="7" t="str">
        <f>_xll.AtlasFormulas.AtlasFunctions.AtlasTable("PROD",DataAreaId,"T.CustTable","%Name","","","","","","","AccountNum",$B875)</f>
        <v>SAAone GWW V.O.F.</v>
      </c>
      <c r="D875" s="4" t="s">
        <v>233</v>
      </c>
      <c r="E875" s="4" t="s">
        <v>231</v>
      </c>
      <c r="F875" s="6"/>
      <c r="G875" s="4" t="s">
        <v>1830</v>
      </c>
      <c r="H875" s="9">
        <v>1657.5</v>
      </c>
      <c r="I875" s="6"/>
      <c r="J875" s="10" t="s">
        <v>249</v>
      </c>
      <c r="K875">
        <f>_xll.AtlasFormulas.AtlasFunctions.AtlasBalance("PROD",DataAreaId,"T.LedgerTrans","Sum|AmountMST|0","","","","","","","AccountNum|Voucher","120010",$J875)</f>
        <v>0</v>
      </c>
    </row>
    <row r="876" spans="1:11" x14ac:dyDescent="0.25">
      <c r="A876" s="4" t="s">
        <v>1009</v>
      </c>
      <c r="B876" s="7" t="str">
        <f>_xll.AtlasFormulas.AtlasFunctions.AtlasTable("PROD",DataAreaId,"T.SalesTable","%CustAccount","","","","","","","SalesId",$A876)</f>
        <v>364-000028</v>
      </c>
      <c r="C876" s="7" t="str">
        <f>_xll.AtlasFormulas.AtlasFunctions.AtlasTable("PROD",DataAreaId,"T.CustTable","%Name","","","","","","","AccountNum",$B876)</f>
        <v>BAM Wegen Regio Zuidwest</v>
      </c>
      <c r="D876" s="4" t="s">
        <v>233</v>
      </c>
      <c r="E876" s="4" t="s">
        <v>231</v>
      </c>
      <c r="F876" s="6"/>
      <c r="G876" s="4" t="s">
        <v>1830</v>
      </c>
      <c r="H876" s="9">
        <v>1950</v>
      </c>
      <c r="I876" s="6"/>
      <c r="J876" s="10" t="s">
        <v>249</v>
      </c>
      <c r="K876">
        <f>_xll.AtlasFormulas.AtlasFunctions.AtlasBalance("PROD",DataAreaId,"T.LedgerTrans","Sum|AmountMST|0","","","","","","","AccountNum|Voucher","120010",$J876)</f>
        <v>0</v>
      </c>
    </row>
    <row r="877" spans="1:11" x14ac:dyDescent="0.25">
      <c r="A877" s="4" t="s">
        <v>890</v>
      </c>
      <c r="B877" s="7" t="str">
        <f>_xll.AtlasFormulas.AtlasFunctions.AtlasTable("PROD",DataAreaId,"T.SalesTable","%CustAccount","","","","","","","SalesId",$A877)</f>
        <v>364-000043</v>
      </c>
      <c r="C877" s="7" t="str">
        <f>_xll.AtlasFormulas.AtlasFunctions.AtlasTable("PROD",DataAreaId,"T.CustTable","%Name","","","","","","","AccountNum",$B877)</f>
        <v>Gebr. Van Kessel Wegenbouw B.V. Regio West</v>
      </c>
      <c r="D877" s="4" t="s">
        <v>233</v>
      </c>
      <c r="E877" s="4" t="s">
        <v>231</v>
      </c>
      <c r="F877" s="6"/>
      <c r="G877" s="4" t="s">
        <v>1830</v>
      </c>
      <c r="H877" s="9">
        <v>2632.5</v>
      </c>
      <c r="I877" s="6"/>
      <c r="J877" s="10" t="s">
        <v>249</v>
      </c>
      <c r="K877">
        <f>_xll.AtlasFormulas.AtlasFunctions.AtlasBalance("PROD",DataAreaId,"T.LedgerTrans","Sum|AmountMST|0","","","","","","","AccountNum|Voucher","120010",$J877)</f>
        <v>0</v>
      </c>
    </row>
    <row r="878" spans="1:11" x14ac:dyDescent="0.25">
      <c r="A878" s="4" t="s">
        <v>1114</v>
      </c>
      <c r="B878" s="7" t="str">
        <f>_xll.AtlasFormulas.AtlasFunctions.AtlasTable("PROD",DataAreaId,"T.SalesTable","%CustAccount","","","","","","","SalesId",$A878)</f>
        <v>364-000092</v>
      </c>
      <c r="C878" s="7" t="str">
        <f>_xll.AtlasFormulas.AtlasFunctions.AtlasTable("PROD",DataAreaId,"T.CustTable","%Name","","","","","","","AccountNum",$B878)</f>
        <v>Grizaco NV</v>
      </c>
      <c r="D878" s="4" t="s">
        <v>233</v>
      </c>
      <c r="E878" s="4" t="s">
        <v>231</v>
      </c>
      <c r="F878" s="6"/>
      <c r="G878" s="4" t="s">
        <v>1830</v>
      </c>
      <c r="H878" s="9">
        <v>1755</v>
      </c>
      <c r="I878" s="6"/>
      <c r="J878" s="10" t="s">
        <v>249</v>
      </c>
      <c r="K878">
        <f>_xll.AtlasFormulas.AtlasFunctions.AtlasBalance("PROD",DataAreaId,"T.LedgerTrans","Sum|AmountMST|0","","","","","","","AccountNum|Voucher","120010",$J878)</f>
        <v>0</v>
      </c>
    </row>
    <row r="879" spans="1:11" x14ac:dyDescent="0.25">
      <c r="A879" s="4" t="s">
        <v>890</v>
      </c>
      <c r="B879" s="7" t="str">
        <f>_xll.AtlasFormulas.AtlasFunctions.AtlasTable("PROD",DataAreaId,"T.SalesTable","%CustAccount","","","","","","","SalesId",$A879)</f>
        <v>364-000043</v>
      </c>
      <c r="C879" s="7" t="str">
        <f>_xll.AtlasFormulas.AtlasFunctions.AtlasTable("PROD",DataAreaId,"T.CustTable","%Name","","","","","","","AccountNum",$B879)</f>
        <v>Gebr. Van Kessel Wegenbouw B.V. Regio West</v>
      </c>
      <c r="D879" s="4" t="s">
        <v>232</v>
      </c>
      <c r="E879" s="4" t="s">
        <v>231</v>
      </c>
      <c r="F879" s="6"/>
      <c r="G879" s="4" t="s">
        <v>1830</v>
      </c>
      <c r="H879" s="9">
        <v>436.5</v>
      </c>
      <c r="I879" s="6"/>
      <c r="J879" s="10" t="s">
        <v>249</v>
      </c>
      <c r="K879">
        <f>_xll.AtlasFormulas.AtlasFunctions.AtlasBalance("PROD",DataAreaId,"T.LedgerTrans","Sum|AmountMST|0","","","","","","","AccountNum|Voucher","120010",$J879)</f>
        <v>0</v>
      </c>
    </row>
    <row r="880" spans="1:11" x14ac:dyDescent="0.25">
      <c r="A880" s="4" t="s">
        <v>1009</v>
      </c>
      <c r="B880" s="7" t="str">
        <f>_xll.AtlasFormulas.AtlasFunctions.AtlasTable("PROD",DataAreaId,"T.SalesTable","%CustAccount","","","","","","","SalesId",$A880)</f>
        <v>364-000028</v>
      </c>
      <c r="C880" s="7" t="str">
        <f>_xll.AtlasFormulas.AtlasFunctions.AtlasTable("PROD",DataAreaId,"T.CustTable","%Name","","","","","","","AccountNum",$B880)</f>
        <v>BAM Wegen Regio Zuidwest</v>
      </c>
      <c r="D880" s="4" t="s">
        <v>232</v>
      </c>
      <c r="E880" s="4" t="s">
        <v>231</v>
      </c>
      <c r="F880" s="6"/>
      <c r="G880" s="4" t="s">
        <v>1830</v>
      </c>
      <c r="H880" s="9">
        <v>291</v>
      </c>
      <c r="I880" s="6"/>
      <c r="J880" s="10" t="s">
        <v>249</v>
      </c>
      <c r="K880">
        <f>_xll.AtlasFormulas.AtlasFunctions.AtlasBalance("PROD",DataAreaId,"T.LedgerTrans","Sum|AmountMST|0","","","","","","","AccountNum|Voucher","120010",$J880)</f>
        <v>0</v>
      </c>
    </row>
    <row r="881" spans="1:11" x14ac:dyDescent="0.25">
      <c r="A881" s="4" t="s">
        <v>886</v>
      </c>
      <c r="B881" s="7" t="str">
        <f>_xll.AtlasFormulas.AtlasFunctions.AtlasTable("PROD",DataAreaId,"T.SalesTable","%CustAccount","","","","","","","SalesId",$A881)</f>
        <v>364-000043</v>
      </c>
      <c r="C881" s="7" t="str">
        <f>_xll.AtlasFormulas.AtlasFunctions.AtlasTable("PROD",DataAreaId,"T.CustTable","%Name","","","","","","","AccountNum",$B881)</f>
        <v>Gebr. Van Kessel Wegenbouw B.V. Regio West</v>
      </c>
      <c r="D881" s="4" t="s">
        <v>232</v>
      </c>
      <c r="E881" s="4" t="s">
        <v>231</v>
      </c>
      <c r="F881" s="6"/>
      <c r="G881" s="4" t="s">
        <v>1830</v>
      </c>
      <c r="H881" s="9">
        <v>485</v>
      </c>
      <c r="I881" s="6"/>
      <c r="J881" s="10" t="s">
        <v>249</v>
      </c>
      <c r="K881">
        <f>_xll.AtlasFormulas.AtlasFunctions.AtlasBalance("PROD",DataAreaId,"T.LedgerTrans","Sum|AmountMST|0","","","","","","","AccountNum|Voucher","120010",$J881)</f>
        <v>0</v>
      </c>
    </row>
    <row r="882" spans="1:11" x14ac:dyDescent="0.25">
      <c r="A882" s="4" t="s">
        <v>894</v>
      </c>
      <c r="B882" s="7" t="str">
        <f>_xll.AtlasFormulas.AtlasFunctions.AtlasTable("PROD",DataAreaId,"T.SalesTable","%CustAccount","","","","","","","SalesId",$A882)</f>
        <v>364-000043</v>
      </c>
      <c r="C882" s="7" t="str">
        <f>_xll.AtlasFormulas.AtlasFunctions.AtlasTable("PROD",DataAreaId,"T.CustTable","%Name","","","","","","","AccountNum",$B882)</f>
        <v>Gebr. Van Kessel Wegenbouw B.V. Regio West</v>
      </c>
      <c r="D882" s="4" t="s">
        <v>232</v>
      </c>
      <c r="E882" s="4" t="s">
        <v>231</v>
      </c>
      <c r="F882" s="6"/>
      <c r="G882" s="4" t="s">
        <v>1830</v>
      </c>
      <c r="H882" s="9">
        <v>436.5</v>
      </c>
      <c r="I882" s="6"/>
      <c r="J882" s="10" t="s">
        <v>249</v>
      </c>
      <c r="K882">
        <f>_xll.AtlasFormulas.AtlasFunctions.AtlasBalance("PROD",DataAreaId,"T.LedgerTrans","Sum|AmountMST|0","","","","","","","AccountNum|Voucher","120010",$J882)</f>
        <v>0</v>
      </c>
    </row>
    <row r="883" spans="1:11" x14ac:dyDescent="0.25">
      <c r="A883" s="4" t="s">
        <v>888</v>
      </c>
      <c r="B883" s="7" t="str">
        <f>_xll.AtlasFormulas.AtlasFunctions.AtlasTable("PROD",DataAreaId,"T.SalesTable","%CustAccount","","","","","","","SalesId",$A883)</f>
        <v>364-000043</v>
      </c>
      <c r="C883" s="7" t="str">
        <f>_xll.AtlasFormulas.AtlasFunctions.AtlasTable("PROD",DataAreaId,"T.CustTable","%Name","","","","","","","AccountNum",$B883)</f>
        <v>Gebr. Van Kessel Wegenbouw B.V. Regio West</v>
      </c>
      <c r="D883" s="4" t="s">
        <v>232</v>
      </c>
      <c r="E883" s="4" t="s">
        <v>231</v>
      </c>
      <c r="F883" s="6"/>
      <c r="G883" s="4" t="s">
        <v>1830</v>
      </c>
      <c r="H883" s="9">
        <v>242.5</v>
      </c>
      <c r="I883" s="6"/>
      <c r="J883" s="10" t="s">
        <v>249</v>
      </c>
      <c r="K883">
        <f>_xll.AtlasFormulas.AtlasFunctions.AtlasBalance("PROD",DataAreaId,"T.LedgerTrans","Sum|AmountMST|0","","","","","","","AccountNum|Voucher","120010",$J883)</f>
        <v>0</v>
      </c>
    </row>
    <row r="884" spans="1:11" x14ac:dyDescent="0.25">
      <c r="A884" s="4" t="s">
        <v>866</v>
      </c>
      <c r="B884" s="7" t="str">
        <f>_xll.AtlasFormulas.AtlasFunctions.AtlasTable("PROD",DataAreaId,"T.SalesTable","%CustAccount","","","","","","","SalesId",$A884)</f>
        <v>364-000043</v>
      </c>
      <c r="C884" s="7" t="str">
        <f>_xll.AtlasFormulas.AtlasFunctions.AtlasTable("PROD",DataAreaId,"T.CustTable","%Name","","","","","","","AccountNum",$B884)</f>
        <v>Gebr. Van Kessel Wegenbouw B.V. Regio West</v>
      </c>
      <c r="D884" s="4" t="s">
        <v>232</v>
      </c>
      <c r="E884" s="4" t="s">
        <v>231</v>
      </c>
      <c r="F884" s="6"/>
      <c r="G884" s="4" t="s">
        <v>1830</v>
      </c>
      <c r="H884" s="9">
        <v>242.5</v>
      </c>
      <c r="I884" s="6"/>
      <c r="J884" s="10" t="s">
        <v>249</v>
      </c>
      <c r="K884">
        <f>_xll.AtlasFormulas.AtlasFunctions.AtlasBalance("PROD",DataAreaId,"T.LedgerTrans","Sum|AmountMST|0","","","","","","","AccountNum|Voucher","120010",$J884)</f>
        <v>0</v>
      </c>
    </row>
    <row r="885" spans="1:11" x14ac:dyDescent="0.25">
      <c r="A885" s="4" t="s">
        <v>880</v>
      </c>
      <c r="B885" s="7" t="str">
        <f>_xll.AtlasFormulas.AtlasFunctions.AtlasTable("PROD",DataAreaId,"T.SalesTable","%CustAccount","","","","","","","SalesId",$A885)</f>
        <v>364-000097</v>
      </c>
      <c r="C885" s="7" t="str">
        <f>_xll.AtlasFormulas.AtlasFunctions.AtlasTable("PROD",DataAreaId,"T.CustTable","%Name","","","","","","","AccountNum",$B885)</f>
        <v>Heijmans Wegen</v>
      </c>
      <c r="D885" s="4" t="s">
        <v>232</v>
      </c>
      <c r="E885" s="4" t="s">
        <v>231</v>
      </c>
      <c r="F885" s="6"/>
      <c r="G885" s="4" t="s">
        <v>1830</v>
      </c>
      <c r="H885" s="9">
        <v>388</v>
      </c>
      <c r="I885" s="6"/>
      <c r="J885" s="10" t="s">
        <v>249</v>
      </c>
      <c r="K885">
        <f>_xll.AtlasFormulas.AtlasFunctions.AtlasBalance("PROD",DataAreaId,"T.LedgerTrans","Sum|AmountMST|0","","","","","","","AccountNum|Voucher","120010",$J885)</f>
        <v>0</v>
      </c>
    </row>
    <row r="886" spans="1:11" x14ac:dyDescent="0.25">
      <c r="A886" s="4" t="s">
        <v>874</v>
      </c>
      <c r="B886" s="7" t="str">
        <f>_xll.AtlasFormulas.AtlasFunctions.AtlasTable("PROD",DataAreaId,"T.SalesTable","%CustAccount","","","","","","","SalesId",$A886)</f>
        <v>364-000007</v>
      </c>
      <c r="C886" s="7" t="str">
        <f>_xll.AtlasFormulas.AtlasFunctions.AtlasTable("PROD",DataAreaId,"T.CustTable","%Name","","","","","","","AccountNum",$B886)</f>
        <v>Versluys &amp; Zoon B.V.</v>
      </c>
      <c r="D886" s="4" t="s">
        <v>1037</v>
      </c>
      <c r="E886" s="4" t="s">
        <v>381</v>
      </c>
      <c r="F886" s="6"/>
      <c r="G886" s="4" t="s">
        <v>1830</v>
      </c>
      <c r="H886" s="9">
        <v>291</v>
      </c>
      <c r="I886" s="6"/>
      <c r="J886" s="10" t="s">
        <v>249</v>
      </c>
      <c r="K886">
        <f>_xll.AtlasFormulas.AtlasFunctions.AtlasBalance("PROD",DataAreaId,"T.LedgerTrans","Sum|AmountMST|0","","","","","","","AccountNum|Voucher","120010",$J886)</f>
        <v>0</v>
      </c>
    </row>
    <row r="887" spans="1:11" x14ac:dyDescent="0.25">
      <c r="A887" s="4" t="s">
        <v>872</v>
      </c>
      <c r="B887" s="7" t="str">
        <f>_xll.AtlasFormulas.AtlasFunctions.AtlasTable("PROD",DataAreaId,"T.SalesTable","%CustAccount","","","","","","","SalesId",$A887)</f>
        <v>364-000007</v>
      </c>
      <c r="C887" s="7" t="str">
        <f>_xll.AtlasFormulas.AtlasFunctions.AtlasTable("PROD",DataAreaId,"T.CustTable","%Name","","","","","","","AccountNum",$B887)</f>
        <v>Versluys &amp; Zoon B.V.</v>
      </c>
      <c r="D887" s="4" t="s">
        <v>1037</v>
      </c>
      <c r="E887" s="4" t="s">
        <v>381</v>
      </c>
      <c r="F887" s="6"/>
      <c r="G887" s="4" t="s">
        <v>1830</v>
      </c>
      <c r="H887" s="9">
        <v>145.5</v>
      </c>
      <c r="I887" s="6"/>
      <c r="J887" s="10" t="s">
        <v>249</v>
      </c>
      <c r="K887">
        <f>_xll.AtlasFormulas.AtlasFunctions.AtlasBalance("PROD",DataAreaId,"T.LedgerTrans","Sum|AmountMST|0","","","","","","","AccountNum|Voucher","120010",$J887)</f>
        <v>0</v>
      </c>
    </row>
    <row r="888" spans="1:11" x14ac:dyDescent="0.25">
      <c r="A888" s="4" t="s">
        <v>872</v>
      </c>
      <c r="B888" s="7" t="str">
        <f>_xll.AtlasFormulas.AtlasFunctions.AtlasTable("PROD",DataAreaId,"T.SalesTable","%CustAccount","","","","","","","SalesId",$A888)</f>
        <v>364-000007</v>
      </c>
      <c r="C888" s="7" t="str">
        <f>_xll.AtlasFormulas.AtlasFunctions.AtlasTable("PROD",DataAreaId,"T.CustTable","%Name","","","","","","","AccountNum",$B888)</f>
        <v>Versluys &amp; Zoon B.V.</v>
      </c>
      <c r="D888" s="4" t="s">
        <v>1037</v>
      </c>
      <c r="E888" s="4" t="s">
        <v>381</v>
      </c>
      <c r="F888" s="6"/>
      <c r="G888" s="4" t="s">
        <v>1830</v>
      </c>
      <c r="H888" s="9">
        <v>0.75</v>
      </c>
      <c r="I888" s="6"/>
      <c r="J888" s="10" t="s">
        <v>249</v>
      </c>
      <c r="K888">
        <f>_xll.AtlasFormulas.AtlasFunctions.AtlasBalance("PROD",DataAreaId,"T.LedgerTrans","Sum|AmountMST|0","","","","","","","AccountNum|Voucher","120010",$J888)</f>
        <v>0</v>
      </c>
    </row>
    <row r="889" spans="1:11" x14ac:dyDescent="0.25">
      <c r="A889" s="4" t="s">
        <v>912</v>
      </c>
      <c r="B889" s="7" t="str">
        <f>_xll.AtlasFormulas.AtlasFunctions.AtlasTable("PROD",DataAreaId,"T.SalesTable","%CustAccount","","","","","","","SalesId",$A889)</f>
        <v>364-000052</v>
      </c>
      <c r="C889" s="7" t="str">
        <f>_xll.AtlasFormulas.AtlasFunctions.AtlasTable("PROD",DataAreaId,"T.CustTable","%Name","","","","","","","AccountNum",$B889)</f>
        <v>KWS Infra Roosendaal</v>
      </c>
      <c r="D889" s="4" t="s">
        <v>1037</v>
      </c>
      <c r="E889" s="4" t="s">
        <v>381</v>
      </c>
      <c r="F889" s="6"/>
      <c r="G889" s="4" t="s">
        <v>1830</v>
      </c>
      <c r="H889" s="9">
        <v>243.75</v>
      </c>
      <c r="I889" s="6"/>
      <c r="J889" s="10" t="s">
        <v>249</v>
      </c>
      <c r="K889">
        <f>_xll.AtlasFormulas.AtlasFunctions.AtlasBalance("PROD",DataAreaId,"T.LedgerTrans","Sum|AmountMST|0","","","","","","","AccountNum|Voucher","120010",$J889)</f>
        <v>0</v>
      </c>
    </row>
    <row r="890" spans="1:11" x14ac:dyDescent="0.25">
      <c r="A890" s="4" t="s">
        <v>898</v>
      </c>
      <c r="B890" s="7" t="str">
        <f>_xll.AtlasFormulas.AtlasFunctions.AtlasTable("PROD",DataAreaId,"T.SalesTable","%CustAccount","","","","","","","SalesId",$A890)</f>
        <v>364-000044</v>
      </c>
      <c r="C890" s="7" t="str">
        <f>_xll.AtlasFormulas.AtlasFunctions.AtlasTable("PROD",DataAreaId,"T.CustTable","%Name","","","","","","","AccountNum",$B890)</f>
        <v>Schagen Infra B.V.</v>
      </c>
      <c r="D890" s="4" t="s">
        <v>1037</v>
      </c>
      <c r="E890" s="4" t="s">
        <v>381</v>
      </c>
      <c r="F890" s="6"/>
      <c r="G890" s="4" t="s">
        <v>1830</v>
      </c>
      <c r="H890" s="9">
        <v>1649</v>
      </c>
      <c r="I890" s="6"/>
      <c r="J890" s="10" t="s">
        <v>249</v>
      </c>
      <c r="K890">
        <f>_xll.AtlasFormulas.AtlasFunctions.AtlasBalance("PROD",DataAreaId,"T.LedgerTrans","Sum|AmountMST|0","","","","","","","AccountNum|Voucher","120010",$J890)</f>
        <v>0</v>
      </c>
    </row>
    <row r="891" spans="1:11" x14ac:dyDescent="0.25">
      <c r="A891" s="4" t="s">
        <v>1015</v>
      </c>
      <c r="B891" s="7" t="str">
        <f>_xll.AtlasFormulas.AtlasFunctions.AtlasTable("PROD",DataAreaId,"T.SalesTable","%CustAccount","","","","","","","SalesId",$A891)</f>
        <v>364-000080</v>
      </c>
      <c r="C891" s="7" t="str">
        <f>_xll.AtlasFormulas.AtlasFunctions.AtlasTable("PROD",DataAreaId,"T.CustTable","%Name","","","","","","","AccountNum",$B891)</f>
        <v>Aannemingsmaatschappij van Gelder B.V. Noord Braba</v>
      </c>
      <c r="D891" s="4" t="s">
        <v>232</v>
      </c>
      <c r="E891" s="4" t="s">
        <v>231</v>
      </c>
      <c r="F891" s="6"/>
      <c r="G891" s="4" t="s">
        <v>1830</v>
      </c>
      <c r="H891" s="9">
        <v>3637.5</v>
      </c>
      <c r="I891" s="6"/>
      <c r="J891" s="10" t="s">
        <v>249</v>
      </c>
      <c r="K891">
        <f>_xll.AtlasFormulas.AtlasFunctions.AtlasBalance("PROD",DataAreaId,"T.LedgerTrans","Sum|AmountMST|0","","","","","","","AccountNum|Voucher","120010",$J891)</f>
        <v>0</v>
      </c>
    </row>
    <row r="892" spans="1:11" x14ac:dyDescent="0.25">
      <c r="A892" s="4" t="s">
        <v>1017</v>
      </c>
      <c r="B892" s="7" t="str">
        <f>_xll.AtlasFormulas.AtlasFunctions.AtlasTable("PROD",DataAreaId,"T.SalesTable","%CustAccount","","","","","","","SalesId",$A892)</f>
        <v>364-000080</v>
      </c>
      <c r="C892" s="7" t="str">
        <f>_xll.AtlasFormulas.AtlasFunctions.AtlasTable("PROD",DataAreaId,"T.CustTable","%Name","","","","","","","AccountNum",$B892)</f>
        <v>Aannemingsmaatschappij van Gelder B.V. Noord Braba</v>
      </c>
      <c r="D892" s="4" t="s">
        <v>232</v>
      </c>
      <c r="E892" s="4" t="s">
        <v>231</v>
      </c>
      <c r="F892" s="6"/>
      <c r="G892" s="4" t="s">
        <v>1830</v>
      </c>
      <c r="H892" s="9">
        <v>2473.5</v>
      </c>
      <c r="I892" s="6"/>
      <c r="J892" s="10" t="s">
        <v>249</v>
      </c>
      <c r="K892">
        <f>_xll.AtlasFormulas.AtlasFunctions.AtlasBalance("PROD",DataAreaId,"T.LedgerTrans","Sum|AmountMST|0","","","","","","","AccountNum|Voucher","120010",$J892)</f>
        <v>0</v>
      </c>
    </row>
    <row r="893" spans="1:11" x14ac:dyDescent="0.25">
      <c r="A893" s="4" t="s">
        <v>906</v>
      </c>
      <c r="B893" s="7" t="str">
        <f>_xll.AtlasFormulas.AtlasFunctions.AtlasTable("PROD",DataAreaId,"T.SalesTable","%CustAccount","","","","","","","SalesId",$A893)</f>
        <v>364-000058</v>
      </c>
      <c r="C893" s="7" t="str">
        <f>_xll.AtlasFormulas.AtlasFunctions.AtlasTable("PROD",DataAreaId,"T.CustTable","%Name","","","","","","","AccountNum",$B893)</f>
        <v>D. van der Steen B.V.</v>
      </c>
      <c r="D893" s="4" t="s">
        <v>867</v>
      </c>
      <c r="E893" s="4" t="s">
        <v>869</v>
      </c>
      <c r="F893" s="6"/>
      <c r="G893" s="4" t="s">
        <v>1830</v>
      </c>
      <c r="H893" s="9">
        <v>1</v>
      </c>
      <c r="I893" s="6"/>
      <c r="J893" s="10" t="s">
        <v>249</v>
      </c>
      <c r="K893">
        <f>_xll.AtlasFormulas.AtlasFunctions.AtlasBalance("PROD",DataAreaId,"T.LedgerTrans","Sum|AmountMST|0","","","","","","","AccountNum|Voucher","120010",$J893)</f>
        <v>0</v>
      </c>
    </row>
    <row r="894" spans="1:11" x14ac:dyDescent="0.25">
      <c r="A894" s="4" t="s">
        <v>908</v>
      </c>
      <c r="B894" s="7" t="str">
        <f>_xll.AtlasFormulas.AtlasFunctions.AtlasTable("PROD",DataAreaId,"T.SalesTable","%CustAccount","","","","","","","SalesId",$A894)</f>
        <v>364-000058</v>
      </c>
      <c r="C894" s="7" t="str">
        <f>_xll.AtlasFormulas.AtlasFunctions.AtlasTable("PROD",DataAreaId,"T.CustTable","%Name","","","","","","","AccountNum",$B894)</f>
        <v>D. van der Steen B.V.</v>
      </c>
      <c r="D894" s="4" t="s">
        <v>867</v>
      </c>
      <c r="E894" s="4" t="s">
        <v>869</v>
      </c>
      <c r="F894" s="6"/>
      <c r="G894" s="4" t="s">
        <v>1830</v>
      </c>
      <c r="H894" s="9">
        <v>1</v>
      </c>
      <c r="I894" s="6"/>
      <c r="J894" s="10" t="s">
        <v>249</v>
      </c>
      <c r="K894">
        <f>_xll.AtlasFormulas.AtlasFunctions.AtlasBalance("PROD",DataAreaId,"T.LedgerTrans","Sum|AmountMST|0","","","","","","","AccountNum|Voucher","120010",$J894)</f>
        <v>0</v>
      </c>
    </row>
    <row r="895" spans="1:11" x14ac:dyDescent="0.25">
      <c r="A895" s="4" t="s">
        <v>910</v>
      </c>
      <c r="B895" s="7" t="str">
        <f>_xll.AtlasFormulas.AtlasFunctions.AtlasTable("PROD",DataAreaId,"T.SalesTable","%CustAccount","","","","","","","SalesId",$A895)</f>
        <v>364-000013</v>
      </c>
      <c r="C895" s="7" t="str">
        <f>_xll.AtlasFormulas.AtlasFunctions.AtlasTable("PROD",DataAreaId,"T.CustTable","%Name","","","","","","","AccountNum",$B895)</f>
        <v>BAM Wegen B.V. Zuidoost</v>
      </c>
      <c r="D895" s="4" t="s">
        <v>867</v>
      </c>
      <c r="E895" s="4" t="s">
        <v>869</v>
      </c>
      <c r="F895" s="6"/>
      <c r="G895" s="4" t="s">
        <v>1830</v>
      </c>
      <c r="H895" s="9">
        <v>1</v>
      </c>
      <c r="I895" s="6"/>
      <c r="J895" s="10" t="s">
        <v>249</v>
      </c>
      <c r="K895">
        <f>_xll.AtlasFormulas.AtlasFunctions.AtlasBalance("PROD",DataAreaId,"T.LedgerTrans","Sum|AmountMST|0","","","","","","","AccountNum|Voucher","120010",$J895)</f>
        <v>0</v>
      </c>
    </row>
    <row r="896" spans="1:11" x14ac:dyDescent="0.25">
      <c r="A896" s="4" t="s">
        <v>912</v>
      </c>
      <c r="B896" s="7" t="str">
        <f>_xll.AtlasFormulas.AtlasFunctions.AtlasTable("PROD",DataAreaId,"T.SalesTable","%CustAccount","","","","","","","SalesId",$A896)</f>
        <v>364-000052</v>
      </c>
      <c r="C896" s="7" t="str">
        <f>_xll.AtlasFormulas.AtlasFunctions.AtlasTable("PROD",DataAreaId,"T.CustTable","%Name","","","","","","","AccountNum",$B896)</f>
        <v>KWS Infra Roosendaal</v>
      </c>
      <c r="D896" s="4" t="s">
        <v>867</v>
      </c>
      <c r="E896" s="4" t="s">
        <v>869</v>
      </c>
      <c r="F896" s="6"/>
      <c r="G896" s="4" t="s">
        <v>1830</v>
      </c>
      <c r="H896" s="9">
        <v>1</v>
      </c>
      <c r="I896" s="6"/>
      <c r="J896" s="10" t="s">
        <v>249</v>
      </c>
      <c r="K896">
        <f>_xll.AtlasFormulas.AtlasFunctions.AtlasBalance("PROD",DataAreaId,"T.LedgerTrans","Sum|AmountMST|0","","","","","","","AccountNum|Voucher","120010",$J896)</f>
        <v>0</v>
      </c>
    </row>
    <row r="897" spans="1:11" x14ac:dyDescent="0.25">
      <c r="A897" s="4" t="s">
        <v>914</v>
      </c>
      <c r="B897" s="7" t="str">
        <f>_xll.AtlasFormulas.AtlasFunctions.AtlasTable("PROD",DataAreaId,"T.SalesTable","%CustAccount","","","","","","","SalesId",$A897)</f>
        <v>364-000033</v>
      </c>
      <c r="C897" s="7" t="str">
        <f>_xll.AtlasFormulas.AtlasFunctions.AtlasTable("PROD",DataAreaId,"T.CustTable","%Name","","","","","","","AccountNum",$B897)</f>
        <v>KWS Infra Diemen</v>
      </c>
      <c r="D897" s="4" t="s">
        <v>867</v>
      </c>
      <c r="E897" s="4" t="s">
        <v>869</v>
      </c>
      <c r="F897" s="6"/>
      <c r="G897" s="4" t="s">
        <v>1830</v>
      </c>
      <c r="H897" s="9">
        <v>1</v>
      </c>
      <c r="I897" s="6"/>
      <c r="J897" s="10" t="s">
        <v>249</v>
      </c>
      <c r="K897">
        <f>_xll.AtlasFormulas.AtlasFunctions.AtlasBalance("PROD",DataAreaId,"T.LedgerTrans","Sum|AmountMST|0","","","","","","","AccountNum|Voucher","120010",$J897)</f>
        <v>0</v>
      </c>
    </row>
    <row r="898" spans="1:11" x14ac:dyDescent="0.25">
      <c r="A898" s="4" t="s">
        <v>866</v>
      </c>
      <c r="B898" s="7" t="str">
        <f>_xll.AtlasFormulas.AtlasFunctions.AtlasTable("PROD",DataAreaId,"T.SalesTable","%CustAccount","","","","","","","SalesId",$A898)</f>
        <v>364-000043</v>
      </c>
      <c r="C898" s="7" t="str">
        <f>_xll.AtlasFormulas.AtlasFunctions.AtlasTable("PROD",DataAreaId,"T.CustTable","%Name","","","","","","","AccountNum",$B898)</f>
        <v>Gebr. Van Kessel Wegenbouw B.V. Regio West</v>
      </c>
      <c r="D898" s="4" t="s">
        <v>867</v>
      </c>
      <c r="E898" s="4" t="s">
        <v>869</v>
      </c>
      <c r="F898" s="6"/>
      <c r="G898" s="4" t="s">
        <v>1830</v>
      </c>
      <c r="H898" s="9">
        <v>1</v>
      </c>
      <c r="I898" s="6"/>
      <c r="J898" s="10" t="s">
        <v>249</v>
      </c>
      <c r="K898">
        <f>_xll.AtlasFormulas.AtlasFunctions.AtlasBalance("PROD",DataAreaId,"T.LedgerTrans","Sum|AmountMST|0","","","","","","","AccountNum|Voucher","120010",$J898)</f>
        <v>0</v>
      </c>
    </row>
    <row r="899" spans="1:11" x14ac:dyDescent="0.25">
      <c r="A899" s="4" t="s">
        <v>870</v>
      </c>
      <c r="B899" s="7" t="str">
        <f>_xll.AtlasFormulas.AtlasFunctions.AtlasTable("PROD",DataAreaId,"T.SalesTable","%CustAccount","","","","","","","SalesId",$A899)</f>
        <v>364-000058</v>
      </c>
      <c r="C899" s="7" t="str">
        <f>_xll.AtlasFormulas.AtlasFunctions.AtlasTable("PROD",DataAreaId,"T.CustTable","%Name","","","","","","","AccountNum",$B899)</f>
        <v>D. van der Steen B.V.</v>
      </c>
      <c r="D899" s="4" t="s">
        <v>867</v>
      </c>
      <c r="E899" s="4" t="s">
        <v>869</v>
      </c>
      <c r="F899" s="6"/>
      <c r="G899" s="4" t="s">
        <v>1830</v>
      </c>
      <c r="H899" s="9">
        <v>1</v>
      </c>
      <c r="I899" s="6"/>
      <c r="J899" s="10" t="s">
        <v>249</v>
      </c>
      <c r="K899">
        <f>_xll.AtlasFormulas.AtlasFunctions.AtlasBalance("PROD",DataAreaId,"T.LedgerTrans","Sum|AmountMST|0","","","","","","","AccountNum|Voucher","120010",$J899)</f>
        <v>0</v>
      </c>
    </row>
    <row r="900" spans="1:11" x14ac:dyDescent="0.25">
      <c r="A900" s="4" t="s">
        <v>872</v>
      </c>
      <c r="B900" s="7" t="str">
        <f>_xll.AtlasFormulas.AtlasFunctions.AtlasTable("PROD",DataAreaId,"T.SalesTable","%CustAccount","","","","","","","SalesId",$A900)</f>
        <v>364-000007</v>
      </c>
      <c r="C900" s="7" t="str">
        <f>_xll.AtlasFormulas.AtlasFunctions.AtlasTable("PROD",DataAreaId,"T.CustTable","%Name","","","","","","","AccountNum",$B900)</f>
        <v>Versluys &amp; Zoon B.V.</v>
      </c>
      <c r="D900" s="4" t="s">
        <v>867</v>
      </c>
      <c r="E900" s="4" t="s">
        <v>869</v>
      </c>
      <c r="F900" s="6"/>
      <c r="G900" s="4" t="s">
        <v>1830</v>
      </c>
      <c r="H900" s="9">
        <v>1</v>
      </c>
      <c r="I900" s="6"/>
      <c r="J900" s="10" t="s">
        <v>249</v>
      </c>
      <c r="K900">
        <f>_xll.AtlasFormulas.AtlasFunctions.AtlasBalance("PROD",DataAreaId,"T.LedgerTrans","Sum|AmountMST|0","","","","","","","AccountNum|Voucher","120010",$J900)</f>
        <v>0</v>
      </c>
    </row>
    <row r="901" spans="1:11" x14ac:dyDescent="0.25">
      <c r="A901" s="4" t="s">
        <v>874</v>
      </c>
      <c r="B901" s="7" t="str">
        <f>_xll.AtlasFormulas.AtlasFunctions.AtlasTable("PROD",DataAreaId,"T.SalesTable","%CustAccount","","","","","","","SalesId",$A901)</f>
        <v>364-000007</v>
      </c>
      <c r="C901" s="7" t="str">
        <f>_xll.AtlasFormulas.AtlasFunctions.AtlasTable("PROD",DataAreaId,"T.CustTable","%Name","","","","","","","AccountNum",$B901)</f>
        <v>Versluys &amp; Zoon B.V.</v>
      </c>
      <c r="D901" s="4" t="s">
        <v>867</v>
      </c>
      <c r="E901" s="4" t="s">
        <v>869</v>
      </c>
      <c r="F901" s="6"/>
      <c r="G901" s="4" t="s">
        <v>1830</v>
      </c>
      <c r="H901" s="9">
        <v>1</v>
      </c>
      <c r="I901" s="6"/>
      <c r="J901" s="10" t="s">
        <v>249</v>
      </c>
      <c r="K901">
        <f>_xll.AtlasFormulas.AtlasFunctions.AtlasBalance("PROD",DataAreaId,"T.LedgerTrans","Sum|AmountMST|0","","","","","","","AccountNum|Voucher","120010",$J901)</f>
        <v>0</v>
      </c>
    </row>
    <row r="902" spans="1:11" x14ac:dyDescent="0.25">
      <c r="A902" s="4" t="s">
        <v>876</v>
      </c>
      <c r="B902" s="7" t="str">
        <f>_xll.AtlasFormulas.AtlasFunctions.AtlasTable("PROD",DataAreaId,"T.SalesTable","%CustAccount","","","","","","","SalesId",$A902)</f>
        <v>364-000007</v>
      </c>
      <c r="C902" s="7" t="str">
        <f>_xll.AtlasFormulas.AtlasFunctions.AtlasTable("PROD",DataAreaId,"T.CustTable","%Name","","","","","","","AccountNum",$B902)</f>
        <v>Versluys &amp; Zoon B.V.</v>
      </c>
      <c r="D902" s="4" t="s">
        <v>867</v>
      </c>
      <c r="E902" s="4" t="s">
        <v>869</v>
      </c>
      <c r="F902" s="6"/>
      <c r="G902" s="4" t="s">
        <v>1830</v>
      </c>
      <c r="H902" s="9">
        <v>1</v>
      </c>
      <c r="I902" s="6"/>
      <c r="J902" s="10" t="s">
        <v>249</v>
      </c>
      <c r="K902">
        <f>_xll.AtlasFormulas.AtlasFunctions.AtlasBalance("PROD",DataAreaId,"T.LedgerTrans","Sum|AmountMST|0","","","","","","","AccountNum|Voucher","120010",$J902)</f>
        <v>0</v>
      </c>
    </row>
    <row r="903" spans="1:11" x14ac:dyDescent="0.25">
      <c r="A903" s="4" t="s">
        <v>878</v>
      </c>
      <c r="B903" s="7" t="str">
        <f>_xll.AtlasFormulas.AtlasFunctions.AtlasTable("PROD",DataAreaId,"T.SalesTable","%CustAccount","","","","","","","SalesId",$A903)</f>
        <v>364-000007</v>
      </c>
      <c r="C903" s="7" t="str">
        <f>_xll.AtlasFormulas.AtlasFunctions.AtlasTable("PROD",DataAreaId,"T.CustTable","%Name","","","","","","","AccountNum",$B903)</f>
        <v>Versluys &amp; Zoon B.V.</v>
      </c>
      <c r="D903" s="4" t="s">
        <v>867</v>
      </c>
      <c r="E903" s="4" t="s">
        <v>869</v>
      </c>
      <c r="F903" s="6"/>
      <c r="G903" s="4" t="s">
        <v>1830</v>
      </c>
      <c r="H903" s="9">
        <v>1</v>
      </c>
      <c r="I903" s="6"/>
      <c r="J903" s="10" t="s">
        <v>249</v>
      </c>
      <c r="K903">
        <f>_xll.AtlasFormulas.AtlasFunctions.AtlasBalance("PROD",DataAreaId,"T.LedgerTrans","Sum|AmountMST|0","","","","","","","AccountNum|Voucher","120010",$J903)</f>
        <v>0</v>
      </c>
    </row>
    <row r="904" spans="1:11" x14ac:dyDescent="0.25">
      <c r="A904" s="4" t="s">
        <v>880</v>
      </c>
      <c r="B904" s="7" t="str">
        <f>_xll.AtlasFormulas.AtlasFunctions.AtlasTable("PROD",DataAreaId,"T.SalesTable","%CustAccount","","","","","","","SalesId",$A904)</f>
        <v>364-000097</v>
      </c>
      <c r="C904" s="7" t="str">
        <f>_xll.AtlasFormulas.AtlasFunctions.AtlasTable("PROD",DataAreaId,"T.CustTable","%Name","","","","","","","AccountNum",$B904)</f>
        <v>Heijmans Wegen</v>
      </c>
      <c r="D904" s="4" t="s">
        <v>867</v>
      </c>
      <c r="E904" s="4" t="s">
        <v>869</v>
      </c>
      <c r="F904" s="6"/>
      <c r="G904" s="4" t="s">
        <v>1830</v>
      </c>
      <c r="H904" s="9">
        <v>1</v>
      </c>
      <c r="I904" s="6"/>
      <c r="J904" s="10" t="s">
        <v>249</v>
      </c>
      <c r="K904">
        <f>_xll.AtlasFormulas.AtlasFunctions.AtlasBalance("PROD",DataAreaId,"T.LedgerTrans","Sum|AmountMST|0","","","","","","","AccountNum|Voucher","120010",$J904)</f>
        <v>0</v>
      </c>
    </row>
    <row r="905" spans="1:11" x14ac:dyDescent="0.25">
      <c r="A905" s="4" t="s">
        <v>882</v>
      </c>
      <c r="B905" s="7" t="str">
        <f>_xll.AtlasFormulas.AtlasFunctions.AtlasTable("PROD",DataAreaId,"T.SalesTable","%CustAccount","","","","","","","SalesId",$A905)</f>
        <v>364-000041</v>
      </c>
      <c r="C905" s="7" t="str">
        <f>_xll.AtlasFormulas.AtlasFunctions.AtlasTable("PROD",DataAreaId,"T.CustTable","%Name","","","","","","","AccountNum",$B905)</f>
        <v>Dura Vermeer Infrastructuur Noord West</v>
      </c>
      <c r="D905" s="4" t="s">
        <v>867</v>
      </c>
      <c r="E905" s="4" t="s">
        <v>869</v>
      </c>
      <c r="F905" s="6"/>
      <c r="G905" s="4" t="s">
        <v>1830</v>
      </c>
      <c r="H905" s="9">
        <v>1</v>
      </c>
      <c r="I905" s="6"/>
      <c r="J905" s="10" t="s">
        <v>249</v>
      </c>
      <c r="K905">
        <f>_xll.AtlasFormulas.AtlasFunctions.AtlasBalance("PROD",DataAreaId,"T.LedgerTrans","Sum|AmountMST|0","","","","","","","AccountNum|Voucher","120010",$J905)</f>
        <v>0</v>
      </c>
    </row>
    <row r="906" spans="1:11" x14ac:dyDescent="0.25">
      <c r="A906" s="4" t="s">
        <v>884</v>
      </c>
      <c r="B906" s="7" t="str">
        <f>_xll.AtlasFormulas.AtlasFunctions.AtlasTable("PROD",DataAreaId,"T.SalesTable","%CustAccount","","","","","","","SalesId",$A906)</f>
        <v>364-000041</v>
      </c>
      <c r="C906" s="7" t="str">
        <f>_xll.AtlasFormulas.AtlasFunctions.AtlasTable("PROD",DataAreaId,"T.CustTable","%Name","","","","","","","AccountNum",$B906)</f>
        <v>Dura Vermeer Infrastructuur Noord West</v>
      </c>
      <c r="D906" s="4" t="s">
        <v>867</v>
      </c>
      <c r="E906" s="4" t="s">
        <v>869</v>
      </c>
      <c r="F906" s="6"/>
      <c r="G906" s="4" t="s">
        <v>1830</v>
      </c>
      <c r="H906" s="9">
        <v>1</v>
      </c>
      <c r="I906" s="6"/>
      <c r="J906" s="10" t="s">
        <v>249</v>
      </c>
      <c r="K906">
        <f>_xll.AtlasFormulas.AtlasFunctions.AtlasBalance("PROD",DataAreaId,"T.LedgerTrans","Sum|AmountMST|0","","","","","","","AccountNum|Voucher","120010",$J906)</f>
        <v>0</v>
      </c>
    </row>
    <row r="907" spans="1:11" x14ac:dyDescent="0.25">
      <c r="A907" s="4" t="s">
        <v>886</v>
      </c>
      <c r="B907" s="7" t="str">
        <f>_xll.AtlasFormulas.AtlasFunctions.AtlasTable("PROD",DataAreaId,"T.SalesTable","%CustAccount","","","","","","","SalesId",$A907)</f>
        <v>364-000043</v>
      </c>
      <c r="C907" s="7" t="str">
        <f>_xll.AtlasFormulas.AtlasFunctions.AtlasTable("PROD",DataAreaId,"T.CustTable","%Name","","","","","","","AccountNum",$B907)</f>
        <v>Gebr. Van Kessel Wegenbouw B.V. Regio West</v>
      </c>
      <c r="D907" s="4" t="s">
        <v>867</v>
      </c>
      <c r="E907" s="4" t="s">
        <v>869</v>
      </c>
      <c r="F907" s="6"/>
      <c r="G907" s="4" t="s">
        <v>1830</v>
      </c>
      <c r="H907" s="9">
        <v>1</v>
      </c>
      <c r="I907" s="6"/>
      <c r="J907" s="10" t="s">
        <v>249</v>
      </c>
      <c r="K907">
        <f>_xll.AtlasFormulas.AtlasFunctions.AtlasBalance("PROD",DataAreaId,"T.LedgerTrans","Sum|AmountMST|0","","","","","","","AccountNum|Voucher","120010",$J907)</f>
        <v>0</v>
      </c>
    </row>
    <row r="908" spans="1:11" x14ac:dyDescent="0.25">
      <c r="A908" s="4" t="s">
        <v>888</v>
      </c>
      <c r="B908" s="7" t="str">
        <f>_xll.AtlasFormulas.AtlasFunctions.AtlasTable("PROD",DataAreaId,"T.SalesTable","%CustAccount","","","","","","","SalesId",$A908)</f>
        <v>364-000043</v>
      </c>
      <c r="C908" s="7" t="str">
        <f>_xll.AtlasFormulas.AtlasFunctions.AtlasTable("PROD",DataAreaId,"T.CustTable","%Name","","","","","","","AccountNum",$B908)</f>
        <v>Gebr. Van Kessel Wegenbouw B.V. Regio West</v>
      </c>
      <c r="D908" s="4" t="s">
        <v>867</v>
      </c>
      <c r="E908" s="4" t="s">
        <v>869</v>
      </c>
      <c r="F908" s="6"/>
      <c r="G908" s="4" t="s">
        <v>1830</v>
      </c>
      <c r="H908" s="9">
        <v>1</v>
      </c>
      <c r="I908" s="6"/>
      <c r="J908" s="10" t="s">
        <v>249</v>
      </c>
      <c r="K908">
        <f>_xll.AtlasFormulas.AtlasFunctions.AtlasBalance("PROD",DataAreaId,"T.LedgerTrans","Sum|AmountMST|0","","","","","","","AccountNum|Voucher","120010",$J908)</f>
        <v>0</v>
      </c>
    </row>
    <row r="909" spans="1:11" x14ac:dyDescent="0.25">
      <c r="A909" s="4" t="s">
        <v>890</v>
      </c>
      <c r="B909" s="7" t="str">
        <f>_xll.AtlasFormulas.AtlasFunctions.AtlasTable("PROD",DataAreaId,"T.SalesTable","%CustAccount","","","","","","","SalesId",$A909)</f>
        <v>364-000043</v>
      </c>
      <c r="C909" s="7" t="str">
        <f>_xll.AtlasFormulas.AtlasFunctions.AtlasTable("PROD",DataAreaId,"T.CustTable","%Name","","","","","","","AccountNum",$B909)</f>
        <v>Gebr. Van Kessel Wegenbouw B.V. Regio West</v>
      </c>
      <c r="D909" s="4" t="s">
        <v>867</v>
      </c>
      <c r="E909" s="4" t="s">
        <v>869</v>
      </c>
      <c r="F909" s="6"/>
      <c r="G909" s="4" t="s">
        <v>1830</v>
      </c>
      <c r="H909" s="9">
        <v>1</v>
      </c>
      <c r="I909" s="6"/>
      <c r="J909" s="10" t="s">
        <v>249</v>
      </c>
      <c r="K909">
        <f>_xll.AtlasFormulas.AtlasFunctions.AtlasBalance("PROD",DataAreaId,"T.LedgerTrans","Sum|AmountMST|0","","","","","","","AccountNum|Voucher","120010",$J909)</f>
        <v>0</v>
      </c>
    </row>
    <row r="910" spans="1:11" x14ac:dyDescent="0.25">
      <c r="A910" s="4" t="s">
        <v>892</v>
      </c>
      <c r="B910" s="7" t="str">
        <f>_xll.AtlasFormulas.AtlasFunctions.AtlasTable("PROD",DataAreaId,"T.SalesTable","%CustAccount","","","","","","","SalesId",$A910)</f>
        <v>364-000099</v>
      </c>
      <c r="C910" s="7" t="str">
        <f>_xll.AtlasFormulas.AtlasFunctions.AtlasTable("PROD",DataAreaId,"T.CustTable","%Name","","","","","","","AccountNum",$B910)</f>
        <v>KWS Infra Zwijndrecht</v>
      </c>
      <c r="D910" s="4" t="s">
        <v>867</v>
      </c>
      <c r="E910" s="4" t="s">
        <v>869</v>
      </c>
      <c r="F910" s="6"/>
      <c r="G910" s="4" t="s">
        <v>1830</v>
      </c>
      <c r="H910" s="9">
        <v>1</v>
      </c>
      <c r="I910" s="6"/>
      <c r="J910" s="10" t="s">
        <v>249</v>
      </c>
      <c r="K910">
        <f>_xll.AtlasFormulas.AtlasFunctions.AtlasBalance("PROD",DataAreaId,"T.LedgerTrans","Sum|AmountMST|0","","","","","","","AccountNum|Voucher","120010",$J910)</f>
        <v>0</v>
      </c>
    </row>
    <row r="911" spans="1:11" x14ac:dyDescent="0.25">
      <c r="A911" s="4" t="s">
        <v>894</v>
      </c>
      <c r="B911" s="7" t="str">
        <f>_xll.AtlasFormulas.AtlasFunctions.AtlasTable("PROD",DataAreaId,"T.SalesTable","%CustAccount","","","","","","","SalesId",$A911)</f>
        <v>364-000043</v>
      </c>
      <c r="C911" s="7" t="str">
        <f>_xll.AtlasFormulas.AtlasFunctions.AtlasTable("PROD",DataAreaId,"T.CustTable","%Name","","","","","","","AccountNum",$B911)</f>
        <v>Gebr. Van Kessel Wegenbouw B.V. Regio West</v>
      </c>
      <c r="D911" s="4" t="s">
        <v>867</v>
      </c>
      <c r="E911" s="4" t="s">
        <v>869</v>
      </c>
      <c r="F911" s="6"/>
      <c r="G911" s="4" t="s">
        <v>1830</v>
      </c>
      <c r="H911" s="9">
        <v>1</v>
      </c>
      <c r="I911" s="6"/>
      <c r="J911" s="10" t="s">
        <v>249</v>
      </c>
      <c r="K911">
        <f>_xll.AtlasFormulas.AtlasFunctions.AtlasBalance("PROD",DataAreaId,"T.LedgerTrans","Sum|AmountMST|0","","","","","","","AccountNum|Voucher","120010",$J911)</f>
        <v>0</v>
      </c>
    </row>
    <row r="912" spans="1:11" x14ac:dyDescent="0.25">
      <c r="A912" s="4" t="s">
        <v>896</v>
      </c>
      <c r="B912" s="7" t="str">
        <f>_xll.AtlasFormulas.AtlasFunctions.AtlasTable("PROD",DataAreaId,"T.SalesTable","%CustAccount","","","","","","","SalesId",$A912)</f>
        <v>364-000099</v>
      </c>
      <c r="C912" s="7" t="str">
        <f>_xll.AtlasFormulas.AtlasFunctions.AtlasTable("PROD",DataAreaId,"T.CustTable","%Name","","","","","","","AccountNum",$B912)</f>
        <v>KWS Infra Zwijndrecht</v>
      </c>
      <c r="D912" s="4" t="s">
        <v>867</v>
      </c>
      <c r="E912" s="4" t="s">
        <v>869</v>
      </c>
      <c r="F912" s="6"/>
      <c r="G912" s="4" t="s">
        <v>1830</v>
      </c>
      <c r="H912" s="9">
        <v>1</v>
      </c>
      <c r="I912" s="6"/>
      <c r="J912" s="10" t="s">
        <v>249</v>
      </c>
      <c r="K912">
        <f>_xll.AtlasFormulas.AtlasFunctions.AtlasBalance("PROD",DataAreaId,"T.LedgerTrans","Sum|AmountMST|0","","","","","","","AccountNum|Voucher","120010",$J912)</f>
        <v>0</v>
      </c>
    </row>
    <row r="913" spans="1:11" x14ac:dyDescent="0.25">
      <c r="A913" s="4" t="s">
        <v>898</v>
      </c>
      <c r="B913" s="7" t="str">
        <f>_xll.AtlasFormulas.AtlasFunctions.AtlasTable("PROD",DataAreaId,"T.SalesTable","%CustAccount","","","","","","","SalesId",$A913)</f>
        <v>364-000044</v>
      </c>
      <c r="C913" s="7" t="str">
        <f>_xll.AtlasFormulas.AtlasFunctions.AtlasTable("PROD",DataAreaId,"T.CustTable","%Name","","","","","","","AccountNum",$B913)</f>
        <v>Schagen Infra B.V.</v>
      </c>
      <c r="D913" s="4" t="s">
        <v>867</v>
      </c>
      <c r="E913" s="4" t="s">
        <v>869</v>
      </c>
      <c r="F913" s="6"/>
      <c r="G913" s="4" t="s">
        <v>1830</v>
      </c>
      <c r="H913" s="9">
        <v>1</v>
      </c>
      <c r="I913" s="6"/>
      <c r="J913" s="10" t="s">
        <v>249</v>
      </c>
      <c r="K913">
        <f>_xll.AtlasFormulas.AtlasFunctions.AtlasBalance("PROD",DataAreaId,"T.LedgerTrans","Sum|AmountMST|0","","","","","","","AccountNum|Voucher","120010",$J913)</f>
        <v>0</v>
      </c>
    </row>
    <row r="914" spans="1:11" x14ac:dyDescent="0.25">
      <c r="A914" s="4" t="s">
        <v>900</v>
      </c>
      <c r="B914" s="7" t="str">
        <f>_xll.AtlasFormulas.AtlasFunctions.AtlasTable("PROD",DataAreaId,"T.SalesTable","%CustAccount","","","","","","","SalesId",$A914)</f>
        <v>364-000002</v>
      </c>
      <c r="C914" s="7" t="str">
        <f>_xll.AtlasFormulas.AtlasFunctions.AtlasTable("PROD",DataAreaId,"T.CustTable","%Name","","","","","","","AccountNum",$B914)</f>
        <v>Aannemingsbedrijf De Jong en Zoon Beesd B.V.</v>
      </c>
      <c r="D914" s="4" t="s">
        <v>867</v>
      </c>
      <c r="E914" s="4" t="s">
        <v>869</v>
      </c>
      <c r="F914" s="6"/>
      <c r="G914" s="4" t="s">
        <v>1830</v>
      </c>
      <c r="H914" s="9">
        <v>1</v>
      </c>
      <c r="I914" s="6"/>
      <c r="J914" s="10" t="s">
        <v>249</v>
      </c>
      <c r="K914">
        <f>_xll.AtlasFormulas.AtlasFunctions.AtlasBalance("PROD",DataAreaId,"T.LedgerTrans","Sum|AmountMST|0","","","","","","","AccountNum|Voucher","120010",$J914)</f>
        <v>0</v>
      </c>
    </row>
    <row r="915" spans="1:11" x14ac:dyDescent="0.25">
      <c r="A915" s="4" t="s">
        <v>902</v>
      </c>
      <c r="B915" s="7" t="str">
        <f>_xll.AtlasFormulas.AtlasFunctions.AtlasTable("PROD",DataAreaId,"T.SalesTable","%CustAccount","","","","","","","SalesId",$A915)</f>
        <v>364-000061</v>
      </c>
      <c r="C915" s="7" t="str">
        <f>_xll.AtlasFormulas.AtlasFunctions.AtlasTable("PROD",DataAreaId,"T.CustTable","%Name","","","","","","","AccountNum",$B915)</f>
        <v>Heijmans Wegen B.V. Asset Management Schiphol</v>
      </c>
      <c r="D915" s="4" t="s">
        <v>867</v>
      </c>
      <c r="E915" s="4" t="s">
        <v>869</v>
      </c>
      <c r="F915" s="6"/>
      <c r="G915" s="4" t="s">
        <v>1830</v>
      </c>
      <c r="H915" s="9">
        <v>1</v>
      </c>
      <c r="I915" s="6"/>
      <c r="J915" s="10" t="s">
        <v>249</v>
      </c>
      <c r="K915">
        <f>_xll.AtlasFormulas.AtlasFunctions.AtlasBalance("PROD",DataAreaId,"T.LedgerTrans","Sum|AmountMST|0","","","","","","","AccountNum|Voucher","120010",$J915)</f>
        <v>0</v>
      </c>
    </row>
    <row r="916" spans="1:11" x14ac:dyDescent="0.25">
      <c r="A916" s="4" t="s">
        <v>904</v>
      </c>
      <c r="B916" s="7" t="str">
        <f>_xll.AtlasFormulas.AtlasFunctions.AtlasTable("PROD",DataAreaId,"T.SalesTable","%CustAccount","","","","","","","SalesId",$A916)</f>
        <v>364-000058</v>
      </c>
      <c r="C916" s="7" t="str">
        <f>_xll.AtlasFormulas.AtlasFunctions.AtlasTable("PROD",DataAreaId,"T.CustTable","%Name","","","","","","","AccountNum",$B916)</f>
        <v>D. van der Steen B.V.</v>
      </c>
      <c r="D916" s="4" t="s">
        <v>867</v>
      </c>
      <c r="E916" s="4" t="s">
        <v>869</v>
      </c>
      <c r="F916" s="6"/>
      <c r="G916" s="4" t="s">
        <v>1830</v>
      </c>
      <c r="H916" s="9">
        <v>1</v>
      </c>
      <c r="I916" s="6"/>
      <c r="J916" s="10" t="s">
        <v>249</v>
      </c>
      <c r="K916">
        <f>_xll.AtlasFormulas.AtlasFunctions.AtlasBalance("PROD",DataAreaId,"T.LedgerTrans","Sum|AmountMST|0","","","","","","","AccountNum|Voucher","120010",$J916)</f>
        <v>0</v>
      </c>
    </row>
    <row r="917" spans="1:11" x14ac:dyDescent="0.25">
      <c r="A917" s="4" t="s">
        <v>799</v>
      </c>
      <c r="B917" s="7" t="str">
        <f>_xll.AtlasFormulas.AtlasFunctions.AtlasTable("PROD",DataAreaId,"T.SalesTable","%CustAccount","","","","","","","SalesId",$A917)</f>
        <v>364-000011</v>
      </c>
      <c r="C917" s="7" t="str">
        <f>_xll.AtlasFormulas.AtlasFunctions.AtlasTable("PROD",DataAreaId,"T.CustTable","%Name","","","","","","","AccountNum",$B917)</f>
        <v>Fortius B.K.International bvba</v>
      </c>
      <c r="D917" s="4" t="s">
        <v>288</v>
      </c>
      <c r="E917" s="4" t="s">
        <v>289</v>
      </c>
      <c r="F917" s="6"/>
      <c r="G917" s="4" t="s">
        <v>1830</v>
      </c>
      <c r="H917" s="9">
        <v>960</v>
      </c>
      <c r="I917" s="6"/>
      <c r="J917" s="10" t="s">
        <v>249</v>
      </c>
      <c r="K917">
        <f>_xll.AtlasFormulas.AtlasFunctions.AtlasBalance("PROD",DataAreaId,"T.LedgerTrans","Sum|AmountMST|0","","","","","","","AccountNum|Voucher","120010",$J917)</f>
        <v>0</v>
      </c>
    </row>
    <row r="918" spans="1:11" x14ac:dyDescent="0.25">
      <c r="A918" s="4" t="s">
        <v>801</v>
      </c>
      <c r="B918" s="7" t="str">
        <f>_xll.AtlasFormulas.AtlasFunctions.AtlasTable("PROD",DataAreaId,"T.SalesTable","%CustAccount","","","","","","","SalesId",$A918)</f>
        <v>364-000011</v>
      </c>
      <c r="C918" s="7" t="str">
        <f>_xll.AtlasFormulas.AtlasFunctions.AtlasTable("PROD",DataAreaId,"T.CustTable","%Name","","","","","","","AccountNum",$B918)</f>
        <v>Fortius B.K.International bvba</v>
      </c>
      <c r="D918" s="4" t="s">
        <v>288</v>
      </c>
      <c r="E918" s="4" t="s">
        <v>289</v>
      </c>
      <c r="F918" s="6"/>
      <c r="G918" s="4" t="s">
        <v>1830</v>
      </c>
      <c r="H918" s="9">
        <v>960</v>
      </c>
      <c r="I918" s="6"/>
      <c r="J918" s="10" t="s">
        <v>249</v>
      </c>
      <c r="K918">
        <f>_xll.AtlasFormulas.AtlasFunctions.AtlasBalance("PROD",DataAreaId,"T.LedgerTrans","Sum|AmountMST|0","","","","","","","AccountNum|Voucher","120010",$J918)</f>
        <v>0</v>
      </c>
    </row>
    <row r="919" spans="1:11" x14ac:dyDescent="0.25">
      <c r="A919" s="2" t="s">
        <v>9</v>
      </c>
      <c r="B919" s="2"/>
      <c r="C919" s="2"/>
      <c r="D919" s="3" t="s">
        <v>9</v>
      </c>
      <c r="E919" s="3"/>
      <c r="F919" s="5"/>
      <c r="G919" s="3"/>
      <c r="H919" s="8">
        <f>SUBTOTAL(109,AtlasReport_2_Table_1[Quantity])</f>
        <v>408660.08</v>
      </c>
      <c r="I919" s="5"/>
      <c r="J919" s="10"/>
    </row>
    <row r="920" spans="1:11" x14ac:dyDescent="0.25">
      <c r="A920" s="2"/>
      <c r="B920" s="2"/>
      <c r="C920" s="2"/>
      <c r="D920" s="2"/>
      <c r="E920" s="2"/>
      <c r="F920" s="5"/>
      <c r="G920" s="2"/>
      <c r="H920" s="8"/>
      <c r="I920" s="5"/>
    </row>
    <row r="921" spans="1:11" x14ac:dyDescent="0.25">
      <c r="A921" s="2"/>
      <c r="B921" s="2"/>
      <c r="C921" s="2"/>
      <c r="D921" s="2"/>
      <c r="E921" s="2"/>
      <c r="F921" s="5"/>
      <c r="G921" s="2"/>
      <c r="H921" s="8"/>
      <c r="I921" s="5"/>
      <c r="J921" s="5"/>
    </row>
  </sheetData>
  <pageMargins left="0.70866141732283472" right="0.70866141732283472" top="0.74803149606299213" bottom="0.74803149606299213" header="0.31496062992125984" footer="0.31496062992125984"/>
  <pageSetup paperSize="9" scale="67" fitToHeight="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20.28515625" customWidth="1"/>
    <col min="3" max="3" width="43.42578125" customWidth="1"/>
    <col min="4" max="4" width="14.85546875" customWidth="1"/>
    <col min="5" max="5" width="11.7109375" customWidth="1"/>
    <col min="6" max="6" width="22" customWidth="1"/>
    <col min="7" max="7" width="15.7109375" customWidth="1"/>
    <col min="8" max="8" width="13.5703125" customWidth="1"/>
    <col min="9" max="9" width="11.7109375" customWidth="1"/>
    <col min="10" max="10" width="22.7109375" customWidth="1"/>
  </cols>
  <sheetData>
    <row r="1" spans="1:10" ht="22.5" x14ac:dyDescent="0.3">
      <c r="A1" s="11" t="s">
        <v>30</v>
      </c>
      <c r="B1" s="11"/>
      <c r="C1" s="11"/>
      <c r="D1" s="11"/>
      <c r="E1" s="11"/>
      <c r="F1" s="11"/>
      <c r="G1" s="11"/>
      <c r="H1" s="2"/>
      <c r="I1" s="2"/>
      <c r="J1" s="2"/>
    </row>
    <row r="2" spans="1:10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  <c r="G2" s="5" t="s">
        <v>39</v>
      </c>
    </row>
    <row r="3" spans="1:10" x14ac:dyDescent="0.25">
      <c r="A3" s="4" t="s">
        <v>1831</v>
      </c>
      <c r="B3" s="4" t="s">
        <v>260</v>
      </c>
      <c r="C3" s="4" t="s">
        <v>261</v>
      </c>
      <c r="D3" s="6">
        <v>42823</v>
      </c>
      <c r="E3" s="9">
        <v>-97.5</v>
      </c>
      <c r="F3" s="9">
        <v>-492.11</v>
      </c>
      <c r="G3" s="6">
        <v>42825</v>
      </c>
    </row>
    <row r="4" spans="1:10" x14ac:dyDescent="0.25">
      <c r="A4" s="4" t="s">
        <v>1831</v>
      </c>
      <c r="B4" s="4" t="s">
        <v>276</v>
      </c>
      <c r="C4" s="4" t="s">
        <v>277</v>
      </c>
      <c r="D4" s="6">
        <v>42823</v>
      </c>
      <c r="E4" s="9">
        <v>-1400</v>
      </c>
      <c r="F4" s="9">
        <v>-544.36</v>
      </c>
      <c r="G4" s="6">
        <v>42825</v>
      </c>
    </row>
    <row r="5" spans="1:10" x14ac:dyDescent="0.25">
      <c r="A5" s="2" t="s">
        <v>9</v>
      </c>
      <c r="B5" s="3" t="s">
        <v>9</v>
      </c>
      <c r="C5" s="3"/>
      <c r="D5" s="5"/>
      <c r="E5" s="8">
        <f>SUBTOTAL(109,AtlasReport_3_Table_1[Quantity])</f>
        <v>-1497.5</v>
      </c>
      <c r="F5" s="8">
        <f>SUBTOTAL(109,AtlasReport_3_Table_1[Physical cost amount])</f>
        <v>-1036.47</v>
      </c>
      <c r="G5" s="5"/>
    </row>
    <row r="6" spans="1:10" x14ac:dyDescent="0.25">
      <c r="A6" s="2"/>
      <c r="B6" s="2"/>
      <c r="C6" s="2"/>
      <c r="D6" s="5"/>
      <c r="E6" s="8"/>
      <c r="F6" s="8"/>
      <c r="G6" s="5"/>
    </row>
    <row r="7" spans="1:10" x14ac:dyDescent="0.25">
      <c r="A7" s="2"/>
      <c r="B7" s="2"/>
      <c r="C7" s="2"/>
      <c r="D7" s="5"/>
      <c r="E7" s="8"/>
      <c r="F7" s="8"/>
      <c r="G7" s="5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38.5703125" customWidth="1"/>
    <col min="3" max="3" width="41.85546875" customWidth="1"/>
    <col min="4" max="4" width="14.85546875" customWidth="1"/>
    <col min="5" max="5" width="11" customWidth="1"/>
    <col min="6" max="6" width="22" customWidth="1"/>
    <col min="7" max="7" width="15.85546875" bestFit="1" customWidth="1"/>
    <col min="8" max="8" width="13.5703125" bestFit="1" customWidth="1"/>
    <col min="9" max="9" width="11" bestFit="1" customWidth="1"/>
    <col min="10" max="10" width="22.7109375" bestFit="1" customWidth="1"/>
  </cols>
  <sheetData>
    <row r="1" spans="1:6" ht="22.5" x14ac:dyDescent="0.3">
      <c r="A1" s="11" t="s">
        <v>32</v>
      </c>
      <c r="B1" s="11"/>
      <c r="C1" s="11"/>
      <c r="D1" s="11"/>
      <c r="E1" s="11"/>
      <c r="F1" s="11"/>
    </row>
    <row r="2" spans="1:6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</row>
    <row r="3" spans="1:6" x14ac:dyDescent="0.25">
      <c r="A3" s="4" t="s">
        <v>1831</v>
      </c>
      <c r="B3" s="4" t="s">
        <v>777</v>
      </c>
      <c r="C3" s="4" t="s">
        <v>779</v>
      </c>
      <c r="D3" s="6">
        <v>42823</v>
      </c>
      <c r="E3" s="9">
        <v>1400</v>
      </c>
      <c r="F3" s="9">
        <v>811.03</v>
      </c>
    </row>
    <row r="4" spans="1:6" x14ac:dyDescent="0.25">
      <c r="A4" s="2" t="s">
        <v>9</v>
      </c>
      <c r="B4" s="3" t="s">
        <v>9</v>
      </c>
      <c r="C4" s="3"/>
      <c r="D4" s="5"/>
      <c r="E4" s="8">
        <f>SUBTOTAL(109,AtlasReport_6_Table_1[Quantity])</f>
        <v>1400</v>
      </c>
      <c r="F4" s="8">
        <f>SUBTOTAL(109,AtlasReport_6_Table_1[Physical cost amount])</f>
        <v>811.03</v>
      </c>
    </row>
    <row r="5" spans="1:6" x14ac:dyDescent="0.25">
      <c r="A5" s="2"/>
      <c r="B5" s="2"/>
      <c r="C5" s="2"/>
      <c r="D5" s="5"/>
      <c r="E5" s="8"/>
      <c r="F5" s="8"/>
    </row>
    <row r="6" spans="1:6" x14ac:dyDescent="0.25">
      <c r="A6" s="2"/>
      <c r="B6" s="2"/>
      <c r="C6" s="2"/>
      <c r="D6" s="5"/>
      <c r="E6" s="8"/>
      <c r="F6" s="8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workbookViewId="0">
      <selection activeCell="D35" sqref="D35"/>
    </sheetView>
  </sheetViews>
  <sheetFormatPr defaultColWidth="9.140625" defaultRowHeight="15" x14ac:dyDescent="0.25"/>
  <cols>
    <col min="1" max="1" width="50.5703125" customWidth="1"/>
    <col min="2" max="2" width="14.85546875" customWidth="1"/>
    <col min="3" max="3" width="29.85546875" customWidth="1"/>
    <col min="4" max="4" width="14.7109375" customWidth="1"/>
    <col min="5" max="5" width="11" customWidth="1"/>
    <col min="6" max="6" width="15.7109375" customWidth="1"/>
    <col min="7" max="7" width="14.85546875" customWidth="1"/>
  </cols>
  <sheetData>
    <row r="1" spans="1:7" ht="22.5" x14ac:dyDescent="0.3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2" t="s">
        <v>31</v>
      </c>
      <c r="B2" s="2" t="s">
        <v>2</v>
      </c>
      <c r="C2" s="2" t="s">
        <v>12</v>
      </c>
      <c r="D2" s="2" t="s">
        <v>4</v>
      </c>
      <c r="E2" s="8" t="s">
        <v>8</v>
      </c>
      <c r="F2" s="5" t="s">
        <v>39</v>
      </c>
      <c r="G2" s="5" t="s">
        <v>5</v>
      </c>
    </row>
    <row r="3" spans="1:7" x14ac:dyDescent="0.25">
      <c r="A3" s="4" t="s">
        <v>1831</v>
      </c>
      <c r="B3" s="4" t="s">
        <v>777</v>
      </c>
      <c r="C3" s="4" t="s">
        <v>779</v>
      </c>
      <c r="D3" s="4" t="s">
        <v>1832</v>
      </c>
      <c r="E3" s="9">
        <v>1400</v>
      </c>
      <c r="F3" s="6">
        <v>42825</v>
      </c>
      <c r="G3" s="6">
        <v>42823</v>
      </c>
    </row>
    <row r="4" spans="1:7" x14ac:dyDescent="0.25">
      <c r="A4" s="4" t="s">
        <v>1831</v>
      </c>
      <c r="B4" s="4" t="s">
        <v>260</v>
      </c>
      <c r="C4" s="4" t="s">
        <v>261</v>
      </c>
      <c r="D4" s="4" t="s">
        <v>1833</v>
      </c>
      <c r="E4" s="9">
        <v>-97.5</v>
      </c>
      <c r="F4" s="6">
        <v>42825</v>
      </c>
      <c r="G4" s="6">
        <v>42823</v>
      </c>
    </row>
    <row r="5" spans="1:7" x14ac:dyDescent="0.25">
      <c r="A5" s="4" t="s">
        <v>1831</v>
      </c>
      <c r="B5" s="4" t="s">
        <v>276</v>
      </c>
      <c r="C5" s="4" t="s">
        <v>277</v>
      </c>
      <c r="D5" s="4" t="s">
        <v>1833</v>
      </c>
      <c r="E5" s="9">
        <v>-1400</v>
      </c>
      <c r="F5" s="6">
        <v>42825</v>
      </c>
      <c r="G5" s="6">
        <v>42823</v>
      </c>
    </row>
    <row r="6" spans="1:7" x14ac:dyDescent="0.25">
      <c r="A6" s="2" t="s">
        <v>9</v>
      </c>
      <c r="B6" s="3" t="s">
        <v>9</v>
      </c>
      <c r="C6" s="3"/>
      <c r="D6" s="3"/>
      <c r="E6" s="8">
        <f>SUBTOTAL(109,AtlasReport_7_Table_1[Quantity])</f>
        <v>-97.5</v>
      </c>
      <c r="F6" s="5"/>
      <c r="G6" s="5"/>
    </row>
    <row r="7" spans="1:7" x14ac:dyDescent="0.25">
      <c r="A7" s="2"/>
      <c r="B7" s="2"/>
      <c r="C7" s="2"/>
      <c r="D7" s="2"/>
      <c r="E7" s="8"/>
      <c r="F7" s="5"/>
      <c r="G7" s="5"/>
    </row>
    <row r="8" spans="1:7" x14ac:dyDescent="0.25">
      <c r="A8" s="2"/>
      <c r="B8" s="2"/>
      <c r="C8" s="2"/>
      <c r="D8" s="2"/>
      <c r="E8" s="8"/>
      <c r="F8" s="5"/>
      <c r="G8" s="5"/>
    </row>
  </sheetData>
  <pageMargins left="0.70866141732283472" right="0.70866141732283472" top="0.74803149606299213" bottom="0.74803149606299213" header="0.31496062992125984" footer="0.31496062992125984"/>
  <pageSetup paperSize="9" scale="86" fitToHeight="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Query type="ReportList" id="39c3c458-75c8-4e3c-ab51-96ad0b7125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wrU2IKD75Ejv2SVRBqxyo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80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OWMzYzQ1OC03NWM4LTRlM2MtYWI1MS05NmFkMGI3MTI1M2YBuP///7v///8Bt////7r///8AAAAABkoAAAAEVHJ1ZQG1////u////wG0////uv///wsAAAAGTQAAABRPcGVuIHB1cmNoYXNlIG9yZGVycw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cgAAAAc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+E8Tv7E4p5Ro+fflmvnmzD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BPIG51bWJlcgaQAAAABlN0cmluZwkIAAAABpIAAAAkMGY5ODYxNmYtYTM3Zi00NzUyLWEwOGUtYWM4MzdlMDllNzdm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RmOGUxYzQ4Ni1jOTllLTRhODUtOGIwNC1mYTUyOWQ3N2IxMjMGmAAAABxUYWJsZS5JbnZlbnRUcmFucy5UcmFuc1JlZklkCgoKCgEzAAAAMgAAAAmZAAAACZoAAAAJmwAAAAacAAAAN0F0bGFzTWFuYWdlZENvbHVtbl82ZDNlOWM5OS0yNGViLTQyYjItOGJlOC01ZWZjZjhjMWIxNTgGnQAAAA5WZW5kb3IgYWNjb3VudAkIAAAACQgAAAAGnwAAACQyZGQ4NjBkZC0yYTBjLTRlZDUtYTllNi05YTA1YjlmNDViY2QBYP///23/////////AQAAAAFf////bP///wIAAAABXv///2v///8CAAAAAAAAAAABXf///2r///8AAAAACgEAAAAAAAAAAAEAAAAABqQAAAAkNWUwNTBlOTItNTJmMi00ZjM2LTk3ZTUtYTYwY2Y0YWNiNWU4CQgAAAAKCgoKATQAAAAyAAAACaYAAAAJpwAAAAmoAAAABqkAAAA3QXRsYXNNYW5hZ2VkQ29sdW1uX2JkMjg4ZDFkLWQ5OGQtNDYzNy1hOTdjLWY3MjljOWY1ODExZAaqAAAAC1ZlbmRvciBuYW1lCQgAAAAJCAAAAAasAAAAJDg1N2RhNGUxLTk1MTAtNDQ0ZC05MzcyLThiYjA5ZDU5Y2NiOAFT////bf////////8CAAAAAVL///9s////AgAAAAFR////a////wIAAAAAAAAAAAFQ////av///wAAAAAKAQAAAAAAAAAAAgAAAAAGsQAAACQ0MDBjOGY4Ny03YzIzLTRmMWYtYjc5NS01MWZhYzMwMGEwNmQJCAAAAAoKCgoBNQAAADIAAAAJswAAAAm0AAAACbUAAAAGtgAAAA1JbnZlbnRUcmFuc0lkBrcAAAAGTG90IElEBrgAAAAGU3RyaW5nCQgAAAAGugAAACQwMWQwYzU3Yi02NDhmLTRmNDQtYTg5Yy05MmE5YTNkNWM4OGUBRf///23/////////AwAAAAFE////bP///wAAAAABQ////2v///8CAAAAAAAAAAABQv///2r///8AAAAACgEAAAAAAAAAAAMAAAAABr8AAAAkYzA2MDcxYzctNTkyZS00M2Q3LWI2NmQtMmZhZmZkYTEwMmExBsAAAAAfVGFibGUuSW52ZW50VHJhbnMuSW52ZW50VHJhbnNJZAoKCgoBNgAAADIAAAAJwQAAAAnCAAAACcMAAAAGxAAAAAZJdGVtSWQGxQAAAAtJdGVtIG51bWJlcgbGAAAABlN0cmluZwkIAAAABsgAAAAkNDAzOGU3NjItMjhmOC00MjZkLWE3MzMtNGYyMDZiZmEyZmUyATf///9t/////////wQAAAABNv///2z///8AAAAAATX///9r////AgAAAAAAAAAAATT///9q////AAAAAAoBAAAAAAAAAAAEAAAAAAbNAAAAJDQ4YzY4NTVlLWZhM2ItNDFhZC1iMzY2LTM0MDZjOTJhNWZlYQbOAAAAGFRhYmxlLkludmVudFRyYW5zLkl0ZW1JZAoKCgoBNwAAADIAAAAJzwAAAAnQAAAACdEAAAAG0gAAAAhJdGVtTmFtZQbTAAAACUl0ZW0gbmFtZQbUAAAABlN0cmluZwkIAAAABtYAAAAkZDgxMTVkNGQtYTU5OC00N2RjLWIxOTgtMjU2NTE5ZmQyNjgwASn///9t/////////wUAAAABKP///2z///8AAAAAASf///9r////AgAAAAAAAAAAASb///9q////AAAAAAoBAAAAAAAAAAAFAAAAAAbbAAAAJDQ0MDNhYzE5LWI1OWItNGNhMi1hODExLWEyYWQxNGJjMmZlMgbcAAAAM1RhYmxlLkludmVudFRyYW5zLkl0ZW1JZH5UYWJsZS5JbnZlbnRUYWJsZS5JdGVtTmFtZQoKCgoBOAAAADIAAAAJ3QAAAAneAAAACd8AAAAG4AAAADdBdGxhc01hbmFnZWRDb2x1bW5fMGU3NzcwMTUtOTkwNC00OTdmLWI3M2UtODlhNTJlNWY0OTM1BuEAAAAKT3JkZXIgZGF0ZQkIAAAACQgAAAAG4wAAACQ0ZDVkYTg5Yi01N2NmLTQ2ZWQtYjIyOS03ZDg3ZGJmZWZlZmIBHP///23/////////BgAAAAEb////bP///wIAAAABGv///2v///8CAAAAAAAAAAABGf///2r///8AAAAACgEAAAAAAAAAAAYAAAAABugAAAAkY2RkY2JlNDctMjljMC00MGI0LWIzNzMtM2RmMGUyYzg4Y2UyCQgAAAAKCgoKATkAAAAyAAAACeoAAAAJ6wAAAAnsAAAABu0AAAADUXR5Bu4AAAAIUXVhbnRpdHkG7wAAAARSZWFsCQgAAAAG8QAAACQyNzIzMWEwMi1lYmU3LTQ4YjctYmJkNy1jYjU5NDBmNjMxNjEBDv///23///8BAAAABwAAAAEN////bP///wAAAAABDP///2v///8CAAAAAAAAAAABC////2r///8AAAAACgEAAAAAAAAAAAcAAAAABvYAAAAkZDdmNjE0MjYtZWFmZi00M2FhLThmNDEtODVlMjg2NGFkYTZmBvcAAAAVVGFibGUuSW52ZW50VHJhbnMuUXR5CgoKCgE6AAAAMgAAAAn4AAAACfkAAAAJ+gAAAAb7AAAAN0F0bGFzTWFuYWdlZENvbHVtbl80M2I4N2I0My1hYzJiLTRkYTktODcyZC1jYjVkZDNjMWE5NzkG/AAAAApVbml0IHByaWNlCQgAAAAJCAAAAAb+AAAAJGVmY2U5NTJiLWM0YjMtNGVkMS1hODgwLTQyMGM3Mzk4N2ExNwEB////bf////////8IAAAAAQD///9s////AgAAAAH//v//a////wIAAAAAAAAAAAH+/v//av///wAAAAAKAQAAAAAAAAAACAAAAAAGAwEAACQ5M2Y0MDE4Ni1mY2U4LTQ2YWMtYWMyYy00ODhkMGNjMmEzMTUJCAAAAAoKCgoBOwAAADIAAAAJBQEAAAkGAQAACQcBAAAGCAEAADdBdGxhc01hbmFnZWRDb2x1bW5fOTEzYmM4YzQtNzAyNy00N2U0LTg2NjItNmVjYWFiNGNiYmY4BgkBAAAIQ3VycmVuY3kJCAAAAAkIAAAABgsBAAAkYTQzOWM4MTEtOTExYy00N2VlLWE0NjQtODM3MmQ1NWJjMzcxAfT+//9t/////////wkAAAAB8/7//2z///8CAAAAAfL+//9r////AgAAAAAAAAAAAfH+//9q////AAAAAAoBAAAAAAAAAAAJAAAAAAYQAQAAJDNkNWU0ODI1LTc5YjItNGE0Mi05ODMyLWZkMmU4YWI2MmQ5YwkIAAAACgoKCgE8AAAAMgAAAAkSAQAACRMBAAAJFAEAAAYVAQAAN0F0bGFzTWFuYWdlZENvbHVtbl84MThiOTc5ZS0xNzkxLTQzZmItOGE5Mi1jMWU1ZTliNGNmYTAGFgEAABNOZXQgYW1vdW50IGN1cnJlbmN5CQgAAAAJCAAAAAYYAQAAJDMxYTU0MTllLTIzYWYtNDhjMi04M2I2LTdhY2JjMTUzMzMyMgHn/v//bf////////8KAAAAAeb+//9s////AgAAAAHl/v//a////wIAAAAAAAAAAAHk/v//av///wAAAAAKAQAAAAAAAAAACgAAAAAGHQEAACRkMzQ4M2M1NC0yYzllLTQ0MTItOTY0Yi04YmExNDI2ZDYwM2MJCAAAAAoKCgoBPQAAADIAAAAJHwEAAAkgAQAACSEBAAAGIgEAAA1EYXRlRmluYW5jaWFsBiMBAAAORmluYW5jaWFsIGRhdGUGJAEAAAREYXRlCQgAAAAGJgEAACQyMWY4NDcyNS05MDc2LTQ2NjgtOGYwZi01ZDdmYjg5OWYxYmYB2f7//23/////////CwAAAAHY/v//bP///wAAAAAB1/7//2v///8CAAAAAAAAAAAB1v7//2r///8AAAAACgEAAAAAAAAAAAsAAAAABisBAAAkNzIxNThjMmUtMTdhMi00OWEyLWJhZTMtYTVmNTdlNzQ4MGQ2BiwBAAAfVGFibGUuSW52ZW50VHJhbnMuRGF0ZUZpbmFuY2lhbAoKCgoBPgAAADIAAAAJLQEAAAkuAQAACS8BAAAGMAEAAAxEYXRlUGh5c2ljYWwGMQEAAA1QaHlzaWNhbCBkYXRlBjIBAAAERGF0ZQkIAAAABjQBAAAkYzkzZDVjNGEtYTE5NC00Njk4LWEyM2YtYjNmMTA1OWNjMjI5Acv+//9t/////////wwAAAAByv7//2z///8AAAAAAcn+//9r////AgAAAAAAAAAAAcj+//9q////AAAAAAoBAAAAAAAAAAAMAAAAAAY5AQAAJDk3YzMwYWU0LTdkYzMtNGEyNy05OWUxLWE4ZmU5YzA4MmI5MA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9UYWJsZS5JbnZlbnRUcmFucy5JbnZlbnRUcmFuc0lkCUABAAABv/7//8X+//8GQgEAABhUYWJsZS5JbnZlbnRUcmFucy5JdGVt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dI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QAAAAJWQEAAAcAAAAJYgEAAAGZAAAAiwAAAAljAQAAAAAAAAAAAAABmgAAAIwAAAC8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vAAAACVkBAAAHAAAACWcBAAABpgAAAIsAAAAJYwEAAAAAAAAAAAAAAacAAACMAAAAuw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BwAAAAlsAQAAAbMAAACLAAAACW0BAAABAAAAAQAAAAG0AAAAjAAAAKsAAAAJbg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cAEAAAcAAAAJcQEAAAHBAAAAiwAAAAlyAQAAAQAAAAEAAAABwgAAAIwAAADJ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VkBAAAHAAAACXYBAAABzwAAAIsAAAAJdwEAAAEAAAABAAAAAdAAAACMAAAAuQ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ZAQAABwAAAAl7AQAAAd0AAACLAAAACWMBAAAAAAAAAAAAAAHeAAAAjAAAALs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8AAAAJWQEAAAcAAAAJgAEAAAHqAAAAiwAAAAmBAQAAAQAAAAEAAAAB6wAAAIwAAADI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VkBAAAHAAAACYUBAAAB+AAAAIsAAAAJYwEAAAAAAAAAAAAAAfkAAACMAAAAuw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BwAAAAmKAQAAAQUBAACLAAAACYsBAAAAAAAAAAAAAAEGAQAAjAAAAJM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jgEAAAcAAAAJjwEAAAESAQAAiwAAAAmQAQAAAAAAAAAAAAABEwEAAIwAAACsAAAACZE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ZMBAAAHAAAACZQBAAABHwEAAIsAAAAJlQEAAAEAAAABAAAAASABAACMAAAAZQ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kSAAAABwAAAAmZAQAAAS0BAACLAAAACZoBAAABAAAAAQAAAAEuAQAAjAAAAGU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I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GTG90IElECbABAAABT/7//2v///8CAAAAAU7+//9c/v//AQAAAAAABrMBAAARVGFibGUuSW52ZW50VHJhbnMJtgAAAAkIAAAACv////8JswEAAAoJtgAAAAoKCgkIAAAACbkBAAAJCAAAAAFDAQAAPQEAAAFF/v//bf////////8ABrwBAAAGU3RyaW5nBr0BAAALSXRlbSBudW1iZXI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MS4wNi4yMDE3IC4uIDMxLjEyLjIwOTksICIi/////wmlAQAACgn0AQAACgoKCQgAAAAJ+gEAAAkIAAAAAVIBAABPAQAACaUBAAAG/QEAAAxEYXRlUGh5c2ljYWwJCAAAAAb/AQAAHDAxLjA2LjIwMTcgLi4gMzEuMTIuMjA5OSwgIiL/////CaUBAAAKCf0BAAAKCgoJCAAAAAkDAgAACQgAAAABVQEAAE8BAAAJpQEAAAYGAgAACVRyYW5zVHlwZQkIAAAABggCAAAFUHVyY2j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UxMC44Ngd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Nj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QIAAAhGb250Qm9sZAYqAgAABUZhbHNlAdX9///Y/f//BiwCAAAKRm9udEl0YWxpYwkqAgAAAdL9///Y/f//Bi8CAAANRm9udFVuZGVybGluZQYwAgAABS00MTQyAc/9///Y/f//BjICAAAIRm9udE5hbWUGMwIAAAdDYWxpYnJpAcz9///Y/f//BjUCAAAJRm9udENvbG9yBjYCAAABMAHJ/f//2P3//wY4AgAACEZvbnRTaXplBjkCAAACMTEBxv3//9j9//8GOwIAAAlGb250U3R5bGUGPAIAAAdSZWd1bGFyB2MBAAAAAQAAAAAAAAAEN0dsb2JlU29mdHdhcmUuQXRsYXM0MC5BdGxhc0NvbW1vbi5UeXBlLkZpZWxkT3V0cHV0RmllbGQCAAAAB2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7f3//wHC/f//7P3//yQAAAAJnQAAAAHA/f//7f3//wG//f//7P3//wsAAAAGQgIAAAExAb39///t/f//Abz9///s/f//BAAAAAZFAgAAB0dlbmVyYWwBuv3//+39//8Buf3//+z9//8CAAAABkgCAAABMQG3/f//7f3//wG2/f//7P3//wAAAAAGSwIAAAUxMC44NgG0/f//7f3//wGz/f//7P3//wMAAAAGTgIAAF09QXRsYXNUYWJsZSgiUFJPRCIsRGF0YUFyZWFJZCwiVC5QdXJjaFRhYmxlIiwiJU9yZGVyQWNjb3VudCIsIiIsIiIsIiIsIiIsIiIsIiIsIlB1cmNoSWQiLCRBMykHZ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2P3//wZQAgAACEZvbnRCb2xkCSoCAAABrv3//9j9//8GUwIAAApGb250SXRhbGljCSoCAAABq/3//9j9//8GVgIAAA1Gb250VW5kZXJsaW5lBlcCAAAFLTQxNDIBqP3//9j9//8GWQIAAAhGb250TmFtZQZaAgAAB0NhbGlicmkBpf3//9j9//8GXAIAAAlGb250Q29sb3IGXQIAAAEwAaL9///Y/f//Bl8CAAAIRm9udFNpemUGYAIAAAIxMQGf/f//2P3//wZiAgAACUZvbnRTdHlsZQZjAgAAB1JlZ3VsYXI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9///t/f//AZv9///s/f//JAAAAAmqAAAAAZn9///t/f//AZj9///s/f//CwAAAAZpAgAAATIBlv3//+39//8Blf3//+z9//8EAAAABmwCAAAHR2VuZXJhbAGT/f//7f3//wGS/f//7P3//wIAAAAGbwIAAAExAZD9///t/f//AY/9///s/f//AAAAAAZyAgAABTM1LjI5AY39///t/f//AYz9///s/f//AwAAAAZ1AgAAVz1BdGxhc1RhYmxlKCJQUk9EIixEYXRhQXJlYUlkLCJULlZlbmRUYWJsZSIsIiVOYW1lIiwiIiwiIiwiIiwiIiwiIiwiIiwiQWNjb3VudE51bSIsJEI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Y/f//CVACAAAJKgIAAAGH/f//2P3//wlTAgAACSoCAAABhP3//9j9//8JVgIAAAZ+AgAABS00MTQyAYH9///Y/f//CVkCAAAGgQIAAAdDYWxpYnJpAX79///Y/f//CVwCAAAGhAIAAAEwAXv9///Y/f//CV8CAAAGhwIAAAIxMQF4/f//2P3//wliAgAABooCAAAHUmVndWxhcgdtAQAAAAEAAAAEAAAABDdHbG9iZVNvZnR3YXJlLkF0bGFzNDAuQXRsYXNDb21tb24uVHlwZS5GaWVsZE91dHB1dEZpZWxkAgAAAAlAAQAADQMBbgEAAF8BAAAHb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T9///t/f//AXP9///s/f//CQAAAAkIAAAAAXH9///t/f//AXD9///s/f//CwAAAAaRAgAAATMBbv3//+39//8Bbf3//+z9//8EAAAABpQCAAAHR2VuZXJhbAFr/f//7f3//wFq/f//7P3//wIAAAAGlwIAAAExAWj9///t/f//AWf9///s/f//AAAAAAaaAgAABTExLjE0AXABAAASAAAA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3//9j9//8GnAIAAAhGb250Qm9sZAkqAgAAAWL9///Y/f//Bp8CAAAKRm9udEl0YWxpYwkqAgAAAV/9///Y/f//BqICAAANRm9udFVuZGVybGluZQajAgAABS00MTQyAVz9///Y/f//BqUCAAAIRm9udE5hbWUGpgIAAAdDYWxpYnJpAVn9///Y/f//BqgCAAAJRm9udENvbG9yBqkCAAABMAFW/f//2P3//warAgAACEZvbnRTaXplBqwCAAACMTEBU/3//9j9//8GrgIAAAlGb250U3R5bGUGrwIAAAdSZWd1bGFyB3IBAAAAAQAAAAQAAAAEN0dsb2JlU29mdHdhcmUuQXRsYXM0MC5BdGxhc0NvbW1vbi5UeXBlLkZpZWxkT3V0cHV0RmllbGQCAAAACUM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/3//+39//8BTv3//+z9//8GAAAABrMCAAAFVG90YWwBTP3//+39//8BS/3//+z9//8QAAAACRUCAAABSf3//+39//8BSP3//+z9//8JAAAACQgAAAABRv3//+39//8BRf3//+z9//8LAAAABrwCAAABNAFD/f//7f3//wFC/f//7P3//wQAAAAGvwIAAAdHZW5lcmFsAUD9///t/f//AT/9///s/f//AgAAAAbCAgAAATEBPf3//+39//8BPP3//+z9//8AAAAABsUCAAAFMjIuNTc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f//2P3//wkpAgAACSoCAAABN/3//9j9//8JLAIAAAkqAgAAATT9///Y/f//CS8CAAAGzgIAAAUtNDE0MgEx/f//2P3//wkyAgAABtECAAAHQ2FsaWJyaQEu/f//2P3//wk1AgAABtQCAAABMAEr/f//2P3//wk4AgAABtcCAAACMTEBKP3//9j9//8JOwIAAAba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f//7f3//wEj/f//7P3//wkAAAAJCAAAAAEh/f//7f3//wEg/f//7P3//wsAAAAG4QIAAAE1AR79///t/f//AR39///s/f//BAAAAAbkAgAAB0dlbmVyYWwBG/3//+39//8BGv3//+z9//8CAAAABucCAAABMQEY/f//7f3//wEX/f//7P3//wAAAAAG6gIAAAUzM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X9///Y/f//CSkCAAAJKgIAAAES/f//2P3//wksAgAACSoCAAABD/3//9j9//8JLwIAAAbzAgAABS00MTQyAQz9///Y/f//CTICAAAG9gIAAAdDYWxpYnJpAQn9///Y/f//CTUCAAAG+QIAAAEwAQb9///Y/f//CTgCAAAG/AIAAAIxMQED/f//2P3//wk7AgAABv8C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P3//+39//8B//z//+z9//8kAAAACeEAAAAB/fz//+39//8B/Pz//+z9//8LAAAABgUDAAABNgH6/P//7f3//wH5/P//7P3//wQAAAAGCAMAAAdHZW5lcmFsAff8///t/f//Afb8///s/f//AgAAAAYLAwAAATEB9Pz//+39//8B8/z//+z9//8AAAAABg4DAAAFMTIuMTQB8fz//+39//8B8Pz//+z9//8DAAAABhEDAABtPUF0bGFzVGFibGUoIlBST0QiLERhdGFBcmVhSWQsIlQuUHVyY2hMaW5lIiwiJURlbGl2ZXJ5RGF0ZSIsIiIsIiIsIiIsIiIsIiIsIiIsIkl0ZW1JZHxJbnZlbnRUcmFuc0lkIiwkRTMsJEQ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78///Y/f//CVACAAAJKgIAAAHr/P//2P3//wlTAgAACSoCAAAB6Pz//9j9//8JVgIAAAYaAwAABS00MTQyAeX8///Y/f//CVkCAAAGHQMAAAdDYWxpYnJpAeL8///Y/f//CVwCAAAGIAMAAAEwAd/8///Y/f//CV8CAAAGIwMAAAIxMQHc/P//2P3//wliAgAABiY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8///t/f//Adf8///s/f//EAAAAAkVAgAAAdX8///t/f//AdT8///s/f//CQAAAAkIAAAAAdL8///t/f//AdH8///s/f//CwAAAAYwAwAAATcBz/z//+39//8Bzvz//+z9//8EAAAABjMDAAAwXyAqICMsIyMwLjAwXyA7XyAqIC0jLCMjMC4wMF8gO18gKiAiLSI/P18gO18gQF8gAcz8///t/f//Acv8///s/f//AgAAAAY2AwAAATEByfz//+39//8ByPz//+z9//8AAAAABjk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P//2P3//wkpAgAACSoCAAABw/z//9j9//8JLAIAAAkqAgAAAcD8///Y/f//CS8CAAAGQgMAAAUtNDE0MgG9/P//2P3//wkyAgAABkUDAAAHQ2FsaWJyaQG6/P//2P3//wk1AgAABkgDAAABMAG3/P//2P3//wk4AgAABksDAAACMTEBtPz//9j9//8JOwIAAAZO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H8///t/f//AbD8///s/f//JAAAAAn8AAAAAa78///t/f//Aa38///s/f//CwAAAAZUAwAAATgBq/z//+39//8Bqvz//+z9//8EAAAABlcDAAAwXyAqICMsIyMwLjAwXyA7XyAqIC0jLCMjMC4wMF8gO18gKiAiLSI/P18gO18gQF8gAaj8///t/f//Aaf8///s/f//AgAAAAZaAwAAATEBpfz//+39//8BpPz//+z9//8AAAAABl0DAAAFMTEuMjkBovz//+39//8Bofz//+z9//8DAAAABmADAAByPUF0bGFzQmFsYW5jZSgiUFJPRCIsRGF0YUFyZWFJZCwiVC5QdXJjaExpbmUiLCJTdW18UHVyY2hQcmljZXwwIiwiIiwiIiwiIiwiIiwiIiwiIiwiSXRlbUlkfEludmVudFRyYW5zSWQiLCRFMywkRD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9j9//8JUAIAAAkqAgAAAZz8///Y/f//CVMCAAAJKgIAAAGZ/P//2P3//wlWAgAABmkDAAAFLTQxNDIBlvz//9j9//8JWQIAAAZsAwAAB0NhbGlicmkBk/z//9j9//8JXAIAAAZvAwAAATABkPz//9j9//8JXwIAAAZyAwAAAjExAY38///Y/f//CWICAAAGdQ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P//7f3//wGJ/P//7P3//yQAAAAJCQEAAAGH/P//7f3//wGG/P//7P3//wsAAAAGewMAAAE5AYT8///t/f//AYP8///s/f//BAAAAAZ+AwAAB0dlbmVyYWwBgfz//+39//8BgPz//+z9//8CAAAABoEDAAABMQF+/P//7f3//wF9/P//7P3//wAAAAAGhAMAAAUxMC40MwF7/P//7f3//wF6/P//7P3//wMAAAAGhwMAAG09QXRsYXNUYWJsZSgiUFJPRCIsRGF0YUFyZWFJZCwiVC5QdXJjaExpbmUiLCIlQ3VycmVuY3lDb2RlIiwiIiwiIiwiIiwiIiwiIiwiIiwiSXRlbUlkfEludmVudFRyYW5zSWQiLCRFMywkRD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Pz//9j9//8GiQMAAAhGb250Qm9sZAkqAgAAAXX8///Y/f//BowDAAAKRm9udEl0YWxpYwkqAgAAAXL8///Y/f//Bo8DAAANRm9udFVuZGVybGluZQaQAwAABS00MTQyAW/8///Y/f//BpIDAAAIRm9udE5hbWUGkwMAAAdDYWxpYnJpAWz8///Y/f//BpUDAAAJRm9udENvbG9yBpYDAAABMAFp/P//2P3//waYAwAACEZvbnRTaXplBpkDAAACMTEBZvz//9j9//8GmwMAAAlGb250U3R5bGUGnAMAAAdSZWd1bGFyB5ABAAAAAQAAAAAAAAAEN0dsb2JlU29mdHdhcmUuQXRsYXM0MC5BdGxhc0NvbW1vbi5UeXBlLkZpZWxkT3V0cHV0RmllbGQCAAAAAZEBAABfAQAA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j/P//7f3//wFi/P//7P3//yQAAAAJFgEAAAFg/P//7f3//wFf/P//7P3//wsAAAAGogMAAAIxMAFd/P//7f3//wFc/P//7P3//wQAAAAGpQMAADBfICogIywjIzAuMDBfIDtfICogLSMsIyMwLjAwXyA7XyAqICItIj8/XyA7XyBAXyABWvz//+39//8BWfz//+z9//8CAAAABqgDAAABMQFX/P//7f3//wFW/P//7P3//wAAAAAGqwMAAAIyMAFU/P//7f3//wFT/P//7P3//wMAAAAGrgMAAHI9QXRsYXNCYWxhbmNlKCJQUk9EIixEYXRhQXJlYUlkLCJULlB1cmNoTGluZSIsIlN1bXxMaW5lQW1vdW50fDAiLCIiLCIiLCIiLCIiLCIiLCIiLCJJdGVtSWR8SW52ZW50VHJhbnNJZCIsJEUzLCREMyk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P//2P3//wawAwAACEZvbnRCb2xkCSoCAAABTvz//9j9//8GswMAAApGb250SXRhbGljCSoCAAABS/z//9j9//8GtgMAAA1Gb250VW5kZXJsaW5lBrcDAAAFLTQxNDIBSPz//9j9//8GuQMAAAhGb250TmFtZQa6AwAAB0NhbGlicmkBRfz//9j9//8GvAMAAAlGb250Q29sb3IGvQMAAAEwAUL8///Y/f//Br8DAAAIRm9udFNpemUGwAMAAAIxMQE//P//2P3//wbCAwAACUZvbnRTdHlsZQbD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P//7f3//wE6/P//7P3//wkAAAAJCAAAAAE4/P//7f3//wE3/P//7P3//wsAAAAGygMAAAIxMQE1/P//7f3//wE0/P//7P3//wQAAAAGzQMAAAhtL2QveXl5eQEy/P//7f3//wEx/P//7P3//wIAAAAG0AMAAAExAS/8///t/f//AS78///s/f//AAAAAAbT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9j9//8G1QMAAAhGb250Qm9sZAkqAgAAASn8///Y/f//BtgDAAAKRm9udEl0YWxpYwkqAgAAASb8///Y/f//BtsDAAANRm9udFVuZGVybGluZQbcAwAABS00MTQyASP8///Y/f//Bt4DAAAIRm9udE5hbWUG3wMAAAdDYWxpYnJpASD8///Y/f//BuEDAAAJRm9udENvbG9yBuIDAAABMAEd/P//2P3//wbkAwAACEZvbnRTaXplBuUDAAACMTEBGvz//9j9//8G5wMAAAlGb250U3R5bGUG6A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vz//+39//8BFfz//+z9//8JAAAACQgAAAABE/z//+39//8BEvz//+z9//8LAAAABu8DAAACMTIBEPz//+39//8BD/z//+z9//8EAAAABvIDAAAIbS9kL3l5eXkBDfz//+39//8BDPz//+z9//8CAAAABvUDAAABMQEK/P//7f3//wEJ/P//7P3//wAAAAAG+A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/Y/f//CdUDAAAJKgIAAAEE/P//2P3//wnYAwAACSoCAAABAfz//9j9//8J2wMAAAYBBAAABS00MTQyAf77///Y/f//Cd4DAAAGBAQAAAdDYWxpYnJpAfv7///Y/f//CeEDAAAGBwQAAAEwAfj7///Y/f//CeQDAAAGCgQAAAIxMQH1+///2P3//wnnAwAABg0EAAAHUmVndWxhcgGiAQAADgAAALEAAAAGDgQAAAtJbnZlbnRUcmFucwYPBAAAFkludmVudG9yeSB0cmFuc2FjdGlvbnMJCAAAAAkIAAAACQgAAAAB7/v//+D///8AAAAACRIEAAAJEwQAAAHs+///3f///9XuQuh1TZdJtciHxd98tbsJCAAAAAkIAAAACRYEAAAJpQEAAAoKCgoKAQAAAAHo+///2f///wAAAAAB5/v//9j///8AAAAAAAka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lZAQAAAwAAAAkcBAAAAbABAAAOAAAA/////wYdBAAAC0ludmVudFRyYW5zBh4EAAAWSW52ZW50b3J5IHRyYW5zYWN0aW9ucwkIAAAACQgAAAAJCAAAAAHg+///4P///wAAAAAJIQQAAAkiBAAAAd37///d////3jYP5AVU6EeHmf5rb2AgRgkIAAAACQgAAAAJJQQAAAmzAQAACgoKCgoBAAAAAdn7///Z////AAAAAAHY+///2P///wAAAAAACSkE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OAAAACXABAAADAAAACSsE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VkBAAADAAAACS0EAAAE1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VkBAAADAAAACS8EAAAB2gEAAA4AAAD/////BjAEAAALSW52ZW50VHJhbnMGMQQAABZJbnZlbnRvcnkgdHJhbnNhY3Rpb25zCQgAAAAJCAAAAAkIAAAAAc37///g////AAAAAAk0BAAACTUEAAAByvv//93////+fKri8M2AT7A25OqX9CXpCQgAAAAJCAAAAAk4BAAACd0BAAAKCgoKCgEAAAABxvv//9n///8AAAAAAcX7///Y////AAAAAAAJPAQAAAT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4AAAAJEgAAAAMAAAAJPgQAAAT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4AAAAJEgAAAAMAAAAJQAQAAAT6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WQEAAAMAAAAJQgQAAAQ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WQEAAAMAAAAJRAQAAAQN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gAAAAJWQEAAAMAAAAJRgQAAAERAgAAPQEAAAG5+///bf////////8ABkgEAAAGU3RyaW5nBkkEAAAJSXRlbSBuYW1lCTEAAAABtfv//2v///8CAAAAAbT7//9c/v//AQAAAAAACTAAAAAJ0gAAAAkIAAAACv////8JMAAAAAoJ0gAAAAZSBAAABkl0ZW1JZAZTBAAAC0ludmVudFRyYW5zCgkIAAAACVUEAAAJCAAAAAESBAAAIQAAAAoAAAAJVwQAABEAAAAJWAQAAAETBAAAIgAAAAgAAAAJWQEAABEAAAAJWgQAAAQW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wQAAAAAAAABGgQAACkAAAAAAAAACVwEAAAAAAAABx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v//9j9//8GXgQAAAhIZWxwVGV4dAZfBAAANU9yZGVyIG51bWJlciwgcHJvamVjdCBudW1iZXIsIHByb2R1Y3Rpb24gbnVtYmVyLCBldGMuAaD7///Y/f//BmEEAAAFTGFiZWwJoQEAAAGd+///2P3//wZkBAAABFR5cGUJoAEAAAEhBAAAIQAAAAQAAAAJZgQAAAcAAAAJZwQAAAEiBAAAIgAAAAMAAAAJWQEAAAMAAAAJaQQAAAElBAAABAAAAAEAAAAJZgQAAAMAAAAJawQAAAEpBAAAKQAAAAAAAAAJbAQAAAAAAAAHK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///2P3//wZuBAAABUxhYmVsCa8BAAABkPv//9j9//8GcQQAAARUeXBlCa4BAAAHL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2P3//wleBAAABnUEAAAOSWRlbnRpZnkgaXRlbS4Bivv//9j9//8JYQQAAAm9AQAAAYf7///Y/f//CWQEAAAJvAEAAAcv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7///Y/f//CV4EAAAGfgQAACRRdWFudGl0eSBhdHRhY2hlZCB0byB0aGUgdHJhbnNhY3Rpb24Bgfv//9j9//8JYQQAAAnLAQAAAX77///Y/f//CWQEAAAJygEAAAE0BAAAIQAAAAYAAAAJhQQAAAcAAAAJhgQAAAE1BAAAIgAAAAMAAAAJEgAAAAMAAAAJiAQAAAE4BAAABAAAAAEAAAAJhQQAAAMAAAAJigQAAAE8BAAAKQAAAAAAAAAJiwQAAAAAAAAHP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0+///2P3//waNBAAABUxhYmVsCdkBAAABcfv//9j9//8GkAQAAARUeXBlCdgBAAAHQ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+///2P3//wmNBAAACecBAAABa/v//9j9//8JkAQAAAnmAQAAB0I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v//9j9//8JZAQAAAnYAQAAAWX7///Y/f//CWEEAAAJ2QEAAAFi+///2P3//wafBAAACFJlZmVyc1RvBqAEAAAMPUV4Y2x1ZGVEYXR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9j9//8JZAQAAAnmAQAAAVz7///Y/f//CWEEAAAJ5wEAAAFZ+///2P3//wmfBAAABqkEAAAMPUV4Y2x1ZGVEYXRlB0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v//9j9//8JZAQAAAasBAAABEVudW0BU/v//9j9//8JYQQAAAavBAAACVJlZmVyZW5jZQR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oAAAAJWQEAAAMAAAAJsQQAAAFXBAAAEgAAAAdY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O+///xf7//wazBAAAGFRhYmxlLkludmVudFRyYW5zLkl0ZW1JZAlDAQAAAUv7///F/v//BrYEAAAfVGFibGUuSW52ZW50VHJhbnMuSW52ZW50VHJhbnNJZAm3BAAAAUj7///F/v//BrkEAAAbVGFibGUuSW52ZW50VHJhbnMuVHJhbnNUeXBlCboEAAABRfv//8X+//8GvAQAABxUYWJsZS5JbnZlbnRUcmFucy5UcmFuc1JlZklkCT0BAAABQvv//8X+//8GvwQAAB5UYWJsZS5JbnZlbnRUcmFucy5EYXRlUGh5c2ljYWwJwAQAAAE/+///xf7//wbCBAAAH1RhYmxlLkludmVudFRyYW5zLkRhdGVGaW5hbmNpYWwJwwQAAAE8+///xf7//wbFBAAAH1RhYmxlLkludmVudFRyYW5zLlN0YXR1c1JlY2VpcHQJxgQAAAE5+///xf7//wbIBAAAHVRhYmxlLkludmVudFRyYW5zLlN0YXR1c0lzc3VlCckEAAABNvv//8X+//8GywQAABVUYWJsZS5JbnZlbnRUcmFucy5RdHkJRgEAAAEz+///xf7//wbOBAAAIlRhYmxlLkludmVudFRyYW5zLkNvc3RBbW91bnRQb3N0ZWQJzwQAAAda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Pv//7P+//8G0QQAAB9UYWJsZS5JbnZlbnRUcmFucy5EYXRlRmluYW5jaWFsCU8BAAABLfv//7P+//8G1AQAAB1UYWJsZS5JbnZlbnRUcmFucy5TdGF0dXNJc3N1ZQnVBAAAASr7//+z/v//BtcEAAAYVGFibGUuSW52ZW50VHJhbnMuSXRlbUlkCdgEAAABJ/v//7P+//8G2gQAAB9UYWJsZS5JbnZlbnRUcmFucy5JbnZlbnRUcmFuc0lkCdsEAAABJPv//7P+//8G3QQAABxUYWJsZS5JbnZlbnRUcmFucy5UcmFuc1JlZklkCd4EAAABIfv//7P+//8G4AQAAB5UYWJsZS5JbnZlbnRUcmFucy5EYXRlUGh5c2ljYWwJUgEAAAEe+///s/7//wbjBAAAH1RhYmxlLkludmVudFRyYW5zLlN0YXR1c1JlY2VpcHQJ5AQAAAEb+///s/7//wbmBAAAG1RhYmxlLkludmVudFRyYW5zLlRyYW5zVHlwZQlVAQAAAVwEAAB4AAAAAWYEAAASAAAAB2cE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j7///F/v//BukEAAAcVGFibGUuSW52ZW50VHJhbnMuVHJhbnNSZWZJZAk9AQAAARX7///F/v//BuwEAAAYVGFibGUuSW52ZW50VHJhbnMuSXRlbUlkCUMBAAABEvv//8X+//8G7wQAABVUYWJsZS5JbnZlbnRUcmFucy5RdHkJRgEAAAEP+///xf7//wbyBAAAH1RhYmxlLkludmVudFRyYW5zLkludmVudFRyYW5zSWQJQAEAAAdp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DPv//7P+//8G9QQAAB9UYWJsZS5JbnZlbnRUcmFucy5EYXRlRmluYW5jaWFsCU8BAAABCfv//7P+//8G+AQAAB5UYWJsZS5JbnZlbnRUcmFucy5EYXRlUGh5c2ljYWwJUgEAAAEG+///s/7//wb7BAAAG1RhYmxlLkludmVudFRyYW5zLlRyYW5zVHlwZQlVAQAAB2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P7///U////CTAAAAAJMQAAAAFsBAAAeAAAAAGFBAAAEgAAAAeG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A+///xf7//wYBBQAAHFRhYmxlLkludmVudFRyYW5zLlRyYW5zUmVmSWQJPQEAAAH9+v//xf7//wYEBQAAH1RhYmxlLkludmVudFRyYW5zLkludmVudFRyYW5zSWQJQAEAAAH6+v//xf7//wYHBQAAGFRhYmxlLkludmVudFRyYW5zLkl0ZW1JZAlDAQAAAff6///F/v//BgoFAAAVVGFibGUuSW52ZW50VHJhbnMuUXR5CUYBAAAB9Pr//8X+//8GDQUAAB9UYWJsZS5JbnZlbnRUcmFucy5EYXRlRmluYW5jaWFsCUkBAAAB8fr//8X+//8GEAUAAB5UYWJsZS5JbnZlbnRUcmFucy5EYXRlUGh5c2ljYWwJTAEAAAeI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vr//7P+//8GEwUAAB9UYWJsZS5JbnZlbnRUcmFucy5EYXRlRmluYW5jaWFsCU8BAAAB6/r//7P+//8GFgUAAB5UYWJsZS5JbnZlbnRUcmFucy5EYXRlUGh5c2ljYWwJUgEAAAHo+v//s/7//wYZBQAAG1RhYmxlLkludmVudFRyYW5zLlRyYW5zVHlwZQlVAQAAB4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X6///U////CTAAAAAJMQAAAAGL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6///Y/f//CWEEAAAJSQQAAAHf+v//2P3//wlkBAAACUgEAAABtwQAAD0BAAAB3Pr//23/////////AAYlBQAABlN0cmluZwYmBQAABkxvdCBJRAmiAQAAAdj6//9r////AgAAAAHX+v//XP7//wEAAAAAAAmlAQAABisFAAANSW52ZW50VHJhbnNJZAkIAAAACv////8JpQEAAAoJKwUAAAoKCgkIAAAACTAFAAAJCAAAAAG6BAAAPQEAAAHO+v//bf////////8ABjMFAAAERW51bQY0BQAACVJlZmVyZW5jZQmiAQAAAcr6//9r////AgAAAAHJ+v//XP7//wEAAAAAAAmlAQAABjkFAAAJVHJhbnNUeXBlCQgAAAAK/////wmlAQAACgk5BQAACgoKCQgAAAAJPgUAAAkIAAAAAcAEAAA9AQAAAcD6//9t/////////wAGQQUAAAREYXRlBkIFAAANUGh5c2ljYWwgZGF0ZQmiAQAAAbz6//9r////AgAAAAG7+v//XP7//wEAAAAAAAmlAQAABkcFAAAMRGF0ZVBoeXNpY2FsCQgAAAAK/////wmlAQAACglHBQAACgoKCQgAAAAJTAUAAAkIAAAAAcMEAAA9AQAAAbL6//9t/////////wAGTwUAAAREYXRlBlAFAAAORmluYW5jaWFsIGRhdGUJogEAAAGu+v//a////wIAAAABrfr//1z+//8BAAAAAAAJpQEAAAZVBQAADURhdGVGaW5hbmNpYWwJCAAAAAr/////CaUBAAAKCVUFAAAKCgoJCAAAAAlaBQAACQgAAAABxgQAAD0BAAABpPr//23/////////AAZdBQAABEVudW0GXgUAAA5SZWNlaXB0IHN0YXR1cwmiAQAAAaD6//9r////AgAAAAGf+v//XP7//wEAAAAAAAmlAQAABmMFAAANU3RhdHVzUmVjZWlwdAkIAAAACv////8JpQEAAAoJYwUAAAoKCgkIAAAACWgFAAAJCAAAAAHJBAAAPQEAAAGW+v//bf////////8ABmsFAAAERW51bQZsBQAADElzc3VlIHN0YXR1cwmiAQAAAZL6//9r////AgAAAAGR+v//XP7//wEAAAAAAAmlAQAABnEFAAALU3RhdHVzSXNzdWUJCAAAAAr/////CaUBAAAKCXEFAAAKCgoJCAAAAAl2BQAACQgAAAABzwQAAD0BAAABiPr//23/////////AAZ5BQAABFJlYWwGegUAABVGaW5hbmNpYWwgY29zdCBhbW91bnQJogEAAAGE+v//a////wIAAAABg/r//1z+//8BAAAAAAAJpQEAAAZ/BQAAEENvc3RBbW91bnRQb3N0ZWQJCAAAAAr/////CaUBAAAKCX8FAAAKCgoJCAAAAAmEBQAACQgAAAAB1QQAAE8BAAAJpQEAAAaHBQAAC1N0YXR1c0lzc3VlCQgAAAAJCAAAAP////8JpQEAAAoJhwUAAAoKCgkIAAAACYwFAAAJCAAAAAHYBAAATwEAAAmlAQAABo8FAAAGSXRlbUlkCQgAAAAJCAAAAP////8JpQEAAAoJjwUAAAoKCgkIAAAACZQFAAAJCAAAAAHbBAAATwEAAAmlAQAABpcFAAANSW52ZW50VHJhbnNJZAkIAAAACQgAAAD/////CaUBAAAKCZcFAAAKCgoJCAAAAAmcBQAACQgAAAAB3gQAAE8BAAAJpQEAAAafBQAAClRyYW5zUmVmSWQJCAAAAAkIAAAA/////wmlAQAACgmfBQAACgoKCQgAAAAJpAUAAAkIAAAAAeQEAABPAQAACaUBAAAGpwUAAA1TdGF0dXNSZWNlaXB0CQgAAAAJCAAAAP////8JpQEAAAoJpwUAAAoKCgkIAAAACawFAAAJCAAAAAQw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rwUAAAQ+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QUAAAR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wUAAARa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QUAAARo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wUAAAR2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QUAAAS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wUAAAS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QUAAAS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wUAAAS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QUAAAS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wUAAASs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xQUAAAev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4EAAAGyAUAAFJTdW1tYXJ5IG51bWJlci9Mb3QgSUQgZm9yIHRyYW5zYWN0aW9ucyBhdHRhY2hlZCB0byB0aGUgc2FtZSBpbnZlbnRvcnkgdHJhbnNhY3Rpb24uATf6///Y/f//CWEEAAAJJgUAAAE0+v//2P3//wlkBAAACSUFAAAHs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2P3//wleBAAABtEFAAAyU3BlY2lmeSB0aGUgbW9kdWxlIHRoYXQgZ2VuZXJhdGVkIHRoZSB0cmFuc2FjdGlvbi4BLvr//9j9//8JYQQAAAk0BQAAASv6///Y/f//CWQEAAAJMwUAAAez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4EAAAG2gUAABxEYXRlIG9mIHBoeXNpY2FsIHRyYW5zYWN0aW9uASX6///Y/f//CWEEAAAJQgUAAAEi+v//2P3//wlkBAAACUEFAAAHt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+v//2P3//wleBAAABuMFAAAdRGF0ZSBvZiBmaW5hbmNpYWwgdHJhbnNhY3Rpb24BHPr//9j9//8JYQQAAAlQBQAAARn6///Y/f//CWQEAAAJTwUAAAe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Y/f//CV4EAAAG7AUAAClTdGF0dXMgb2YgcXVhbnRpdHkgaW4gcmVsYXRpb24gdG8gcmVjZWlwdAET+v//2P3//wlhBAAACV4FAAABEPr//9j9//8JZAQAAAldBQAAB7k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r//9j9//8JXgQAAAb1BQAAKVN0YXR1cyBmb3IgcXVhbnRpdHkgaW4gcmVsYXRpb24gdG8gaXNzdWVzAQr6///Y/f//CWEEAAAJbAUAAAEH+v//2P3//wlkBAAACWsFAAAHu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v//2P3//wleBAAABv4FAAA1SW52ZW50b3J5IHZhbHVlIGZvciB0aGUgZmluYW5jaWFsbHkgdXBkYXRlZCBxdWFudGl0eS4BAfr//9j9//8JYQQAAAl6BQAAAf75///Y/f//CWQEAAAJeQUAAAe9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5///Y/f//CWQEAAAGBwYAAARFbnVtAfj5///Y/f//CWEEAAAGCgYAAAxJc3N1ZS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+f//2P3//wlkBAAABg0GAAAGU3RyaW5nAfL5///Y/f//CWEEAAAGEAYAAAtJdGVtIG51bWJlcgf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/5///Y/f//CWQEAAAGEwYAAAZTdHJpbmcB7Pn//9j9//8JYQQAAAYWBgAABkxvdCBJRAf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n5///Y/f//CWQEAAAGGQYAAAZTdHJpbmcB5vn//9j9//8JYQQAAAYcBgAABk51bWJlcgfF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P5///Y/f//CWQEAAAGHwYAAARFbnVtAeD5///Y/f//CWEEAAAGIgYAAA5SZWNlaXB0IHN0YXR1cws=
    <Output>
      <OutputObject name="AtlasReport_4"/>
    </Output>
  </Query>
</Atlas>
</file>

<file path=customXml/item10.xml><?xml version="1.0" encoding="utf-8"?>
<Atlas>
  <Query type="ReportList" id="28e86d47-8c8e-4ec0-af5b-07767199a646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ov4TgIHOlpFrafP2unOkx0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E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I4ZTg2ZDQ3LThjOGUtNGVjMC1hZjViLTA3NzY3MTk5YTY0NgG6////vf///wG5////vP///wAAAAAGSAAAAARUcnVlAbf///+9////Abb///+8////CwAAAAZLAAAAJVB1cmNoYXNlIGxpbmVzLCByZWNlaXZlZCBub3QgaW52b2ljZWQBtP///73///8Bs////7z///8bAAAACUgAAAABsf///73///8BsP///7z///8GAAAABlEAAAAFRmFsc2UBrv///73///8Brf///7z///8cAAAACUgAAAABq////73///8Bqv///7z///8dAAAACVEAAAABqP///73///8Bp////7z///8qAAAACUgAAAABpf///73///8BpP///7z///8BAAAABl0AAAADMzY0AaL///+9////AaH///+8////JwAAAAZgAAAACz1EYXRhQXJlYUlkAZ////+9////AZ7///+8////GQAAAAZjAAAAD0NlbGxzVmVydGljYWxseQGc////vf///wGb////vP///wkAAAAKAZr///+9////AZn///+8////KAAAAAZoAAAAAjExAZf///+9////AZb///+8////KwAAAAZr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U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0AAAALSW52ZW50VHJhbnMBAAAAAZL///+U////Bm8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HAAAACXAAAAAHAAAACXE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zAAAAASUAAAAEAAAAAQAAAAlwAAAAAwAAAAl1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YAAAAAAAAAByoAAAAAAQAAAAAAAAAELUdsb2JlU29mdHdhcmUuQXRsYXM0MC5BdGxhc0NvbW1vbi5UeXBlLkNvbHVtbgIAAAABMQAAAA4AAAD/////BncAAAALSW52ZW50VGFibGUGeAAAAAVJdGVtcwkIAAAACQgAAAAJCAAAAAGG////4P///wAAAAAJewAAAAl8AAAAAYP////d////Q3zqrxiFiUGE5Ae7BdQVEwkIAAAACQgAAAAJfwAAAAkwAAAABoEAAAALSW52ZW50VHJhbnMGggAAABFUYWJsZS5JbnZlbnRUcmFucwaDAAAAGFRhYmxlLkludmVudFRyYW5zLkl0ZW1JZAaEAAAABkl0ZW1JZAaFAAAABkl0ZW1JZAEAAAABev///9n///8AAAAAAXn////Y////AAAAAAAJi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JAAAACYoAAAAJiwAAAAaMAAAAClRyYW5zUmVmSWQGjQAAAAlQTyBudW1iZXIGjgAAAAZTdHJpbmcJCAAAAAaQAAAAJDEwODYwNzQ3LWRhODYtNDE0YS1hNDIwLTdjNTIxMjcxZGExNwVv////LUdsb2JlU29mdHdhcmUuQXRsYXM0MC5BdGxhc0NvbW1vbi5BZ2dyZWdhdGlvbgEAAAAHdmFsdWVfXwAIAgAAAP////8AAAAABW7///8sR2xvYmVTb2Z0d2FyZS5BdGxhczQwLkF0bGFzQ29tbW9uLkNvbHVtblR5cGUBAAAAB3ZhbHVlX18ACAIAAAAAAAAABW3///8rR2xvYmVTb2Z0d2FyZS5BdGxhczQwLkF0bGFzQ29tbW9uLlNvcnRPcmRlcgEAAAAHdmFsdWVfXwAIAgAAAAIAAAAAAAAAAAVs////QEdsb2JlU29mdHdhcmUuQXRsYXM0MC5BdGxhc0NvbW1vbi5UeXBlLkNvbHVtbitDcm9zc1RhYkNvbHVtblR5cGUBAAAAB3ZhbHVlX18ACAIAAAAAAAAACgEAAAAAAAAAAAAAAAAABpUAAAAkOWRmZTg4M2ItOGIyYy00MzUzLTkwZWMtYjhlMzUwOTVmYjExBpYAAAAcVGFibGUuSW52ZW50VHJhbnMuVHJhbnNSZWZJZAoKCgoBMwAAADIAAAAJlwAAAAmYAAAACZkAAAAGmgAAADdBdGxhc01hbmFnZWRDb2x1bW5fMjg3MGE2OGItYmZiYy00MDJkLWE5NzEtMzU3MWU3NTk2N2ZkBpsAAAAOVmVuZG9yIGFjY291bnQJCAAAAAkIAAAABp0AAAAkZjE0MmQxMjItNzJjMi00NDVhLTgwYjYtYWI0ZmY0NTBjNWM0AWL///9v/////////wEAAAABYf///27///8CAAAAAWD///9t////AgAAAAAAAAAAAV////9s////AAAAAAoBAAAAAAAAAAABAAAAAAaiAAAAJDIxODAyMWFiLWFmN2QtNDFiYS1hNzM0LTkxNmQxMjhlODJmZQkIAAAACgoKCgE0AAAAMgAAAAmkAAAACaUAAAAJpgAAAAanAAAAN0F0bGFzTWFuYWdlZENvbHVtbl9kYWE0NDcyOS1lMzAwLTQwZGYtOWJkNC0wMjE1NTM2OGUxNzYGqAAAAAtWZW5kb3IgbmFtZQkIAAAACQgAAAAGqgAAACQ5Zjc5ZDE0OS01MDEzLTRmYTAtOTk3Ni0zZjUzZjk5OGFlY2YBVf///2//////////AgAAAAFU////bv///wIAAAABU////23///8CAAAAAAAAAAABUv///2z///8AAAAACgEAAAAAAAAAAAIAAAAABq8AAAAkMDMwMzMzNDYtYTBjNi00OWJmLThjN2UtZDkzNmZkMGZmYWQ2CQgAAAAKCgoKATUAAAAyAAAACbEAAAAJsgAAAAmzAAAABrQAAAAISXRlbU5hbWUGtQAAAAlJdGVtIG5hbWUGtgAAAAZTdHJpbmcJCAAAAAa4AAAAJDM2NWE1ZmUyLTVhNWUtNDM4OC04YmM1LTU4MDU4MWE5OTIwMQFH////b/////////8DAAAAAUb///9u////AAAAAAFF////bf///wIAAAAAAAAAAAFE////bP///wAAAAAKAQAAAAAAAAAAAwAAAAAGvQAAACRlMjkxOTg0Zi04MTU2LTQzMTMtYmViNC0yMWI5NjEzZjMzNmQGvgAAADNUYWJsZS5JbnZlbnRUcmFucy5JdGVtSWR+VGFibGUuSW52ZW50VGFibGUuSXRlbU5hbWUKCgoKATYAAAAyAAAACb8AAAAJwAAAAAnBAAAABsIAAAAGSXRlbUlkBsMAAAALSXRlbSBudW1iZXIGxAAAAAZTdHJpbmcJCAAAAAbGAAAAJGUyZmVmZGQ1LWFjYTgtNDI4NC04NTIxLTMxNTI2ODg5NDI3NwE5////b/////////8EAAAAATj///9u////AAAAAAE3////bf///wIAAAAAAAAAAAE2////bP///wAAAAAKAQAAAAAAAAAABAAAAAAGywAAACRiNjE5YmJmMi01YjkxLTQ4OTYtOTYwMy1jNGRiYTI5MzU3MzEGzAAAABhUYWJsZS5JbnZlbnRUcmFucy5JdGVtSWQKCgoKATcAAAAyAAAACc0AAAAJzgAAAAnPAAAABtAAAAAMRGF0ZVBoeXNpY2FsBtEAAAANUGh5c2ljYWwgZGF0ZQbSAAAABERhdGUJCAAAAAbUAAAAJDU3NDg5NjNiLTdjMDQtNDA3ZS1hNGMyLWQ2MzgxMjM5ZjU4MgEr////b/////////8FAAAAASr///9u////AAAAAAEp////bf///wIAAAAAAAAAAAEo////bP///wAAAAAKAQAAAAAAAAAABQAAAAAG2QAAACRlMDZkYzQwZi0wZDZkLTQzZDYtOWM3MC1mZjRjMjI3YTgxMjkG2gAAAB5UYWJsZS5JbnZlbnRUcmFucy5EYXRlUGh5c2ljYWwKCgoKATgAAAAyAAAACdsAAAAJ3AAAAAndAAAABt4AAAANU3RhdHVzUmVjZWlwdAbfAAAADlJlY2VpcHQgc3RhdHVzBuAAAAAERW51bQkIAAAABuIAAAAkMzIxOTEzNTYtNDA4Ni00NmZkLWFkYWEtZjI0MThjNWQ2YzYyAR3///9v/////////wYAAAABHP///27///8AAAAAARv///9t////AAAAAAAAAAAAARr///9s////AAAAAAoBAAAAAAAAAAAGAAAAAAbnAAAAJDc2NmFhNzhhLTc4YTYtNDE3Ni1hYzAxLTcwYjRjM2VkMmFiOAboAAAAH1RhYmxlLkludmVudFRyYW5zLlN0YXR1c1JlY2VpcHQKCgoKATkAAAAyAAAACekAAAAJ6gAAAAnrAAAABuwAAAADUXR5Bu0AAAAIUXVhbnRpdHkG7gAAAARSZWFsCQgAAAAG8AAAACQ2MTBkYjU3Yi02ZDc2LTQ4NzItYTdjYi02NTk4ZmYwNmZiZmUBD////2////8BAAAABwAAAAEO////bv///wAAAAABDf///23///8CAAAAAAAAAAABDP///2z///8AAAAACgEAAAAAAAAAAAcAAAAABvUAAAAkZTE4YmRiNTctMzUxMS00ODRiLWJkMWYtNjMyNWRkZjYxYzA0BvYAAAAVVGFibGUuSW52ZW50VHJhbnMuUXR5CgoKCgE6AAAAMgAAAAn3AAAACfgAAAAJ+QAAAAb6AAAADURhdGVGaW5hbmNpYWwG+wAAAA5GaW5hbmNpYWwgZGF0ZQb8AAAABERhdGUJCAAAAAb+AAAAJDg3Mzc1Njk2LWQyN2QtNDliNS1iM2EyLThiZjk2ZGY3OTNhYgEB////b/////////8IAAAAAQD///9u////AAAAAAH//v//bf///wIAAAAAAAAAAAH+/v//bP///wAAAAAKAQAAAAAAAAAACAAAAAAGAwEAACRlYzUzZTVlMS1lNDE0LTRkZTAtOWY0MS1kZWJkNjYxODRmMjUGBAEAAB9UYWJsZS5JbnZlbnRUcmFucy5EYXRlRmluYW5jaWFsCgoKCgE7AAAAMgAAAAkFAQAACQYBAAAJBwEAAAYIAQAAD1ZvdWNoZXJQaHlzaWNhbAYJAQAAEFBoeXNpY2FsIHZvdWNoZXIGCgEAAAZTdHJpbmcJCAAAAAYMAQAAJDA1OWFmODEzLTY4NDMtNGRhNy1iMDVmLTVmNGFmNDQyY2ZhYwHz/v//b/////////8JAAAAAfL+//9u////AAAAAAHx/v//bf///wIAAAAAAAAAAAHw/v//bP///wAAAAAKAQAAAAAAAAAACQAAAAAGEQEAACQ0ZGYwODI5Zi03OTc2LTQ1YTUtYmEzMC04YjIzNTdkMWZjZjAGEgEAACFUYWJsZS5JbnZlbnRUcmFucy5Wb3VjaGVyUGh5c2ljYWwKCgoKATwAAAAyAAAACRMBAAAJFAEAAAkVAQAABhYBAAA3QXRsYXNNYW5hZ2VkQ29sdW1uXzFhYWM2YmZhLWVhNWYtNDIyOC1hZGNiLTA5Y2QyNmFlYzcxYQYXAQAADjIxMDAxMCBiYWxhbmNlCQgAAAAJCAAAAAYZAQAAJDliY2E0MmJjLWNmM2EtNDYwZi1hZmU3LTNlYzBhOGY5MjM2OAHm/v//b/////////8KAAAAAeX+//9u////AgAAAAHk/v//bf///wIAAAAAAAAAAAHj/v//bP///wAAAAAKAQAAAAAAAAAACgAAAAAGHgEAACQwYTMzNWIzYy1kZTlhLTRmZjYtODg2NS0zY2NiZDU1NjU1YmIJCAAAAAoKCgoBcAAAABIAAAAHcQA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4P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IQEAABxUYWJsZS5JbnZlbnRUcmFucy5UcmFuc1JlZklkCSIBAAAB3f7//+D+//8GJAEAABhUYWJsZS5JbnZlbnRUcmFucy5JdGVtSWQJJQEAAAHa/v//4P7//wYnAQAAHlRhYmxlLkludmVudFRyYW5zLkRhdGVQaHlzaWNhbAkoAQAAAdf+///g/v//BioBAAAfVGFibGUuSW52ZW50VHJhbnMuU3RhdHVzUmVjZWlwdA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G1RhYmxlLkludmVudFRyYW5zLlRyYW5zVHlwZQk3AQAAAcj+///L/v//BjkBAAAfVGFibGUuSW52ZW50VHJhbnMuRGF0ZUZpbmFuY2lhbA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wg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BAQAABwAAAAlKAQAAAZcAAACJAAAACUsBAAAAAAAAAAAAAAGYAAAAigAAAJsAAAAJTA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TgEAAAcAAAAJTwEAAAGkAAAAiQAAAAlQAQAAAAAAAAAAAAABpQAAAIoAAACj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UEBAAAHAAAACVQBAAABsQAAAIkAAAAJVQEAAAEAAAABAAAAAbIAAACKAAAAnQ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BAQAABwAAAAlZAQAAAb8AAACJAAAACVoBAAABAAAAAQAAAAHAAAAAigAAALs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QQEAAAcAAAAJXgEAAAHNAAAAiQAAAAlfAQAAAQAAAAEAAAABzgAAAIoAAAC6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122AAAACUEBAAAHAAAACWMBAAAB2wAAAIkAAAAJZAEAAAEAAAABAAAAAdwAAACKAAAAug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BAQAABwAAAAloAQAAAekAAACJAAAACWkBAAABAAAAAQAAAAHqAAAAigAAALoAAAAJRwEAAAc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QQEAAAcAAAAJbQEAAAH3AAAAiQAAAAluAQAAAQAAAAEAAAAB+AAAAIoAAABl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XEBAAAHAAAACXIBAAABBQEAAIkAAAAJcwEAAAEAAAABAAAAAQYBAACKAAAACgAAAAl0AQAABwAAAAl1AQAABA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kSAAAABwAAAAl3AQAAARMBAACJAAAACXgBAAAAAAAAAAAAAAEUAQAAigAAAAwAAAAJdAEAAAcAAAAJeg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EgAAAAcAAAAJfAEAAAUi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GD/v//b/////////8ABn4BAAAGU3RyaW5nBn8BAAAGTnVtYmVyCYABAAABf/7//23///8CAAAABX7+//85R2xvYmVTb2Z0d2FyZS5BdGxhczQwLkF0bGFzQ29tbW9uLk51bWJlclNlcXVlbmNlQ29uZGl0aW9uAQAAAAd2YWx1ZV9fAAgCAAAAAQAAAAAABoMBAAARVGFibGUuSW52ZW50VHJhbnMJjAAAAAkIAAAACv////8JgwEAAAoJjAAAAAoKCgkIAAAACYkBAAAJCAAAAAElAQAAIgEAAAF1/v//b/////////8ABowBAAAGU3RyaW5nBo0BAAALSXRlbSBudW1iZXIJgAEAAAFx/v//bf///wIAAAABcP7//37+//8BAAAAAAAJgwEAAAnCAAAACQgAAAAK/////wmDAQAACgnCAAAACgoKCQgAAAAJlwEAAAkIAAAAASgBAAAiAQAAAWf+//9v/////////wAGmgEAAAREYXRlBpsBAAANUGh5c2ljYWwgZGF0ZQmAAQAAAWP+//9t////AgAAAAFi/v//fv7//wEAAAAAAAmDAQAACdAAAAAJCAAAAAr/////CYMBAAAKCdAAAAAKCgoJCAAAAAmlAQAACQgAAAABKwEAACIBAAABWf7//2//////////AAaoAQAABEVudW0GqQEAAA5SZWNlaXB0IHN0YXR1cwmAAQAAAVX+//9t////AAAAAAFU/v//fv7//wEAAAAAAAmDAQAACd4AAAAJCAAAAAr/////CYMBAAAKCd4AAAAKCgoJCAAAAAmzAQAACQgAAAABLgEAACIBAAABS/7//2//////////AAa2AQAABFJlYWwGtwEAAAhRdWFudGl0eQmAAQAAAUf+//9t////AgAAAAFG/v//fv7//wEAAAAAAAmDAQAACewAAAAJCAAAAAr/////CYMBAAAKCewAAAAKCgoJCAAAAAnBAQAACQgAAAABMQEAACIBAAABPf7//2//////////AAbEAQAABERhdGUGxQEAAA5GaW5hbmNpYWwgZGF0ZQnGAQAAATn+//9t////AgAAAAE4/v//fv7//wEAAAAAAAbJAQAAEVRhYmxlLkludmVudFRyYW5zCfoAAAAJCAAAAAr/////CckBAAAKCfoAAAAKCgoJCAAAAAnPAQAACQgAAAABNAEAACIBAAABL/7//2//////////AAbSAQAABlN0cmluZwbTAQAAEFBoeXNpY2FsIHZvdWNoZXIJ1AEAAAEr/v//bf///wIAAAABKv7//37+//8BAAAAAAAG1wEAABFUYWJsZS5JbnZlbnRUcmFucwkIAQAACQgAAAAK/////wnXAQAACgkIAQAACgoKCQgAAAAJ3QEAAAkIAAAABTc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bfAQAAEVRhYmxlLkludmVudFRyYW5zBuABAAAJVHJhbnNUeXBlCQgAAAAG4gEAAAVQdXJjaP////8J3wEAAAoJ4AEAAAoKCgkIAAAACeYBAAAJCAAAAAE6AQAANwEAAAnfAQAABukBAAANRGF0ZUZpbmFuY2lhbAkIAAAABusBAAAcMDEuMDYuMjAxNyAuLiAzMS4xMi4yMDk5LCAiIv////8J3wEAAAoJ6QEAAAoKCgkIAAAACe8BAAAJCAAAAAE9AQAANwEAAAnfAQAABvIBAAAMRGF0ZVBoeXNpY2FsCQgAAAAG9AEAABgwMS4wMS4yMDA4IC4uIDMxLjA1LjIwMTf/////Cd8BAAAKCfIBAAAKCgoJCAAAAAn4AQAACQgAAAABQQEAABIAAAAHQgE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7//+D+//8G+wEAADNUYWJsZS5JbnZlbnRUcmFucy5JdGVtSWR+VGFibGUuSW52ZW50VGFibGUuSXRlbU5hbWUJ/AEAAAFFAQAAdgAAAAdGAQAAAAEAAAAEAAAABDdHbG9iZVNvZnR3YXJlLkF0bGFzNDAuQXRsYXNDb21tb24uVHlwZS5GaWVsZE91dHB1dEZpZWxkAgAAAAkiAQAADQMERwE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S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L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Af7//zJHbG9iZVNvZnR3YXJlLkF0bGFzNDAuQXRsYXNDb21tb24uQ29sdW1uQXR0cmlidXRlcwEAAAAHdmFsdWVfXwAIAgAAABAAAAAGAAIAAAROb25lAf/9//8C/v//Af79//8B/v//CQAAAAkIAAAAAfz9//8C/v//Afv9//8B/v//CwAAAAYGAgAAATAB+f3//wL+//8B+P3//wH+//8EAAAABgkCAAAHR2VuZXJhbAH2/f//Av7//wH1/f//Af7//wIAAAAGDAIAAAExAfP9//8C/v//AfL9//8B/v//AAAAAAYPAgAABTEwLjg2AfD9//8C/v//Ae/9//8B/v//JAAAAAYSAgAAC1Byb2QgbnVtYmVyB0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7f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UAgAACEZvbnRCb2xkBhUCAAAFRmFsc2UB6v3//+39//8GFwIAAApGb250SXRhbGljCRUCAAAB5/3//+39//8GGgIAAA1Gb250VW5kZXJsaW5lBhsCAAAFLTQxNDIB5P3//+39//8GHQIAAAhGb250TmFtZQYeAgAAB0NhbGlicmkB4f3//+39//8GIAIAAAlGb250Q29sb3IGIQIAAAEwAd79///t/f//BiMCAAAIRm9udFNpemUGJAIAAAIxMQHb/f//7f3//wYmAgAACUZvbnRTdHlsZQYnAgAAB1JlZ3VsYXIHSwEAAAABAAAAAAAAAAQ3R2xvYmVTb2Z0d2FyZS5BdGxhczQwLkF0bGFzQ29tbW9uLlR5cGUuRmllbGRPdXRwdXRGaWVsZAIAAAABTAEAAEcBAAAHT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9//8C/v//Adf9//8B/v//JAAAAAmbAAAAAdX9//8C/v//AdT9//8B/v//CwAAAAYtAgAAATEB0v3//wL+//8B0f3//wH+//8EAAAABjACAAAHR2VuZXJhbAHP/f//Av7//wHO/f//Af7//wIAAAAGMwIAAAExAcz9//8C/v//Acv9//8B/v//AAAAAAY2AgAABTEwLjcxAcn9//8C/v//Acj9//8B/v//AwAAAAY5AgAAXT1BdGxhc1RhYmxlKCJQUk9EIixEYXRhQXJlYUlkLCJULlB1cmNoVGFibGUiLCIlT3JkZXJBY2NvdW50IiwiIiwiIiwiIiwiIiwiIiwiIiwiUHVyY2hJZCIsJEEzKQFOAQAAEgAAAAdP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b9///t/f//BjsCAAAIRm9udEJvbGQJFQIAAAHD/f//7f3//wY+AgAACkZvbnRJdGFsaWMJFQIAAAHA/f//7f3//wZBAgAADUZvbnRVbmRlcmxpbmUGQgIAAAUtNDE0MgG9/f//7f3//wZEAgAACEZvbnROYW1lBkUCAAAHQ2FsaWJyaQG6/f//7f3//wZHAgAACUZvbnRDb2xvcgZIAgAAATABt/3//+39//8GSgIAAAhGb250U2l6ZQZLAgAAAjExAbT9///t/f//Bk0CAAAJRm9udFN0eWxlBk4CAAAHUmVndWxhcgdQAQAAAAEAAAAAAAAABDdHbG9iZVNvZnR3YXJlLkF0bGFzNDAuQXRsYXNDb21tb24uVHlwZS5GaWVsZE91dHB1dEZpZWxkAgAAAAdS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f3//wL+//8BsP3//wH+//8kAAAACagAAAABrv3//wL+//8Brf3//wH+//8LAAAABlQCAAABMgGr/f//Av7//wGq/f//Af7//wQAAAAGVwIAAAdHZW5lcmFsAaj9//8C/v//Aaf9//8B/v//AgAAAAZaAgAAATEBpf3//wL+//8BpP3//wH+//8AAAAABl0CAAAFMzAuMjkBov3//wL+//8Bof3//wH+//8DAAAABmACAABXPUF0bGFzVGFibGUoIlBST0QiLERhdGFBcmVhSWQsIlQuVmVuZFRhYmxlIiwiJU5hbWUiLCIiLCIiLCIiLCIiLCIiLCIiLCJBY2NvdW50TnVtIiwkQjMpB1Q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3//+39//8GYgIAAAhGb250Qm9sZAkVAgAAAZz9///t/f//BmUCAAAKRm9udEl0YWxpYwkVAgAAAZn9///t/f//BmgCAAANRm9udFVuZGVybGluZQZpAgAABS00MTQyAZb9///t/f//BmsCAAAIRm9udE5hbWUGbAIAAAdDYWxpYnJpAZP9///t/f//Bm4CAAAJRm9udENvbG9yBm8CAAABMAGQ/f//7f3//wZxAgAACEZvbnRTaXplBnICAAACMTEBjf3//+39//8GdAIAAAlGb250U3R5bGUGdQIAAAdSZWd1bGFyB1UBAAAAAQAAAAQAAAAEN0dsb2JlU29mdHdhcmUuQXRsYXM0MC5BdGxhc0NvbW1vbi5UeXBlLkZpZWxkT3V0cHV0RmllbGQCAAAACfwBAAANAwdX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if3//wL+//8BiP3//wH+//8JAAAACQgAAAABhv3//wL+//8Bhf3//wH+//8LAAAABnwCAAABMwGD/f//Av7//wGC/f//Af7//wQAAAAGfwIAAAdHZW5lcmFsAYD9//8C/v//AX/9//8B/v//AgAAAAaCAgAAATEBff3//wL+//8BfP3//wH+//8AAAAABoUCAAAFNTguMTQHW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6/f//7f3//wliAgAACRUCAAABd/3//+39//8JZQIAAAkVAgAAAXT9///t/f//CWgCAAAGjgIAAAUtNDE0MgFx/f//7f3//wlrAgAABpECAAAHQ2FsaWJyaQFu/f//7f3//wluAgAABpQCAAABMAFr/f//7f3//wlxAgAABpcCAAACMTEBaP3//+39//8JdAIAAAaaAgAAB1JlZ3VsYXIHWgEAAAABAAAABAAAAAQ3R2xvYmVTb2Z0d2FyZS5BdGxhczQwLkF0bGFzQ29tbW9uLlR5cGUuRmllbGRPdXRwdXRGaWVsZAIAAAAJJQEAAA0DB1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k/f//Av7//wFj/f//Af7//wYAAAAGngIAAAVUb3RhbAFh/f//Av7//wFg/f//Af7//xAAAAAJAAIAAAFe/f//Av7//wFd/f//Af7//wkAAAAJCAAAAAFb/f//Av7//wFa/f//Af7//wsAAAAGpwIAAAE0AVj9//8C/v//AVf9//8B/v//BAAAAAaqAgAAB0dlbmVyYWwBVf3//wL+//8BVP3//wH+//8CAAAABq0CAAABMQFS/f//Av7//wFR/f//Af7//wAAAAAGsAIAAAUxNi41Nwd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/9///t/f//CRQCAAAJFQIAAAFM/f//7f3//wkXAgAACRUCAAABSf3//+39//8JGgIAAAa5AgAABS00MTQyAUb9///t/f//CR0CAAAGvAIAAAdDYWxpYnJpAUP9///t/f//CSACAAAGvwIAAAEwAUD9///t/f//CSMCAAAGwgIAAAIxMQE9/f//7f3//wkmAgAABsUCAAAHUmVndWxhcgdfAQAAAAEAAAAEAAAABDdHbG9iZVNvZnR3YXJlLkF0bGFzNDAuQXRsYXNDb21tb24uVHlwZS5GaWVsZE91dHB1dEZpZWxkAgAAAAkoAQAADQMHY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n9//8C/v//ATj9//8B/v//EAAAAAkAAgAAATb9//8C/v//ATX9//8B/v//CQAAAAkIAAAAATP9//8C/v//ATL9//8B/v//CwAAAAbPAgAAATUBMP3//wL+//8BL/3//wH+//8EAAAABtICAAAIbS9kL3l5eXkBLf3//wL+//8BLP3//wH+//8CAAAABtUCAAABMQEq/f//Av7//wEp/f//Af7//wAAAAAG2AIAAAUxNC4xNAdj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f9///t/f//CRQCAAAJFQIAAAEk/f//7f3//wkXAgAACRUCAAABIf3//+39//8JGgIAAAbhAgAABS00MTQyAR79///t/f//CR0CAAAG5AIAAAdDYWxpYnJpARv9///t/f//CSACAAAG5wIAAAEwARj9///t/f//CSMCAAAG6gIAAAIxMQEV/f//7f3//wkmAgAABu0CAAAHUmVndWxhcgdkAQAAAAEAAAAEAAAABDdHbG9iZVNvZnR3YXJlLkF0bGFzNDAuQXRsYXNDb21tb24uVHlwZS5GaWVsZE91dHB1dEZpZWxkAgAAAAkrAQAADQMHZ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H9//8C/v//ARD9//8B/v//EAAAAAkAAgAAAQ79//8C/v//AQ39//8B/v//CQAAAAkIAAAAAQv9//8C/v//AQr9//8B/v//CwAAAAb3AgAAATYBCP3//wL+//8BB/3//wH+//8EAAAABvoCAAAHR2VuZXJhbAEF/f//Av7//wEE/f//Af7//wIAAAAG/QIAAAExAQL9//8C/v//AQH9//8B/v//AAAAAAYAAwAABTE1LjE0B2g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/z//+39//8JFAIAAAkVAgAAAfz8///t/f//CRcCAAAJFQIAAAH5/P//7f3//wkaAgAABgkDAAAFLTQxNDIB9vz//+39//8JHQIAAAYMAwAAB0NhbGlicmkB8/z//+39//8JIAIAAAYPAwAAATAB8Pz//+39//8JIwIAAAYSAwAAAjExAe38///t/f//CSYCAAAGFQMAAAdSZWd1bGFyB2kBAAAAAQAAAAQAAAAEN0dsb2JlU29mdHdhcmUuQXRsYXM0MC5BdGxhc0NvbW1vbi5UeXBlLkZpZWxkT3V0cHV0RmllbGQCAAAACS4BAAANAwdr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6fz//wL+//8B6Pz//wH+//8QAAAACQACAAAB5vz//wL+//8B5fz//wH+//8JAAAACQgAAAAB4/z//wL+//8B4vz//wH+//8LAAAABh8DAAABNwHg/P//Av7//wHf/P//Af7//wQAAAAGIgMAADBfICogIywjIzAuMDBfIDtfICogLSMsIyMwLjAwXyA7XyAqICItIj8/XyA7XyBAXyAB3fz//wL+//8B3Pz//wH+//8CAAAABiUDAAABMQHa/P//Av7//wHZ/P//Af7//wAAAAAGKAMAAAUxMS4xNAdt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/t/f//CRQCAAAJFQIAAAHU/P//7f3//wkXAgAACRUCAAAB0fz//+39//8JGgIAAAYxAwAABS00MTQyAc78///t/f//CR0CAAAGNAMAAAdDYWxpYnJpAcv8///t/f//CSACAAAGNwMAAAEwAcj8///t/f//CSMCAAAGOgMAAAIxMQHF/P//7f3//wkmAgAABj0DAAAHUmVndWxhcgduAQAAAAEAAAAEAAAABDdHbG9iZVNvZnR3YXJlLkF0bGFzNDAuQXRsYXNDb21tb24uVHlwZS5GaWVsZE91dHB1dEZpZWxkAgAAAAkxAQAADQMBbwEAAEcBAAAHc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H8//8C/v//AcD8//8B/v//CQAAAAkIAAAAAb78//8C/v//Ab38//8B/v//CwAAAAZEAwAAATgBu/z//wL+//8Buvz//wH+//8EAAAABkcDAAAIbS9kL3l5eXkBuPz//wL+//8Bt/z//wH+//8CAAAABkoDAAABMQG1/P//Av7//wG0/P//Af7//wAAAAAGTQMAAAIxNQFxAQAAEgAAAAd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L8///t/f//Bk8DAAAIRm9udEJvbGQJFQIAAAGv/P//7f3//wZSAwAACkZvbnRJdGFsaWMJFQIAAAGs/P//7f3//wZVAwAADUZvbnRVbmRlcmxpbmUGVgMAAAUtNDE0MgGp/P//7f3//wZYAwAACEZvbnROYW1lBlkDAAAHQ2FsaWJyaQGm/P//7f3//wZbAwAACUZvbnRDb2xvcgZcAwAAATABo/z//+39//8GXgMAAAhGb250U2l6ZQZfAwAAAjExAaD8///t/f//BmEDAAAJRm9udFN0eWxlBmIDAAAHUmVndWxhcgdzAQAAAAEAAAAEAAAABDdHbG9iZVNvZnR3YXJlLkF0bGFzNDAuQXRsYXNDb21tb24uVHlwZS5GaWVsZE91dHB1dEZpZWxkAgAAAAk0AQAADQMBdAEAAEcBAAAHd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8//8C/v//AZv8//8B/v//CQAAAAkIAAAAAZn8//8C/v//AZj8//8B/v//CwAAAAZpAwAAATkBlvz//wL+//8Blfz//wH+//8EAAAABmwDAAAHR2VuZXJhbAGT/P//Av7//wGS/P//Af7//wIAAAAGbwMAAAExAZD8//8C/v//AY/8//8B/v//AAAAAAZyAwAABTE3LjQzB3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z//+39//8GdAMAAAhGb250Qm9sZAkVAgAAAYr8///t/f//BncDAAAKRm9udEl0YWxpYwkVAgAAAYf8///t/f//BnoDAAANRm9udFVuZGVybGluZQZ7AwAABS00MTQyAYT8///t/f//Bn0DAAAIRm9udE5hbWUGfgMAAAdDYWxpYnJpAYH8///t/f//BoADAAAJRm9udENvbG9yBoEDAAABMAF+/P//7f3//waDAwAACEZvbnRTaXplBoQDAAACMTEBe/z//+39//8GhgMAAAlGb250U3R5bGUGhwMAAAdSZWd1bGFyB3gBAAAAAQAAAAAAAAAEN0dsb2JlU29mdHdhcmUuQXRsYXM0MC5BdGxhc0NvbW1vbi5UeXBlLkZpZWxkT3V0cHV0RmllbGQCAAAAB3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4/P//Av7//wF3/P//Af7//yQAAAAJFwEAAAF1/P//Av7//wF0/P//Af7//wsAAAAGjQMAAAIxMAFy/P//Av7//wFx/P//Af7//wQAAAAGkAMAAAdHZW5lcmFsAW/8//8C/v//AW78//8B/v//AgAAAAaTAwAAATEBbPz//wL+//8Ba/z//wH+//8AAAAABpYDAAACMTYBafz//wL+//8BaPz//wH+//8DAAAACQgAAAAHf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/P//7f3//wl0AwAACRUCAAABY/z//+39//8JdwMAAAkVAgAAAWD8///t/f//CXoDAAAGogMAAAUtNDE0MgFd/P//7f3//wl9AwAABqUDAAAHQ2FsaWJyaQFa/P//7f3//wmAAwAABqgDAAABMAFX/P//7f3//wmDAwAABqsDAAACMTEBVPz//+39//8JhgMAAAauAwAAB1JlZ3VsYXIBgAEAAA4AAACxAAAABq8DAAALSW52ZW50VHJhbnMGsAMAABZJbnZlbnRvcnkgdHJhbnNhY3Rpb25zCQgAAAAJCAAAAAkIAAAAAU78///g////AAAAAAmzAwAACbQDAAABS/z//93///8/nnUAkKabS6u8okOS7PJFCQgAAAAJCAAAAAm3AwAACYMBAAAKCgoKCgEAAAABR/z//9n///8AAAAAAUb8///Y////AAAAAAAJuwMAAAS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vQM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vwMAAAS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wQMAAAS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wwM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xQMAAAHGAQAADgAAAP////8GxgMAAAtJbnZlbnRUcmFucwbHAwAAFkludmVudG9yeSB0cmFuc2FjdGlvbnMJCAAAAAkIAAAACQgAAAABN/z//+D///8AAAAACcoDAAAJywMAAAE0/P//3f///xyLXDsAFbBFoDzn0oXHTm0JCAAAAAkIAAAACc4DAAAJyQEAAAoKCgoKAQAAAAEw/P//2f///wAAAAABL/z//9j///8AAAAAAAnSAwAABM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gAAAAlxAQAAAwAAAAnUAwAAAdQBAAAOAAAA/////wbVAwAAC0ludmVudFRyYW5zBtYDAAAWSW52ZW50b3J5IHRyYW5zYWN0aW9ucwkIAAAACQgAAAAJCAAAAAEo/P//4P///wAAAAAJ2QMAAAnaAwAAASX8///d////+29YDFCYAkqRfuy49s8xnQkIAAAACQgAAAAJ3QMAAAnXAQAACgoKCgoBAAAAASH8///Z////AAAAAAEg/P//2P///wAAAAAACeEDAAAE3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eMDAAAE5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104AAAACeQDAAADAAAACeUDAAAE7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106AAAACeQDAAADAAAACecDAAAE+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108AAAACeQDAAADAAAACekDAAAB/AEAACIBAAABFvz//2//////////AAbrAwAABlN0cmluZwbsAwAACUl0ZW0gbmFtZQkxAAAAARL8//9t////AgAAAAER/P//fv7//wEAAAAAAAkwAAAACbQAAAAJCAAAAAr/////CTAAAAAKCbQAAAAG9QMAAAZJdGVtSWQG9gMAAAtJbnZlbnRUcmFucwoJCAAAAAn4AwAACQgAAAABswMAACEAAAAKAAAACfoDAAARAAAACfsDAAABtAMAACIAAAAIAAAACUEBAAARAAAACf0DAAAEt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foDAAAAAAAAAbsDAAApAAAAAAAAAAn/AwAAAAAAAAe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D8///t/f//BgEEAAAISGVscFRleHQGAgQAADVPcmRlciBudW1iZXIsIHByb2plY3QgbnVtYmVyLCBwcm9kdWN0aW9uIG51bWJlciwgZXRjLgH9+///7f3//wYEBAAABUxhYmVsCX8BAAAB+vv//+39//8GBwQAAARUeXBlCX4B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3+///7f3//wkBBAAABgsEAAAOSWRlbnRpZnkgaXRlbS4B9Pv//+39//8JBAQAAAmNAQAAAfH7///t/f//CQcEAAAJjAEAAAfB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77///t/f//CQEEAAAGFAQAABxEYXRlIG9mIHBoeXNpY2FsIHRyYW5zYWN0aW9uAev7///t/f//CQQEAAAJmwEAAAHo+///7f3//wkHBAAACZoBAAAHw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l+///7f3//wkBBAAABh0EAAApU3RhdHVzIG9mIHF1YW50aXR5IGluIHJlbGF0aW9uIHRvIHJlY2VpcHQB4vv//+39//8JBAQAAAmpAQAAAd/7///t/f//CQcEAAAJqAEAAAfF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z7///t/f//CQEEAAAGJgQAACRRdWFudGl0eSBhdHRhY2hlZCB0byB0aGUgdHJhbnNhY3Rpb24B2fv//+39//8JBAQAAAm3AQAAAdb7///t/f//CQcEAAAJtgEAAAHKAwAAIQAAAAcAAAAJLQQAAAcAAAAJLgQAAAHLAwAAIgAAAAMAAAAJLwQAAAMAAAAJMAQAAAHOAwAABAAAAAEAAAAJLQQAAAMAAAAJMgQAAAHSAwAAKQAAAAAAAAAJMwQAAAAAAAAH1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///7f3//wY1BAAABUxhYmVsCcUBAAAByfv//+39//8GOAQAAARUeXBlCcQBAAAB2QMAACEAAAAJAAAACToEAAARAAAACTsEAAAB2gMAACIAAAADAAAACXEBAAADAAAACT0EAAAB3QMAAAQAAAABAAAACToEAAADAAAACT8EAAAB4QMAACkAAAAAAAAACUAEAAAAAAAAB+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v//+39//8GQgQAAAVMYWJlbAnTAQAAAbz7///t/f//BkUEAAAEVHlwZQnSAQAAAeQDAAASAAAAB+U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v//+39//8GSAQAAARUeXBlBkkEAAAERW51bQG2+///7f3//wZLBAAABUxhYmVsBkwEAAAJUmVmZXJlbmNlB+c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v//+39//8JSAQAAAnEAQAAAbD7///t/f//CUsEAAAJxQEAAAGt+///7f3//wZUBAAACFJlZmVyc1RvBlUEAAAMPUV4Y2x1ZGVEYXRlB+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v//+39//8JSAQAAAmaAQAAAaf7///t/f//CUsEAAAJmwEAAAGk+///7f3//wZdBAAACFJlZmVyc1RvBl4EAAALPURhdGVQZXJpb2QE+A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CAAAACUEBAAADAAAACWAEAAAB+gMAABIAAAAH+wM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n/v//+D+//8GYgQAABhUYWJsZS5JbnZlbnRUcmFucy5JdGVtSWQJJQEAAAGc+///4P7//wZlBAAAH1RhYmxlLkludmVudFRyYW5zLkludmVudFRyYW5zSWQJZgQAAAGZ+///4P7//wZoBAAAG1RhYmxlLkludmVudFRyYW5zLlRyYW5zVHlwZQlpBAAAAZb7///g/v//BmsEAAAcVGFibGUuSW52ZW50VHJhbnMuVHJhbnNSZWZJZAkiAQAAAZP7///g/v//Bm4EAAAeVGFibGUuSW52ZW50VHJhbnMuRGF0ZVBoeXNpY2FsCSgBAAABkPv//+D+//8GcQQAAB9UYWJsZS5JbnZlbnRUcmFucy5EYXRlRmluYW5jaWFsCXIEAAABjfv//+D+//8GdAQAAB9UYWJsZS5JbnZlbnRUcmFucy5TdGF0dXNSZWNlaXB0CSsBAAABivv//+D+//8GdwQAAB1UYWJsZS5JbnZlbnRUcmFucy5TdGF0dXNJc3N1ZQl4BAAAAYf7///g/v//BnoEAAAVVGFibGUuSW52ZW50VHJhbnMuUXR5CS4BAAABhPv//+D+//8GfQQAACJUYWJsZS5JbnZlbnRUcmFucy5Db3N0QW1vdW50UG9zdGVkCX4EAAAH/QM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H7///L/v//BoAEAAAfVGFibGUuSW52ZW50VHJhbnMuRGF0ZUZpbmFuY2lhbAmBBAAAAX77///L/v//BoMEAAAdVGFibGUuSW52ZW50VHJhbnMuU3RhdHVzSXNzdWUJhAQAAAF7+///y/7//waGBAAAGFRhYmxlLkludmVudFRyYW5zLkl0ZW1JZAmHBAAAAXj7///L/v//BokEAAAfVGFibGUuSW52ZW50VHJhbnMuSW52ZW50VHJhbnNJZAmKBAAAAXX7///L/v//BowEAAAcVGFibGUuSW52ZW50VHJhbnMuVHJhbnNSZWZJZAmNBAAAAXL7///L/v//Bo8EAAAeVGFibGUuSW52ZW50VHJhbnMuRGF0ZVBoeXNpY2FsCZAEAAABb/v//8v+//8GkgQAAB9UYWJsZS5JbnZlbnRUcmFucy5TdGF0dXNSZWNlaXB0CZMEAAABbPv//8v+//8GlQQAABtUYWJsZS5JbnZlbnRUcmFucy5UcmFuc1R5cGUJlgQAAAH/AwAAdgAAAAEtBAAAEgAAAAcu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+///4P7//waYBAAAHFRhYmxlLkludmVudFRyYW5zLlRyYW5zUmVmSWQJIgEAAAFm+///4P7//wabBAAAGFRhYmxlLkludmVudFRyYW5zLkl0ZW1JZAklAQAAAWP7///g/v//Bp4EAAAeVGFibGUuSW52ZW50VHJhbnMuRGF0ZVBoeXNpY2FsCSgBAAABYPv//+D+//8GoQQAAB9UYWJsZS5JbnZlbnRUcmFucy5TdGF0dXNSZWNlaXB0CSsBAAABXfv//+D+//8GpAQAABVUYWJsZS5JbnZlbnRUcmFucy5RdHkJLgEAAAFa+///4P7//wanBAAAJFRhYmxlLkludmVudFRyYW5zLkNvc3RBbW91bnRQaHlzaWNhbAmoBAAAAVf7///g/v//BqoEAAAfVGFibGUuSW52ZW50VHJhbnMuRGF0ZUZpbmFuY2lhbAkxAQAAAS8EAAASAAAABzA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U+///y/7//watBAAAG1RhYmxlLkludmVudFRyYW5zLlRyYW5zVHlwZQk3AQAAAVH7///L/v//BrAEAAAfVGFibGUuSW52ZW50VHJhbnMuRGF0ZUZpbmFuY2lhbAk6AQAAAU77///L/v//BrMEAAAeVGFibGUuSW52ZW50VHJhbnMuRGF0ZVBoeXNpY2FsCT0BAAAHMg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S/v//9T///8JMAAAAAkxAAAAATMEAAB2AAAAAToEAAASAAAABzs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Uj7///g/v//BrkEAAAcVGFibGUuSW52ZW50VHJhbnMuVHJhbnNSZWZJZAkiAQAAAUX7///g/v//BrwEAAAYVGFibGUuSW52ZW50VHJhbnMuSXRlbUlkCSUBAAABQvv//+D+//8GvwQAAB5UYWJsZS5JbnZlbnRUcmFucy5EYXRlUGh5c2ljYWwJKAEAAAE/+///4P7//wbCBAAAH1RhYmxlLkludmVudFRyYW5zLlN0YXR1c1JlY2VpcHQJKwEAAAE8+///4P7//wbFBAAAFVRhYmxlLkludmVudFRyYW5zLlF0eQkuAQAAATn7///g/v//BsgEAAAfVGFibGUuSW52ZW50VHJhbnMuRGF0ZUZpbmFuY2lhbAkxAQAAATb7///g/v//BssEAAAhVGFibGUuSW52ZW50VHJhbnMuVm91Y2hlclBoeXNpY2FsCTQBAAAHP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P7///L/v//Bs4EAAAbVGFibGUuSW52ZW50VHJhbnMuVHJhbnNUeXBlCTcBAAABMPv//8v+//8G0QQAAB9UYWJsZS5JbnZlbnRUcmFucy5EYXRlRmluYW5jaWFsCToBAAABLfv//8v+//8G1AQAAB5UYWJsZS5JbnZlbnRUcmFucy5EYXRlUGh5c2ljYWwJPQEAAAc/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q+///1P///wkwAAAACTEAAAABQAQAAHYAAAAHY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+///7f3//wkEBAAACewDAAABJPv//+39//8JBwQAAAnrAwAAAWYEAAAiAQAAASH7//9v/////////wAG4AQAAAZTdHJpbmcG4QQAAAZMb3QgSUQJgAEAAAEd+///bf///wIAAAABHPv//37+//8BAAAAAAAJgwEAAAbmBAAADUludmVudFRyYW5zSWQJCAAAAAr/////CYMBAAAKCeYEAAAKCgoJCAAAAAnrBAAACQgAAAABaQQAACIBAAABE/v//2//////////AAbuBAAABEVudW0G7wQAAAlSZWZlcmVuY2UJgAEAAAEP+///bf///wIAAAABDvv//37+//8BAAAAAAAJgwEAAAb0BAAACVRyYW5zVHlwZQkIAAAACv////8JgwEAAAoJ9AQAAAoKCgkIAAAACfkEAAAJCAAAAAFyBAAAIgEAAAEF+///b/////////8ABvwEAAAERGF0ZQb9BAAADkZpbmFuY2lhbCBkYXRlCYABAAABAfv//23///8CAAAAAQD7//9+/v//AQAAAAAACYMBAAAGAgUAAA1EYXRlRmluYW5jaWFsCQgAAAAK/////wmDAQAACgkCBQAACgoKCQgAAAAJBwUAAAkIAAAAAXgEAAAiAQAAAff6//9v/////////wAGCgUAAARFbnVtBgsFAAAMSXNzdWUgc3RhdHVzCYABAAAB8/r//23///8CAAAAAfL6//9+/v//AQAAAAAACYMBAAAGEAUAAAtTdGF0dXNJc3N1ZQkIAAAACv////8JgwEAAAoJEAUAAAoKCgkIAAAACRUFAAAJCAAAAAF+BAAAIgEAAAHp+v//b/////////8ABhgFAAAEUmVhbAYZBQAAFUZpbmFuY2lhbCBjb3N0IGFtb3VudAmAAQAAAeX6//9t////AgAAAAHk+v//fv7//wEAAAAAAAmDAQAABh4FAAAQQ29zdEFtb3VudFBvc3RlZAkIAAAACv////8JgwEAAAoJHgUAAAoKCgkIAAAACSMFAAAJCAAAAAGBBAAANwEAAAmDAQAABiYFAAANRGF0ZUZpbmFuY2lhbAkIAAAACQgAAAD/////CYMBAAAKCSYFAAAKCgoJCAAAAAkrBQAACQgAAAABhAQAADcBAAAJgwEAAAYuBQAAC1N0YXR1c0lzc3VlCQgAAAAJCAAAAP////8JgwEAAAoJLgUAAAoKCgkIAAAACTMFAAAJCAAAAAGHBAAANwEAAAmDAQAABjYFAAAGSXRlbUlkCQgAAAAJCAAAAP////8JgwEAAAoJNgUAAAoKCgkIAAAACTsFAAAJCAAAAAGKBAAANwEAAAmDAQAABj4FAAANSW52ZW50VHJhbnNJZAkIAAAACQgAAAD/////CYMBAAAKCT4FAAAKCgoJCAAAAAlDBQAACQgAAAABjQQAADcBAAAJgwEAAAZGBQAAClRyYW5zUmVmSWQJCAAAAAkIAAAA/////wmDAQAACglGBQAACgoKCQgAAAAJSwUAAAkIAAAAAZAEAAA3AQAACYMBAAAGTgUAAAxEYXRlUGh5c2ljYWwJCAAAAAkIAAAA/////wmDAQAACglOBQAACgoKCQgAAAAJUwUAAAkIAAAAAZMEAAA3AQAACYMBAAAGVgUAAA1TdGF0dXNSZWNlaXB0CQgAAAAJCAAAAP////8JgwEAAAoJVgUAAAoKCgkIAAAACVsFAAAJCAAAAAGWBAAANwEAAAmDAQAACeABAAAJCAAAAAniAQAA/////wmDAQAABmIFAAALSW52ZW50VHJhbnMJ4AEAAAoKCgkIAAAACWUFAAAJCAAAAAGoBAAAIgEAAAGZ+v//b/////////8ABmgFAAAEUmVhbAZpBQAAFFBoeXNpY2FsIGNvc3QgYW1vdW50CWoFAAABlfr//23///8CAAAAAZT6//9+/v//AQAAAAAABm0FAAARVGFibGUuSW52ZW50VHJhbnMGbgUAABJDb3N0QW1vdW50UGh5c2ljYWwJCAAAAAr/////CW0FAAAKCW4FAAAKCgoJCAAAAAlzBQAACQgAAAAE6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UEBAAADAAAACXYFAAAE+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UEBAAADAAAACXgFAAAEB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UEBAAADAAAACXoFAAAEF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bAAAACUEBAAADAAAACXwFAAAEI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UEBAAADAAAACX4FAAAEK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AFAAAEM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IFAAAEO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QFAAAEQ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YFAAAES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gFAAAEU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oFAAAEW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wFAAAEZ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IAAAACUEBAAADAAAACY4FAAABagUAAA4AAAD/////Bo8FAAALSW52ZW50VHJhbnMGkAUAABZJbnZlbnRvcnkgdHJhbnNhY3Rpb25zCQgAAAAJCAAAAAkIAAAAAW76///g////AAAAAAmTBQAACZQFAAABa/r//93////u2trGntmaSb1A/uX158URCQgAAAAJCAAAAAmXBQAACW0FAAAKCgoKCgEAAAABZ/r//9n///8AAAAAAWb6///Y////AAAAAAAJmwUAAARz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UoAAAAJQQEAAAMAAAAJnQUAAAd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L6///t/f//CQEEAAAGoAUAAFJTdW1tYXJ5IG51bWJlci9Mb3QgSUQgZm9yIHRyYW5zYWN0aW9ucyBhdHRhY2hlZCB0byB0aGUgc2FtZSBpbnZlbnRvcnkgdHJhbnNhY3Rpb24uAV/6///t/f//CQQEAAAJ4QQAAAFc+v//7f3//wkHBAAACeAEAAAHe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Z+v//7f3//wkBBAAABqkFAAAyU3BlY2lmeSB0aGUgbW9kdWxlIHRoYXQgZ2VuZXJhdGVkIHRoZSB0cmFuc2FjdGlvbi4BVvr//+39//8JBAQAAAnvBAAAAVP6///t/f//CQcEAAAJ7gQAAAd6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6///t/f//CQEEAAAGsgUAAB1EYXRlIG9mIGZpbmFuY2lhbCB0cmFuc2FjdGlvbgFN+v//7f3//wkEBAAACf0EAAABSvr//+39//8JBwQAAAn8BAAAB3w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/r//+39//8JAQQAAAa7BQAAKVN0YXR1cyBmb3IgcXVhbnRpdHkgaW4gcmVsYXRpb24gdG8gaXNzdWVzAUT6///t/f//CQQEAAAJCwUAAAFB+v//7f3//wkHBAAACQoFAAAHf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++v//7f3//wkBBAAABsQFAAA1SW52ZW50b3J5IHZhbHVlIGZvciB0aGUgZmluYW5jaWFsbHkgdXBkYXRlZCBxdWFudGl0eS4BO/r//+39//8JBAQAAAkZBQAAATj6///t/f//CQcEAAAJGAUAAAeA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X6///t/f//CQcEAAAGzQUAAAREYXRlATL6///t/f//CQQEAAAG0AUAAA5GaW5hbmNpYWwgZGF0ZQe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/6///t/f//CQcEAAAG0wUAAARFbnVtASz6///t/f//CQQEAAAG1gUAAAxJc3N1ZSBzdGF0dXMHh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+v//7f3//wkHBAAABtkFAAAGU3RyaW5nASb6///t/f//CQQEAAAG3AUAAAtJdGVtIG51bWJlcgeG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P6///t/f//CQcEAAAG3wUAAAZTdHJpbmcBIPr//+39//8JBAQAAAbiBQAABkxvdCBJRAeI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36///t/f//CQcEAAAG5QUAAAZTdHJpbmcBGvr//+39//8JBAQAAAboBQAABk51bWJlcge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6///t/f//CQcEAAAG6wUAAAREYXRlART6///t/f//CQQEAAAG7gUAAA1QaHlzaWNhbCBkYXRlB4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r//+39//8JBwQAAAbxBQAABEVudW0BDvr//+39//8JBAQAAAb0BQAADlJlY2VpcHQgc3RhdHVz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/r//+39//8JBwQAAAb3BQAABEVudW0BCPr//+39//8JBAQAAAb6BQAACVJlZmVyZW5jZQGTBQAAIQAAAA4AAAAJ+wUAABEAAAAJ/AUAAAGUBQAAIgAAAAIAAAAJQQEAAAMAAAAJ/gUAAASXB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+wUAAAAAAAABmwUAACkAAAAAAAAACQAGAAAAAAAAB50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/n//+39//8JBAQAAAlpBQAAAfz5///t/f//CQcEAAAJaAUAAAH7BQAAEgAAAAf8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5+f//4P7//wYIBgAAGFRhYmxlLkludmVudFRyYW5zLkl0ZW1JZAklAQAAAfb5///g/v//BgsGAAAbVGFibGUuSW52ZW50VHJhbnMuVHJhbnNUeXBlCWkEAAAB8/n//+D+//8GDgYAABxUYWJsZS5JbnZlbnRUcmFucy5UcmFuc1JlZklkCSIBAAAB8Pn//+D+//8GEQYAAB5UYWJsZS5JbnZlbnRUcmFucy5EYXRlUGh5c2ljYWwJKAEAAAHt+f//4P7//wYUBgAAH1RhYmxlLkludmVudFRyYW5zLlN0YXR1c1JlY2VpcHQJKwEAAAHq+f//4P7//wYXBgAAHVRhYmxlLkludmVudFRyYW5zLlN0YXR1c0lzc3VlCXgEAAAB5/n//+D+//8GGgYAABVUYWJsZS5JbnZlbnRUcmFucy5RdHkJLgEAAAHk+f//4P7//wYdBgAAJFRhYmxlLkludmVudFRyYW5zLkNvc3RBbW91bnRQaHlzaWNhbAmoBAAAB/4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h+f//y/7//wYgBgAAG1RhYmxlLkludmVudFRyYW5zLlRyYW5zVHlwZQkhBgAAAd75///L/v//BiMGAAAfVGFibGUuSW52ZW50VHJhbnMuRGF0ZUZpbmFuY2lhbAkkBgAAAQAGAAB2AAAAASEGAAA3AQAABiUGAAARVGFibGUuSW52ZW50VHJhbnMJ4AEAAAkIAAAACeIBAAD/////CSUGAAAKCeABAAAKCgoJCAAAAAksBgAACQgAAAABJAYAADcBAAAJJQYAAAnpAQAACQgAAAAGMQYAAAIiIv////8JJQYAAAoJ6QEAAAoKCgkIAAAACTUGAAAJCAAAAAQs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QQEAAAMAAAAJOAYAAAQ1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QQEAAAMAAAAJOgYAAAc4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5///t/f//CQcEAAAGPQYAAARFbnVtAcL5///t/f//CQQEAAAGQAYAAAlSZWZlcmVuY2UHO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+f//7f3//wkHBAAABkMGAAAERGF0ZQG8+f//7f3//wkEBAAABkYGAAAORmluYW5jaWFsIGRhdGUL
    <Output>
      <OutputObject name="AtlasReport_1"/>
    </Output>
  </Query>
</Atlas>
</file>

<file path=customXml/item11.xml><?xml version="1.0" encoding="utf-8"?>
<Atlas>
  <Query type="ReportList" id="6a37d258-0052-4d1c-a852-78a00b6723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g4Au6lL9U9IpVYbmN4mrh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c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DZhMzdkMjU4LTAwNTItNGQxYy1hODUyLTc4YTAwYjY3MjMzZgG+////wf///wG9////wP///wAAAAAGRAAAAARUcnVlAbv////B////Abr////A////CwAAAAZHAAAAHU9wZW4gcHJvZHVjdGlvbiBvcmRlciBkZXRhaWxzAbj////B////Abf////A////GwAAAAlEAAAAAbX////B////AbT////A////BgAAAAZNAAAABUZhbHNlAbL////B////AbH////A////HAAAAAlEAAAAAa/////B////Aa7////A////HQAAAAlNAAAAAaz////B////Aav////A////KgAAAAlEAAAAAan////B////Aaj////A////AQAAAAZZAAAAAzM2NAGm////wf///wGl////wP///ycAAAAGXAAAAAs9RGF0YUFyZWFJZAGj////wf///wGi////wP///wkAAAAKAaH////B////AaD////A////GQAAAAZhAAAAD0NlbGxzVmVydGljYWxseQGe////wf///wGd////wP///ygAAAAGZAAAAAE3AZv////B////AZr////A////KwAAAAZn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Y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kAAAALSW52ZW50VHJhbnMBAAAAAZb///+Y////Bms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GAAAACWwAAAAHAAAACW0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vAAAAASUAAAAEAAAAAQAAAAlsAAAAAwAAAAlx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IAAAAAAAAAByoAAAAAAQAAAAAAAAAELUdsb2JlU29mdHdhcmUuQXRsYXM0MC5BdGxhc0NvbW1vbi5UeXBlLkNvbHVtbgIAAAABMQAAAA4AAAD/////BnMAAAALSW52ZW50VGFibGUGdAAAAAVJdGVtcwkIAAAACQgAAAAJCAAAAAGK////4P///wAAAAAJdwAAAAl4AAAAAYf////d////nEW84gp6YU2I1vvOSZ13eQkIAAAACQgAAAAJewAAAAkwAAAABn0AAAALSW52ZW50VHJhbnMGfgAAABFUYWJsZS5JbnZlbnRUcmFucwZ/AAAAGFRhYmxlLkludmVudFRyYW5zLkl0ZW1JZAaAAAAABkl0ZW1JZAaBAAAABkl0ZW1JZAEAAAABfv///9n///8AAAAAAX3////Y////AAAAAAAJh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FAAAACYYAAAAJhwAAAAaIAAAAClRyYW5zUmVmSWQGiQAAAAtQcm9kIG51bWJlcgaKAAAABlN0cmluZwkIAAAABowAAAAkMGFlN2IzOTItZDhiMi00MzE2LTk0NmYtNDAxMDY2NjYyN2ZmBXP///8tR2xvYmVTb2Z0d2FyZS5BdGxhczQwLkF0bGFzQ29tbW9uLkFnZ3JlZ2F0aW9uAQAAAAd2YWx1ZV9fAAgCAAAA/////wAAAAAFcv///yxHbG9iZVNvZnR3YXJlLkF0bGFzNDAuQXRsYXNDb21tb24uQ29sdW1uVHlwZQEAAAAHdmFsdWVfXwAIAgAAAAAAAAAFcf///ytHbG9iZVNvZnR3YXJlLkF0bGFzNDAuQXRsYXNDb21tb24uU29ydE9yZGVyAQAAAAd2YWx1ZV9fAAgCAAAAAAAAAAAAAAAABXD///9AR2xvYmVTb2Z0d2FyZS5BdGxhczQwLkF0bGFzQ29tbW9uLlR5cGUuQ29sdW1uK0Nyb3NzVGFiQ29sdW1uVHlwZQEAAAAHdmFsdWVfXwAIAgAAAAAAAAAKAQAAAAAAAAAAAAAAAAAGkQAAACRkNGYyNmYwYS00Y2YyLTQzMDEtOWY5OC1jMDgwMzIyNTAwZGQGkgAAABxUYWJsZS5JbnZlbnRUcmFucy5UcmFuc1JlZklkCgoKCgEzAAAAMgAAAAmTAAAACZQAAAAJlQAAAAaWAAAABkl0ZW1JZAaXAAAAC0l0ZW0gbnVtYmVyBpgAAAAGU3RyaW5nCQgAAAAGmgAAACQ5ZTY4MWM3Yi04ZTE2LTRlNjktOTE1Yy05OGY0ZjUyYjAxNmUBZf///3P/////////AQAAAAFk////cv///wAAAAABY////3H///8CAAAAAAAAAAABYv///3D///8AAAAACgEAAAAAAAAAAAEAAAAABp8AAAAkZWU4ODY2MTQtYzgyNy00YjIzLTk2ODMtNTBhYTExYmI5Y2QxBqAAAAAYVGFibGUuSW52ZW50VHJhbnMuSXRlbUlkCgoKCgE0AAAAMgAAAAmhAAAACaIAAAAJowAAAAakAAAACEl0ZW1OYW1lBqUAAAAJSXRlbSBuYW1lBqYAAAAGU3RyaW5nCQgAAAAGqAAAACQ3MjAwYTliYS04Y2IxLTRlZTMtOWEzOS01NDgzZWJjMGVlZTIBV////3P/////////AgAAAAFW////cv///wAAAAABVf///3H///8CAAAAAAAAAAABVP///3D///8AAAAACgEAAAAAAAAAAAIAAAAABq0AAAAkYjlmOWY2OTctNDk4ZC00NjZmLWI2NjctNTY5N2ZjYzY4ZjM2Bq4AAAAzVGFibGUuSW52ZW50VHJhbnMuSXRlbUlkflRhYmxlLkludmVudFRhYmxlLkl0ZW1OYW1lCgoKCgE1AAAAMgAAAAmvAAAACbAAAAAJsQAAAAayAAAACVRyYW5zVHlwZQazAAAACVJlZmVyZW5jZQa0AAAABEVudW0JCAAAAAa2AAAAJDFhNmVkMGY4LThiZDMtNDYyZS1hNDlmLTEyZGJiMTlmNjI2OQFJ////c/////////8DAAAAAUj///9y////AAAAAAFH////cf///wAAAAAAAAAAAAFG////cP///wAAAAAKAQAAAAAAAAAAAwAAAAAGuwAAACRhMzU1MWFlOC0zOTBiLTQ2ODgtYTc2MC00N2RhMDM3ODVjMTQGvAAAABtUYWJsZS5JbnZlbnRUcmFucy5UcmFuc1R5cGUKCgoKATYAAAAyAAAACb0AAAAJvgAAAAm/AAAABsAAAAADUXR5BsEAAAAIUXVhbnRpdHkGwgAAAARSZWFsCQgAAAAGxAAAACRlYTQ0NGRiMS0xMDhlLTRkY2EtYWU2OC00Nzc2YzMwYWY4NGIBO////3P///8BAAAABAAAAAE6////cv///wAAAAABOf///3H///8CAAAAAAAAAAABOP///3D///8AAAAACgEAAAAAAAAAAAQAAAAABskAAAAkOTY1MDdiMDktYjQ0Yi00YmI2LTgyZjktZjVhNWNjOGY1MmJjBsoAAAAVVGFibGUuSW52ZW50VHJhbnMuUXR5CgoKCgE3AAAAMgAAAAnLAAAACcwAAAAJzQAAAAbOAAAADURhdGVGaW5hbmNpYWwGzwAAAA5GaW5hbmNpYWwgZGF0ZQbQAAAABERhdGUJCAAAAAbSAAAAJDkwYWZkNWVjLTI1YmEtNDhlZC1hODdmLTEyZjYyZGZhYzg4OAEt////c/////////8FAAAAASz///9y////AAAAAAEr////cf///wIAAAAAAAAAAAEq////cP///wAAAAAKAQAAAAAAAAAABQAAAAAG1wAAACQwNDk2N2FmNi01Y2UwLTQ0OTItOTc0Zi1mZDZhMTM0NjEzNWUG2AAAAB9UYWJsZS5JbnZlbnRUcmFucy5EYXRlRmluYW5jaWFsCgoKCgE4AAAAMgAAAAnZAAAACdoAAAAJ2wAAAAbcAAAADERhdGVQaHlzaWNhbAbdAAAADVBoeXNpY2FsIGRhdGUG3gAAAAREYXRlCQgAAAAG4AAAACRiMjEzZjM4OC03YmY0LTRiYzAtOGNmZS1hZWMyOWUzYjA1ZTEBH////3P/////////BgAAAAEe////cv///wAAAAABHf///3H///8CAAAAAAAAAAABHP///3D///8AAAAACgEAAAAAAAAAAAYAAAAABuUAAAAkOTc0YTRkYTktYmIzYy00MDkyLTkyNmUtODliMWZlNjNiM2E2BuYAAAAeVGFibGUuSW52ZW50VHJhbnMuRGF0ZVBoeXNpY2FsCgoKCgFsAAAAEgAAAAdtA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Z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oAAAAHFRhYmxlLkludmVudFRyYW5zLlRyYW5zUmVmSWQJ6QAAAAEW////Gf///wbrAAAAGFRhYmxlLkludmVudFRyYW5zLkl0ZW1JZAnsAAAAARP///8Z////Bu4AAAAbVGFibGUuSW52ZW50VHJhbnMuVHJhbnNUeXBlCe8AAAABEP///xn///8G8QAAABVUYWJsZS5JbnZlbnRUcmFucy5RdHkJ8gAAAAEN////Gf///wb0AAAAH1RhYmxlLkludmVudFRyYW5zLkRhdGVGaW5hbmNpYWwJ9QAAAAEK////Gf///wb3AAAAHlRhYmxlLkludmVudFRyYW5zLkRhdGVQaHlzaWNhbAn4AAAAB28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H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voAAAAfVGFibGUuSW52ZW50VHJhbnMuRGF0ZUZpbmFuY2lhbAn7AAAAAQT///8H////Bv0AAAAeVGFibGUuSW52ZW50VHJhbnMuRGF0ZVBoeXNpY2FsCf4AAAABAf///wf///8GAAEAABtUYWJsZS5JbnZlbnRUcmFucy5UcmFuc1R5cGUJAQEAAAdx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+/v//1P///wkwAAAACTEAAAAEc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cAAAAhAAAAAQAAAAkFAQAAAwAAAAkGAQAABHg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e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UBAAAAAAAAAYQAAAApAAAAAAAAAAkJAQAAAAAAAAS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kKAQAAAQAAAAEAAAAEh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TAAAACQsBAAAHAAAACQwBAAAEh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Q4BAAABkwAAAIUAAAAJDwEAAAEAAAABAAAAAZQAAACGAAAAkQAAAAkLAQAABwAAAAkRAQAABJ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kFAQAABwAAAAkTAQAAAaEAAACFAAAACRQBAAABAAAAAQAAAAGiAAAAhgAAAI8AAAAJCwEAAAcAAAAJFg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BQEAAAcAAAAJGAEAAAGvAAAAhQAAAAkZAQAAAQAAAAEAAAABsAAAAIYAAACQAAAACQsBAAAHAAAACRs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R0BAAABvQAAAIUAAAAJHgEAAAEAAAABAAAAAb4AAACGAAAAkAAAAAkLAQAABwAAAAkgAQAABL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kFAQAABwAAAAkiAQAAAcsAAACFAAAACSMBAAABAAAAAQAAAAHMAAAAhgAAAF4AAAAJJAEAAAcAAAAJJQEAAAT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sAAAAJEgAAAAcAAAAJJwEAAAHZAAAAhQAAAAkoAQAAAQAAAAEAAAAB2gAAAIYAAABeAAAACSQBAAAHAAAACSoBAAAE2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bAAAACRIAAAAHAAAACSwBAAAF6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0/7//3P/////////AAYuAQAABlN0cmluZwYvAQAABk51bWJlcgkwAQAAAc/+//9x////AAAAAAXO/v//OUdsb2JlU29mdHdhcmUuQXRsYXM0MC5BdGxhc0NvbW1vbi5OdW1iZXJTZXF1ZW5jZUNvbmRpdGlvbgEAAAAHdmFsdWVfXwAIAgAAAAEAAAAAAAYzAQAAEVRhYmxlLkludmVudFRyYW5zCYgAAAAJCAAAAAr/////CTMBAAAKCYgAAAAKCgoJCAAAAAk5AQAACQgAAAAB7AAAAOkAAAABxf7//3P/////////AAY8AQAABlN0cmluZwY9AQAAC0l0ZW0gbnVtYmVyCTABAAABwf7//3H///8CAAAAAcD+///O/v//AQAAAAAACTMBAAAJlgAAAAkIAAAACv////8JMwEAAAoJlgAAAAoKCgkIAAAACUcBAAAJCAAAAAHvAAAA6QAAAAG3/v//c/////////8ABkoBAAAERW51bQZLAQAACVJlZmVyZW5jZQkwAQAAAbP+//9x////AAAAAAGy/v//zv7//wEAAAAAAAkzAQAACbIAAAAJCAAAAAr/////CTMBAAAKCbIAAAAKCgoJCAAAAAlVAQAACQgAAAAB8gAAAOkAAAABqf7//3P/////////AAZYAQAABFJlYWwGWQEAAAhRdWFudGl0eQkwAQAAAaX+//9x////AgAAAAGk/v//zv7//wEAAAAAAAkzAQAACcAAAAAJCAAAAAr/////CTMBAAAKCcAAAAAKCgoJCAAAAAljAQAACQgAAAAB9QAAAOkAAAABm/7//3P/////////AAZmAQAABERhdGUGZwEAAA5GaW5hbmNpYWwgZGF0ZQloAQAAAZf+//9x////AgAAAAGW/v//zv7//wEAAAAAAAZrAQAAEVRhYmxlLkludmVudFRyYW5zCc4AAAAJCAAAAAr/////CWsBAAAKCc4AAAAKCgoJCAAAAAlxAQAACQgAAAAB+AAAAOkAAAABjf7//3P/////////AAZ0AQAABERhdGUGdQEAAA1QaHlzaWNhbCBkYXRlCWgBAAABif7//3H///8CAAAAAYj+///O/v//AQAAAAAACWsBAAAJ3AAAAAkIAAAACv////8Jaw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MwEAAAaCAQAADURhdGVGaW5hbmNpYWwJCAAAAAaEAQAAHDAxLjA2LjIwMTcgLi4gMzEuMTIuMjA5OSwgIiL/////CTMBAAAKCYIBAAAKCgoJCAAAAAmIAQAACQgAAAAB/gAAAPsAAAAJMwEAAAaLAQAADERhdGVQaHlzaWNhbAkIAAAABo0BAAAcMDEuMDYuMjAxNyAuLiAzMS4xMi4yMDk5LCAiIv////8JMwEAAAoJiwEAAAoKCgkIAAAACZEBAAAJCAAAAAEBAQAA+wAAAAkzAQAABpQBAAAJVHJhbnNUeXBlCQgAAAAGlgEAABNQcm9kdWN0aW9uLFByb2RMaW5l/////wkzAQAABpgBAAALSW52ZW50VHJhbnMJlAEAAAoKCgkIAAAACZsBAAAJCAAAAAEFAQAAEgAAAAcG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j/v//Gf///waeAQAAM1RhYmxlLkludmVudFRyYW5zLkl0ZW1JZH5UYWJsZS5JbnZlbnRUYWJsZS5JdGVtTmFtZQmfAQAAAQkBAAByAAAABwoBAAAAAQAAAAQAAAAEN0dsb2JlU29mdHdhcmUuQXRsYXM0MC5BdGxhc0NvbW1vbi5UeXBlLkZpZWxkT3V0cHV0RmllbGQCAAAACekAAAANAwQL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cM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X/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Ve/v//Mkdsb2JlU29mdHdhcmUuQXRsYXM0MC5BdGxhc0NvbW1vbi5Db2x1bW5BdHRyaWJ1dGVzAQAAAAd2YWx1ZV9fAAgCAAAAEAAAAAajAQAABE5vbmUBXP7//1/+//8BW/7//17+//8kAAAACYkAAAABWf7//1/+//8BWP7//17+//8JAAAACQgAAAABVv7//1/+//8BVf7//17+//8LAAAABqwBAAABMAFT/v//X/7//wFS/v//Xv7//wQAAAAGrwEAAAdHZW5lcmFsAVD+//9f/v//AU/+//9e/v//AgAAAAayAQAAATEBTf7//1/+//8BTP7//17+//8AAAAABrUBAAAFNDkuODY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K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rcBAAAIRm9udEJvbGQGuAEAAAVGYWxzZQFH/v//Sv7//wa6AQAACkZvbnRJdGFsaWMJuAEAAAFE/v//Sv7//wa9AQAADUZvbnRVbmRlcmxpbmUGvgEAAAUtNDE0MgFB/v//Sv7//wbAAQAACEZvbnROYW1lBsEBAAAHQ2FsaWJyaQE+/v//Sv7//wbDAQAACUZvbnRDb2xvcgbEAQAAATABO/7//0r+//8GxgEAAAhGb250U2l6ZQbHAQAAAjExATj+//9K/v//BskBAAAJRm9udFN0eWxlBsoBAAAHUmVndWxhcgcPAQAAAAEAAAAEAAAABDdHbG9iZVNvZnR3YXJlLkF0bGFzNDAuQXRsYXNDb21tb24uVHlwZS5GaWVsZE91dHB1dEZpZWxkAgAAAAnsAAAADQMHEQ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9f/v//ATP+//9e/v//BgAAAAbOAQAABVRvdGFsATH+//9f/v//ATD+//9e/v//EAAAAAmjAQAAAS7+//9f/v//AS3+//9e/v//CQAAAAkIAAAAASv+//9f/v//ASr+//9e/v//CwAAAAbXAQAAATEBKP7//1/+//8BJ/7//17+//8EAAAABtoBAAAHR2VuZXJhbAEl/v//X/7//wEk/v//Xv7//wIAAAAG3QEAAAExASL+//9f/v//ASH+//9e/v//AAAAAAbgAQAABTE0LjE0Bx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7//0r+//8JtwEAAAm4AQAAARz+//9K/v//CboBAAAJuAEAAAEZ/v//Sv7//wm9AQAABukBAAAFLTQxNDIBFv7//0r+//8JwAEAAAbsAQAAB0NhbGlicmkBE/7//0r+//8JwwEAAAbvAQAAATABEP7//0r+//8JxgEAAAbyAQAAAjExAQ3+//9K/v//CckBAAAG9QEAAAdSZWd1bGFyBxQBAAAAAQAAAAQAAAAEN0dsb2JlU29mdHdhcmUuQXRsYXM0MC5BdGxhc0NvbW1vbi5UeXBlLkZpZWxkT3V0cHV0RmllbGQCAAAACZ8BAAANAwc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f7//1/+//8BCP7//17+//8JAAAACQgAAAABBv7//1/+//8BBf7//17+//8LAAAABvwBAAABMgED/v//X/7//wEC/v//Xv7//wQAAAAG/wEAAAdHZW5lcmFsAQD+//9f/v//Af/9//9e/v//AgAAAAYCAgAAATEB/f3//1/+//8B/P3//17+//8AAAAABgUCAAAFMjkuMTQHG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Sv7//wm3AQAACbgBAAAB9/3//0r+//8JugEAAAm4AQAAAfT9//9K/v//Cb0BAAAGDgIAAAUtNDE0MgHx/f//Sv7//wnAAQAABhECAAAHQ2FsaWJyaQHu/f//Sv7//wnDAQAABhQCAAABMAHr/f//Sv7//wnGAQAABhcCAAACMTEB6P3//0r+//8JyQEAAAYaAgAAB1JlZ3VsYXIHGQEAAAABAAAABAAAAAQ3R2xvYmVTb2Z0d2FyZS5BdGxhczQwLkF0bGFzQ29tbW9uLlR5cGUuRmllbGRPdXRwdXRGaWVsZAIAAAAJ7wAAAA0DBx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X/7//wHj/f//Xv7//xAAAAAJowEAAAHh/f//X/7//wHg/f//Xv7//wkAAAAJCAAAAAHe/f//X/7//wHd/f//Xv7//wsAAAAGJAIAAAEzAdv9//9f/v//Adr9//9e/v//BAAAAAYnAgAAB0dlbmVyYWwB2P3//1/+//8B1/3//17+//8CAAAABioCAAABMQHV/f//X/7//wHU/f//Xv7//wAAAAAGLQIAAAI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K/v//CbcBAAAJuAEAAAHP/f//Sv7//wm6AQAACbgBAAABzP3//0r+//8JvQEAAAY2AgAABS00MTQyAcn9//9K/v//CcABAAAGOQIAAAdDYWxpYnJpAcb9//9K/v//CcMBAAAGPAIAAAEwAcP9//9K/v//CcYBAAAGPwIAAAIxMQHA/f//Sv7//wnJAQAABkI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9f/v//Abv9//9e/v//EAAAAAmjAQAAAbn9//9f/v//Abj9//9e/v//CQAAAAkIAAAAAbb9//9f/v//AbX9//9e/v//CwAAAAZMAgAAATQBs/3//1/+//8Bsv3//17+//8EAAAABk8CAAAwXyAqICMsIyMwLjAwXyA7XyAqIC0jLCMjMC4wMF8gO18gKiAiLSI/P18gO18gQF8gAbD9//9f/v//Aa/9//9e/v//AgAAAAZSAgAAATEBrf3//1/+//8BrP3//17+//8AAAAABlUCAAAFMTAuMjk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/f//Sv7//wm3AQAACbgBAAABp/3//0r+//8JugEAAAm4AQAAAaT9//9K/v//Cb0BAAAGXgIAAAUtNDE0MgGh/f//Sv7//wnAAQAABmECAAAHQ2FsaWJyaQGe/f//Sv7//wnDAQAABmQCAAABMAGb/f//Sv7//wnGAQAABmcCAAACMTEBmP3//0r+//8JyQEAAAZqAgAAB1JlZ3VsYXIHIwEAAAABAAAABAAAAAQ3R2xvYmVTb2Z0d2FyZS5BdGxhczQwLkF0bGFzQ29tbW9uLlR5cGUuRmllbGRPdXRwdXRGaWVsZAIAAAAJ9QAAAA0DASQBAAALAQAA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f//X/7//wGT/f//Xv7//wkAAAAJCAAAAAGR/f//X/7//wGQ/f//Xv7//wsAAAAGcQIAAAE1AY79//9f/v//AY39//9e/v//BAAAAAZ0AgAACG0vZC95eXl5AYv9//9f/v//AYr9//9e/v//AgAAAAZ3AgAAATEBiP3//1/+//8Bh/3//17+//8AAAAABnoCAAACMTU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Sv7//wZ8AgAACEZvbnRCb2xkCbgBAAABgv3//0r+//8GfwIAAApGb250SXRhbGljCbgBAAABf/3//0r+//8GggIAAA1Gb250VW5kZXJsaW5lBoMCAAAFLTQxNDIBfP3//0r+//8GhQIAAAhGb250TmFtZQaGAgAAB0NhbGlicmkBef3//0r+//8GiAIAAAlGb250Q29sb3IGiQIAAAEwAXb9//9K/v//BosCAAAIRm9udFNpemUGjAIAAAIxMQFz/f//Sv7//waOAgAACUZvbnRTdHlsZQaPAgAAB1JlZ3VsYXIHKAEAAAABAAAABAAAAAQ3R2xvYmVTb2Z0d2FyZS5BdGxhczQwLkF0bGFzQ29tbW9uLlR5cGUuRmllbGRPdXRwdXRGaWVsZAIAAAAJ+AAAAA0DByo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f//X/7//wFu/f//Xv7//wkAAAAJCAAAAAFs/f//X/7//wFr/f//Xv7//wsAAAAGlgIAAAE2AWn9//9f/v//AWj9//9e/v//BAAAAAaZAgAACG0vZC95eXl5AWb9//9f/v//AWX9//9e/v//AgAAAAacAgAAATEBY/3//1/+//8BYv3//17+//8AAAAABp8CAAAFMTQuMTQ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Sv7//wl8AgAACbgBAAABXf3//0r+//8JfwIAAAm4AQAAAVr9//9K/v//CYICAAAGqAIAAAUtNDE0MgFX/f//Sv7//wmFAgAABqsCAAAHQ2FsaWJyaQFU/f//Sv7//wmIAgAABq4CAAABMAFR/f//Sv7//wmLAgAABrECAAACMTEBTv3//0r+//8JjgIAAAa0AgAAB1JlZ3VsYXIBMAEAAA4AAACxAAAABrUCAAALSW52ZW50VHJhbnMGtgIAABZJbnZlbnRvcnkgdHJhbnNhY3Rpb25zCQgAAAAJCAAAAAkIAAAAAUj9///g////AAAAAAm5AgAACboCAAABRf3//93////e1fmmRr0mQYh0ZaoMGuUVCQgAAAAJCAAAAAm9AgAACTMBAAAKCgoKCgEAAAABQf3//9n///8AAAAAAUD9///Y////AAAAAAAJwQIAAAQ5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wwIAAAR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xQIAAAR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xw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yQIAAAFoAQAADgAAAP////8GygIAAAtJbnZlbnRUcmFucwbLAgAAFkludmVudG9yeSB0cmFuc2FjdGlvbnMJCAAAAAkIAAAACQgAAAABM/3//+D///8AAAAACc4CAAAJzwIAAAEw/f//3f///0EL49z/FltKunyB6xj0fJsJCAAAAAkIAAAACdICAAAJawEAAAoKCgoKAQAAAAEs/f//2f///wAAAAABK/3//9j///8AAAAAAAnWAgAABH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kSAAAAAwAAAAnY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kSAAAAAwAAAAna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nc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neAgAABJ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kFAQAAAwAAAAngAgAAAZ8BAADpAAAAAR/9//9z/////////wAG4gIAAAZTdHJpbmcG4wIAAAlJdGVtIG5hbWUJMQAAAAEb/f//cf///wIAAAABGv3//87+//8BAAAAAAAJMAAAAAmkAAAACQgAAAAK/////wkwAAAACgmkAAAABuwCAAAGSXRlbUlkBu0CAAALSW52ZW50VHJhbnMKCQgAAAAJ7wIAAAkIAAAAAbkCAAAhAAAAEAAAAAnxAgAAEQAAAAnyAgAAAboCAAAiAAAACAAAAAkFAQAAEQAAAAn0AgAAAb0CAAAEAAAAAwAAAAnxAgAAAwAAAAn2AgAAAcECAAApAAAAAAAAAAn3AgAAAAA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9//9K/v//BvkCAAAISGVscFRleHQG+gIAADVPcmRlciBudW1iZXIsIHByb2plY3QgbnVtYmVyLCBwcm9kdWN0aW9uIG51bWJlciwgZXRjLgEF/f//Sv7//wb8AgAABUxhYmVsCS8BAAABAv3//0r+//8G/wIAAARUeXBlCS4BAAA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Sv7//wn5AgAABgMDAAAOSWRlbnRpZnkgaXRlbS4B/Pz//0r+//8J/AIAAAk9AQAAAfn8//9K/v//Cf8CAAAJPAEAAAfH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b8//9K/v//CfkCAAAGDAMAADJTcGVjaWZ5IHRoZSBtb2R1bGUgdGhhdCBnZW5lcmF0ZWQgdGhlIHRyYW5zYWN0aW9uLgHz/P//Sv7//wn8AgAACUsBAAAB8Pz//0r+//8J/wIAAAlKAQAAB8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fz//0r+//8J+QIAAAYVAwAAJFF1YW50aXR5IGF0dGFjaGVkIHRvIHRoZSB0cmFuc2FjdGlvbgHq/P//Sv7//wn8AgAACVkBAAAB5/z//0r+//8J/wIAAAlYAQAAAc4CAAAhAAAABgAAAAkcAwAABwAAAAkdAwAAAc8CAAAiAAAAAwAAAAkSAAAAAwAAAAkfAwAAAdICAAAEAAAAAQAAAAkcAwAAAwAAAAkhAwAAAdYCAAApAAAAAAAAAAkiAwAAAAA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38//9K/v//BiQDAAAFTGFiZWwJZwEAAAHa/P//Sv7//wYnAwAABFR5cGUJZgEAAA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9K/v//CSQDAAAJdQEAAAHU/P//Sv7//wknAwAACXQBAAAH3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v7//wn/AgAACWYBAAABzvz//0r+//8J/AIAAAlnAQAAAcv8//9K/v//BjYDAAAIUmVmZXJzVG8GNwMAAAw9RXhjbHVkZURhdGU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Sv7//wn/AgAACXQBAAABxfz//0r+//8J/AIAAAl1AQAAAcL8//9K/v//CTYDAAAGQAMAAAw9RXhjbHVkZURhdGUH4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v7//wn/AgAACUoBAAABvPz//0r+//8J/AIAAAlLAQAABO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NgAAAAkFAQAAAwAAAAlIAwAAAfECAAASAAAAB/IC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f8//8Z////BkoDAAAYVGFibGUuSW52ZW50VHJhbnMuSXRlbUlkCewAAAABtPz//xn///8GTQMAABtUYWJsZS5JbnZlbnRUcmFucy5UcmFuc1R5cGUJ7wAAAAGx/P//Gf///wZQAwAAHFRhYmxlLkludmVudFRyYW5zLlRyYW5zUmVmSWQJ6QAAAAGu/P//Gf///wZTAwAAFVRhYmxlLkludmVudFRyYW5zLlF0eQnyAAAAB/Q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r/P//B////wZWAwAAH1RhYmxlLkludmVudFRyYW5zLkRhdGVGaW5hbmNpYWwJ+wAAAAGo/P//B////wZZAwAAHVRhYmxlLkludmVudFRyYW5zLlN0YXR1c0lzc3VlCVoDAAABpfz//wf///8GXAMAABhUYWJsZS5JbnZlbnRUcmFucy5JdGVtSWQJXQMAAAGi/P//B////wZfAwAAH1RhYmxlLkludmVudFRyYW5zLkludmVudFRyYW5zSWQJYAMAAAGf/P//B////wZiAwAAHFRhYmxlLkludmVudFRyYW5zLlRyYW5zUmVmSWQJYwMAAAGc/P//B////wZlAwAAHlRhYmxlLkludmVudFRyYW5zLkRhdGVQaHlzaWNhbAn+AAAAAZn8//8H////BmgDAAAfVGFibGUuSW52ZW50VHJhbnMuU3RhdHVzUmVjZWlwdAlpAwAAAZb8//8H////BmsDAAAbVGFibGUuSW52ZW50VHJhbnMuVHJhbnNUeXBlCQEBAAAH9g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/z//9T///8JMAAAAAkxAAAAAfcCAAByAAAAARwDAAASAAAABx0D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D8//8Z////BnEDAAAcVGFibGUuSW52ZW50VHJhbnMuVHJhbnNSZWZJZAnpAAAAAY38//8Z////BnQDAAAYVGFibGUuSW52ZW50VHJhbnMuSXRlbUlkCewAAAABivz//xn///8GdwMAABtUYWJsZS5JbnZlbnRUcmFucy5UcmFuc1R5cGUJ7wAAAAGH/P//Gf///wZ6AwAAFVRhYmxlLkludmVudFRyYW5zLlF0eQnyAAAAAYT8//8Z////Bn0DAAAfVGFibGUuSW52ZW50VHJhbnMuRGF0ZUZpbmFuY2lhbAn1AAAAAYH8//8Z////BoADAAAeVGFibGUuSW52ZW50VHJhbnMuRGF0ZVBoeXNpY2FsCfgAAAAHHw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78//8H////BoMDAAAfVGFibGUuSW52ZW50VHJhbnMuRGF0ZUZpbmFuY2lhbAn7AAAAAXv8//8H////BoYDAAAeVGFibGUuSW52ZW50VHJhbnMuRGF0ZVBoeXNpY2FsCf4AAAABePz//wf///8GiQMAABtUYWJsZS5JbnZlbnRUcmFucy5UcmFuc1R5cGUJAQEAAAch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1/P//1P///wkwAAAACTEAAAABIgMAAHIAAAAHS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Sv7//wn8AgAACeMCAAABb/z//0r+//8J/wIAAAniAgAAAVoDAAD7AAAACTMBAAAGlQMAAAtTdGF0dXNJc3N1ZQkIAAAACQgAAAD/////CTMBAAAKCZUDAAAKCgoJCAAAAAmaAwAACQgAAAABXQMAAPsAAAAJMwEAAAadAwAABkl0ZW1JZAkIAAAACQgAAAD/////CTMBAAAKCZ0DAAAKCgoJCAAAAAmiAwAACQgAAAABYAMAAPsAAAAJMwEAAAalAwAADUludmVudFRyYW5zSWQJCAAAAAkIAAAA/////wkzAQAACgmlAwAACgoKCQgAAAAJqgMAAAkIAAAAAWMDAAD7AAAACTMBAAAGrQMAAApUcmFuc1JlZklkCQgAAAAJCAAAAP////8JMwEAAAoJrQMAAAoKCgkIAAAACbIDAAAJCAAAAAFpAwAA+wAAAAkzAQAABrUDAAANU3RhdHVzUmVjZWlwdAkIAAAACQgAAAD/////CTMBAAAKCbUDAAAKCgoJCAAAAAm6AwAACQgAAAAEm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0DAAAEo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8DAAAEq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EDAAAEs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MDAAAEu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UDAAAHv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P//Sv7//wn/AgAABsgDAAAERW51bQE3/P//Sv7//wn8AgAABssDAAAMSXNzdWUgc3RhdHVzB78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0r+//8J/wIAAAbOAwAABlN0cmluZwEx/P//Sv7//wn8AgAABtEDAAALSXRlbSBudW1iZXI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Sv7//wn/AgAABtQDAAAGU3RyaW5nASv8//9K/v//CfwCAAAG1wMAAAZMb3QgSUQ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P//Sv7//wn/AgAABtoDAAAGU3RyaW5nASX8//9K/v//CfwCAAAG3QMAAAZOdW1iZXIHx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/P//Sv7//wn/AgAABuADAAAERW51bQEf/P//Sv7//wn8AgAABuMDAAAOUmVjZWlwdCBzdGF0dXML
    <Output>
      <OutputObject name="AtlasReport_7"/>
    </Output>
  </Query>
</Atlas>
</file>

<file path=customXml/item12.xml><?xml version="1.0" encoding="utf-8"?>
<Atlas>
  <Query type="ReportList" id="d1041f3e-113b-4f0c-bfcf-dc7637f559c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qjH6EkSCZJDva+liYAVfr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M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GQxMDQxZjNlLTExM2ItNGYwYy1iZmNmLWRjNzYzN2Y1NTljYgG+////wf///wG9////wP///wAAAAAGRAAAAARUcnVlAbv////B////Abr////A////CwAAAAZHAAAAH01hdGVyaWFscyBjb25zdW1lZCBub3QgaW52b2ljZWQBuP///8H///8Bt////8D///8bAAAACUQAAAABtf///8H///8BtP///8D///8GAAAABk0AAAAFRmFsc2UBsv///8H///8Bsf///8D///8cAAAACUQAAAABr////8H///8Brv///8D///8dAAAACU0AAAABrP///8H///8Bq////8D///8qAAAACUQAAAABqf///8H///8BqP///8D///8BAAAABlkAAAADMzY0Aab////B////AaX////A////JwAAAAZcAAAACz1EYXRhQXJlYUlkAaP////B////AaL////A////GQAAAAZfAAAAD0NlbGxzVmVydGljYWxseQGg////wf///wGf////wP///wkAAAAKAZ7////B////AZ3////A////KAAAAAZkAAAAATcBm////8H///8Bmv///8D///8rAAAABmc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j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aQAAAAtJbnZlbnRUcmFucwEAAAABlv///5j///8Gaw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bAAAAAcAAAAJbQ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8AAAABJQAAAAQAAAABAAAACWwAAAADAAAACXE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cgAAAAAAAAAHKgAAAAABAAAAAAAAAAQtR2xvYmVTb2Z0d2FyZS5BdGxhczQwLkF0bGFzQ29tbW9uLlR5cGUuQ29sdW1uAgAAAAExAAAADgAAAP////8GcwAAAAtJbnZlbnRUYWJsZQZ0AAAABUl0ZW1zCQgAAAAJCAAAAAkIAAAAAYr////g////AAAAAAl3AAAACXgAAAABh////93///9g1rhxoYSVQKVt0iiD0ZGOCQgAAAAJCAAAAAl7AAAACTAAAAAGfQAAAAtJbnZlbnRUcmFucwZ+AAAAEVRhYmxlLkludmVudFRyYW5zBn8AAAAYVGFibGUuSW52ZW50VHJhbnMuSXRlbUlkBoAAAAAGSXRlbUlkBoEAAAAGSXRlbUlkAQAAAAF+////2f///wAAAAABff///9j///8AAAAAAAmE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UAAAAJhgAAAAmHAAAABogAAAAKVHJhbnNSZWZJZAaJAAAAC1Byb2QgbnVtYmVyBooAAAAGU3RyaW5nCQgAAAAGjAAAACQ2N2RiMDA1NC1jNmQwLTQ0MjItOWIyYS03NDQ3MDJjYmE1MDEFc////y1HbG9iZVNvZnR3YXJlLkF0bGFzNDAuQXRsYXNDb21tb24uQWdncmVnYXRpb24BAAAAB3ZhbHVlX18ACAIAAAD/////AAAAAAVy////LEdsb2JlU29mdHdhcmUuQXRsYXM0MC5BdGxhc0NvbW1vbi5Db2x1bW5UeXBlAQAAAAd2YWx1ZV9fAAgCAAAAAAAAAAVx////K0dsb2JlU29mdHdhcmUuQXRsYXM0MC5BdGxhc0NvbW1vbi5Tb3J0T3JkZXIBAAAAB3ZhbHVlX18ACAIAAAACAAAAAAAAAAAFcP///0BHbG9iZVNvZnR3YXJlLkF0bGFzNDAuQXRsYXNDb21tb24uVHlwZS5Db2x1bW4rQ3Jvc3NUYWJDb2x1bW5UeXBlAQAAAAd2YWx1ZV9fAAgCAAAAAAAAAAoBAAAAAAAAAAAAAAAAAAaRAAAAJGM4NzdjY2Q0LThiNzQtNGQyYi1hZDAyLTliMjMxZWM1OTNmOAaSAAAAHFRhYmxlLkludmVudFRyYW5zLlRyYW5zUmVmSWQKCgoKATMAAAAyAAAACZMAAAAJlAAAAAmVAAAABpYAAAAGSXRlbUlkBpcAAAALSXRlbSBudW1iZXIGmAAAAAZTdHJpbmcJCAAAAAaaAAAAJDVmYTQ4MzIwLTlkYjAtNDJlYi05ZDYzLTYwNzgzMDc1NTMyNQFl////c/////////8BAAAAAWT///9y////AAAAAAFj////cf///wIAAAAAAAAAAAFi////cP///wAAAAAKAQAAAAAAAAAAAQAAAAAGnwAAACQ0YjQ4ZDJmMS1hYTE3LTQ2ZjQtODczYi1iMDIwNGJiYmE3NDUGoAAAABhUYWJsZS5JbnZlbnRUcmFucy5JdGVtSWQKCgoKATQAAAAyAAAACaEAAAAJogAAAAmjAAAABqQAAAAISXRlbU5hbWUGpQAAAAlJdGVtIG5hbWUGpgAAAAZTdHJpbmcJCAAAAAaoAAAAJDc5ZDBmOTQzLWU3NDktNGU1Ni04Mjk3LTk4MWI2YWNmYTgzZgFX////c/////////8CAAAAAVb///9y////AAAAAAFV////cf///wIAAAAAAAAAAAFU////cP///wAAAAAKAQAAAAAAAAAAAgAAAAAGrQAAACRjOTNiNmU3YS05NGNhLTQ0NGUtOTU0MS1hZDc3YzNiMGM5YmIGrgAAADNUYWJsZS5JbnZlbnRUcmFucy5JdGVtSWR+VGFibGUuSW52ZW50VGFibGUuSXRlbU5hbWUKCgoKATUAAAAyAAAACa8AAAAJsAAAAAmxAAAABrIAAAAMRGF0ZVBoeXNpY2FsBrMAAAANUGh5c2ljYWwgZGF0ZQa0AAAABERhdGUJCAAAAAa2AAAAJDQwN2RmYjk4LTI1MTAtNDc0NC1hN2JkLWM0MjgxZmZiMjY3NgFJ////c/////////8DAAAAAUj///9y////AAAAAAFH////cf///wIAAAAAAAAAAAFG////cP///wAAAAAKAQAAAAAAAAAAAwAAAAAGuwAAACRmOGJhNzBlOC0xMzM3LTRmOTgtODY2Yi1kYTA4OWYwY2UzMWMGvAAAAB5UYWJsZS5JbnZlbnRUcmFucy5EYXRlUGh5c2ljYWwKCgoKATYAAAAyAAAACb0AAAAJvgAAAAm/AAAABsAAAAADUXR5BsEAAAAIUXVhbnRpdHkGwgAAAARSZWFsCQgAAAAGxAAAACQ0NTUwNjNkYi0yZDYzLTQxN2UtYWZkYS01M2Q3MjdkYzY5ODQBO////3P///8BAAAABAAAAAE6////cv///wAAAAABOf///3H///8CAAAAAAAAAAABOP///3D///8AAAAACgEAAAAAAAAAAAQAAAAABskAAAAkNGNkYTZjZWItYWQ4OS00ZmEyLTg0NmMtYTMzOWEzM2RkY2RlBsoAAAAVVGFibGUuSW52ZW50VHJhbnMuUXR5CgoKCgE3AAAAMgAAAAnLAAAACcwAAAAJzQAAAAbOAAAAEkNvc3RBbW91bnRQaHlzaWNhbAbPAAAAFFBoeXNpY2FsIGNvc3QgYW1vdW50BtAAAAAEUmVhbAkIAAAABtIAAAAkZjVlYTBhMzAtYjA5ZC00ZDQ5LWEwNzUtYjRlODk0ZGUwNDRjAS3///9z////AQAAAAUAAAABLP///3L///8AAAAAASv///9x////AgAAAAAAAAAAASr///9w////AAAAAAoBAAAAAAAAAAAFAAAAAAbXAAAAJDRmMTk1ODUwLWNmMzItNDY0Yi1iYmU1LTQ2MzgxZmRlMTlkZQbYAAAAJFRhYmxlLkludmVudFRyYW5zLkNvc3RBbW91bnRQaHlzaWNhbAoKCgoBOAAAADIAAAAJ2QAAAAnaAAAACdsAAAAG3AAAAA1EYXRlRmluYW5jaWFsBt0AAAAORmluYW5jaWFsIGRhdGUG3gAAAAREYXRlCQgAAAAG4AAAACRjODI1NWRjZi0wYmQyLTRjMGMtOWFlOS03NWVmMjZlNzhmYTEBH////3P/////////BgAAAAEe////cv///wAAAAABHf///3H///8CAAAAAAAAAAABHP///3D///8AAAAACgEAAAAAAAAAAAYAAAAABuUAAAAkMzE1MjU0MGUtNDk5YS00Mjc3LThiY2UtNDVlNDFlOTRiNGFmBuYAAAAfVGFibGUuSW52ZW50VHJhbnMuRGF0ZUZpbmFuY2lhbAoKCgoBbAAAABIAAAAHbQ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Gf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6AAAABxUYWJsZS5JbnZlbnRUcmFucy5UcmFuc1JlZklkCekAAAABFv///xn///8G6wAAABhUYWJsZS5JbnZlbnRUcmFucy5JdGVtSWQJ7AAAAAET////Gf///wbuAAAAHlRhYmxlLkludmVudFRyYW5zLkRhdGVQaHlzaWNhbAnvAAAAARD///8Z////BvEAAAAVVGFibGUuSW52ZW50VHJhbnMuUXR5CfIAAAABDf///xn///8G9AAAACRUYWJsZS5JbnZlbnRUcmFucy5Db3N0QW1vdW50UGh5c2ljYWwJ9QAAAAEK////Gf///wb3AAAAH1RhYmxlLkludmVudFRyYW5zLkRhdGVGaW5hbmNpYWwJ+AAAAAdv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B/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6AAAAG1RhYmxlLkludmVudFRyYW5zLlRyYW5zVHlwZQn7AAAAAQT///8H////Bv0AAAAeVGFibGUuSW52ZW50VHJhbnMuRGF0ZVBoeXNpY2FsCf4AAAABAf///wf///8GAAEAAB9UYWJsZS5JbnZlbnRUcmFucy5EYXRlRmluYW5jaWFsCQEBAAAHc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7//9T///8JMAAAAAkxAAAABHI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3AAAAIQAAAAEAAAAJBQEAAAMAAAAJBgEAAAR4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s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QAAAAAAAAGEAAAAKQAAAAAAAAAJCQEAAAAAAAAEh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CgEAAAEAAAABAAAABI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oAAAAAkLAQAABwAAAAkMAQAABI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NAQAABwAAAAkOAQAAAZMAAACFAAAACQ8BAAABAAAAAQAAAAGUAAAAhgAAAJ8AAAAJCwEAAAcAAAAJEQEAAASV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DQEAAAcAAAAJEwEAAAGhAAAAhQAAAAkUAQAAAQAAAAEAAAABogAAAIYAAACIAAAACRUBAAAHAAAACRYBAAAEo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FAAAACQUBAAAHAAAACRgBAAABrwAAAIUAAAAJGQEAAAEAAAABAAAAAbAAAACGAAAAngAAAAkLAQAABwAAAAkbAQAABL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NAQAABwAAAAkdAQAAAb0AAACFAAAACR4BAAABAAAAAQAAAAG+AAAAhgAAAJ4AAAAJCwEAAAcAAAAJIAEAAAS/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DQEAAAcAAAAJIgEAAAHLAAAAhQAAAAkjAQAAAQAAAAEAAAABzAAAAIYAAACIAAAACRUBAAAHAAAACSUBAAAEz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FAAAACQUBAAAHAAAACScBAAAB2QAAAIUAAAAJKAEAAAEAAAABAAAAAdoAAACGAAAAXgAAAAkpAQAABwAAAAkqAQAABN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WwAAAAkSAAAABwAAAAksAQAABek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P+//9z/////////wAGLgEAAAZTdHJpbmcGLwEAAAZOdW1iZXIJMAEAAAHP/v//cf///wIAAAAFzv7//zlHbG9iZVNvZnR3YXJlLkF0bGFzNDAuQXRsYXNDb21tb24uTnVtYmVyU2VxdWVuY2VDb25kaXRpb24BAAAAB3ZhbHVlX18ACAIAAAABAAAAAAAGMwEAABFUYWJsZS5JbnZlbnRUcmFucwmIAAAACQgAAAAK/////wkzAQAACgmIAAAACgoKCQgAAAAJOQEAAAkIAAAAAewAAADpAAAAAcX+//9z/////////wAGPAEAAAZTdHJpbmcGPQEAAAtJdGVtIG51bWJlcgkwAQAAAcH+//9x////AgAAAAHA/v//zv7//wEAAAAAAAkzAQAACZYAAAAJCAAAAAr/////CTMBAAAKCZYAAAAKCgoJCAAAAAlHAQAACQgAAAAB7wAAAOkAAAABt/7//3P/////////AAZKAQAABERhdGUGSwEAAA1QaHlzaWNhbCBkYXRlCTABAAABs/7//3H///8CAAAAAbL+///O/v//AQAAAAAACTMBAAAJsgAAAAkIAAAACv////8JMwEAAAoJsgAAAAoKCgkIAAAACVUBAAAJCAAAAAHyAAAA6QAAAAGp/v//c/////////8ABlgBAAAEUmVhbAZZAQAACFF1YW50aXR5CTABAAABpf7//3H///8CAAAAAaT+///O/v//AQAAAAAACTMBAAAJwAAAAAkIAAAACv////8JMwEAAAoJwAAAAAoKCgkIAAAACWMBAAAJCAAAAAH1AAAA6QAAAAGb/v//c/////////8ABmYBAAAEUmVhbAZnAQAAFFBoeXNpY2FsIGNvc3QgYW1vdW50CWgBAAABl/7//3H///8CAAAAAZb+///O/v//AQAAAAAABmsBAAARVGFibGUuSW52ZW50VHJhbnMJzgAAAAkIAAAACv////8JawEAAAoJzgAAAAoKCgkIAAAACXEBAAAJCAAAAAH4AAAA6QAAAAGN/v//c/////////8ABnQBAAAERGF0ZQZ1AQAADkZpbmFuY2lhbCBkYXRlCXYBAAABif7//3H///8CAAAAAYj+///O/v//AQAAAAAABnkBAAARVGFibGUuSW52ZW50VHJhbnMJ3AAAAAkIAAAACv////8JeQ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gQEAABFUYWJsZS5JbnZlbnRUcmFucwaCAQAACVRyYW5zVHlwZQkIAAAABoQBAAAIUHJvZExpbmX/////CYEBAAAKCYIBAAAKCgoJCAAAAAmIAQAACQgAAAAB/gAAAPsAAAAJgQEAAAaLAQAADERhdGVQaHlzaWNhbAkIAAAABo0BAAAYMDEuMDEuMjAwOCAuLiAzMS4wNS4yMDE3/////wmBAQAACgmLAQAACgoKCQgAAAAJkQEAAAkIAAAAAQEBAAD7AAAACYEBAAAGlAEAAA1EYXRlRmluYW5jaWFsCQgAAAAGlgEAABwwMS4wNi4yMDE3IC4uIDMxLjEyLjIwOTksICIi/////wmBAQAACgmUAQAACgoKCQgAAAAJmgEAAAkIAAAAAQUBAAASAAAABwY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T+//8Z////Bp0BAAAzVGFibGUuSW52ZW50VHJhbnMuSXRlbUlkflRhYmxlLkludmVudFRhYmxlLkl0ZW1OYW1lCZ4BAAABCQEAAHIAAAAHCgEAAAABAAAABAAAAAQ3R2xvYmVTb2Z0d2FyZS5BdGxhczQwLkF0bGFzQ29tbW9uLlR5cGUuRmllbGRPdXRwdXRGaWVsZAIAAAAJ6QAAAA0DBAs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w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g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V/+//8yR2xvYmVTb2Z0d2FyZS5BdGxhczQwLkF0bGFzQ29tbW9uLkNvbHVtbkF0dHJpYnV0ZXMBAAAAB3ZhbHVlX18ACAIAAAAQAAAABqIBAAAETm9uZQFd/v//YP7//wFc/v//X/7//wkAAAAJCAAAAAFa/v//YP7//wFZ/v//X/7//wsAAAAGqAEAAAEwAVf+//9g/v//AVb+//9f/v//BAAAAAarAQAAB0dlbmVyYWwBVP7//2D+//8BU/7//1/+//8CAAAABq4BAAABMQFR/v//YP7//wFQ/v//X/7//wAAAAAGsQEAAAUxMi40MwFO/v//YP7//wFN/v//X/7//yQAAAAJiQAAAAENAQAAEgAAAAc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v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tgEAAAhGb250Qm9sZAa3AQAABUZhbHNlAUj+//9L/v//BrkBAAAKRm9udEl0YWxpYwm3AQAAAUX+//9L/v//BrwBAAANRm9udFVuZGVybGluZQa9AQAABS00MTQyAUL+//9L/v//Br8BAAAIRm9udE5hbWUGwAEAAAdDYWxpYnJpAT/+//9L/v//BsIBAAAJRm9udENvbG9yBsMBAAABMAE8/v//S/7//wbFAQAACEZvbnRTaXplBsYBAAACMTEBOf7//0v+//8GyAEAAAlGb250U3R5bGUGyQEAAAdSZWd1bGFyBw8BAAAAAQAAAAQAAAAEN0dsb2JlU29mdHdhcmUuQXRsYXM0MC5BdGxhc0NvbW1vbi5UeXBlLkZpZWxkT3V0cHV0RmllbGQCAAAACewAAAANAwcR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f7//2D+//8BNP7//1/+//8GAAAABs0BAAAFVG90YWwBMv7//2D+//8BMf7//1/+//8QAAAACaIBAAABL/7//2D+//8BLv7//1/+//8JAAAACQgAAAABLP7//2D+//8BK/7//1/+//8LAAAABtYBAAABMQEp/v//YP7//wEo/v//X/7//wQAAAAG2QEAAAdHZW5lcmFsASb+//9g/v//ASX+//9f/v//AgAAAAbcAQAAATEBI/7//2D+//8BIv7//1/+//8AAAAABt8BAAAFMTkuNTcHE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v//S/7//wm2AQAACbcBAAABHf7//0v+//8JuQEAAAm3AQAAARr+//9L/v//CbwBAAAG6AEAAAUtNDE0MgEX/v//S/7//wm/AQAABusBAAAHQ2FsaWJyaQEU/v//S/7//wnCAQAABu4BAAABMAER/v//S/7//wnFAQAABvEBAAACMTEBDv7//0v+//8JyAEAAAb0AQAAB1JlZ3VsYXIHFAEAAAABAAAABAAAAAQ3R2xvYmVTb2Z0d2FyZS5BdGxhczQwLkF0bGFzQ29tbW9uLlR5cGUuRmllbGRPdXRwdXRGaWVsZAIAAAAJngEAAA0DARUBAAALAQAABxY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v//YP7//wEJ/v//X/7//wkAAAAJCAAAAAEH/v//YP7//wEG/v//X/7//wsAAAAG+wEAAAEyAQT+//9g/v//AQP+//9f/v//BAAAAAb+AQAAB0dlbmVyYWwBAf7//2D+//8BAP7//1/+//8CAAAABgECAAABMQH+/f//YP7//wH9/f//X/7//wAAAAAGBAIAAAU0Mi43MQc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9//9L/v//BgYCAAAIRm9udEJvbGQJtwEAAAH4/f//S/7//wYJAgAACkZvbnRJdGFsaWMJtwEAAAH1/f//S/7//wYMAgAADUZvbnRVbmRlcmxpbmUGDQIAAAUtNDE0MgHy/f//S/7//wYPAgAACEZvbnROYW1lBhACAAAHQ2FsaWJyaQHv/f//S/7//wYSAgAACUZvbnRDb2xvcgYTAgAAATAB7P3//0v+//8GFQIAAAhGb250U2l6ZQYWAgAAAjExAen9//9L/v//BhgCAAAJRm9udFN0eWxlBhkCAAAHUmVndWxhcgcZAQAAAAEAAAAEAAAABDdHbG9iZVNvZnR3YXJlLkF0bGFzNDAuQXRsYXNDb21tb24uVHlwZS5GaWVsZE91dHB1dEZpZWxkAgAAAAnvAA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9//9g/v//AeT9//9f/v//EAAAAAmiAQAAAeL9//9g/v//AeH9//9f/v//CQAAAAkIAAAAAd/9//9g/v//Ad79//9f/v//CwAAAAYjAgAAATMB3P3//2D+//8B2/3//1/+//8EAAAABiYCAAAIbS9kL3l5eXkB2f3//2D+//8B2P3//1/+//8CAAAABikCAAABMQHW/f//YP7//wHV/f//X/7//wAAAAAGLAIAAAUxNC4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9//9L/v//CbYBAAAJtwEAAAHQ/f//S/7//wm5AQAACbcBAAABzf3//0v+//8JvAEAAAY1AgAABS00MTQyAcr9//9L/v//Cb8BAAAGOAIAAAdDYWxpYnJpAcf9//9L/v//CcIBAAAGOwIAAAEwAcT9//9L/v//CcUBAAAGPgIAAAIxMQHB/f//S/7//wnIAQAABkE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39//9g/v//Abz9//9f/v//EAAAAAmiAQAAAbr9//9g/v//Abn9//9f/v//CQAAAAkIAAAAAbf9//9g/v//Abb9//9f/v//CwAAAAZLAgAAATQBtP3//2D+//8Bs/3//1/+//8EAAAABk4CAAAwXyAqICMsIyMwLjAwXyA7XyAqIC0jLCMjMC4wMF8gO18gKiAiLSI/P18gO18gQF8gAbH9//9g/v//AbD9//9f/v//AgAAAAZRAgAAATEBrv3//2D+//8Brf3//1/+//8AAAAABlQCAAACMTE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S/7//wm2AQAACbcBAAABqP3//0v+//8JuQEAAAm3AQAAAaX9//9L/v//CbwBAAAGXQIAAAUtNDE0MgGi/f//S/7//wm/AQAABmACAAAHQ2FsaWJyaQGf/f//S/7//wnCAQAABmMCAAABMAGc/f//S/7//wnFAQAABmYCAAACMTEBmf3//0v+//8JyAEAAAZpAgAAB1JlZ3VsYXIHIwEAAAABAAAABAAAAAQ3R2xvYmVTb2Z0d2FyZS5BdGxhczQwLkF0bGFzQ29tbW9uLlR5cGUuRmllbGRPdXRwdXRGaWVsZAIAAAAJ9QAAAA0D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V/f//YP7//wGU/f//X/7//wkAAAAJCAAAAAGS/f//YP7//wGR/f//X/7//wsAAAAGcAIAAAE1AY/9//9g/v//AY79//9f/v//BAAAAAZzAgAAMF8gKiAjLCMjMC4wMF8gO18gKiAtIywjIzAuMDBfIDtfICogIi0iPz9fIDtfIEBfIAGM/f//YP7//wGL/f//X/7//wIAAAAGdgIAAAExAYn9//9g/v//AYj9//9f/v//AAAAAAZ5AgAABTIxLjI5By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v3//0v+//8JBgIAAAm3AQAAAYP9//9L/v//CQkCAAAJtwEAAAGA/f//S/7//wkMAgAABoICAAAFLTQxNDIBff3//0v+//8JDwIAAAaFAgAAB0NhbGlicmkBev3//0v+//8JEgIAAAaIAgAAATABd/3//0v+//8JFQIAAAaLAgAAAjExAXT9//9L/v//CRgCAAAGjgIAAAdSZWd1bGFyBygBAAAAAQAAAAQAAAAEN0dsb2JlU29mdHdhcmUuQXRsYXM0MC5BdGxhc0NvbW1vbi5UeXBlLkZpZWxkT3V0cHV0RmllbGQCAAAACfgAAAANAwEpAQAACwEAAAcq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P3//2D+//8Bb/3//1/+//8JAAAACQgAAAABbf3//2D+//8BbP3//1/+//8LAAAABpUCAAABNgFq/f//YP7//wFp/f//X/7//wQAAAAGmAIAAAhtL2QveXl5eQFn/f//YP7//wFm/f//X/7//wIAAAAGmwIAAAExAWT9//9g/v//AWP9//9f/v//AAAAAAaeAgAAAjE1By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0v+//8GoAIAAAhGb250Qm9sZAm3AQAAAV79//9L/v//BqMCAAAKRm9udEl0YWxpYwm3AQAAAVv9//9L/v//BqYCAAANRm9udFVuZGVybGluZQanAgAABS00MTQyAVj9//9L/v//BqkCAAAIRm9udE5hbWUGqgIAAAdDYWxpYnJpAVX9//9L/v//BqwCAAAJRm9udENvbG9yBq0CAAABMAFS/f//S/7//wavAgAACEZvbnRTaXplBrACAAACMTEBT/3//0v+//8GsgIAAAlGb250U3R5bGUGswIAAAdSZWd1bGFyATABAAAOAAAAsQAAAAa0AgAAC0ludmVudFRyYW5zBrUCAAAWSW52ZW50b3J5IHRyYW5zYWN0aW9ucwkIAAAACQgAAAAJCAAAAAFJ/f//4P///wAAAAAJuAIAAAm5AgAAAUb9///d////ya2BcGuBPEGsySpG0TA1JQkIAAAACQgAAAAJvAIAAAkzAQAACgoKCgoBAAAAAUL9///Z////AAAAAAFB/f//2P///wAAAAAACcACAAAEO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ICAAAER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QCAAAEV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YCAAAEY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gCAAABaAEAAA4AAAD/////BskCAAALSW52ZW50VHJhbnMGygIAABZJbnZlbnRvcnkgdHJhbnNhY3Rpb25zCQgAAAAJCAAAAAkIAAAAATT9///g////AAAAAAnNAgAACc4CAAABMf3//93////UdZQZRLD8R5zWybADwlX8CQgAAAAJCAAAAAnRAgAACWsBAAAKCgoKCgEAAAABLf3//9n///8AAAAAASz9///Y////AAAAAAAJ1Q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AAAAAJBQEAAAMAAAAJ1wIAAAF2AQAADgAAAP////8G2AIAAAtJbnZlbnRUcmFucwbZAgAAFkludmVudG9yeSB0cmFuc2FjdGlvbnMJCAAAAAkIAAAACQgAAAABJf3//+D///8AAAAACdwCAAAJ3QIAAAEi/f//3f///1GgnEoZ5qpEsSb6MOKgyC8JCAAAAAkIAAAACeACAAAJeQEAAAoKCgoKAQAAAAEe/f//2f///wAAAAABHf3//9j///8AAAAAAAnk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kSAAAAAwAAAAnm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AAAAAnnAgAAAwAAAAno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gAAAAnnAgAAAwAAAAnqAgAABJ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QAAAAnnAgAAAwAAAAnsAgAAAZ4BAADpAAAAARP9//9z/////////wAG7gIAAAZTdHJpbmcG7wIAAAlJdGVtIG5hbWUJMQAAAAEP/f//cf///wIAAAABDv3//87+//8BAAAAAAAJMAAAAAmkAAAACQgAAAAK/////wkwAAAACgmkAAAABvgCAAAGSXRlbUlkBvkCAAALSW52ZW50VHJhbnMKCQgAAAAJ+wIAAAkIAAAAAbgCAAAhAAAACgAAAAn9AgAAEQAAAAn+AgAAAbkCAAAiAAAACAAAAAkNAQAAEQAAAAkAAwAABLw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9AgAAAAAAAAHAAgAAKQAAAAAAAAAJAgMAAAAAAAAHw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P//S/7//wYEAwAACEhlbHBUZXh0BgUDAAA1T3JkZXIgbnVtYmVyLCBwcm9qZWN0IG51bWJlciwgcHJvZHVjdGlvbiBudW1iZXIsIGV0Yy4B+vz//0v+//8GBwMAAAVMYWJlbAkvAQAAAff8//9L/v//BgoDAAAEVHlwZQkuAQAAB8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0v+//8JBAMAAAYOAwAADklkZW50aWZ5IGl0ZW0uAfH8//9L/v//CQcDAAAJPQEAAAHu/P//S/7//wkKAwAACTw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/7//wkEAwAABhcDAAAcRGF0ZSBvZiBwaHlzaWNhbCB0cmFuc2FjdGlvbgHo/P//S/7//wkHAwAACUsBAAAB5fz//0v+//8JCgMAAAlKAQAAB8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0v+//8JBAMAAAYgAwAAJFF1YW50aXR5IGF0dGFjaGVkIHRvIHRoZSB0cmFuc2FjdGlvbgHf/P//S/7//wkHAwAACVkBAAAB3Pz//0v+//8JCgMAAAlYAQAAAc0CAAAhAAAAEQAAAAknAwAAEQAAAAkoAwAAAc4CAAAiAAAAAgAAAAkFAQAAAwAAAAkqAwAAAdECAAAEAAAAAQAAAAknAwAAAwAAAAksAwAAAdUCAAApAAAAAAAAAAktAwAAAAAAAAfX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8//9L/v//Bi8DAAAFTGFiZWwJZwEAAAHP/P//S/7//wYyAwAABFR5cGUJZgEAAAHcAgAAIQAAAAYAAAAJNAMAAAcAAAAJNQMAAAHdAgAAIgAAAAMAAAAJ5wIAAAMAAAAJNwMAAAHgAgAABAAAAAEAAAAJNAMAAAMAAAAJOQMAAAHkAgAAKQAAAAAAAAAJOgMAAAAAAAAH5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S/7//wY8AwAABUxhYmVsCXUBAAABwvz//0v+//8GPwMAAARUeXBlCXQBAAAB5wIAABIAAAAH6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/7//wZCAwAABFR5cGUGQwMAAARFbnVtAbz8//9L/v//BkUDAAAFTGFiZWwGRgMAAAlSZWZlcmVuY2UH6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/P//S/7//wlCAwAACUoBAAABtvz//0v+//8JRQMAAAlLAQAAAbP8//9L/v//Bk4DAAAIUmVmZXJzVG8GTwMAAAs9RGF0ZVBlcmlvZ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8//9L/v//CUIDAAAJdAEAAAGt/P//S/7//wlFAwAACXUBAAABqvz//0v+//8GVwMAAAhSZWZlcnNUbwZYAwAADD1FeGNsdWRlRGF0ZQT7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AAAAAJBQEAAAMAAAAJWgMAAAH9AgAAEgAAAAf+Ag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l/P//Gf///wZcAwAAGFRhYmxlLkludmVudFRyYW5zLkl0ZW1JZAnsAAAAAaL8//8Z////Bl8DAAAfVGFibGUuSW52ZW50VHJhbnMuSW52ZW50VHJhbnNJZAlgAwAAAZ/8//8Z////BmIDAAAbVGFibGUuSW52ZW50VHJhbnMuVHJhbnNUeXBlCWMDAAABnPz//xn///8GZQMAABxUYWJsZS5JbnZlbnRUcmFucy5UcmFuc1JlZklkCekAAAABmfz//xn///8GaAMAAB5UYWJsZS5JbnZlbnRUcmFucy5EYXRlUGh5c2ljYWwJ7wAAAAGW/P//Gf///wZrAwAAH1RhYmxlLkludmVudFRyYW5zLkRhdGVGaW5hbmNpYWwJbAMAAAGT/P//Gf///wZuAwAAH1RhYmxlLkludmVudFRyYW5zLlN0YXR1c1JlY2VpcHQJbwMAAAGQ/P//Gf///wZxAwAAHVRhYmxlLkludmVudFRyYW5zLlN0YXR1c0lzc3VlCXIDAAABjfz//xn///8GdAMAABVUYWJsZS5JbnZlbnRUcmFucy5RdHkJ8gAAAAGK/P//Gf///wZ3AwAAIlRhYmxlLkludmVudFRyYW5zLkNvc3RBbW91bnRQb3N0ZWQJeAMAAAcA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/z//wf///8GegMAAB9UYWJsZS5JbnZlbnRUcmFucy5EYXRlRmluYW5jaWFsCXsDAAABhPz//wf///8GfQMAAB1UYWJsZS5JbnZlbnRUcmFucy5TdGF0dXNJc3N1ZQl+AwAAAYH8//8H////BoADAAAYVGFibGUuSW52ZW50VHJhbnMuSXRlbUlkCYEDAAABfvz//wf///8GgwMAAB9UYWJsZS5JbnZlbnRUcmFucy5JbnZlbnRUcmFuc0lkCYQDAAABe/z//wf///8GhgMAABxUYWJsZS5JbnZlbnRUcmFucy5UcmFuc1JlZklkCYcDAAABePz//wf///8GiQMAAB5UYWJsZS5JbnZlbnRUcmFucy5EYXRlUGh5c2ljYWwJigMAAAF1/P//B////waMAwAAH1RhYmxlLkludmVudFRyYW5zLlN0YXR1c1JlY2VpcHQJjQMAAAFy/P//B////waPAwAAG1RhYmxlLkludmVudFRyYW5zLlRyYW5zVHlwZQmQAwAAAQIDAAByAAAAAScDAAASAAAABygD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/8//8Z////BpIDAAAYVGFibGUuSW52ZW50VHJhbnMuSXRlbUlkCewAAAABbPz//xn///8GlQMAABxUYWJsZS5JbnZlbnRUcmFucy5UcmFuc1JlZklkCekAAAABafz//xn///8GmAMAAB5UYWJsZS5JbnZlbnRUcmFucy5EYXRlUGh5c2ljYWwJ7wAAAAFm/P//Gf///wabAwAAFVRhYmxlLkludmVudFRyYW5zLlF0eQnyAAAAAWP8//8Z////Bp4DAAAkVGFibGUuSW52ZW50VHJhbnMuQ29zdEFtb3VudFBoeXNpY2FsCfUAAAAHKgM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D8//8H////BqEDAAAbVGFibGUuSW52ZW50VHJhbnMuVHJhbnNUeXBlCaIDAAABXfz//wf///8GpAMAAB5UYWJsZS5JbnZlbnRUcmFucy5EYXRlUGh5c2ljYWwJpQMAAAcs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a/P//1P///wkwAAAACTEAAAABLQMAAHIAAAABNAMAABIAAAAHNQM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/z//xn///8GqgMAABxUYWJsZS5JbnZlbnRUcmFucy5UcmFuc1JlZklkCekAAAABVPz//xn///8GrQMAABhUYWJsZS5JbnZlbnRUcmFucy5JdGVtSWQJ7AAAAAFR/P//Gf///wawAwAAHlRhYmxlLkludmVudFRyYW5zLkRhdGVQaHlzaWNhbAnvAAAAAU78//8Z////BrMDAAAVVGFibGUuSW52ZW50VHJhbnMuUXR5CfIAAAABS/z//xn///8GtgMAACRUYWJsZS5JbnZlbnRUcmFucy5Db3N0QW1vdW50UGh5c2ljYWwJ9QAAAAFI/P//Gf///wa5AwAAH1RhYmxlLkludmVudFRyYW5zLkRhdGVGaW5hbmNpYWwJ+AAAAAc3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Rfz//wf///8GvAMAABtUYWJsZS5JbnZlbnRUcmFucy5UcmFuc1R5cGUJ+wAAAAFC/P//B////wa/AwAAHlRhYmxlLkludmVudFRyYW5zLkRhdGVQaHlzaWNhbAn+AAAAAT/8//8H////BsIDAAAfVGFibGUuSW52ZW50VHJhbnMuRGF0ZUZpbmFuY2lhbAkBAQAABzk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z8///U////CTAAAAAJMQAAAAE6AwAAcgAAAA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8//9L/v//CS8DAAAJ7wIAAAE2/P//S/7//wkyAwAACe4CAAABYAMAAOkAAAABM/z//3P/////////AAbOAwAABlN0cmluZwbPAwAABkxvdCBJRAkwAQAAAS/8//9x////AgAAAAEu/P//zv7//wEAAAAAAAkzAQAABtQDAAANSW52ZW50VHJhbnNJZAkIAAAACv////8JMwEAAAoJ1AMAAAoKCgkIAAAACdkDAAAJCAAAAAFjAwAA6QAAAAEl/P//c/////////8ABtwDAAAERW51bQbdAwAACVJlZmVyZW5jZQkwAQAAASH8//9x////AgAAAAEg/P//zv7//wEAAAAAAAkzAQAABuIDAAAJVHJhbnNUeXBlCQgAAAAK/////wkzAQAACgniAwAACgoKCQgAAAAJ5wMAAAkIAAAAAWwDAADpAAAAARf8//9z/////////wAG6gMAAAREYXRlBusDAAAORmluYW5jaWFsIGRhdGUJMAEAAAET/P//cf///wIAAAABEvz//87+//8BAAAAAAAJMwEAAAbwAwAADURhdGVGaW5hbmNpYWwJCAAAAAr/////CTMBAAAKCfADAAAKCgoJCAAAAAn1AwAACQgAAAABbwMAAOkAAAABCfz//3P/////////AAb4AwAABEVudW0G+QMAAA5SZWNlaXB0IHN0YXR1cwkwAQAAAQX8//9x////AgAAAAEE/P//zv7//wEAAAAAAAkzAQAABv4DAAANU3RhdHVzUmVjZWlwdAkIAAAACv////8JMwEAAAoJ/gMAAAoKCgkIAAAACQMEAAAJCAAAAAFyAwAA6QAAAAH7+///c/////////8ABgYEAAAERW51bQYHBAAADElzc3VlIHN0YXR1cwkwAQAAAff7//9x////AgAAAAH2+///zv7//wEAAAAAAAkzAQAABgwEAAALU3RhdHVzSXNzdWUJCAAAAAr/////CTMBAAAKCQwEAAAKCgoJCAAAAAkRBAAACQgAAAABeAMAAOkAAAAB7fv//3P/////////AAYUBAAABFJlYWwGFQQAABVGaW5hbmNpYWwgY29zdCBhbW91bnQJMAEAAAHp+///cf///wIAAAAB6Pv//87+//8BAAAAAAAJMwEAAAYaBAAAEENvc3RBbW91bnRQb3N0ZWQJCAAAAAr/////CTMBAAAKCRoEAAAKCgoJCAAAAAkfBAAACQgAAAABewMAAPsAAAAJMwEAAAYiBAAADURhdGVGaW5hbmNpYWwJCAAAAAkIAAAA/////wkzAQAACgkiBAAACgoKCQgAAAAJJwQAAAkIAAAAAX4DAAD7AAAACTMBAAAGKgQAAAtTdGF0dXNJc3N1ZQkIAAAACQgAAAD/////CTMBAAAKCSoEAAAKCgoJCAAAAAkvBAAACQgAAAABgQMAAPsAAAAJMwEAAAYyBAAABkl0ZW1JZAkIAAAACQgAAAD/////CTMBAAAKCTIEAAAKCgoJCAAAAAk3BAAACQgAAAABhAMAAPsAAAAJMwEAAAY6BAAADUludmVudFRyYW5zSWQJCAAAAAkIAAAA/////wkzAQAACgk6BAAACgoKCQgAAAAJPwQAAAkIAAAAAYcDAAD7AAAACTMBAAAGQgQAAApUcmFuc1JlZklkCQgAAAAJCAAAAP////8JMwEAAAoJQgQAAAoKCgkIAAAACUcEAAAJCAAAAAGKAwAA+wAAAAkzAQAABkoEAAAMRGF0ZVBoeXNpY2FsCQgAAAAJCAAAAP////8JMwEAAAoJSgQAAAoKCgkIAAAACU8EAAAJCAAAAAGNAwAA+wAAAAkzAQAABlIEAAANU3RhdHVzUmVjZWlwdAkIAAAACQgAAAD/////CTMBAAAKCVIEAAAKCgoJCAAAAAlXBAAACQgAAAABkAMAAPsAAAAJMwEAAAmCAQAACQgAAAAGXAQAABNQcm9kdWN0aW9uLFByb2RMaW5l/////wkzAQAABl4EAAALSW52ZW50VHJhbnMJggEAAAoKCgkIAAAACWEEAAAJCAAAAAGiAwAA+wAAAAZjBAAAEVRhYmxlLkludmVudFRyYW5zCYIBAAAJCAAAAAmEAQAA/////wljBAAACgmCAQAACgoKCQgAAAAJagQAAAkIAAAAAaUDAAD7AAAACWMEAAAJiwEAAAkIAAAABm8EAAAWMS4xLjIwMDggLi4gMDguMzEuMjAxNP////8JYwQAAAoJiwEAAAoKCgkIAAAACXMEAAAJCAAAAATZ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dgQAAATn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AQAAAT1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gQAAAQ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AQAAAQ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gQAAAQf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gAQAAAQn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ggQAAAQ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AQAAAQ3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gQAAAQ/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A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gQAAAR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AQAAARX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g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gAAAAJDQEAAAMAAAAJkAQAAARq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BQEAAAMAAAAJkgQAAAR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BQEAAAMAAAAJlAQAAAd2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v7//9L/v//CQQDAAAGlwQAAFJTdW1tYXJ5IG51bWJlci9Mb3QgSUQgZm9yIHRyYW5zYWN0aW9ucyBhdHRhY2hlZCB0byB0aGUgc2FtZSBpbnZlbnRvcnkgdHJhbnNhY3Rpb24uAWj7//9L/v//CQcDAAAJzwMAAAFl+///S/7//wkKAwAACc4DAAAHe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S/7//wkEAwAABqAEAAAyU3BlY2lmeSB0aGUgbW9kdWxlIHRoYXQgZ2VuZXJhdGVkIHRoZSB0cmFuc2FjdGlvbi4BX/v//0v+//8JBwMAAAndAwAAAVz7//9L/v//CQoDAAAJ3AMAAAd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n7//9L/v//CQQDAAAGqQQAAB1EYXRlIG9mIGZpbmFuY2lhbCB0cmFuc2FjdGlvbgFW+///S/7//wkHAwAACesDAAABU/v//0v+//8JCgMAAAnqAwAAB3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Pv//0v+//8JBAMAAAayBAAAKVN0YXR1cyBvZiBxdWFudGl0eSBpbiByZWxhdGlvbiB0byByZWNlaXB0AU37//9L/v//CQcDAAAJ+QMAAAFK+///S/7//wkKAwAACfgDAAAHf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+///S/7//wkEAwAABrsEAAApU3RhdHVzIGZvciBxdWFudGl0eSBpbiByZWxhdGlvbiB0byBpc3N1ZXMBRPv//0v+//8JBwMAAAkHBAAAAUH7//9L/v//CQoDAAAJBgQAAAeA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77//9L/v//CQQDAAAGxAQAADVJbnZlbnRvcnkgdmFsdWUgZm9yIHRoZSBmaW5hbmNpYWxseSB1cGRhdGVkIHF1YW50aXR5LgE7+///S/7//wkHAwAACRUEAAABOPv//0v+//8JCgMAAAkUBAAAB4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v//0v+//8JCgMAAAbNBAAABERhdGUBMvv//0v+//8JBwMAAAbQBAAADkZpbmFuY2lhbCBkYXRlB4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v//0v+//8JCgMAAAbTBAAABEVudW0BLPv//0v+//8JBwMAAAbWBAAADElzc3VlIHN0YXR1cwe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7//9L/v//CQoDAAAG2QQAAAZTdHJpbmcBJvv//0v+//8JBwMAAAbcBAAAC0l0ZW0gbnVtYmVyB4g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v+//8JCgMAAAbfBAAABlN0cmluZwEg+///S/7//wkHAwAABuIEAAAGTG90IElEB4o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v//0v+//8JCgMAAAblBAAABlN0cmluZwEa+///S/7//wkHAwAABugEAAAGTnVtYmVyB4w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/v//0v+//8JCgMAAAbrBAAABERhdGUBFPv//0v+//8JBwMAAAbuBAAADVBoeXNpY2FsIGRhdGUHj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///S/7//wkKAwAABvEEAAAERW51bQEO+///S/7//wkHAwAABvQEAAAOUmVjZWlwdCBzdGF0dXM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///S/7//wkKAwAABvcEAAAERW51bQEI+///S/7//wkHAwAABvoEAAAJUmVmZXJlbmNlB5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v//0v+//8JMgMAAAb9BAAABEVudW0BAvv//0v+//8JLwMAAAYABQAACVJlZmVyZW5jZQeU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6//9L/v//CTIDAAAGAwUAAAREYXRlAfz6//9L/v//CS8DAAAGBgUAAA1QaHlzaWNhbCBkYXRlAfn6//9L/v//BggFAAAIUmVmZXJzVG8JTwMAAAs=
    <Output>
      <OutputObject name="AtlasReport_3"/>
    </Output>
  </Query>
</Atlas>
</file>

<file path=customXml/item13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R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BPIG51bWJlcgYqAAAABlN0cmluZwYrAAAAAAYsAAAAJDBmOTg2MTZmLWEzN2YtNDc1Mi1hMDhlLWFjODM3ZTA5ZTc3Zg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ZjhlMWM0ODYtYzk5ZS00YTg1LThiMDQtZmE1MjlkNzdiMTIzBjIAAAAcVGFibGUuSW52ZW50VHJhbnMuVHJhbnNSZWZJZAoKCgoBFQAAABQAAAAJMwAAAAk0AAAACTUAAAAGNgAAADdBdGxhc01hbmFnZWRDb2x1bW5fNmQzZTljOTktMjRlYi00MmIyLThiZTgtNWVmY2Y4YzFiMTU4BjcAAAAOVmVuZG9yIGFjY291bnQJKwAAAAkrAAAABjkAAAAkMmRkODYwZGQtMmEwYy00ZWQ1LWE5ZTYtOWEwNWI5ZjQ1YmNkAcb////T/////////wEAAAABxf///9L///8CAAAAAcT////R////AgAAAAAAAAAAAcP////Q////AAAAAAoBAAAAAAAAAAABAAAAAAY+AAAAJDVlMDUwZTkyLTUyZjItNGYzNi05N2U1LWE2MGNmNGFjYjVlOAkrAAAACgoKCgEWAAAAFAAAAAlAAAAACUEAAAAJQgAAAAZDAAAAN0F0bGFzTWFuYWdlZENvbHVtbl9iZDI4OGQxZC1kOThkLTQ2MzctYTk3Yy1mNzI5YzlmNTgxMWQGRAAAAAtWZW5kb3IgbmFtZQkrAAAACSsAAAAGRgAAACQ4NTdkYTRlMS05NTEwLTQ0NGQtOTM3Mi04YmIwOWQ1OWNjYjgBuf///9P/////////AgAAAAG4////0v///wIAAAABt////9H///8CAAAAAAAAAAABtv///9D///8AAAAACgEAAAAAAAAAAAIAAAAABksAAAAkNDAwYzhmODctN2MyMy00ZjFmLWI3OTUtNTFmYWMzMDBhMDZkCSsAAAAKCgoKARcAAAAUAAAACU0AAAAJTgAAAAlPAAAABlAAAAANSW52ZW50VHJhbnNJZAZRAAAABkxvdCBJRAZSAAAABlN0cmluZwkrAAAABlQAAAAkMDFkMGM1N2ItNjQ4Zi00ZjQ0LWE4OWMtOTJhOWEzZDVjODhlAav////T/////////wMAAAABqv///9L///8AAAAAAan////R////AgAAAAAAAAAAAaj////Q////AAAAAAoBAAAAAAAAAAADAAAAAAZZAAAAJGMwNjA3MWM3LTU5MmUtNDNkNy1iNjZkLTJmYWZmZGExMDJhMQZaAAAAH1RhYmxlLkludmVudFRyYW5zLkludmVudFRyYW5zSWQKCgoKARgAAAAUAAAACVsAAAAJXAAAAAldAAAABl4AAAAGSXRlbUlkBl8AAAALSXRlbSBudW1iZXIGYAAAAAZTdHJpbmcJKwAAAAZiAAAAJDQwMzhlNzYyLTI4ZjgtNDI2ZC1hNzMzLTRmMjA2YmZhMmZlMgGd////0/////////8EAAAAAZz////S////AAAAAAGb////0f///wIAAAAAAAAAAAGa////0P///wAAAAAKAQAAAAAAAAAABAAAAAAGZwAAACQ0OGM2ODU1ZS1mYTNiLTQxYWQtYjM2Ni0zNDA2YzkyYTVmZWEGaAAAABhUYWJsZS5JbnZlbnRUcmFucy5JdGVtSWQKCgoKARkAAAAUAAAACWkAAAAJagAAAAlrAAAABmwAAAAISXRlbU5hbWUGbQAAAAlJdGVtIG5hbWUGbgAAAAZTdHJpbmcJKwAAAAZwAAAAJGQ4MTE1ZDRkLWE1OTgtNDdkYy1iMTk4LTI1NjUxOWZkMjY4MAGP////0/////////8FAAAAAY7////S////AAAAAAGN////0f///wIAAAAAAAAAAAGM////0P///wAAAAAKAQAAAAAAAAAABQAAAAAGdQAAACQ0NDAzYWMxOS1iNTliLTRjYTItYTgxMS1hMmFkMTRiYzJmZTIGdgAAADNUYWJsZS5JbnZlbnRUcmFucy5JdGVtSWR+VGFibGUuSW52ZW50VGFibGUuSXRlbU5hbWUKCgoKARoAAAAUAAAACXcAAAAJeAAAAAl5AAAABnoAAAA3QXRsYXNNYW5hZ2VkQ29sdW1uXzBlNzc3MDE1LTk5MDQtNDk3Zi1iNzNlLTg5YTUyZTVmNDkzNQZ7AAAACk9yZGVyIGRhdGUJKwAAAAkrAAAABn0AAAAkNGQ1ZGE4OWItNTdjZi00NmVkLWIyMjktN2Q4N2RiZmVmZWZiAYL////T/////////wYAAAABgf///9L///8CAAAAAYD////R////AgAAAAAAAAAAAX/////Q////AAAAAAoBAAAAAAAAAAAGAAAAAAaCAAAAJGNkZGNiZTQ3LTI5YzAtNDBiNC1iMzczLTNkZjBlMmM4OGNlMgkrAAAACgoKCgEbAAAAFAAAAAmEAAAACYUAAAAJhgAAAAaHAAAAA1F0eQaIAAAACFF1YW50aXR5BokAAAAEUmVhbAkrAAAABosAAAAkMjcyMzFhMDItZWJlNy00OGI3LWJiZDctY2I1OTQwZjYzMTYxAXT////T////AQAAAAcAAAABc////9L///8AAAAAAXL////R////AgAAAAAAAAAAAXH////Q////AAAAAAoBAAAAAAAAAAAHAAAAAAaQAAAAJGQ3ZjYxNDI2LWVhZmYtNDNhYS04ZjQxLTg1ZTI4NjRhZGE2ZgaRAAAAFVRhYmxlLkludmVudFRyYW5zLlF0eQoKCgoBHAAAABQAAAAJkgAAAAmTAAAACZQAAAAGlQAAADdBdGxhc01hbmFnZWRDb2x1bW5fNDNiODdiNDMtYWMyYi00ZGE5LTg3MmQtY2I1ZGQzYzFhOTc5BpYAAAAKVW5pdCBwcmljZQkrAAAACSsAAAAGmAAAACRlZmNlOTUyYi1jNGIzLTRlZDEtYTg4MC00MjBjNzM5ODdhMTcBZ////9P/////////CAAAAAFm////0v///wIAAAABZf///9H///8CAAAAAAAAAAABZP///9D///8AAAAACgEAAAAAAAAAAAgAAAAABp0AAAAkOTNmNDAxODYtZmNlOC00NmFjLWFjMmMtNDg4ZDBjYzJhMzE1CSsAAAAKCgoKAR0AAAAUAAAACZ8AAAAJoAAAAAmhAAAABqIAAAA3QXRsYXNNYW5hZ2VkQ29sdW1uXzkxM2JjOGM0LTcwMjctNDdlNC04NjYyLTZlY2FhYjRjYmJmOAajAAAACEN1cnJlbmN5CSsAAAAJKwAAAAalAAAAJGE0MzljODExLTkxMWMtNDdlZS1hNDY0LTgzNzJkNTViYzM3MQFa////0/////////8JAAAAAVn////S////AgAAAAFY////0f///wIAAAAAAAAAAAFX////0P///wAAAAAKAQAAAAAAAAAACQAAAAAGqgAAACQzZDVlNDgyNS03OWIyLTRhNDItOTgzMi1mZDJlOGFiNjJkOWMJKwAAAAoKCgoBHgAAABQAAAAJrAAAAAmtAAAACa4AAAAGrwAAADdBdGxhc01hbmFnZWRDb2x1bW5fODE4Yjk3OWUtMTc5MS00M2ZiLThhOTItYzFlNWU5YjRjZmEwBrAAAAATTmV0IGFtb3VudCBjdXJyZW5jeQkrAAAACSsAAAAGsgAAACQzMWE1NDE5ZS0yM2FmLTQ4YzItODNiNi03YWNiYzE1MzMzMjIBTf///9P/////////CgAAAAFM////0v///wIAAAABS////9H///8CAAAAAAAAAAABSv///9D///8AAAAACgEAAAAAAAAAAAoAAAAABrcAAAAkZDM0ODNjNTQtMmM5ZS00NDEyLTk2NGItOGJhMTQyNmQ2MDNjCSsAAAAKCgoKAR8AAAAUAAAACbkAAAAJugAAAAm7AAAABrwAAAANRGF0ZUZpbmFuY2lhbAa9AAAADkZpbmFuY2lhbCBkYXRlBr4AAAAERGF0ZQkrAAAABsAAAAAkMjFmODQ3MjUtOTA3Ni00NjY4LThmMGYtNWQ3ZmI4OTlmMWJmAT/////T/////////wsAAAABPv///9L///8AAAAAAT3////R////AgAAAAAAAAAAATz////Q////AAAAAAoBAAAAAAAAAAALAAAAAAbFAAAAJDcyMTU4YzJlLTE3YTItNDlhMi1iYWUzLWE1ZjU3ZTc0ODBkNgbGAAAAH1RhYmxlLkludmVudFRyYW5zLkRhdGVGaW5hbmNpYWwKCgoKASAAAAAUAAAACccAAAAJyAAAAAnJAAAABsoAAAAMRGF0ZVBoeXNpY2FsBssAAAANUGh5c2ljYWwgZGF0ZQbMAAAABERhdGUJKwAAAAbOAAAAJGM5M2Q1YzRhLWExOTQtNDY5OC1hMjNmLWIzZjEwNTljYzIyOQEx////0/////////8MAAAAATD////S////AAAAAAEv////0f///wIAAAAAAAAAAAEu////0P///wAAAAAKAQAAAAAAAAAADAAAAAAG0wAAACQ5N2MzMGFlNC03ZGMzLTRhMjctOTllMS1hOGZlOWMwODJiOTAG1AAAAB5UYWJsZS5JbnZlbnRUcmFucy5EYXRlUGh5c2ljYWwKCgoKBSMAAAA4R2xvYmVTb2Z0d2FyZS5BdGxhczQwLkF0bGFzQ29tbW9uQ2xpZW50LlJlcG9ydC5SZWZlcmVuY2UBAAAACl9yZWZlcmVuY2UHCCEAAAAJ1QAAAAckAAAAAAEAAAAEAAAABDxHbG9iZVNvZnR3YXJlLkF0bGFzNDAuQXRsYXNDb21tb25DbGllbnQuRGF0YVNvdXJjZUZpZWxkVmFsdWUhAAAACdYAAAAJ1wAAAAnYAAAACdkAAAAEJ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2gAAAAEAAAABAAAABC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0gAAAAnbAAAABwAAAAncAAAABC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ndAAAABwAAAAneAAAAATMAAAAlAAAACd8AAAAAAAAAAAAAAAE0AAAAJgAAALwAAAAJ2wAAAAcAAAAJ4QAAAAE1AAAAJwAAAK8AAAAJ3QAAAAcAAAAJ4wAAAAFAAAAAJQAAAAnfAAAAAAAAAAAAAAABQQAAACYAAAC7AAAACdsAAAAHAAAACeYAAAABQgAAACcAAACvAAAACd0AAAAHAAAACegAAAABTQAAACUAAAAJ6QAAAAEAAAABAAAAAU4AAAAmAAAAqwAAAAnqAAAABwAAAAnrAAAAAU8AAAAnAAAAqAAAAAnsAAAABwAAAAntAAAAAVsAAAAlAAAACe4AAAABAAAAAQAAAAFcAAAAJgAAAMkAAAAJ2wAAAAcAAAAJ8AAAAAFdAAAAJwAAAMQAAAAJ3QAAAAcAAAAJ8gAAAAFpAAAAJQAAAAnzAAAAAQAAAAEAAAABagAAACYAAAC5AAAACdsAAAAHAAAACfUAAAABawAAACcAAAC2AAAACd0AAAAHAAAACfcAAAABdwAAACUAAAAJ3wAAAAAAAAAAAAAAAXgAAAAmAAAAuwAAAAnbAAAABwAAAAn6AAAAAXkAAAAnAAAArwAAAAndAAAABwAAAAn8AAAAAYQAAAAlAAAACf0AAAABAAAAAQAAAAGFAAAAJgAAAMgAAAAJ2wAAAAcAAAAJ/wAAAAGGAAAAJwAAAMQAAAAJ3QAAAAcAAAAJAQEAAAGSAAAAJQAAAAnfAAAAAAAAAAAAAAABkwAAACYAAAC7AAAACdsAAAAHAAAACQQBAAABlAAAACcAAACvAAAACd0AAAAHAAAACQYBAAABnwAAACUAAAAJBwEAAAAAAAAAAAAAAaAAAAAmAAAAkwAAAAkIAQAABwAAAAkJAQAAAaEAAAAnAAAAjAAAAAkKAQAABwAAAAkLAQAAAawAAAAlAAAACQwBAAAAAAAAAAAAAAGtAAAAJgAAAKwAAAAJDQEAAAcAAAAJDgEAAAGuAAAAJwAAAKEAAAAJDwEAAAcAAAAJEAEAAAG5AAAAJQAAAAkRAQAAAQAAAAEAAAABugAAACYAAABlAAAACRIBAAAHAAAACRMBAAABuwAAACcAAABiAAAACRQBAAAHAAAACRUBAAABxwAAACUAAAAJFgEAAAEAAAABAAAAAcgAAAAmAAAAZQAAAAkSAQAABwAAAAkYAQAAAckAAAAnAAAAYgAAAAkUAQAABwAAAAkaAQAAD9UAAAABAAAACAEAAAAF1gAAADxHbG9iZVNvZnR3YXJlLkF0bGFzNDAuQXRsYXNDb21tb25DbGllbnQuRGF0YVNvdXJjZUZpZWxkVmFsdWUEAAAAEl9pc0RyaWxsRG93bkZpbHRlcgZfZHNLZXkKX2ZpZWxkbmFtZQtfZmllbGRWYWx1ZQABAQEBIQAAAAAGGwEAABFUYWJsZS5JbnZlbnRUcmFucwYcAQAACkRhdGFBcmVhSWQJBgAAAAHXAAAA1gAAAAAJGwEAAAYfAQAADURhdGVGaW5hbmNpYWwGIAEAABwwMS4wNi4yMDE3IC4uIDMxLjEyLjIwOTksICIiAdgAAADWAAAAAAkbAQAABiIBAAAMRGF0ZVBoeXNpY2FsBiMBAAAcMDEuMDYuMjAxNyAuLiAzMS4xMi4yMDk5LCAiIgHZAAAA1gAAAAAJGwEAAAYlAQAACVRyYW5zVHlwZQYmAQAABVB1cmNoB9oAAAAAAQAAAAQAAAAEN0dsb2JlU29mdHdhcmUuQXRsYXM0MC5BdGxhc0NvbW1vbi5UeXBlLkZpZWxkT3V0cHV0RmllbGQOAAAACScBAAANAwTb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c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2P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X/v//Mkdsb2JlU29mdHdhcmUuQXRsYXM0MC5BdGxhc0NvbW1vbi5Db2x1bW5BdHRyaWJ1dGVzAQAAAAd2YWx1ZV9fAAgOAAAAEAAAAAYqAQAABE5vbmUB1f7//9j+//8B1P7//9f+//8JAAAACSsAAAAB0v7//9j+//8B0f7//9f+//8LAAAABjABAAABMAHP/v//2P7//wHO/v//1/7//yQAAAAJKQAAAAHM/v//2P7//wHL/v//1/7//wQAAAAGNgEAAAdHZW5lcmFsAcn+///Y/v//Acj+///X/v//AgAAAAY5AQAAATEBxv7//9j+//8Bxf7//9f+//8AAAAABjwBAAAFMTA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AuODYBn/7//9j+//8Bnv7//9f+//8DAAAABmMBAABdPUF0bGFzVGFibGUoIlBST0QiLERhdGFBcmVhSWQsIlQuUHVyY2hUYWJsZSIsIiVPcmRlckFjY291bnQiLCIiLCIiLCIiLCIiLCIiLCIiLCJQdXJjaElkIiwkQTMpB+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7//8P+//8GZQEAAAhGb250Qm9sZAk/AQAAAZn+///D/v//BmgBAAAKRm9udEl0YWxpYwk/AQAAAZb+///D/v//BmsBAAANRm9udFVuZGVybGluZQZsAQAABS00MTQyAZP+///D/v//Bm4BAAAIRm9udE5hbWUGbwEAAAdDYWxpYnJpAZD+///D/v//BnEBAAAJRm9udENvbG9yBnIBAAABMAGN/v//w/7//wZ0AQAACEZvbnRTaXplBnUBAAACMTEBiv7//8P+//8GdwEAAAlGb250U3R5bGUGeAEAAAdSZWd1bGFyB+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v//2P7//wGG/v//1/7//yQAAAAJRAAAAAGE/v//2P7//wGD/v//1/7//wsAAAAGfgEAAAEyAYH+///Y/v//AYD+///X/v//BAAAAAaBAQAAB0dlbmVyYWwBfv7//9j+//8Bff7//9f+//8CAAAABoQBAAABMQF7/v//2P7//wF6/v//1/7//wAAAAAGhwEAAAUzNS4yOQF4/v//2P7//wF3/v//1/7//wMAAAAGigEAAFc9QXRsYXNUYWJsZSgiUFJPRCIsRGF0YUFyZWFJZCwiVC5WZW5kVGFibGUiLCIlTmFtZSIsIiIsIiIsIiIsIiIsIiIsIiIsIkFjY291bnROdW0iLCRC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w/7//wllAQAACT8BAAABcv7//8P+//8JaAEAAAk/AQAAAW/+///D/v//CWsBAAAGkwEAAAUtNDE0MgFs/v//w/7//wluAQAABpYBAAAHQ2FsaWJyaQFp/v//w/7//wlxAQAABpkBAAABMAFm/v//w/7//wl0AQAABpwBAAACMTEBY/7//8P+//8JdwEAAAafAQAAB1JlZ3VsYXIH6QAAAAABAAAABAAAAAQ3R2xvYmVTb2Z0d2FyZS5BdGxhczQwLkF0bGFzQ29tbW9uLlR5cGUuRmllbGRPdXRwdXRGaWVsZA4AAAAJoAEAAA0DAeoAAADbAAAAB+s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2P7//wFe/v//1/7//wkAAAAJKwAAAAFc/v//2P7//wFb/v//1/7//wsAAAAGpgEAAAEzAVn+///Y/v//AVj+///X/v//BAAAAAapAQAAB0dlbmVyYWwBVv7//9j+//8BVf7//9f+//8CAAAABqwBAAABMQFT/v//2P7//wFS/v//1/7//wAAAAAGrwEAAAUxMS4xNAHsAAAADAAAAAft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+///D/v//BrEBAAAIRm9udEJvbGQJPwEAAAFN/v//w/7//wa0AQAACkZvbnRJdGFsaWMJPwEAAAFK/v//w/7//wa3AQAADUZvbnRVbmRlcmxpbmUGuAEAAAUtNDE0MgFH/v//w/7//wa6AQAACEZvbnROYW1lBrsBAAAHQ2FsaWJyaQFE/v//w/7//wa9AQAACUZvbnRDb2xvcga+AQAAATABQf7//8P+//8GwAEAAAhGb250U2l6ZQbBAQAAAjExAT7+///D/v//BsMBAAAJRm9udFN0eWxlBsQBAAAHUmVndWxhcgfuAAAAAAEAAAAEAAAABDdHbG9iZVNvZnR3YXJlLkF0bGFzNDAuQXRsYXNDb21tb24uVHlwZS5GaWVsZE91dHB1dEZpZWxkDgAAAAnFAQAADQMH8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r+///Y/v//ATn+///X/v//BgAAAAbIAQAABVRvdGFsATf+///Y/v//ATb+///X/v//EAAAAAkqAQAAATT+///Y/v//ATP+///X/v//CQAAAAkrAAAAATH+///Y/v//ATD+///X/v//CwAAAAbRAQAAATQBLv7//9j+//8BLf7//9f+//8EAAAABtQBAAAHR2VuZXJhbAEr/v//2P7//wEq/v//1/7//wIAAAAG1wEAAAExASj+///Y/v//ASf+///X/v//AAAAAAbaAQAABTIyLjU3B/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8P+//8JPgEAAAk/AQAAASL+///D/v//CUEBAAAJPwEAAAEf/v//w/7//wlEAQAABuMBAAAFLTQxNDIBHP7//8P+//8JRwEAAAbmAQAAB0NhbGlicmkBGf7//8P+//8JSgEAAAbpAQAAATABFv7//8P+//8JTQEAAAbsAQAAAjExARP+///D/v//CVABAAAG7wEAAAdSZWd1bGFyB/MAAAAAAQAAAAQAAAAEN0dsb2JlU29mdHdhcmUuQXRsYXM0MC5BdGxhc0NvbW1vbi5UeXBlLkZpZWxkT3V0cHV0RmllbGQOAAAACfABAAANAwf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7//9j+//8BDv7//9f+//8JAAAACSsAAAABDP7//9j+//8BC/7//9f+//8LAAAABvYBAAABNQEJ/v//2P7//wEI/v//1/7//wQAAAAG+QEAAAdHZW5lcmFsAQb+///Y/v//AQX+///X/v//AgAAAAb8AQAAATEBA/7//9j+//8BAv7//9f+//8AAAAABv8BAAAFMzAuODYH9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v//w/7//wk+AQAACT8BAAAB/f3//8P+//8JQQEAAAk/AQAAAfr9///D/v//CUQBAAAGCAIAAAUtNDE0MgH3/f//w/7//wlHAQAABgsCAAAHQ2FsaWJyaQH0/f//w/7//wlKAQAABg4CAAABMAHx/f//w/7//wlNAQAABhECAAACMTEB7v3//8P+//8JUAEAAAYUAgAAB1JlZ3VsYXIH+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9///Y/v//Aer9///X/v//JAAAAAl7AAAAAej9///Y/v//Aef9///X/v//CwAAAAYaAgAAATYB5f3//9j+//8B5P3//9f+//8EAAAABh0CAAAHR2VuZXJhbAHi/f//2P7//wHh/f//1/7//wIAAAAGIAIAAAExAd/9///Y/v//Ad79///X/v//AAAAAAYjAgAABTEyLjE0Adz9///Y/v//Adv9///X/v//AwAAAAYmAgAAbT1BdGxhc1RhYmxlKCJQUk9EIixEYXRhQXJlYUlkLCJULlB1cmNoTGluZSIsIiVEZWxpdmVyeURhdGUiLCIiLCIiLCIiLCIiLCIiLCIiLCJJdGVtSWR8SW52ZW50VHJhbnNJZCIsJEUzLCREMykH/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f//w/7//wllAQAACT8BAAAB1v3//8P+//8JaAEAAAk/AQAAAdP9///D/v//CWsBAAAGLwIAAAUtNDE0MgHQ/f//w/7//wluAQAABjICAAAHQ2FsaWJyaQHN/f//w/7//wlxAQAABjUCAAABMAHK/f//w/7//wl0AQAABjgCAAACMTEBx/3//8P+//8JdwEAAAY7AgAAB1JlZ3VsYXIH/QAAAAABAAAABAAAAAQ3R2xvYmVTb2Z0d2FyZS5BdGxhczQwLkF0bGFzQ29tbW9uLlR5cGUuRmllbGRPdXRwdXRGaWVsZA4AAAAJPAIAAA0DB/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2P7//wHC/f//1/7//xAAAAAJKgEAAAHA/f//2P7//wG//f//1/7//wkAAAAJKwAAAAG9/f//2P7//wG8/f//1/7//wsAAAAGRQIAAAE3Abr9///Y/v//Abn9///X/v//BAAAAAZIAgAAMF8gKiAjLCMjMC4wMF8gO18gKiAtIywjIzAuMDBfIDtfICogIi0iPz9fIDtfIEBfIAG3/f//2P7//wG2/f//1/7//wIAAAAGSwIAAAExAbT9///Y/v//AbP9///X/v//AAAAAAZOAgAABTEwLjI5Bw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8P+//8JPgEAAAk/AQAAAa79///D/v//CUEBAAAJPwEAAAGr/f//w/7//wlEAQAABlcCAAAFLTQxNDIBqP3//8P+//8JRwEAAAZaAgAAB0NhbGlicmkBpf3//8P+//8JSgEAAAZdAgAAATABov3//8P+//8JTQEAAAZgAgAAAjExAZ/9///D/v//CVABAAAGYwIAAAdSZWd1bGFyBw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2P7//wGb/f//1/7//yQAAAAJlgAAAAGZ/f//2P7//wGY/f//1/7//wsAAAAGaQIAAAE4AZb9///Y/v//AZX9///X/v//BAAAAAZsAgAAMF8gKiAjLCMjMC4wMF8gO18gKiAtIywjIzAuMDBfIDtfICogIi0iPz9fIDtfIEBfIAGT/f//2P7//wGS/f//1/7//wIAAAAGbwIAAAExAZD9///Y/v//AY/9///X/v//AAAAAAZyAgAABTExLjI5AY39///Y/v//AYz9///X/v//AwAAAAZ1AgAAcj1BdGxhc0JhbGFuY2UoIlBST0QiLERhdGFBcmVhSWQsIlQuUHVyY2hMaW5lIiwiU3VtfFB1cmNoUHJpY2V8MCIsIiIsIiIsIiIsIiIsIiIsIiIsIkl0ZW1JZHxJbnZlbnRUcmFuc0lkIiwkRTMsJEQzKQ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D/v//CWUBAAAJPwEAAAGH/f//w/7//wloAQAACT8BAAABhP3//8P+//8JawEAAAZ+AgAABS00MTQyAYH9///D/v//CW4BAAAGgQIAAAdDYWxpYnJpAX79///D/v//CXEBAAAGhAIAAAEwAXv9///D/v//CXQBAAAGhwIAAAIxMQF4/f//w/7//wl3AQAABooCAAAHUmVndWxhcgcHAQAAAAEAAAAAAAAABDdHbG9iZVNvZnR3YXJlLkF0bGFzNDAuQXRsYXNDb21tb24uVHlwZS5GaWVsZE91dHB1dEZpZWxkDgAAAAEIAQAA2wAAAAcJ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f3//9j+//8BdP3//9f+//8kAAAACaMAAAABcv3//9j+//8Bcf3//9f+//8LAAAABpACAAABOQFv/f//2P7//wFu/f//1/7//wQAAAAGkwIAAAdHZW5lcmFsAWz9///Y/v//AWv9///X/v//AgAAAAaWAgAAATEBaf3//9j+//8BaP3//9f+//8AAAAABpkCAAAFMTAuNDMBZv3//9j+//8BZf3//9f+//8DAAAABpwCAABtPUF0bGFzVGFibGUoIlBST0QiLERhdGFBcmVhSWQsIlQuUHVyY2hMaW5lIiwiJUN1cnJlbmN5Q29kZSIsIiIsIiIsIiIsIiIsIiIsIiIsIkl0ZW1JZHxJbnZlbnRUcmFuc0lkIiwkRTMsJEQzKQEKAQAADAAAA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P9///D/v//Bp4CAAAIRm9udEJvbGQJPwEAAAFg/f//w/7//wahAgAACkZvbnRJdGFsaWMJPwEAAAFd/f//w/7//wakAgAADUZvbnRVbmRlcmxpbmUGpQIAAAUtNDE0MgFa/f//w/7//wanAgAACEZvbnROYW1lBqgCAAAHQ2FsaWJyaQFX/f//w/7//waqAgAACUZvbnRDb2xvcgarAgAAATABVP3//8P+//8GrQIAAAhGb250U2l6ZQauAgAAAjExAVH9///D/v//BrACAAAJRm9udFN0eWxlBrECAAAHUmVndWxhcgcMAQAAAAEAAAAAAAAABDdHbG9iZVNvZnR3YXJlLkF0bGFzNDAuQXRsYXNDb21tb24uVHlwZS5GaWVsZE91dHB1dEZpZWxkDgAAAAENAQAA2wAAAAcO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v3//9j+//8BTf3//9f+//8kAAAACbAAAAABS/3//9j+//8BSv3//9f+//8LAAAABrcCAAACMTABSP3//9j+//8BR/3//9f+//8EAAAABroCAAAwXyAqICMsIyMwLjAwXyA7XyAqIC0jLCMjMC4wMF8gO18gKiAiLSI/P18gO18gQF8gAUX9///Y/v//AUT9///X/v//AgAAAAa9AgAAATEBQv3//9j+//8BQf3//9f+//8AAAAABsACAAACMjABP/3//9j+//8BPv3//9f+//8DAAAABsMCAAByPUF0bGFzQmFsYW5jZSgiUFJPRCIsRGF0YUFyZWFJZCwiVC5QdXJjaExpbmUiLCJTdW18TGluZUFtb3VudHwwIiwiIiwiIiwiIiwiIiwiIiwiIiwiSXRlbUlkfEludmVudFRyYW5zSWQiLCRFMywkRDMpAQ8BAAAMAAAABx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3//8P+//8GxQIAAAhGb250Qm9sZAk/AQAAATn9///D/v//BsgCAAAKRm9udEl0YWxpYwk/AQAAATb9///D/v//BssCAAANRm9udFVuZGVybGluZQbMAgAABS00MTQyATP9///D/v//Bs4CAAAIRm9udE5hbWUGzwIAAAdDYWxpYnJpATD9///D/v//BtECAAAJRm9udENvbG9yBtICAAABMAEt/f//w/7//wbUAgAACEZvbnRTaXplBtUCAAACMTEBKv3//8P+//8G1wIAAAlGb250U3R5bGUG2AIAAAdSZWd1bGFyBxEBAAAAAQAAAAQAAAAEN0dsb2JlU29mdHdhcmUuQXRsYXM0MC5BdGxhc0NvbW1vbi5UeXBlLkZpZWxkT3V0cHV0RmllbGQOAAAACdkCAAANAwESAQAA2wAAAAcT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v3//9j+//8BJf3//9f+//8JAAAACSsAAAABI/3//9j+//8BIv3//9f+//8LAAAABt8CAAACMTEBIP3//9j+//8BH/3//9f+//8EAAAABuICAAAIbS9kL3l5eXkBHf3//9j+//8BHP3//9f+//8CAAAABuUCAAABMQEa/f//2P7//wEZ/f//1/7//wAAAAAG6AIAAAIxNQEUAQAADAAAAAcV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9///D/v//BuoCAAAIRm9udEJvbGQJPwEAAAEU/f//w/7//wbtAgAACkZvbnRJdGFsaWMJPwEAAAER/f//w/7//wbwAgAADUZvbnRVbmRlcmxpbmUG8QIAAAUtNDE0MgEO/f//w/7//wbzAgAACEZvbnROYW1lBvQCAAAHQ2FsaWJyaQEL/f//w/7//wb2AgAACUZvbnRDb2xvcgb3AgAAATABCP3//8P+//8G+QIAAAhGb250U2l6ZQb6AgAAAjExAQX9///D/v//BvwCAAAJRm9udFN0eWxlBv0CAAAHUmVndWxhcgcWAQAAAAEAAAAEAAAABDdHbG9iZVNvZnR3YXJlLkF0bGFzNDAuQXRsYXNDb21tb24uVHlwZS5GaWVsZE91dHB1dEZpZWxkDgAAAAn+AgAADQMHG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H9///Y/v//AQD9///X/v//CQAAAAkrAAAAAf78///Y/v//Af38///X/v//CwAAAAYEAwAAAjEyAfv8///Y/v//Afr8///X/v//BAAAAAYHAwAACG0vZC95eXl5Afj8///Y/v//Aff8///X/v//AgAAAAYKAwAAATEB9fz//9j+//8B9Pz//9f+//8AAAAABg0DAAAFMTQuMTQHG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/P//w/7//wnqAgAACT8BAAAB7/z//8P+//8J7QIAAAk/AQAAAez8///D/v//CfACAAAGFgMAAAUtNDE0MgHp/P//w/7//wnzAgAABhkDAAAHQ2FsaWJyaQHm/P//w/7//wn2AgAABhwDAAABMAHj/P//w/7//wn5AgAABh8DAAACMTEB4Pz//8P+//8J/AIAAAYiAwAAB1JlZ3VsYXIFJ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3fz//9P/////////AAYkAwAABlN0cmluZwYlAwAABk51bWJlcgkmAwAAAdn8///R////AgAAAAXY/P//OUdsb2JlU29mdHdhcmUuQXRsYXM0MC5BdGxhc0NvbW1vbi5OdW1iZXJTZXF1ZW5jZUNvbmRpdGlvbgEAAAAHdmFsdWVfXwAIDgAAAAEAAAAAAAYpAwAAEVRhYmxlLkludmVudFRyYW5zCSgAAAAJKwAAAAr/////CSkDAAAKCSgAAAAKCgoJKwAAAAkvAwAACSsAAAABoAEAACcBAAABz/z//9P/////////AAYyAwAABlN0cmluZwYzAwAABkxvdCBJRAk0AwAAAcv8///R////AgAAAAHK/P//2Pz//wEAAAAAAAY3AwAAEVRhYmxlLkludmVudFRyYW5zCVAAAAAJKwAAAAr/////CTcDAAAKCVAAAAAKCgoJKwAAAAk9AwAACSsAAAABxQEAACcBAAABwfz//9P/////////AAZAAwAABlN0cmluZwZBAwAAC0l0ZW0gbnVtYmVyCSYDAAABvfz//9H///8CAAAAAbz8///Y/P//AQAAAAAACSkDAAAJXgAAAAkrAAAACv////8JKQMAAAoJXgAAAAoKCgkrAAAACUsDAAAJKwAAAAHwAQAAJwEAAAGz/P//0/////////8ABk4DAAAGU3RyaW5nBk8DAAAJSXRlbSBuYW1lCVADAAABr/z//9H///8CAAAAAa78///Y/P//AQAAAAAABlMDAAAqVGFibGUuSW52ZW50VHJhbnMuSXRlbUlkflRhYmxlLkludmVudFRhYmxlCWwAAAAJKwAAAAr/////CVMDAAAKCWwAAAAGWAMAAAZJdGVtSWQGWQMAAAtJbnZlbnRUcmFucwoJKwAAAAlbAwAACSsAAAABPAIAACcBAAABo/z//9P/////////AAZeAwAABFJlYWwGXwMAAAhRdWFudGl0eQkmAwAAAZ/8///R////AgAAAAGe/P//2Pz//wEAAAAAAAkpAwAACYcAAAAJKwAAAAr/////CSkDAAAKCYcAAAAKCgoJKwAAAAlpAwAACSsAAAAB2QIAACcBAAABlfz//9P/////////AAZsAwAABERhdGUGbQMAAA5GaW5hbmNpYWwgZGF0ZQluAwAAAZH8///R////AgAAAAGQ/P//2Pz//wEAAAAAAAZxAwAAEVRhYmxlLkludmVudFRyYW5zCbwAAAAJKwAAAAr/////CXEDAAAKCbwAAAAKCgoJKwAAAAl3AwAACSsAAAAB/gIAACcBAAABh/z//9P/////////AAZ6AwAABERhdGUGewMAAA1QaHlzaWNhbCBkYXRlCW4DAAABg/z//9H///8CAAAAAYL8///Y/P//AQAAAAAACXEDAAAJygAAAAkrAAAACv////8JcQMAAAoJygAAAAoKCgkrAAAACYUDAAAJKwAAAAUmAw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ocDAAALSW52ZW50VHJhbnMGiAMAABZJbnZlbnRvcnkgdHJhbnNhY3Rpb25zCSsAAAAJKwAAAAkrAAAABXb8//8wR2xvYmVTb2Z0d2FyZS5BdGxhczQwLkF0bGFzQ29tbW9uLkRhdGFTb3VyY2VUeXBlAQAAAAd2YWx1ZV9fAAgOAAAAAAAAAAmLAwAACYwDAAAEc/z//wtTeXN0ZW0uR3VpZAsAAAACX2ECX2ICX2MCX2QCX2UCX2YCX2cCX2gCX2kCX2oCX2sAAAAAAAAAAAAAAAgHBwICAgICAgIC1e5C6HVNl0m1yIfF33y1uwkrAAAACSsAAAAJjwMAAAkpAwAACgoKCgoBAAAABW/8//80R2xvYmVTb2Z0d2FyZS5BdGxhczQwLkF0bGFzQ29tbW9uLkRhdGFTb3VyY2VKb2luTW9kZQEAAAAHdmFsdWVfXwAIDgAAAAAAAAAFbvz//zVHbG9iZVNvZnR3YXJlLkF0bGFzNDAuQXRsYXNDb21tb24uRGF0YVNvdXJjZUZldGNoTW9kZQEAAAAHdmFsdWVfXwAIDgAAAAAAAAAACZMDAAABLwMAACcAAABpAAAACd0AAAADAAAACZUDAAABNAMAACYDAAD/////BpYDAAALSW52ZW50VHJhbnMGlwMAABZJbnZlbnRvcnkgdHJhbnNhY3Rpb25zCSsAAAAJKwAAAAkrAAAAAWf8//92/P//AAAAAAmaAwAACZsDAAABZPz//3P8///eNg/kBVToR4eZ/mtvYCBGCSsAAAAJKwAAAAmeAwAACTcDAAAKCgoKCgEAAAABYPz//2/8//8AAAAAAV/8//9u/P//AAAAAAAJogMAAAE9AwAAJwAAAE4AAAAJ7AAAAAMAAAAJpAMAAAFLAwAAJwAAAGkAAAAJ3QAAAAMAAAAJpgMAAAFQAwAAJgMAAP////8GpwMAAAtJbnZlbnRUYWJsZQaoAwAABUl0ZW1zCSsAAAAJKwAAAAkrAAAAAVb8//92/P//AAAAAAmrAwAACawDAAABU/z//3P8//+E8Tv7E4p5Ro+fflmvnmzDCSsAAAAJKwAAAAmvAwAACVMDAAAGsQMAAAtJbnZlbnRUcmFucwayAwAAEVRhYmxlLkludmVudFRyYW5zBrMDAAAYVGFibGUuSW52ZW50VHJhbnMuSXRlbUlkBrQDAAAGSXRlbUlkBrUDAAAGSXRlbUlkAQAAAAFK/P//b/z//wAAAAABSfz//278//8AAAAAAAm4AwAAAVsDAAAnAAAAWgAAAAndAAAAAwAAAAm6AwAAAWkDAAAnAAAAaQAAAAndAAAAAwAAAAm8AwAAAW4DAAAmAwAA/////wa9AwAAC0ludmVudFRyYW5zBr4DAAAWSW52ZW50b3J5IHRyYW5zYWN0aW9ucwkrAAAACSsAAAAJKwAAAAFA/P//dvz//wAAAAAJwQMAAAnCAwAAAT38//9z/P///nyq4vDNgE+wNuTql/Ql6QkrAAAACSsAAAAJxQMAAAlxAwAACgoKCgoBAAAAATn8//9v/P//AAAAAAE4/P//bvz//wAAAAAACckDAAABdwMAACcAAAAeAAAACRQBAAADAAAACcsDAAABhQMAACcAAAAeAAAACRQBAAADAAAACc0DAAAEiw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zgMAABEAAAAJzwMAAASM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0AAAARAAAACdEDAAAEj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4DAAAAAAAABJM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dMDAAAAAAAAB5U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8P+//8G1QMAAAhIZWxwVGV4dAbWAwAANU9yZGVyIG51bWJlciwgcHJvamVjdCBudW1iZXIsIHByb2R1Y3Rpb24gbnVtYmVyLCBldGMuASn8///D/v//BtgDAAAFTGFiZWwJJQMAAAEm/P//w/7//wbbAwAABFR5cGUJJAMAAAGaAwAAiwMAAAQAAAAJ3QMAAAcAAAAJ3gMAAAGbAwAAjAMAAAMAAAAJ3QAAAAMAAAAJ4AM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aIDAACTAwAAAAAAAAnjAw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8///D/v//BuUDAAAFTGFiZWwJMwMAAAEZ/P//w/7//wboAwAABFR5cGUJMgMAAAe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dUDAAAG7AMAAA5JZGVudGlmeSBpdGVtLgET/P//w/7//wnYAwAACUEDAAABEPz//8P+//8J2wMAAAlAAwAAAasDAACLAwAAAQAAAAndAAAAAwAAAAn0AwAABKw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rwMAAI8DAAAAAAAACd0AAAAAAAAAAbgDAACTAwAAAAAAAAn3AwAAAAAAAAe6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D/v//CdgDAAAJTwMAAAEF/P//w/7//wnbAwAACU4D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C/P//w/7//wnVAwAABgAEAAAkUXVhbnRpdHkgYXR0YWNoZWQgdG8gdGhlIHRyYW5zYWN0aW9uAf/7///D/v//CdgDAAAJXwMAAAH8+///w/7//wnbAwAACV4DAAABwQMAAIsDAAAGAAAACQcEAAAHAAAACQgEAAABwgMAAIwDAAADAAAACRQBAAADAAAACQoEAAAEx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BwQAAAMAAAAJDAQAAAHJAwAAkwMAAAAAAAAJDQQAAAAA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+///w/7//wYPBAAABUxhYmVsCW0DAAAB7/v//8P+//8GEgQAAARUeXBlCWwDAAA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w/7//wkPBAAACXsDAAAB6fv//8P+//8JEgQAAAl6AwAAAc4DAAAMAAAAB88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Ob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hsEAAAYVGFibGUuSW52ZW50VHJhbnMuSXRlbUlkCcUBAAAB4/v//+b7//8GHgQAAB9UYWJsZS5JbnZlbnRUcmFucy5JbnZlbnRUcmFuc0lkCR8EAAAB4Pv//+b7//8GIQQAABtUYWJsZS5JbnZlbnRUcmFucy5UcmFuc1R5cGUJIgQAAAHd+///5vv//wYkBAAAHFRhYmxlLkludmVudFRyYW5zLlRyYW5zUmVmSWQJJwEAAAHa+///5vv//wYnBAAAHlRhYmxlLkludmVudFRyYW5zLkRhdGVQaHlzaWNhbAkoBAAAAdf7///m+///BioEAAAfVGFibGUuSW52ZW50VHJhbnMuRGF0ZUZpbmFuY2lhbAkrBAAAAdT7///m+///Bi0EAAAfVGFibGUuSW52ZW50VHJhbnMuU3RhdHVzUmVjZWlwdAkuBAAAAdH7///m+///BjAEAAAdVGFibGUuSW52ZW50VHJhbnMuU3RhdHVzSXNzdWUJMQQAAAHO+///5vv//wYzBAAAFVRhYmxlLkludmVudFRyYW5zLlF0eQk8AgAAAcv7///m+///BjYEAAAiVGFibGUuSW52ZW50VHJhbnMuQ29zdEFtb3VudFBvc3RlZAk3BAAAB9E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I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jkEAAAfVGFibGUuSW52ZW50VHJhbnMuRGF0ZUZpbmFuY2lhbAk6BAAAAcX7///I+///BjwEAAAdVGFibGUuSW52ZW50VHJhbnMuU3RhdHVzSXNzdWUJPQQAAAHC+///yPv//wY/BAAAGFRhYmxlLkludmVudFRyYW5zLkl0ZW1JZAlABAAAAb/7///I+///BkIEAAAfVGFibGUuSW52ZW50VHJhbnMuSW52ZW50VHJhbnNJZAlDBAAAAbz7///I+///BkUEAAAcVGFibGUuSW52ZW50VHJhbnMuVHJhbnNSZWZJZAlGBAAAAbn7///I+///BkgEAAAeVGFibGUuSW52ZW50VHJhbnMuRGF0ZVBoeXNpY2FsCUkEAAABtvv//8j7//8GSwQAAB9UYWJsZS5JbnZlbnRUcmFucy5TdGF0dXNSZWNlaXB0CUwEAAABs/v//8j7//8GTgQAABtUYWJsZS5JbnZlbnRUcmFucy5UcmFuc1R5cGUJTwQAAATT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3QMAAAwAAAAH3gM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sPv//+b7//8GUQQAABxUYWJsZS5JbnZlbnRUcmFucy5UcmFuc1JlZklkCScBAAABrfv//+b7//8GVAQAABhUYWJsZS5JbnZlbnRUcmFucy5JdGVtSWQJxQEAAAGq+///5vv//wZXBAAAFVRhYmxlLkludmVudFRyYW5zLlF0eQk8AgAAAaf7///m+///BloEAAAfVGFibGUuSW52ZW50VHJhbnMuSW52ZW50VHJhbnNJZAmgAQAAB+A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k+///yPv//wZdBAAAH1RhYmxlLkludmVudFRyYW5zLkRhdGVGaW5hbmNpYWwJOgQAAAGh+///yPv//wZgBAAAHlRhYmxlLkludmVudFRyYW5zLkRhdGVQaHlzaWNhbAlJBAAAAZ77///I+///BmMEAAAbVGFibGUuSW52ZW50VHJhbnMuVHJhbnNUeXBlCU8EAAAH4g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m/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UwMAAAlQAwAAAeMDAADTAwAAB/Q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j7///m+///BmkEAAAzVGFibGUuSW52ZW50VHJhbnMuSXRlbUlkflRhYmxlLkludmVudFRhYmxlLkl0ZW1OYW1lCfABAAAB9wMAANMDAAABBwQAAAwAAAAHCA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fv//+b7//8GbAQAABxUYWJsZS5JbnZlbnRUcmFucy5UcmFuc1JlZklkCScBAAABkvv//+b7//8GbwQAAB9UYWJsZS5JbnZlbnRUcmFucy5JbnZlbnRUcmFuc0lkCaABAAABj/v//+b7//8GcgQAABhUYWJsZS5JbnZlbnRUcmFucy5JdGVtSWQJxQEAAAGM+///5vv//wZ1BAAAFVRhYmxlLkludmVudFRyYW5zLlF0eQk8AgAAAYn7///m+///BngEAAAfVGFibGUuSW52ZW50VHJhbnMuRGF0ZUZpbmFuY2lhbAnZAgAAAYb7///m+///BnsEAAAeVGFibGUuSW52ZW50VHJhbnMuRGF0ZVBoeXNpY2FsCf4CAAAHC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P7///I+///Bn4EAAAfVGFibGUuSW52ZW50VHJhbnMuRGF0ZUZpbmFuY2lhbAk6BAAAAYD7///I+///BoEEAAAeVGFibGUuSW52ZW50VHJhbnMuRGF0ZVBoeXNpY2FsCUkEAAABffv//8j7//8GhAQAABtUYWJsZS5JbnZlbnRUcmFucy5UcmFuc1R5cGUJTwQAAAcM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6+///m/v//wlTAwAACVADAAABDQQAANMDAAABHwQAACcBAAABd/v//9P/////////AAaKBAAABlN0cmluZwaLBAAABkxvdCBJRAkmAwAAAXP7///R////AgAAAAFy+///2Pz//wEAAAAAAAkpAwAABpAEAAANSW52ZW50VHJhbnNJZAkrAAAACv////8JKQMAAAoJkAQAAAoKCgkrAAAACZUEAAAJKwAAAAEiBAAAJwEAAAFp+///0/////////8ABpgEAAAERW51bQaZBAAACVJlZmVyZW5jZQkmAwAAAWX7///R////AgAAAAFk+///2Pz//wEAAAAAAAkpAwAABp4EAAAJVHJhbnNUeXBlCSsAAAAK/////wkpAwAACgmeBAAACgoKCSsAAAAJowQAAAkrAAAAASgEAAAnAQAAAVv7///T/////////wAGpgQAAAREYXRlBqcEAAANUGh5c2ljYWwgZGF0ZQkmAwAAAVf7///R////AgAAAAFW+///2Pz//wEAAAAAAAkpAwAABqwEAAAMRGF0ZVBoeXNpY2FsCSsAAAAK/////wkpAwAACgmsBAAACgoKCSsAAAAJsQQAAAkrAAAAASsEAAAnAQAAAU37///T/////////wAGtAQAAAREYXRlBrUEAAAORmluYW5jaWFsIGRhdGUJJgMAAAFJ+///0f///wIAAAABSPv//9j8//8BAAAAAAAJKQMAAAa6BAAADURhdGVGaW5hbmNpYWwJKwAAAAr/////CSkDAAAKCboEAAAKCgoJKwAAAAm/BAAACSsAAAABLgQAACcBAAABP/v//9P/////////AAbCBAAABEVudW0GwwQAAA5SZWNlaXB0IHN0YXR1cwkmAwAAATv7///R////AgAAAAE6+///2Pz//wEAAAAAAAkpAwAABsgEAAANU3RhdHVzUmVjZWlwdAkrAAAACv////8JKQMAAAoJyAQAAAoKCgkrAAAACc0EAAAJKwAAAAExBAAAJwEAAAEx+///0/////////8ABtAEAAAERW51bQbRBAAADElzc3VlIHN0YXR1cwkmAwAAAS37///R////AgAAAAEs+///2Pz//wEAAAAAAAkpAwAABtYEAAALU3RhdHVzSXNzdWUJKwAAAAr/////CSkDAAAKCdYEAAAKCgoJKwAAAAnbBAAACSsAAAABNwQAACcBAAABI/v//9P/////////AAbeBAAABFJlYWwG3wQAABVGaW5hbmNpYWwgY29zdCBhbW91bnQJJgMAAAEf+///0f///wIAAAABHvv//9j8//8BAAAAAAAJKQMAAAbkBAAAEENvc3RBbW91bnRQb3N0ZWQJKwAAAAr/////CSkDAAAKCeQEAAAKCgoJKwAAAAnpBAAACSsAAAAFOg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kDAAAJHwEAAAkrAAAACSABAAD/////CSkDAAAKCR8BAAAKCgoJKwAAAAnyBAAACSsAAAABPQQAADoEAAAJKQMAAAb1BAAAC1N0YXR1c0lzc3VlCSsAAAAJKwAAAP////8JKQMAAAoJ9QQAAAoKCgkrAAAACfoEAAAJKwAAAAFABAAAOgQAAAkpAwAABv0EAAAGSXRlbUlkCSsAAAAJKwAAAP////8JKQMAAAoJ/QQAAAoKCgkrAAAACQIFAAAJKwAAAAFDBAAAOgQAAAkpAwAABgUFAAANSW52ZW50VHJhbnNJZAkrAAAACSsAAAD/////CSkDAAAKCQUFAAAKCgoJKwAAAAkKBQAACSsAAAABRgQAADoEAAAJKQMAAAYNBQAAClRyYW5zUmVmSWQJKwAAAAkrAAAA/////wkpAwAACgkNBQAACgoKCSsAAAAJEgUAAAkrAAAAAUkEAAA6BAAACSkDAAAJIgEAAAkrAAAACSMBAAD/////CSkDAAAKCSIBAAAKCgoJKwAAAAkbBQAACSsAAAABTAQAADoEAAAJKQMAAAYeBQAADVN0YXR1c1JlY2VpcHQJKwAAAAkrAAAA/////wkpAwAACgkeBQAACgoKCSsAAAAJIwUAAAkrAAAAAU8EAAA6BAAACSkDAAAJJQEAAAkrAAAACSYBAAD/////CSkDAAAGKgUAAAtJbnZlbnRUcmFucwklAQAACgoKCSsAAAAJLQUAAAkrAAAAAZUEAAAnAAAACQAAAAndAAAAAwAAAAkwBQAAAaMEAAAnAAAACQAAAAndAAAAAwAAAAkyBQAAAbEEAAAnAAAACQAAAAndAAAAAwAAAAk0BQAAAb8EAAAnAAAACQAAAAndAAAAAwAAAAk2BQAAAc0EAAAnAAAACQAAAAndAAAAAwAAAAk4BQAAAdsEAAAnAAAACQAAAAndAAAAAwAAAAk6BQAAAekEAAAnAAAACQAAAAndAAAAAwAAAAk8BQAAAfIEAAAnAAAAagAAAAndAAAAAwAAAAk+BQAAAfoEAAAnAAAAAgAAAAndAAAAAwAAAAlABQAAAQIFAAAnAAAAAgAAAAndAAAAAwAAAAlCBQAAAQoFAAAnAAAAAgAAAAndAAAAAwAAAAlEBQAAARIFAAAnAAAAAgAAAAndAAAAAwAAAAlGBQAAARsFAAAnAAAAagAAAAndAAAAAwAAAAlIBQAAASMFAAAnAAAAAgAAAAndAAAAAwAAAAlKBQAAAS0FAAAnAAAAaAAAAAndAAAAAwAAAAlMBQAABz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r//8P+//8J1QMAAAZPBQAAUlN1bW1hcnkgbnVtYmVyL0xvdCBJRCBmb3IgdHJhbnNhY3Rpb25zIGF0dGFjaGVkIHRvIHRoZSBzYW1lIGludmVudG9yeSB0cmFuc2FjdGlvbi4BsPr//8P+//8J2AMAAAmLBAAAAa36///D/v//CdsDAAAJigQAAAcy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6///D/v//CdUDAAAGWAUAADJTcGVjaWZ5IHRoZSBtb2R1bGUgdGhhdCBnZW5lcmF0ZWQgdGhlIHRyYW5zYWN0aW9uLgGn+v//w/7//wnYAwAACZkEAAABpPr//8P+//8J2wMAAAmYBAAABz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8P+//8J1QMAAAZhBQAAHERhdGUgb2YgcGh5c2ljYWwgdHJhbnNhY3Rpb24Bnvr//8P+//8J2AMAAAmnBAAAAZv6///D/v//CdsDAAAJpgQAAAc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6///D/v//CdUDAAAGagUAAB1EYXRlIG9mIGZpbmFuY2lhbCB0cmFuc2FjdGlvbgGV+v//w/7//wnYAwAACbUEAAABkvr//8P+//8J2wMAAAm0BAAABz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QMAAAZzBQAAKVN0YXR1cyBvZiBxdWFudGl0eSBpbiByZWxhdGlvbiB0byByZWNlaXB0AYz6///D/v//CdgDAAAJwwQAAAGJ+v//w/7//wnbAwAACcIEAAAHO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+v//w/7//wnVAwAABnwFAAApU3RhdHVzIGZvciBxdWFudGl0eSBpbiByZWxhdGlvbiB0byBpc3N1ZXMBg/r//8P+//8J2AMAAAnRBAAAAYD6///D/v//CdsDAAAJ0AQAAAc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36///D/v//CdUDAAAGhQUAADVJbnZlbnRvcnkgdmFsdWUgZm9yIHRoZSBmaW5hbmNpYWxseSB1cGRhdGVkIHF1YW50aXR5LgF6+v//w/7//wnYAwAACd8EAAABd/r//8P+//8J2wMAAAneBAAABz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P+//8J2wMAAAlsAwAAAXH6///D/v//CdgDAAAJbQMAAAFu+v//w/7//waTBQAACFJlZmVyc1RvBpQFAAAMPUV4Y2x1ZGVEYXRlB0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r//8P+//8J2wMAAAaXBQAABEVudW0BaPr//8P+//8J2AMAAAaaBQAADElzc3VlIHN0YXR1cwd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6///D/v//CdsDAAAGnQUAAAZTdHJpbmcBYvr//8P+//8J2AMAAAagBQAAC0l0ZW0gbnVtYmVyB0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r//8P+//8J2wMAAAajBQAABlN0cmluZwFc+v//w/7//wnYAwAABqYFAAAGTG90IElEB0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8P+//8J2wMAAAapBQAABlN0cmluZwFW+v//w/7//wnYAwAABqwFAAAGTnVtYmVyB0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r//8P+//8J2wMAAAl6AwAAAVD6///D/v//CdgDAAAJewMAAAFN+v//w/7//wmTBQAABrUFAAAMPUV4Y2x1ZGVEYXRlB0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r//8P+//8J2wMAAAa4BQAABEVudW0BR/r//8P+//8J2AMAAAa7BQAADlJlY2VpcHQgc3RhdHVzB0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r//8P+//8J2wMAAAa+BQAABEVudW0BQfr//8P+//8J2AMAAAbBBQAACVJlZmVyZW5jZQs=</Report>
</Atlas>
</file>

<file path=customXml/item14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82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tQcm9kIG51bWJlcgYjAAAABlN0cmluZwYkAAAAAAYlAAAAJDg2Nzk0OGUzLWYwN2QtNGFjMS1iNzZjLWRmYzM5ODRjODk0MgXa////LUdsb2JlU29mdHdhcmUuQXRsYXM0MC5BdGxhc0NvbW1vbi5BZ2dyZWdhdGlvbgEAAAAHdmFsdWVfXwAIDgAAAP////8AAAAABdn///8sR2xvYmVTb2Z0d2FyZS5BdGxhczQwLkF0bGFzQ29tbW9uLkNvbHVtblR5cGUBAAAAB3ZhbHVlX18ACA4AAAAAAAAABdj///8rR2xvYmVTb2Z0d2FyZS5BdGxhczQwLkF0bGFzQ29tbW9uLlNvcnRPcmRlcgEAAAAHdmFsdWVfXwAIDgAAAAIAAAAAAAAAAAXX////QEdsb2JlU29mdHdhcmUuQXRsYXM0MC5BdGxhc0NvbW1vbi5UeXBlLkNvbHVtbitDcm9zc1RhYkNvbHVtblR5cGUBAAAAB3ZhbHVlX18ACA4AAAAAAAAACgEAAAAAAAAAAAAAAAAABioAAAAkMjBiZjc3NzctZGUxZC00NzA2LWJjNDMtNmNkOTRhYTExMDcyBisAAAAcVGFibGUuSW52ZW50VHJhbnMuVHJhbnNSZWZJZAoKCgoBFQAAABQAAAAJLAAAAAktAAAACS4AAAAGLwAAAAZJdGVtSWQGMAAAAAtJdGVtIG51bWJlcgYxAAAABlN0cmluZwkkAAAABjMAAAAkMzFmYmFhNGQtNWQ1NS00MWU3LWJkZjAtMGJkNzNiOTgyYmVjAcz////a/////////wEAAAABy////9n///8AAAAAAcr////Y////AgAAAAAAAAAAAcn////X////AAAAAAoBAAAAAAAAAAABAAAAAAY4AAAAJDE5MjI2MGRjLTY4NTUtNGNmNC04MzlmLTQ2ZjFkYTBhYjM3YgY5AAAAGFRhYmxlLkludmVudFRyYW5zLkl0ZW1JZAoKCgoBFgAAABQAAAAJOgAAAAk7AAAACTwAAAAGPQAAAAhJdGVtTmFtZQY+AAAACUl0ZW0gbmFtZQY/AAAABlN0cmluZwkkAAAABkEAAAAkMjdlMGY4ODYtMmFlNS00OTJhLTk4OGUtZDRhY2NkMjc4NTU5Ab7////a/////////wIAAAABvf///9n///8AAAAAAbz////Y////AgAAAAAAAAAAAbv////X////AAAAAAoBAAAAAAAAAAACAAAAAAZGAAAAJDkxNGVmOTczLTJjMzAtNDIxYy1hMDhkLWI2OGNjMDRmYjU2YQZHAAAAM1RhYmxlLkludmVudFRyYW5zLkl0ZW1JZH5UYWJsZS5JbnZlbnRUYWJsZS5JdGVtTmFtZQoKCgoBFwAAABQAAAAJSAAAAAlJAAAACUoAAAAGSwAAAAxEYXRlUGh5c2ljYWwGTAAAAA1QaHlzaWNhbCBkYXRlBk0AAAAERGF0ZQkkAAAABk8AAAAkNjE4ODJlNmYtY2VkMC00NTk5LTllMjQtN2YxZDdmODE1ZmEzAbD////a/////////wMAAAABr////9n///8AAAAAAa7////Y////AgAAAAAAAAAAAa3////X////AAAAAAoBAAAAAAAAAAADAAAAAAZUAAAAJGNlNjc3YmRjLTE0OTUtNDAxOC05NzkyLWI4ZTI4OTY5YzcxYQZVAAAAHlRhYmxlLkludmVudFRyYW5zLkRhdGVQaHlzaWNhbAoKCgoBGAAAABQAAAAJVgAAAAlXAAAACVgAAAAGWQAAAANRdHkGWgAAAAhRdWFudGl0eQZbAAAABFJlYWwJJAAAAAZdAAAAJGVlYmMxYWQyLWNjOTQtNGEyNy04YjdmLTJmOTFjYmIwZjkzMgGi////2v///wEAAAAEAAAAAaH////Z////AAAAAAGg////2P///wIAAAAAAAAAAAGf////1////wAAAAAKAQAAAAAAAAAABAAAAAAGYgAAACQzZmZjOTI1Ni1jYTQ4LTRhYWEtOTY1Ny1iNzcwZjY2MWVjNmIGYwAAABVUYWJsZS5JbnZlbnRUcmFucy5RdHkKCgoKARkAAAAUAAAACWQAAAAJZQAAAAlmAAAABmcAAAASQ29zdEFtb3VudFBoeXNpY2FsBmgAAAAUUGh5c2ljYWwgY29zdCBhbW91bnQGaQAAAARSZWFsCSQAAAAGawAAACRjNGM0MWJjYS01OTE3LTRhNTItYjRhNy01ZDNhNmJmZDY2MWMBlP///9r///8BAAAABQAAAAGT////2f///wAAAAABkv///9j///8CAAAAAAAAAAABkf///9f///8AAAAACgEAAAAAAAAAAAUAAAAABnAAAAAkYWUwNjQ3MjktOGE0Yi00YmYwLWI2YTAtYWNkNTE3YTE0YzRjBnEAAAAkVGFibGUuSW52ZW50VHJhbnMuQ29zdEFtb3VudFBoeXNpY2FsCgoKCgUcAAAAOEdsb2JlU29mdHdhcmUuQXRsYXM0MC5BdGxhc0NvbW1vbkNsaWVudC5SZXBvcnQuUmVmZXJlbmNlAQAAAApfcmVmZXJlbmNlBwgaAAAACXIAAAAHHQAAAAABAAAABAAAAAQ8R2xvYmVTb2Z0d2FyZS5BdGxhczQwLkF0bGFzQ29tbW9uQ2xpZW50LkRhdGFTb3VyY2VGaWVsZFZhbHVlGgAAAAlzAAAACXQAAAAJdQAAAAl2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c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MAAAAJeAAAAAcAAAAJeQ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egAAAAcAAAAJewAAAAEsAAAAHgAAAAl8AAAAAQAAAAEAAAABLQAAAB8AAACRAAAACXgAAAAHAAAACX4AAAABLgAAACAAAACMAAAACXoAAAAHAAAACYAAAAABOgAAAB4AAAAJgQAAAAEAAAABAAAAATsAAAAfAAAAiAAAAAl4AAAABwAAAAmDAAAAATwAAAAgAAAAhQAAAAl6AAAABwAAAAmFAAAAAUgAAAAeAAAACYYAAAABAAAAAQAAAAFJAAAAHwAAAJAAAAAJeAAAAAcAAAAJiAAAAAFKAAAAIAAAAIwAAAAJegAAAAcAAAAJigAAAAFWAAAAHgAAAAmLAAAAAQAAAAEAAAABVwAAAB8AAACQAAAACXgAAAAHAAAACY0AAAABWAAAACAAAACMAAAACXoAAAAHAAAACY8AAAABZAAAAB4AAAAJkAAAAAEAAAABAAAAAWUAAAAfAAAAiAAAAAl4AAAABwAAAAmSAAAAAWYAAAAgAAAAhQAAAAl6AAAABwAAAAmUAAAAD3IAAAABAAAACAEAAAAFcwAAADxHbG9iZVNvZnR3YXJlLkF0bGFzNDAuQXRsYXNDb21tb25DbGllbnQuRGF0YVNvdXJjZUZpZWxkVmFsdWUEAAAAEl9pc0RyaWxsRG93bkZpbHRlcgZfZHNLZXkKX2ZpZWxkbmFtZQtfZmllbGRWYWx1ZQABAQEBGgAAAAAGlQAAABFUYWJsZS5JbnZlbnRUcmFucwaWAAAACkRhdGFBcmVhSWQJBgAAAAF0AAAAcwAAAAAJlQAAAAaZAAAADURhdGVGaW5hbmNpYWwGmgAAABwwMS4wNi4yMDE3IC4uIDMxLjEyLjIwOTksICIiAXUAAABzAAAAAAmVAAAABpwAAAAMRGF0ZVBoeXNpY2FsBp0AAAAYMDEuMDEuMjAwOCAuLiAzMS4wNS4yMDE3AXYAAABzAAAAAAmVAAAABp8AAAAJVHJhbnNUeXBlBqAAAAAKUHJvZHVjdGlvbgd3AAAAAAEAAAAEAAAABDdHbG9iZVNvZnR3YXJlLkF0bGFzNDAuQXRsYXNDb21tb24uVHlwZS5GaWVsZE91dHB1dEZpZWxkDgAAAAmhAAAADQMEe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e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7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Xf///zJHbG9iZVNvZnR3YXJlLkF0bGFzNDAuQXRsYXNDb21tb24uQ29sdW1uQXR0cmlidXRlcwEAAAAHdmFsdWVfXwAIDgAAABAAAAAGpAAAAAROb25lAVv///9e////AVr///9d////CQAAAAkkAAAAAVj///9e////AVf///9d////CwAAAAaqAAAAATABVf///17///8BVP///13///8kAAAACSIAAAABUv///17///8BUf///13///8EAAAABrAAAAAHR2VuZXJhbAFP////Xv///wFO////Xf///wIAAAAGswAAAAExAUz///9e////AUv///9d////AAAAAAa2AAAABTEyLjQzAXoAAAAMAAAAB3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S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4AAAACEZvbnRCb2xkBrkAAAAFRmFsc2UBRv///0n///8GuwAAAApGb250SXRhbGljCbkAAAABQ////0n///8GvgAAAA1Gb250VW5kZXJsaW5lBr8AAAAFLTQxNDIBQP///0n///8GwQAAAAhGb250TmFtZQbCAAAAB0NhbGlicmkBPf///0n///8GxAAAAAlGb250Q29sb3IGxQAAAAEwATr///9J////BscAAAAIRm9udFNpemUGyAAAAAIxMQE3////Sf///wbKAAAACUZvbnRTdHlsZQbLAAAAB1JlZ3VsYXIHfAAAAAABAAAABAAAAAQ3R2xvYmVTb2Z0d2FyZS5BdGxhczQwLkF0bGFzQ29tbW9uLlR5cGUuRmllbGRPdXRwdXRGaWVsZA4AAAAJzAAAAA0DB34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z////Xv///wEy////Xf///wYAAAAGzwAAAAVUb3RhbAEw////Xv///wEv////Xf///xAAAAAJpAAAAAEt////Xv///wEs////Xf///wkAAAAJJAAAAAEq////Xv///wEp////Xf///wsAAAAG2AAAAAExASf///9e////ASb///9d////BAAAAAbbAAAAB0dlbmVyYWwBJP///17///8BI////13///8CAAAABt4AAAABMQEh////Xv///wEg////Xf///wAAAAAG4QAAAAUzNy44NgeA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///9J////CbgAAAAJuQAAAAEb////Sf///wm7AAAACbkAAAABGP///0n///8JvgAAAAbqAAAABS00MTQyARX///9J////CcEAAAAG7QAAAAdDYWxpYnJpARL///9J////CcQAAAAG8AAAAAEwAQ////9J////CccAAAAG8wAAAAIxMQEM////Sf///wnKAAAABvYAAAAHUmVndWxhcgeBAAAAAAEAAAAEAAAABDdHbG9iZVNvZnR3YXJlLkF0bGFzNDAuQXRsYXNDb21tb24uVHlwZS5GaWVsZE91dHB1dEZpZWxkDgAAAAn3AAAADQMHg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j///9e////AQf///9d////CQAAAAkkAAAAAQX///9e////AQT///9d////CwAAAAb9AAAAATIBAv///17///8BAf///13///8EAAAABgABAAAHR2VuZXJhbAH//v//Xv///wH+/v//Xf///wIAAAAGAwEAAAExAfz+//9e////Afv+//9d////AAAAAAYGAQAABTQxLjE0B4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f7//0n///8GCAEAAAhGb250Qm9sZAm5AAAAAfb+//9J////BgsBAAAKRm9udEl0YWxpYwm5AAAAAfP+//9J////Bg4BAAANRm9udFVuZGVybGluZQYPAQAABS00MTQyAfD+//9J////BhEBAAAIRm9udE5hbWUGEgEAAAdDYWxpYnJpAe3+//9J////BhQBAAAJRm9udENvbG9yBhUBAAABMAHq/v//Sf///wYXAQAACEZvbnRTaXplBhgBAAACMTEB5/7//0n///8GGgEAAAlGb250U3R5bGUGGwEAAAdSZWd1bGFyB4YAAAAAAQAAAAQAAAAEN0dsb2JlU29mdHdhcmUuQXRsYXM0MC5BdGxhc0NvbW1vbi5UeXBlLkZpZWxkT3V0cHV0RmllbGQOAAAACRwBAAANAwe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4/7//17///8B4v7//13///8QAAAACaQAAAAB4P7//17///8B3/7//13///8JAAAACSQAAAAB3f7//17///8B3P7//13///8LAAAABiUBAAABMwHa/v//Xv///wHZ/v//Xf///wQAAAAGKAEAAAhtL2QveXl5eQHX/v//Xv///wHW/v//Xf///wIAAAAGKwEAAAExAdT+//9e////AdP+//9d////AAAAAAYuAQAABTE0LjE0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f7//0n///8JuAAAAAm5AAAAAc7+//9J////CbsAAAAJuQAAAAHL/v//Sf///wm+AAAABjcBAAAFLTQxNDIByP7//0n///8JwQAAAAY6AQAAB0NhbGlicmkBxf7//0n///8JxAAAAAY9AQAAATABwv7//0n///8JxwAAAAZAAQAAAjExAb/+//9J////CcoAAAAGQwEAAAdSZWd1bGFyB4sAAAAAAQAAAAQAAAAEN0dsb2JlU29mdHdhcmUuQXRsYXM0MC5BdGxhc0NvbW1vbi5UeXBlLkZpZWxkT3V0cHV0RmllbGQOAAAACUQB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/7//17///8Buv7//13///8QAAAACaQAAAABuP7//17///8Bt/7//13///8JAAAACSQAAAABtf7//17///8BtP7//13///8LAAAABk0BAAABNAGy/v//Xv///wGx/v//Xf///wQAAAAGUAEAADBfICogIywjIzAuMDBfIDtfICogLSMsIyMwLjAwXyA7XyAqICItIj8/XyA7XyBAXyABr/7//17///8Brv7//13///8CAAAABlMBAAABMQGs/v//Xv///wGr/v//Xf///wAAAAAGVgEAAAUxMC4yOQ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n+//9J////CbgAAAAJuQAAAAGm/v//Sf///wm7AAAACbkAAAABo/7//0n///8JvgAAAAZfAQAABS00MTQyAaD+//9J////CcEAAAAGYgEAAAdDYWxpYnJpAZ3+//9J////CcQAAAAGZQEAAAEwAZr+//9J////CccAAAAGaAEAAAIxMQGX/v//Sf///wnKAAAABmsBAAAHUmVndWxhcgeQAAAAAAEAAAAEAAAABDdHbG9iZVNvZnR3YXJlLkF0bGFzNDAuQXRsYXNDb21tb24uVHlwZS5GaWVsZE91dHB1dEZpZWxkDgAAAAlsAQAADQM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P+//9e////AZL+//9d////CQAAAAkkAAAAAZD+//9e////AY/+//9d////CwAAAAZyAQAAATUBjf7//17///8BjP7//13///8EAAAABnUBAAAwXyAqICMsIyMwLjAwXyA7XyAqIC0jLCMjMC4wMF8gO18gKiAiLSI/P18gO18gQF8gAYr+//9e////AYn+//9d////AgAAAAZ4AQAAATEBh/7//17///8Bhv7//13///8AAAAABnsBAAAFMjEuMjkHl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Sf///wkIAQAACbkAAAABgf7//0n///8JCwEAAAm5AAAAAX7+//9J////CQ4BAAAGhAEAAAUtNDE0MgF7/v//Sf///wkRAQAABocBAAAHQ2FsaWJyaQF4/v//Sf///wkUAQAABooBAAABMAF1/v//Sf///wkXAQAABo0BAAACMTEBcv7//0n///8JGgEAAAaQAQAAB1JlZ3VsYXIFo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b/7//9r/////////AAaSAQAABlN0cmluZwaTAQAABk51bWJlcgmUAQAAAWv+///Y////AgAAAAVq/v//OUdsb2JlU29mdHdhcmUuQXRsYXM0MC5BdGxhc0NvbW1vbi5OdW1iZXJTZXF1ZW5jZUNvbmRpdGlvbgEAAAAHdmFsdWVfXwAIDgAAAAEAAAAAAAaXAQAAEVRhYmxlLkludmVudFRyYW5zCSEAAAAJJAAAAAr/////CZcBAAAKCSEAAAAKCgoJJAAAAAmdAQAACSQAAAABzAAAAKEAAAABYf7//9r/////////AAagAQAABlN0cmluZwahAQAAC0l0ZW0gbnVtYmVyCZQBAAABXf7//9j///8CAAAAAVz+//9q/v//AQAAAAAACZcBAAAJLwAAAAkkAAAACv////8JlwEAAAoJLwAAAAoKCgkkAAAACasBAAAJJAAAAAH3AAAAoQAAAAFT/v//2v////////8ABq4BAAAGU3RyaW5nBq8BAAAJSXRlbSBuYW1lCbABAAABT/7//9j///8CAAAAAU7+//9q/v//AQAAAAAABrMBAAAqVGFibGUuSW52ZW50VHJhbnMuSXRlbUlkflRhYmxlLkludmVudFRhYmxlCT0AAAAJJAAAAAr/////CbMBAAAKCT0AAAAGuAEAAAZJdGVtSWQGuQEAAAtJbnZlbnRUcmFucwoJJAAAAAm7AQAACSQAAAABHAEAAKEAAAABQ/7//9r/////////AAa+AQAABERhdGUGvwEAAA1QaHlzaWNhbCBkYXRlCZQBAAABP/7//9j///8CAAAAAT7+//9q/v//AQAAAAAACZcBAAAJSwAAAAkkAAAACv////8JlwEAAAoJSwAAAAoKCgkkAAAACckBAAAJJAAAAAFEAQAAoQAAAAE1/v//2v////////8ABswBAAAEUmVhbAbNAQAACFF1YW50aXR5CZQBAAABMf7//9j///8CAAAAATD+//9q/v//AQAAAAAACZcBAAAJWQAAAAkkAAAACv////8JlwEAAAoJWQAAAAoKCgkkAAAACdcBAAAJJAAAAAFsAQAAoQAAAAEn/v//2v////////8ABtoBAAAEUmVhbAbbAQAAFFBoeXNpY2FsIGNvc3QgYW1vdW50CdwBAAABI/7//9j///8CAAAAASL+//9q/v//AQAAAAAABt8BAAARVGFibGUuSW52ZW50VHJhbnMJZwAAAAkkAAAACv////8J3wEAAAoJZwAAAAoKCgkkAAAACeUBAAAJJAAAAAWU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ucBAAALSW52ZW50VHJhbnMG6AEAABZJbnZlbnRvcnkgdHJhbnNhY3Rpb25zCSQAAAAJJAAAAAkkAAAABRb+//8wR2xvYmVTb2Z0d2FyZS5BdGxhczQwLkF0bGFzQ29tbW9uLkRhdGFTb3VyY2VUeXBlAQAAAAd2YWx1ZV9fAAgOAAAAAAAAAAnrAQAACewBAAAEE/7//wtTeXN0ZW0uR3VpZAsAAAACX2ECX2ICX2MCX2QCX2UCX2YCX2cCX2gCX2kCX2oCX2sAAAAAAAAAAAAAAAgHBwICAgICAgICoeDk94NSGESvb6GYq1dZ5gkkAAAACSQAAAAJ7wEAAAmXAQAACgoKCgoBAAAABQ/+//80R2xvYmVTb2Z0d2FyZS5BdGxhczQwLkF0bGFzQ29tbW9uLkRhdGFTb3VyY2VKb2luTW9kZQEAAAAHdmFsdWVfXwAIDgAAAAAAAAAFDv7//zVHbG9iZVNvZnR3YXJlLkF0bGFzNDAuQXRsYXNDb21tb24uRGF0YVNvdXJjZUZldGNoTW9kZQEAAAAHdmFsdWVfXwAIDgAAAAAAAAAACfMBAAABnQEAACAAAAA5AAAACXoAAAADAAAACfUBAAABqwEAACAAAAA5AAAACXoAAAADAAAACfcBAAABsAEAAJQBAAD/////BvgBAAALSW52ZW50VGFibGUG+QEAAAVJdGVtcwkkAAAACSQAAAAJJAAAAAEF/v//Fv7//wAAAAAJ/AEAAAn9AQAAAQL+//8T/v//CHb2TjT9lU6hIs4agrU3GAkkAAAACSQAAAAJAAIAAAmzAQAABgICAAALSW52ZW50VHJhbnMGAwIAABFUYWJsZS5JbnZlbnRUcmFucwYEAgAAGFRhYmxlLkludmVudFRyYW5zLkl0ZW1JZAYFAgAABkl0ZW1JZAYGAgAABkl0ZW1JZAEAAAAB+f3//w/+//8AAAAAAfj9//8O/v//AAAAAAAJCQIAAAG7AQAAIAAAADAAAAAJegAAAAMAAAAJCwIAAAHJAQAAIAAAADkAAAAJegAAAAMAAAAJDQIAAAHXAQAAIAAAADkAAAAJegAAAAMAAAAJDwIAAAHcAQAAlAEAAP////8GEAIAAAtJbnZlbnRUcmFucwYRAgAAFkludmVudG9yeSB0cmFuc2FjdGlvbnMJJAAAAAkkAAAACSQAAAAB7f3//xb+//8AAAAACRQCAAAJFQIAAAHq/f//E/7///fkQKWmTwdCnfK2HC9jbtkJJAAAAAkkAAAACRgCAAAJ3wEAAAoKCgoKAQAAAAHm/f//D/7//wAAAAAB5f3//w7+//8AAAAAAAkcAgAAAeUBAAAgAAAAMAAAAAl6AAAAAwAAAAkeAgAABOs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R8CAAARAAAACSACAAAE7A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6AAAAEQAAAAkiAgAABO8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gAAAAAAAATz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kAgAAAAAAAAf1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9//9J////BiYCAAAISGVscFRleHQGJwIAADVPcmRlciBudW1iZXIsIHByb2plY3QgbnVtYmVyLCBwcm9kdWN0aW9uIG51bWJlciwgZXRjLgHY/f//Sf///wYpAgAABUxhYmVsCZMBAAAB1f3//0n///8GLAIAAARUeXBlCZIBAAAH9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/f//Sf///wkmAgAABjACAAAOSWRlbnRpZnkgaXRlbS4Bz/3//0n///8JKQIAAAmhAQAAAcz9//9J////CSwCAAAJoAEAAAH8AQAA6wEAAAEAAAAJegAAAAMAAAAJOAIAAAT9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TkCAAAAAAAAAQACAADvAQAAAAAAAAl6AAAAAAAAAAEJAgAA8wEAAAAAAAAJOwIAAAAAAAAHC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f//Sf///wkpAgAACa8BAAABwf3//0n///8JLAIAAAmuAQAABw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3//0n///8JJgIAAAZEAgAAHERhdGUgb2YgcGh5c2ljYWwgdHJhbnNhY3Rpb24Bu/3//0n///8JKQIAAAm/AQAAAbj9//9J////CSwCAAAJvgEAAAcP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9//9J////CSYCAAAGTQIAACRRdWFudGl0eSBhdHRhY2hlZCB0byB0aGUgdHJhbnNhY3Rpb24Bsv3//0n///8JKQIAAAnNAQAAAa/9//9J////CSwCAAAJzAEAAAEUAgAA6wEAABEAAAAJVAIAABEAAAAJVQIAAAEVAgAA7AEAAAMAAAAJegAAAAMAAAAJVwIAAAQY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lUAgAAAwAAAAlZAgAAARwCAADzAQAAAAAAAAlaAgAAAAAAAAc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J////CSkCAAAJ2wEAAAGi/f//Sf///wksAgAACdoBAAABHwIAAAwAAAAHIA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YgIAABhUYWJsZS5JbnZlbnRUcmFucy5JdGVtSWQJzAAAAAGc/f//n/3//wZlAgAAH1RhYmxlLkludmVudFRyYW5zLkludmVudFRyYW5zSWQJZgIAAAGZ/f//n/3//wZoAgAAG1RhYmxlLkludmVudFRyYW5zLlRyYW5zVHlwZQlpAgAAAZb9//+f/f//BmsCAAAcVGFibGUuSW52ZW50VHJhbnMuVHJhbnNSZWZJZAmhAAAAAZP9//+f/f//Bm4CAAAeVGFibGUuSW52ZW50VHJhbnMuRGF0ZVBoeXNpY2FsCRwBAAABkP3//5/9//8GcQIAAB9UYWJsZS5JbnZlbnRUcmFucy5EYXRlRmluYW5jaWFsCXICAAABjf3//5/9//8GdAIAAB9UYWJsZS5JbnZlbnRUcmFucy5TdGF0dXNSZWNlaXB0CXUCAAABiv3//5/9//8GdwIAAB1UYWJsZS5JbnZlbnRUcmFucy5TdGF0dXNJc3N1ZQl4AgAAAYf9//+f/f//BnoCAAAVVGFibGUuSW52ZW50VHJhbnMuUXR5CUQBAAABhP3//5/9//8GfQIAACJUYWJsZS5JbnZlbnRUcmFucy5Db3N0QW1vdW50UG9zdGVkCX4CAAAHIg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IH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gAIAAB9UYWJsZS5JbnZlbnRUcmFucy5EYXRlRmluYW5jaWFsCYECAAABfv3//4H9//8GgwIAAB1UYWJsZS5JbnZlbnRUcmFucy5TdGF0dXNJc3N1ZQmEAgAAAXv9//+B/f//BoYCAAAYVGFibGUuSW52ZW50VHJhbnMuSXRlbUlkCYcCAAABeP3//4H9//8GiQIAAB9UYWJsZS5JbnZlbnRUcmFucy5JbnZlbnRUcmFuc0lkCYoCAAABdf3//4H9//8GjAIAABxUYWJsZS5JbnZlbnRUcmFucy5UcmFuc1JlZklkCY0CAAABcv3//4H9//8GjwIAAB5UYWJsZS5JbnZlbnRUcmFucy5EYXRlUGh5c2ljYWwJkAIAAAFv/f//gf3//waSAgAAH1RhYmxlLkludmVudFRyYW5zLlN0YXR1c1JlY2VpcHQJkwIAAAFs/f//gf3//waVAgAAG1RhYmxlLkludmVudFRyYW5zLlRyYW5zVHlwZQmWAgAABCQ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4Ag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/f//n/3//waYAgAAM1RhYmxlLkludmVudFRyYW5zLkl0ZW1JZH5UYWJsZS5JbnZlbnRUYWJsZS5JdGVtTmFtZQn3AAAAATkCAAAMAAAAATsCAAAkAgAAAVQCAAAMAAAAB1UC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b9//+f/f//BpsCAAAYVGFibGUuSW52ZW50VHJhbnMuSXRlbUlkCcwAAAABY/3//5/9//8GngIAABxUYWJsZS5JbnZlbnRUcmFucy5UcmFuc1JlZklkCaEAAAABYP3//5/9//8GoQIAAB5UYWJsZS5JbnZlbnRUcmFucy5EYXRlUGh5c2ljYWwJHAEAAAFd/f//n/3//wakAgAAFVRhYmxlLkludmVudFRyYW5zLlF0eQlEAQAAAVr9//+f/f//BqcCAAAkVGFibGUuSW52ZW50VHJhbnMuQ29zdEFtb3VudFBoeXNpY2FsCWwBAAAHV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Vf9//+B/f//BqoCAAAfVGFibGUuSW52ZW50VHJhbnMuRGF0ZUZpbmFuY2lhbAmBAgAAAVT9//+B/f//Bq0CAAAeVGFibGUuSW52ZW50VHJhbnMuRGF0ZVBoeXNpY2FsCZACAAABUf3//4H9//8GsAIAABtUYWJsZS5JbnZlbnRUcmFucy5UcmFuc1R5cGUJlgIAAAdZ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O/f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mzAQAACbABAAABWgIAACQCAAABZgIAAKEAAAABS/3//9r/////////AAa2AgAABlN0cmluZwa3AgAABkxvdCBJRAmUAQAAAUf9///Y////AgAAAAFG/f//av7//wEAAAAAAAmXAQAABrwCAAANSW52ZW50VHJhbnNJZAkkAAAACv////8JlwEAAAoJvAIAAAoKCgkkAAAACcECAAAJJAAAAAFpAgAAoQAAAAE9/f//2v////////8ABsQCAAAERW51bQbFAgAACVJlZmVyZW5jZQmUAQAAATn9///Y////AgAAAAE4/f//av7//wEAAAAAAAmXAQAABsoCAAAJVHJhbnNUeXBlCSQAAAAK/////wmXAQAACgnKAgAACgoKCSQAAAAJzwIAAAkkAAAAAXICAAChAAAAAS/9///a/////////wAG0gIAAAREYXRlBtMCAAAORmluYW5jaWFsIGRhdGUJlAEAAAEr/f//2P///wIAAAABKv3//2r+//8BAAAAAAAJlwEAAAbYAgAADURhdGVGaW5hbmNpYWwJJAAAAAr/////CZcBAAAKCdgCAAAKCgoJJAAAAAndAgAACSQAAAABdQIAAKEAAAABIf3//9r/////////AAbgAgAABEVudW0G4QIAAA5SZWNlaXB0IHN0YXR1cwmUAQAAAR39///Y////AgAAAAEc/f//av7//wEAAAAAAAmXAQAABuYCAAANU3RhdHVzUmVjZWlwdAkkAAAACv////8JlwEAAAoJ5gIAAAoKCgkkAAAACesCAAAJJAAAAAF4AgAAoQAAAAET/f//2v////////8ABu4CAAAERW51bQbvAgAADElzc3VlIHN0YXR1cwmUAQAAAQ/9///Y////AgAAAAEO/f//av7//wEAAAAAAAmXAQAABvQCAAALU3RhdHVzSXNzdWUJJAAAAAr/////CZcBAAAKCfQCAAAKCgoJJAAAAAn5AgAACSQAAAABfgIAAKEAAAABBf3//9r/////////AAb8AgAABFJlYWwG/QIAABVGaW5hbmNpYWwgY29zdCBhbW91bnQJlAEAAAEB/f//2P///wIAAAABAP3//2r+//8BAAAAAAAJlwEAAAYCAwAAEENvc3RBbW91bnRQb3N0ZWQJJAAAAAr/////CZcBAAAKCQIDAAAKCgoJJAAAAAkHAwAACSQAAAAFg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ZcBAAAJmQAAAAkkAAAACZoAAAD/////CZcBAAAKCZkAAAAKCgoJJAAAAAkQAwAACSQAAAABhAIAAIECAAAJlwEAAAYTAwAAC1N0YXR1c0lzc3VlCSQAAAAJJAAAAP////8JlwEAAAoJEwMAAAoKCgkkAAAACRgDAAAJJAAAAAGHAgAAgQIAAAmXAQAABhsDAAAGSXRlbUlkCSQAAAAJJAAAAP////8JlwEAAAoJGwMAAAoKCgkkAAAACSADAAAJJAAAAAGKAgAAgQIAAAmXAQAABiMDAAANSW52ZW50VHJhbnNJZAkkAAAACSQAAAD/////CZcBAAAKCSMDAAAKCgoJJAAAAAkoAwAACSQAAAABjQIAAIECAAAJlwEAAAYrAwAAClRyYW5zUmVmSWQJJAAAAAkkAAAA/////wmXAQAACgkrAwAACgoKCSQAAAAJMAMAAAkkAAAAAZACAACBAgAACZcBAAAJnAAAAAkkAAAACZ0AAAD/////CZcBAAAKCZwAAAAKCgoJJAAAAAk5AwAACSQAAAABkwIAAIECAAAJlwEAAAY8AwAADVN0YXR1c1JlY2VpcHQJJAAAAAkkAAAA/////wmXAQAACgk8AwAACgoKCSQAAAAJQQMAAAkkAAAAAZYCAACBAgAACZcBAAAJnwAAAAkkAAAACaAAAAD/////CZcBAAAGSAMAAAtJbnZlbnRUcmFucwmfAAAACgoKCSQAAAAJSwMAAAkkAAAAAcECAAAgAAAACQAAAAl6AAAAAwAAAAlOAwAAAc8CAAAgAAAACQAAAAl6AAAAAwAAAAlQAwAAAd0CAAAgAAAACQAAAAl6AAAAAwAAAAlSAwAAAesCAAAgAAAACQAAAAl6AAAAAwAAAAlUAwAAAfkCAAAgAAAACQAAAAl6AAAAAwAAAAlWAwAAAQcDAAAgAAAACQAAAAl6AAAAAwAAAAlYAwAAARADAAAgAAAAOQAAAAl6AAAAAwAAAAlaAwAAARgDAAAgAAAAAgAAAAl6AAAAAwAAAAlcAwAAASADAAAgAAAAAgAAAAl6AAAAAwAAAAleAwAAASgDAAAgAAAAAgAAAAl6AAAAAwAAAAlgAwAAATADAAAgAAAAAgAAAAl6AAAAAwAAAAliAwAAATkDAAAgAAAAPAAAAAl6AAAAAwAAAAlkAwAAAUEDAAAgAAAAAgAAAAl6AAAAAwAAAAlmAwAAAUsDAAAgAAAAOAAAAAl6AAAAAwAAAAloAwAAB04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0n///8JJgIAAAZrAwAAUlN1bW1hcnkgbnVtYmVyL0xvdCBJRCBmb3IgdHJhbnNhY3Rpb25zIGF0dGFjaGVkIHRvIHRoZSBzYW1lIGludmVudG9yeSB0cmFuc2FjdGlvbi4BlPz//0n///8JKQIAAAm3AgAAAZH8//9J////CSwCAAAJtg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78//9J////CSYCAAAGdAMAADJTcGVjaWZ5IHRoZSBtb2R1bGUgdGhhdCBnZW5lcmF0ZWQgdGhlIHRyYW5zYWN0aW9uLgGL/P//Sf///wkpAgAACcUCAAABiPz//0n///8JLAIAAAnEAgAAB1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0n///8JJgIAAAZ9AwAAHURhdGUgb2YgZmluYW5jaWFsIHRyYW5zYWN0aW9uAYL8//9J////CSkCAAAJ0wIAAAF//P//Sf///wksAgAACdIC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8/P//Sf///wkmAgAABoYDAAApU3RhdHVzIG9mIHF1YW50aXR5IGluIHJlbGF0aW9uIHRvIHJlY2VpcHQBefz//0n///8JKQIAAAnhAgAAAXb8//9J////CSwCAAAJ4AIAAAd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P8//9J////CSYCAAAGjwMAAClTdGF0dXMgZm9yIHF1YW50aXR5IGluIHJlbGF0aW9uIHRvIGlzc3VlcwFw/P//Sf///wkpAgAACe8CAAABbfz//0n///8JLAIAAAnuAgAAB1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vz//0n///8JJgIAAAaYAwAANUludmVudG9yeSB2YWx1ZSBmb3IgdGhlIGZpbmFuY2lhbGx5IHVwZGF0ZWQgcXVhbnRpdHkuAWf8//9J////CSkCAAAJ/QIAAAFk/P//Sf///wksAgAACfwCAAAHW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/P//Sf///wksAgAABqEDAAAERGF0ZQFe/P//Sf///wkpAgAABqQDAAAORmluYW5jaWFsIGRhdGUBW/z//0n///8GpgMAAAhSZWZlcnNUbwanAwAADD1FeGNsdWRlRGF0ZQd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8//9J////CSwCAAAGqgMAAARFbnVtAVX8//9J////CSkCAAAGrQMAAAxJc3N1ZSBzdGF0dXMHX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Sf///wksAgAABrADAAAGU3RyaW5nAU/8//9J////CSkCAAAGswMAAAtJdGVtIG51bWJlcg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9J////CSwCAAAGtgMAAAZTdHJpbmcBSfz//0n///8JKQIAAAa5AwAABkxvdCBJR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b8//9J////CSwCAAAGvAMAAAZTdHJpbmcBQ/z//0n///8JKQIAAAa/AwAABk51bWJlcgd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D8//9J////CSwCAAAJvgEAAAE9/P//Sf///wkpAgAACb8BAAABOvz//0n///8GxwMAAAhSZWZlcnNUbwbIAwAACz1EYXRlUGVyaW9kB2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0n///8JLAIAAAbLAwAABEVudW0BNPz//0n///8JKQIAAAbOAwAADlJlY2VpcHQgc3RhdHVzB2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z//0n///8JLAIAAAbRAwAABEVudW0BLvz//0n///8JKQIAAAbUAwAACVJlZmVyZW5jZQs=</Report>
</Atlas>
</file>

<file path=customXml/item2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V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DhhMTU1MTM1LTIyYjYtNDgyNS1hYmRjLTAxMjJkN2U1OWJlO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NmVjNjU4MDMtMzBjNy00ZWQ2LTlhMzQtMjliNjNlODI1N2YyBjIAAAAcVGFibGUuSW52ZW50VHJhbnMuVHJhbnNSZWZJZAoKCgoBFQAAABQAAAAJMwAAAAk0AAAACTUAAAAGNgAAADdBdGxhc01hbmFnZWRDb2x1bW5fZDk2MWU5MWQtZmM2NS00ZWI2LWJkMWMtNzJkNDRhOTBjNTE1BjcAAAAQQ3VzdG9tZXIgYWNjb3VudAkrAAAACSsAAAAGOQAAACRlODZkODI3Ni04YTJiLTQ5YzctOTMzNS0xNTFjZTJiMmVmYzcBxv///9P/////////AQAAAAHF////0v///wIAAAABxP///9H///8CAAAAAAAAAAABw////9D///8AAAAACgEAAAAAAAAAAAEAAAAABj4AAAAkOTYzYmY2NWEtNjlkYi00ZGQwLTgzZWQtNDFhYTIwMWYyYWRkCSsAAAAKCgoKARYAAAAUAAAACUAAAAAJQQAAAAlCAAAABkMAAAA3QXRsYXNNYW5hZ2VkQ29sdW1uX2U5MzBhZTMxLTYwOGMtNGYwNy1iN2EyLTJkZTY5YzdkYzQzYQZEAAAADUN1c3RvbWVyIG5hbWUJKwAAAAkrAAAABkYAAAAkMzZiMDIwNGQtNWVlNy00NTM5LWIxYTgtZDQxZTg3Mjk4OTc5Abn////T/////////wIAAAABuP///9L///8CAAAAAbf////R////AgAAAAAAAAAAAbb////Q////AAAAAAoBAAAAAAAAAAACAAAAAAZLAAAAJDRlYmEyNzBkLTY4NTAtNDVjMC04MjdlLTU5Y2U3OTkxODI4YwkrAAAACgoKCgEXAAAAFAAAAAlNAAAACU4AAAAJTwAAAAZQAAAABkl0ZW1JZAZRAAAAC0l0ZW0gbnVtYmVyBlIAAAAGU3RyaW5nCSsAAAAGVAAAACQ2MzY3YTk4Ny01ODA5LTRlNzItODJlYi04MmY2OTAwMWRjYzcBq////9P/////////AwAAAAGq////0v///wAAAAABqf///9H///8CAAAAAAAAAAABqP///9D///8AAAAACgEAAAAAAAAAAAMAAAAABlkAAAAkNTRmODI4ZTAtNzJkYi00MTU3LWIyZGEtNTEyNWI3YzY1NWVmBloAAAAYVGFibGUuSW52ZW50VHJhbnMuSXRlbUlkCgoKCgEYAAAAFAAAAAlbAAAACVwAAAAJXQAAAAZeAAAADUludmVudFRyYW5zSWQGXwAAAAZMb3QgSUQGYAAAAAZTdHJpbmcJKwAAAAZiAAAAJDljMTU0MGQ2LWYwNzUtNDI5MS1iYzdiLTljODk1YjM5OTJhNQGd////0/////////8EAAAAAZz////S////AAAAAAGb////0f///wIAAAAAAAAAAAGa////0P///wAAAAAKAQAAAAAAAAAABAAAAAAGZwAAACRlOTM1YWI3MC0zZDIzLTQ4MzQtYWQxOS0xZmU5Njg4M2E5OWUGaAAAAB9UYWJsZS5JbnZlbnRUcmFucy5JbnZlbnRUcmFuc0lkCgoKCgEZAAAAFAAAAAlpAAAACWoAAAAJawAAAAZsAAAACEl0ZW1OYW1lBm0AAAAJSXRlbSBuYW1lBm4AAAAGU3RyaW5nCSsAAAAGcAAAACRiMGFmOTgzOC00NTQxLTQzYWQtOGJkMi04OGIyN2IyODVlOWYBj////9P/////////BQAAAAGO////0v///wAAAAABjf///9H///8CAAAAAAAAAAABjP///9D///8AAAAACgEAAAAAAAAAAAUAAAAABnUAAAAkNzc3Yzg0MzgtN2YyNC00ZDM3LWI1YzQtZGQ0ZTBjYTY4NzM1BnYAAAAzVGFibGUuSW52ZW50VHJhbnMuSXRlbUlkflRhYmxlLkludmVudFRhYmxlLkl0ZW1OYW1lCgoKCgEaAAAAFAAAAAl3AAAACXgAAAAJeQAAAAZ6AAAAN0F0bGFzTWFuYWdlZENvbHVtbl84MThjYzRiYS01YTc4LTRiNmMtODVkZi1kMTU5ZGE5NjI1ODgGewAAAA1EZWxpdmVyeSBkYXRlCSsAAAAJKwAAAAZ9AAAAJDkyYzAxYjdhLTE0NzgtNGNmYS1iNjRlLTAwMDRmYjI5MjVmZAGC////0/////////8GAAAAAYH////S////AgAAAAGA////0f///wIAAAAAAAAAAAF/////0P///wAAAAAKAQAAAAAAAAAABgAAAAAGggAAACRlZjkwZGQzZS00ZjQwLTQ5MWEtYTljZi05ZTlmNmFmMWE1NzQJKwAAAAoKCgoBGwAAABQAAAAJhAAAAAmFAAAACYYAAAAGhwAAAANRdHkGiAAAAAhRdWFudGl0eQaJAAAABFJlYWwJKwAAAAaLAAAAJGRmZTRkMTI1LTBlMzMtNDY1Ni1iMGQyLTMwN2IwMjMzYTA4OAF0////0////wEAAAAHAAAAAXP////S////AAAAAAFy////0f///wIAAAAAAAAAAAFx////0P///wAAAAAKAQAAAAAAAAAABwAAAAAGkAAAACRmMWViOTM5Yy00MDY2LTQ0NzEtODNmNC1kNThlOGIzODczZTIGkQAAABVUYWJsZS5JbnZlbnRUcmFucy5RdHkKCgoKARwAAAAUAAAACZIAAAAJkwAAAAmUAAAABpUAAAA3QXRsYXNNYW5hZ2VkQ29sdW1uX2QwY2MxY2YzLTNmMmYtNDk0ZC04ZTVhLTM5NWM2OTU2NmQyMwaWAAAAClVuaXQgcHJpY2UJKwAAAAkrAAAABpgAAAAkMDQ2MTBmZWYtMGFlMy00NmM2LTlmNzUtYmNjMWE1Mzg1NDIxAWf////T/////////wgAAAABZv///9L///8CAAAAAWX////R////AgAAAAAAAAAAAWT////Q////AAAAAAoBAAAAAAAAAAAIAAAAAAadAAAAJGQ3NDZjM2NhLTkxMDgtNDVhOS1iNmNkLTk0NDMyNjNiYTIyNQkrAAAACgoKCgEdAAAAFAAAAAmfAAAACaAAAAAJoQAAAAaiAAAAN0F0bGFzTWFuYWdlZENvbHVtbl85OTA4YjQ4OC0zM2MwLTQ3ZDctYTcwNy1kZmYzYmQxYTA2ZTkGowAAAAhDdXJyZW5jeQkrAAAACSsAAAAGpQAAACQ0NTI3ZGZjMi04MDE2LTQzMGEtOTA4MS02Mzc0ZWFiMTRlYTYBWv///9P/////////CQAAAAFZ////0v///wIAAAABWP///9H///8CAAAAAAAAAAABV////9D///8AAAAACgEAAAAAAAAAAAkAAAAABqoAAAAkMWQ4NzllYTgtZTAwYi00YTgzLWEwZjYtN2M1YTVhNmEwM2ZkCSsAAAAKCgoKAR4AAAAUAAAACawAAAAJrQAAAAmuAAAABq8AAAA3QXRsYXNNYW5hZ2VkQ29sdW1uX2Q1OGM4YmRiLTYyMWMtNGVmNy1iODc2LTlkNTVkOTE4Y2FmOAawAAAACk5ldCBhbW91bnQJKwAAAAkrAAAABrIAAAAkZDc1ZjE5NzktYmEwZi00Nzc0LWE2NzYtNTAyNjYzZWJmN2ZiAU3////T/////////woAAAABTP///9L///8CAAAAAUv////R////AgAAAAAAAAAAAUr////Q////AAAAAAoBAAAAAAAAAAAKAAAAAAa3AAAAJGNlNzM5NjVhLTM4ZDQtNGEwMC04ODE5LTQ5N2YxMmFlNzhiMQkrAAAACgoKCgEfAAAAFAAAAAm5AAAACboAAAAJuwAAAAa8AAAADURhdGVGaW5hbmNpYWwGvQAAAA5GaW5hbmNpYWwgZGF0ZQa+AAAABERhdGUJKwAAAAbAAAAAJDE5NzBhNGEzLWRhNWMtNGE4My1iYWE1LTE4OTdjMjhhOWFiYwE/////0/////////8LAAAAAT7////S////AAAAAAE9////0f///wIAAAAAAAAAAAE8////0P///wAAAAAKAQAAAAAAAAAACwAAAAAGxQAAACQxYjIyMGQwYS1lMTdjLTQ1ZDUtYTRmOC0zNGM0NmFmZDk3YmUGxgAAAB9UYWJsZS5JbnZlbnRUcmFucy5EYXRlRmluYW5jaWFsCgoKCgEgAAAAFAAAAAnHAAAACcgAAAAJyQAAAAbKAAAADERhdGVQaHlzaWNhbAbLAAAADVBoeXNpY2FsIGRhdGUGzAAAAAREYXRlCSsAAAAGzgAAACQyZjMyNjMxZi00Mjc1LTQ3OTgtOGFiZC0wZjdiYmVlMmQ5MjkBMf///9P/////////DAAAAAEw////0v///wAAAAABL////9H///8CAAAAAAAAAAABLv///9D///8AAAAACgEAAAAAAAAAAAwAAAAABtMAAAAkYmQ3Y2I2YzQtZTE0MS00ZTg5LTk0ZTktZmFhMTk2Yjg2ZTFmBtQAAAAeVGFibGUuSW52ZW50VHJhbnMuRGF0ZVBoeXNpY2FsCgoKCgUjAAAAOEdsb2JlU29mdHdhcmUuQXRsYXM0MC5BdGxhc0NvbW1vbkNsaWVudC5SZXBvcnQuUmVmZXJlbmNlAQAAAApfcmVmZXJlbmNlBwghAAAACdUAAAAHJAAAAAABAAAABAAAAAQ8R2xvYmVTb2Z0d2FyZS5BdGxhczQwLkF0bGFzQ29tbW9uQ2xpZW50LkRhdGFTb3VyY2VGaWVsZFZhbHVlIQAAAAnWAAAACdcAAAAJ2AAAAAnZAAAA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o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MAAAAJ2wAAAAcAAAAJ3A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3QAAAAcAAAAJ3gAAAAEzAAAAJQAAAAnfAAAAAAAAAAAAAAABNAAAACYAAACcAAAACdsAAAAHAAAACeEAAAABNQAAACcAAACTAAAACd0AAAAHAAAACeMAAAABQAAAACUAAAAJ3wAAAAAAAAAAAAAAAUEAAAAmAAAAnAAAAAnbAAAABwAAAAnmAAAAAUIAAAAnAAAAkwAAAAndAAAABwAAAAnoAAAAAU0AAAAlAAAACekAAAABAAAAAQAAAAFOAAAAJgAAAJ8AAAAJ2wAAAAcAAAAJ6wAAAAFPAAAAJwAAAJoAAAAJ3QAAAAcAAAAJ7QAAAAFbAAAAJQAAAAnuAAAAAQAAAAEAAAABXAAAACYAAACeAAAACdsAAAAHAAAACfAAAAABXQAAACcAAACaAAAACd0AAAAHAAAACfIAAAABaQAAACUAAAAJ8wAAAAEAAAABAAAAAWoAAAAmAAAAlgAAAAnbAAAABwAAAAn1AAAAAWsAAAAnAAAAkwAAAAndAAAABwAAAAn3AAAAAXcAAAAlAAAACd8AAAAAAAAAAAAAAAF4AAAAJgAAAJwAAAAJ2wAAAAcAAAAJ+gAAAAF5AAAAJwAAAJMAAAAJ3QAAAAcAAAAJ/AAAAAGEAAAAJQAAAAn9AAAAAQAAAAEAAAABhQAAACYAAACeAAAACdsAAAAHAAAACf8AAAABhgAAACcAAACaAAAACd0AAAAHAAAACQEBAAABkgAAACUAAAAJ3wAAAAAAAAAAAAAAAZMAAAAmAAAAnAAAAAnbAAAABwAAAAkEAQAAAZQAAAAnAAAAkwAAAAndAAAABwAAAAkGAQAAAZ8AAAAlAAAACQcBAAAAAAAAAAAAAAGgAAAAJgAAAH0AAAAJCAEAAAcAAAAJCQEAAAGhAAAAJwAAAHcAAAAJCgEAAAcAAAAJCwEAAAGsAAAAJQAAAAnfAAAAAAAAAAAAAAABrQAAACYAAACcAAAACdsAAAAHAAAACQ4BAAABrgAAACcAAACTAAAACd0AAAAHAAAACRABAAABuQAAACUAAAAJEQEAAAEAAAABAAAAAboAAAAmAAAAXgAAAAkSAQAABwAAAAkTAQAAAbsAAAAnAAAAWwAAAAkUAQAABwAAAAkVAQAAAccAAAAlAAAACRYBAAABAAAAAQAAAAHIAAAAJgAAAF4AAAAJEgEAAAcAAAAJGAEAAAHJAAAAJwAAAFsAAAAJFAEAAAcAAAAJGgEAAA/VAAAAAQAAAAgBAAAABdYAAAA8R2xvYmVTb2Z0d2FyZS5BdGxhczQwLkF0bGFzQ29tbW9uQ2xpZW50LkRhdGFTb3VyY2VGaWVsZFZhbHVlBAAAABJfaXNEcmlsbERvd25GaWx0ZXIGX2RzS2V5Cl9maWVsZG5hbWULX2ZpZWxkVmFsdWUAAQEBASEAAAAABhsBAAARVGFibGUuSW52ZW50VHJhbnMGHAEAAApEYXRhQXJlYUlkCQYAAAAB1wAAANYAAAAACRsBAAAGHwEAAA1EYXRlRmluYW5jaWFsBiABAAAcMDEuMDYuMjAxNyAuLiAzMS4xMi4yMDk5LCAiIgHYAAAA1gAAAAAJGwEAAAYiAQAADERhdGVQaHlzaWNhbAYjAQAAHDAxLjA2LjIwMTcgLi4gMzEuMTIuMjA5OSwgIiIB2QAAANYAAAAACRsBAAAGJQEAAAlUcmFuc1R5cGUGJgEAAAVTYWxlcwfaAAAAAAEAAAAEAAAABDdHbG9iZVNvZnR3YXJlLkF0bGFzNDAuQXRsYXNDb21tb24uVHlwZS5GaWVsZE91dHB1dEZpZWxkDgAAAAknAQAADQME2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kAAAACSkAAAABzP7//9j+//8By/7//9f+//8EAAAABjYBAAAHR2VuZXJhbAHJ/v//2P7//wHI/v//1/7//wIAAAAGOQEAAAExAcb+///Y/v//AcX+///X/v//AAAAAAY8AQAABDk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guNTcBn/7//9j+//8Bnv7//9f+//8DAAAABmMBAABcPUF0bGFzVGFibGUoIlBST0QiLERhdGFBcmVhSWQsIlQuU2FsZXNUYWJsZSIsIiVDdXN0QWNjb3VudCIsIiIsIiIsIiIsIiIsIiIsIiIsIlNhbGVzSWQiLCRBMykH4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MxLjQzAXj+///Y/v//AXf+///X/v//AwAAAAaKAQAAVz1BdGxhc1RhYmxlKCJQUk9EIixEYXRhQXJlYUlkLCJULkN1c3RUYWJsZSIsIiVOYW1lIiwiIiwiIiwiIiwiIiwiIiwiIiwiQWNjb3VudE51bSIsJEIzKQf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pAAAAAAEAAAAEAAAABDdHbG9iZVNvZnR3YXJlLkF0bGFzNDAuQXRsYXNDb21tb24uVHlwZS5GaWVsZE91dHB1dEZpZWxkDgAAAAmgAQAADQMH6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yLjcxB+0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+4AAAAAAQAAAAQAAAAEN0dsb2JlU29mdHdhcmUuQXRsYXM0MC5BdGxhc0NvbW1vbi5UeXBlLkZpZWxkT3V0cHV0RmllbGQOAAAACcsBAAANAwfw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QAAAACSoBAAABMf7//9j+//8BMP7//9f+//8JAAAACSsAAAABLv7//9j+//8BLf7//9f+//8LAAAABtQBAAABNAEr/v//2P7//wEq/v//1/7//wQAAAAG1wEAAAdHZW5lcmFsASj+///Y/v//ASf+///X/v//AgAAAAbaAQAAATEBJf7//9j+//8BJP7//9f+//8AAAAABt0BAAAEOS40Mwf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D/v//CT4BAAAJPwEAAAEf/v//w/7//wlBAQAACT8BAAABHP7//8P+//8JRAEAAAbmAQAABS00MTQyARn+///D/v//CUcBAAAG6QEAAAdDYWxpYnJpARb+///D/v//CUoBAAAG7AEAAAEwARP+///D/v//CU0BAAAG7wEAAAIxMQEQ/v//w/7//wlQAQAABvIBAAAHUmVndWxhcgfzAAAAAAEAAAAEAAAABDdHbG9iZVNvZnR3YXJlLkF0bGFzNDAuQXRsYXNDb21tb24uVHlwZS5GaWVsZE91dHB1dEZpZWxkDgAAAAnzAQAADQMH9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Y/v//AQv+///X/v//CQAAAAkrAAAAAQn+///Y/v//AQj+///X/v//CwAAAAb5AQAAATUBBv7//9j+//8BBf7//9f+//8EAAAABvwBAAAHR2VuZXJhbAED/v//2P7//wEC/v//1/7//wIAAAAG/wEAAAExAQD+///Y/v//Af/9///X/v//AAAAAAYCAgAAAjQyB/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3//8P+//8JZQEAAAk/AQAAAfr9///D/v//CWgBAAAJPwEAAAH3/f//w/7//wlrAQAABgsCAAAFLTQxNDIB9P3//8P+//8JbgEAAAYOAgAAB0NhbGlicmkB8f3//8P+//8JcQEAAAYRAgAAATAB7v3//8P+//8JdAEAAAYUAgAAAjExAev9///D/v//CXcBAAAGFwIAAAdSZWd1bGFyB/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o/f//2P7//wHn/f//1/7//yQAAAAJewAAAAHl/f//2P7//wHk/f//1/7//wsAAAAGHQIAAAE2AeL9///Y/v//AeH9///X/v//BAAAAAYgAgAAB0dlbmVyYWwB3/3//9j+//8B3v3//9f+//8CAAAABiMCAAABMQHc/f//2P7//wHb/f//1/7//wAAAAAGJgIAAAUxNC40MwHZ/f//2P7//wHY/f//1/7//wMAAAAGKQIAAHY9QXRsYXNUYWJsZSgiUFJPRCIsRGF0YUFyZWFJZCwiVC5TYWxlc0xpbmUiLCIlU2hpcHBpbmdEYXRlUmVxdWVzdGVkIiwiIiwiIiwiIiwiIiwiIiwiIiwiSXRlbUlkfEludmVudFRyYW5zSWQiLCREMywkRTMpB/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v3//8P+//8JZQEAAAk/AQAAAdP9///D/v//CWgBAAAJPwEAAAHQ/f//w/7//wlrAQAABjICAAAFLTQxNDIBzf3//8P+//8JbgEAAAY1AgAAB0NhbGlicmkByv3//8P+//8JcQEAAAY4AgAAATABx/3//8P+//8JdAEAAAY7AgAAAjExAcT9///D/v//CXcBAAAGPgIAAAdSZWd1bGFyB/0AAAAAAQAAAAQAAAAEN0dsb2JlU29mdHdhcmUuQXRsYXM0MC5BdGxhc0NvbW1vbi5UeXBlLkZpZWxkT3V0cHV0RmllbGQOAAAACT8CAAANAwf/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P3//9j+//8Bv/3//9f+//8QAAAACSoBAAABvf3//9j+//8BvP3//9f+//8JAAAACSsAAAABuv3//9j+//8Buf3//9f+//8LAAAABkgCAAABNwG3/f//2P7//wG2/f//1/7//wQAAAAGSwIAADBfICogIywjIzAuMDBfIDtfICogLSMsIyMwLjAwXyA7XyAqICItIj8/XyA7XyBAXyABtP3//9j+//8Bs/3//9f+//8CAAAABk4CAAABMQGx/f//2P7//wGw/f//1/7//wAAAAAGUQIAAAUxMC4yOQcB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79///D/v//CT4BAAAJPwEAAAGr/f//w/7//wlBAQAACT8BAAABqP3//8P+//8JRAEAAAZaAgAABS00MTQyAaX9///D/v//CUcBAAAGXQIAAAdDYWxpYnJpAaL9///D/v//CUoBAAAGYAIAAAEwAZ/9///D/v//CU0BAAAGYwIAAAIxMQGc/f//w/7//wlQAQAABmYCAAAHUmVndWxhcg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3//9j+//8BmP3//9f+//8kAAAACZYAAAABlv3//9j+//8Blf3//9f+//8LAAAABmwCAAABOAGT/f//2P7//wGS/f//1/7//wQAAAAGbwIAADBfICogIywjIzAuMDBfIDtfICogLSMsIyMwLjAwXyA7XyAqICItIj8/XyA7XyBAXyABkP3//9j+//8Bj/3//9f+//8CAAAABnICAAABMQGN/f//2P7//wGM/f//1/7//wAAAAAGdQIAAAUxMS4yOQGK/f//2P7//wGJ/f//1/7//wMAAAAGeAIAAHI9QXRsYXNCYWxhbmNlKCJQUk9EIixEYXRhQXJlYUlkLCJULlNhbGVzTGluZSIsIlN1bXxTYWxlc1ByaWNlfDAiLCIiLCIiLCIiLCIiLCIiLCIiLCJJdGVtSWR8SW52ZW50VHJhbnNJZCIsJEQzLCRFMykHB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w/7//wllAQAACT8BAAABhP3//8P+//8JaAEAAAk/AQAAAYH9///D/v//CWsBAAAGgQIAAAUtNDE0MgF+/f//w/7//wluAQAABoQCAAAHQ2FsaWJyaQF7/f//w/7//wlxAQAABocCAAABMAF4/f//w/7//wl0AQAABooCAAACMTEBdf3//8P+//8JdwEAAAaNAgAAB1JlZ3VsYXIHBwEAAAABAAAAAAAAAAQ3R2xvYmVTb2Z0d2FyZS5BdGxhczQwLkF0bGFzQ29tbW9uLlR5cGUuRmllbGRPdXRwdXRGaWVsZA4AAAABCAEAANsAAAA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L9///Y/v//AXH9///X/v//JAAAAAmjAAAAAW/9///Y/v//AW79///X/v//CwAAAAaTAgAAATkBbP3//9j+//8Ba/3//9f+//8EAAAABpYCAAAHR2VuZXJhbAFp/f//2P7//wFo/f//1/7//wIAAAAGmQIAAAExAWb9///Y/v//AWX9///X/v//AAAAAAacAgAABTEwLjQzAWP9///Y/v//AWL9///X/v//AwAAAAafAgAAbT1BdGxhc1RhYmxlKCJQUk9EIixEYXRhQXJlYUlkLCJULlNhbGVzTGluZSIsIiVDdXJyZW5jeUNvZGUiLCIiLCIiLCIiLCIiLCIiLCIiLCJJdGVtSWR8SW52ZW50VHJhbnNJZCIsJEQzLCRFMykBCgEAAAwAAAAHC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w/7//wahAgAACEZvbnRCb2xkCT8BAAABXf3//8P+//8GpAIAAApGb250SXRhbGljCT8BAAABWv3//8P+//8GpwIAAA1Gb250VW5kZXJsaW5lBqgCAAAFLTQxNDIBV/3//8P+//8GqgIAAAhGb250TmFtZQarAgAAB0NhbGlicmkBVP3//8P+//8GrQIAAAlGb250Q29sb3IGrgIAAAEwAVH9///D/v//BrACAAAIRm9udFNpemUGsQIAAAIxMQFO/f//w/7//wazAgAACUZvbnRTdHlsZQa0AgAAB1JlZ3VsYXI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v9///Y/v//AUr9///X/v//JAAAAAmwAAAAAUj9///Y/v//AUf9///X/v//CwAAAAa6AgAAAjEwAUX9///Y/v//AUT9///X/v//BAAAAAa9AgAAMF8gKiAjLCMjMC4wMF8gO18gKiAtIywjIzAuMDBfIDtfICogIi0iPz9fIDtfIEBfIAFC/f//2P7//wFB/f//1/7//wIAAAAGwAIAAAExAT/9///Y/v//AT79///X/v//AAAAAAbDAgAABTEzLjE0ATz9///Y/v//ATv9///X/v//AwAAAAbGAgAAcj1BdGxhc0JhbGFuY2UoIlBST0QiLERhdGFBcmVhSWQsIlQuU2FsZXNMaW5lIiwiU3VtfExpbmVBbW91bnR8MCIsIiIsIiIsIiIsIiIsIiIsIiIsIkl0ZW1JZHxJbnZlbnRUcmFuc0lkIiwkRDMsJEUzKQcQ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9///D/v//CWUBAAAJPwEAAAE2/f//w/7//wloAQAACT8BAAABM/3//8P+//8JawEAAAbPAgAABS00MTQyATD9///D/v//CW4BAAAG0gIAAAdDYWxpYnJpAS39///D/v//CXEBAAAG1QIAAAEwASr9///D/v//CXQBAAAG2AIAAAIxMQEn/f//w/7//wl3AQAABtsCAAAHUmVndWxhcgcRAQAAAAEAAAAEAAAABDdHbG9iZVNvZnR3YXJlLkF0bGFzNDAuQXRsYXNDb21tb24uVHlwZS5GaWVsZE91dHB1dEZpZWxkDgAAAAncAgAADQMBEgEAANsAAAAHE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P9///Y/v//ASL9///X/v//CQAAAAkrAAAAASD9///Y/v//AR/9///X/v//CwAAAAbiAgAAAjExAR39///Y/v//ARz9///X/v//BAAAAAblAgAACG0vZC95eXl5ARr9///Y/v//ARn9///X/v//AgAAAAboAgAAATEBF/3//9j+//8BFv3//9f+//8AAAAABusCAAACMTUBFAEAAAwAAAAHF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f//w/7//wbtAgAACEZvbnRCb2xkCT8BAAABEf3//8P+//8G8AIAAApGb250SXRhbGljCT8BAAABDv3//8P+//8G8wIAAA1Gb250VW5kZXJsaW5lBvQCAAAFLTQxNDIBC/3//8P+//8G9gIAAAhGb250TmFtZQb3AgAAB0NhbGlicmkBCP3//8P+//8G+QIAAAlGb250Q29sb3IG+gIAAAEwAQX9///D/v//BvwCAAAIRm9udFNpemUG/QIAAAIxMQEC/f//w/7//wb/AgAACUZvbnRTdHlsZQYAAwAAB1JlZ3VsYXIHFgEAAAABAAAABAAAAAQ3R2xvYmVTb2Z0d2FyZS5BdGxhczQwLkF0bGFzQ29tbW9uLlR5cGUuRmllbGRPdXRwdXRGaWVsZA4AAAAJAQMAAA0DBxg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+/P//2P7//wH9/P//1/7//wkAAAAJKwAAAAH7/P//2P7//wH6/P//1/7//wsAAAAGBwMAAAIxMgH4/P//2P7//wH3/P//1/7//wQAAAAGCgMAAAhtL2QveXl5eQH1/P//2P7//wH0/P//1/7//wIAAAAGDQMAAAExAfL8///Y/v//AfH8///X/v//AAAAAAYQAwAABTE0LjE0Bx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/z//8P+//8J7QIAAAk/AQAAAez8///D/v//CfACAAAJPwEAAAHp/P//w/7//wnzAgAABhkDAAAFLTQxNDIB5vz//8P+//8J9gIAAAYcAwAAB0NhbGlicmkB4/z//8P+//8J+QIAAAYfAwAAATAB4Pz//8P+//8J/AIAAAYiAwAAAjExAd38///D/v//Cf8CAAAGJQMAAAdSZWd1bGFyBSc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dr8///T/////////wAGJwMAAAZTdHJpbmcGKAMAAAZOdW1iZXIJKQMAAAHW/P//0f///wIAAAAF1fz//zlHbG9iZVNvZnR3YXJlLkF0bGFzNDAuQXRsYXNDb21tb24uTnVtYmVyU2VxdWVuY2VDb25kaXRpb24BAAAAB3ZhbHVlX18ACA4AAAABAAAAAAAGLAMAABFUYWJsZS5JbnZlbnRUcmFucwkoAAAACSsAAAAK/////wksAwAACgkoAAAACgoKCSsAAAAJMgMAAAkrAAAAAaABAAAnAQAAAcz8///T/////////wAGNQMAAAZTdHJpbmcGNgMAAAtJdGVtIG51bWJlcgkpAwAAAcj8///R////AgAAAAHH/P//1fz//wEAAAAAAAksAwAACVAAAAAJKwAAAAr/////CSwDAAAKCVAAAAAKCgoJKwAAAAlAAwAACSsAAAABywEAACcBAAABvvz//9P/////////AAZDAwAABlN0cmluZwZEAwAABkxvdCBJRAkpAwAAAbr8///R////AgAAAAG5/P//1fz//wEAAAAAAAksAwAACV4AAAAJKwAAAAr/////CSwDAAAKCV4AAAAKCgoJKwAAAAlOAwAACSsAAAAB8wEAACcBAAABsPz//9P/////////AAZRAwAABlN0cmluZwZSAwAACUl0ZW0gbmFtZQlTAwAAAaz8///R////AgAAAAGr/P//1fz//wEAAAAAAAZWAwAAKlRhYmxlLkludmVudFRyYW5zLkl0ZW1JZH5UYWJsZS5JbnZlbnRUYWJsZQlsAAAACSsAAAAK/////wlWAwAACglsAAAABlsDAAAGSXRlbUlkBlwDAAALSW52ZW50VHJhbnMKCSsAAAAJXgMAAAkrAAAAAT8CAAAnAQAAAaD8///T/////////wAGYQMAAARSZWFsBmIDAAAIUXVhbnRpdHkJKQMAAAGc/P//0f///wIAAAABm/z//9X8//8BAAAAAAAJLAMAAAmHAAAACSsAAAAK/////wksAwAACgmHAAAACgoKCSsAAAAJbAMAAAkrAAAAAdwCAAAnAQAAAZL8///T/////////wAGbwMAAAREYXRlBnADAAAORmluYW5jaWFsIGRhdGUJcQMAAAGO/P//0f///wIAAAABjfz//9X8//8BAAAAAAAGdAMAABFUYWJsZS5JbnZlbnRUcmFucwm8AAAACSsAAAAK/////wl0AwAACgm8AAAACgoKCSsAAAAJegMAAAkrAAAAAQEDAAAnAQAAAYT8///T/////////wAGfQMAAAREYXRlBn4DAAANUGh5c2ljYWwgZGF0ZQlxAwAAAYD8///R////AgAAAAF//P//1fz//wEAAAAAAAl0AwAACcoAAAAJKwAAAAr/////CXQDAAAKCcoAAAAKCgoJKwAAAAmIAwAACSsAAAAFKQ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KAwAAC0ludmVudFRyYW5zBosDAAAWSW52ZW50b3J5IHRyYW5zYWN0aW9ucwkrAAAACSsAAAAJKwAAAAVz/P//MEdsb2JlU29mdHdhcmUuQXRsYXM0MC5BdGxhc0NvbW1vbi5EYXRhU291cmNlVHlwZQEAAAAHdmFsdWVfXwAIDgAAAAAAAAAJjgMAAAmPAwAABHD8//8LU3lzdGVtLkd1aWQLAAAAAl9hAl9iAl9jAl9kAl9lAl9mAl9nAl9oAl9pAl9qAl9rAAAAAAAAAAAAAAAIBwcCAgICAgICAnH54PK94eFFqjkPna04mBgJKwAAAAkrAAAACZIDAAAJLAMAAAoKCgoKAQAAAAVs/P//NEdsb2JlU29mdHdhcmUuQXRsYXM0MC5BdGxhc0NvbW1vbi5EYXRhU291cmNlSm9pbk1vZGUBAAAAB3ZhbHVlX18ACA4AAAAAAAAABWv8//81R2xvYmVTb2Z0d2FyZS5BdGxhczQwLkF0bGFzQ29tbW9uLkRhdGFTb3VyY2VGZXRjaE1vZGUBAAAAB3ZhbHVlX18ACA4AAAAAAAAAAAmWAwAAATIDAAAnAAAARQAAAAndAAAAAwAAAAmYAwAAAUADAAAnAAAARQAAAAndAAAAAwAAAAmaAwAAAU4DAAAnAAAARQAAAAndAAAAAwAAAAmcAwAAAVMDAAApAwAA/////wadAwAAC0ludmVudFRhYmxlBp4DAAAFSXRlbXMJKwAAAAkrAAAACSsAAAABYPz//3P8//8AAAAACaEDAAAJogMAAAFd/P//cPz///4vRQ2EEwpEkk06zfgkTYsJKwAAAAkrAAAACaUDAAAJVgMAAAanAwAAC0ludmVudFRyYW5zBqgDAAARVGFibGUuSW52ZW50VHJhbnMGqQMAABhUYWJsZS5JbnZlbnRUcmFucy5JdGVtSWQGqgMAAAZJdGVtSWQGqwMAAAZJdGVtSWQBAAAAAVT8//9s/P//AAAAAAFT/P//a/z//wAAAAAACa4DAAABXgMAACcAAAA8AAAACd0AAAADAAAACbADAAABbAMAACcAAABFAAAACd0AAAADAAAACbIDAAABcQMAACkDAAD/////BrMDAAALSW52ZW50VHJhbnMGtAMAABZJbnZlbnRvcnkgdHJhbnNhY3Rpb25zCSsAAAAJKwAAAAkrAAAAAUr8//9z/P//AAAAAAm3AwAACbgDAAABR/z//3D8//8RbNrfibHcQofFU6kg2EmSCSsAAAAJKwAAAAm7AwAACXQDAAAKCgoKCgEAAAABQ/z//2z8//8AAAAAAUL8//9r/P//AAAAAAAJvwMAAAF6AwAAJwAAABwAAAAJFAEAAAMAAAAJwQMAAAGIAwAAJwAAABwAAAAJFAEAAAMAAAAJwwMAAASO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EAwAAEQAAAAnFAwAABI8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QAAABEAAAAJxwMAAASS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AMAAAAAAAAEl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QMAAAAAAAAHm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P//w/7//wbLAwAACEhlbHBUZXh0BswDAAA1T3JkZXIgbnVtYmVyLCBwcm9qZWN0IG51bWJlciwgcHJvZHVjdGlvbiBudW1iZXIsIGV0Yy4BM/z//8P+//8GzgMAAAVMYWJlbAkoAwAAATD8///D/v//BtEDAAAEVHlwZQknAwAAB5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z//8P+//8JywMAAAbVAwAADklkZW50aWZ5IGl0ZW0uASr8///D/v//Cc4DAAAJNgMAAAEn/P//w/7//wnRAwAACTUD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P//w/7//wnLAwAABt4DAABSU3VtbWFyeSBudW1iZXIvTG90IElEIGZvciB0cmFuc2FjdGlvbnMgYXR0YWNoZWQgdG8gdGhlIHNhbWUgaW52ZW50b3J5IHRyYW5zYWN0aW9uLgEh/P//w/7//wnOAwAACUQDAAABHvz//8P+//8J0QMAAAlDAwAAAaEDAACOAwAAAQAAAAndAAAAAwAAAAnmAwAABK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pQMAAJIDAAAAAAAACd0AAAAAAAAAAa4DAACWAwAAAAAAAAnpAwAAAAAAAAew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JUgMAAAET/P//w/7//wnRAwAACVED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P//w/7//wnLAwAABvIDAAAkUXVhbnRpdHkgYXR0YWNoZWQgdG8gdGhlIHRyYW5zYWN0aW9uAQ38///D/v//Cc4DAAAJYgMAAAEK/P//w/7//wnRAwAACWEDAAABtwMAAI4DAAAGAAAACfkDAAAHAAAACfoDAAABuAMAAI8DAAADAAAACQoBAAADAAAACfwDAAAEu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+QMAAAMAAAAJ/gMAAAG/AwAAlgMAAAAAAAAJ/wMAAAAAAAA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w/7//wYBBAAABUxhYmVsCXADAAAB/fv//8P+//8GBAQAAARUeXBlCW8DAAA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+///w/7//wkBBAAACX4DAAAB9/v//8P+//8JBAQAAAl9AwAAAcQDAAAMAAAAB8U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PT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g0EAAAYVGFibGUuSW52ZW50VHJhbnMuSXRlbUlkCaABAAAB8fv///T7//8GEAQAAB9UYWJsZS5JbnZlbnRUcmFucy5JbnZlbnRUcmFuc0lkCcsBAAAB7vv///T7//8GEwQAABtUYWJsZS5JbnZlbnRUcmFucy5UcmFuc1R5cGUJFAQAAAHr+///9Pv//wYWBAAAHFRhYmxlLkludmVudFRyYW5zLlRyYW5zUmVmSWQJJwEAAAHo+///9Pv//wYZBAAAHlRhYmxlLkludmVudFRyYW5zLkRhdGVQaHlzaWNhbAkaBAAAAeX7///0+///BhwEAAAfVGFibGUuSW52ZW50VHJhbnMuRGF0ZUZpbmFuY2lhbAkdBAAAAeL7///0+///Bh8EAAAfVGFibGUuSW52ZW50VHJhbnMuU3RhdHVzUmVjZWlwdAkgBAAAAd/7///0+///BiIEAAAdVGFibGUuSW52ZW50VHJhbnMuU3RhdHVzSXNzdWUJIwQAAAHc+///9Pv//wYlBAAAFVRhYmxlLkludmVudFRyYW5zLlF0eQk/AgAAAdn7///0+///BigEAAAiVGFibGUuSW52ZW50VHJhbnMuQ29zdEFtb3VudFBvc3RlZAkpBAAAB8c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W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isEAAAfVGFibGUuSW52ZW50VHJhbnMuRGF0ZUZpbmFuY2lhbAksBAAAAdP7///W+///Bi4EAAAdVGFibGUuSW52ZW50VHJhbnMuU3RhdHVzSXNzdWUJLwQAAAHQ+///1vv//wYxBAAAGFRhYmxlLkludmVudFRyYW5zLkl0ZW1JZAkyBAAAAc37///W+///BjQEAAAfVGFibGUuSW52ZW50VHJhbnMuSW52ZW50VHJhbnNJZAk1BAAAAcr7///W+///BjcEAAAcVGFibGUuSW52ZW50VHJhbnMuVHJhbnNSZWZJZAk4BAAAAcf7///W+///BjoEAAAeVGFibGUuSW52ZW50VHJhbnMuRGF0ZVBoeXNpY2FsCTsEAAABxPv//9b7//8GPQQAAB9UYWJsZS5JbnZlbnRUcmFucy5TdGF0dXNSZWNlaXB0CT4EAAABwfv//9b7//8GQAQAABtUYWJsZS5JbnZlbnRUcmFucy5UcmFuc1R5cGUJQQQAAATJ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5g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vv///T7//8GQwQAADNUYWJsZS5JbnZlbnRUcmFucy5JdGVtSWR+VGFibGUuSW52ZW50VGFibGUuSXRlbU5hbWUJ8wEAAAHpAwAAyQMAAAH5AwAADAAAAAf6Aw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7+///9Pv//wZGBAAAHFRhYmxlLkludmVudFRyYW5zLlRyYW5zUmVmSWQJJwEAAAG4+///9Pv//wZJBAAAGFRhYmxlLkludmVudFRyYW5zLkl0ZW1JZAmgAQAAAbX7///0+///BkwEAAAfVGFibGUuSW52ZW50VHJhbnMuSW52ZW50VHJhbnNJZAnLAQAAAbL7///0+///Bk8EAAAVVGFibGUuSW52ZW50VHJhbnMuUXR5CT8CAAABr/v///T7//8GUgQAAB9UYWJsZS5JbnZlbnRUcmFucy5EYXRlRmluYW5jaWFsCdwCAAABrPv///T7//8GVQQAAB5UYWJsZS5JbnZlbnRUcmFucy5EYXRlUGh5c2ljYWwJAQMAAAf8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qfv//9b7//8GWAQAAB9UYWJsZS5JbnZlbnRUcmFucy5EYXRlRmluYW5jaWFsCSwEAAABpvv//9b7//8GWwQAAB5UYWJsZS5JbnZlbnRUcmFucy5EYXRlUGh5c2ljYWwJOwQAAAGj+///1vv//wZeBAAAG1RhYmxlLkludmVudFRyYW5zLlRyYW5zVHlwZQlBBAAAB/4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KD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VYDAAAJUwMAAAH/AwAAyQMAAAEUBAAAJwEAAAGd+///0/////////8ABmQEAAAERW51bQZlBAAACVJlZmVyZW5jZQkpAwAAAZn7///R////AgAAAAGY+///1fz//wEAAAAAAAksAwAABmoEAAAJVHJhbnNUeXBlCSsAAAAK/////wksAwAACglqBAAACgoKCSsAAAAJbwQAAAkrAAAAARoEAAAnAQAAAY/7///T/////////wAGcgQAAAREYXRlBnMEAAANUGh5c2ljYWwgZGF0ZQkpAwAAAYv7///R////AgAAAAGK+///1fz//wEAAAAAAAksAwAABngEAAAMRGF0ZVBoeXNpY2FsCSsAAAAK/////wksAwAACgl4BAAACgoKCSsAAAAJfQQAAAkrAAAAAR0EAAAnAQAAAYH7///T/////////wAGgAQAAAREYXRlBoEEAAAORmluYW5jaWFsIGRhdGUJKQMAAAF9+///0f///wIAAAABfPv//9X8//8BAAAAAAAJLAMAAAaGBAAADURhdGVGaW5hbmNpYWwJKwAAAAr/////CSwDAAAKCYYEAAAKCgoJKwAAAAmLBAAACSsAAAABIAQAACcBAAABc/v//9P/////////AAaOBAAABEVudW0GjwQAAA5SZWNlaXB0IHN0YXR1cwkpAwAAAW/7///R////AgAAAAFu+///1fz//wEAAAAAAAksAwAABpQEAAANU3RhdHVzUmVjZWlwdAkrAAAACv////8JLAMAAAoJlAQAAAoKCgkrAAAACZkEAAAJKwAAAAEjBAAAJwEAAAFl+///0/////////8ABpwEAAAERW51bQadBAAADElzc3VlIHN0YXR1cwkpAwAAAWH7///R////AgAAAAFg+///1fz//wEAAAAAAAksAwAABqIEAAALU3RhdHVzSXNzdWUJKwAAAAr/////CSwDAAAKCaIEAAAKCgoJKwAAAAmnBAAACSsAAAABKQQAACcBAAABV/v//9P/////////AAaqBAAABFJlYWwGqwQAABVGaW5hbmNpYWwgY29zdCBhbW91bnQJKQMAAAFT+///0f///wIAAAABUvv//9X8//8BAAAAAAAJLAMAAAawBAAAEENvc3RBbW91bnRQb3N0ZWQJKwAAAAr/////CSwDAAAKCbAEAAAKCgoJKwAAAAm1BAAACSsAAAAFLA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wDAAAJHwEAAAkrAAAACSABAAD/////CSwDAAAKCR8BAAAKCgoJKwAAAAm+BAAACSsAAAABLwQAACwEAAAJLAMAAAbBBAAAC1N0YXR1c0lzc3VlCSsAAAAJKwAAAP////8JLAMAAAoJwQQAAAoKCgkrAAAACcYEAAAJKwAAAAEyBAAALAQAAAksAwAABskEAAAGSXRlbUlkCSsAAAAJKwAAAP////8JLAMAAAoJyQQAAAoKCgkrAAAACc4EAAAJKwAAAAE1BAAALAQAAAksAwAABtEEAAANSW52ZW50VHJhbnNJZAkrAAAACSsAAAD/////CSwDAAAKCdEEAAAKCgoJKwAAAAnWBAAACSsAAAABOAQAACwEAAAJLAMAAAbZBAAAClRyYW5zUmVmSWQJKwAAAAkrAAAA/////wksAwAACgnZBAAACgoKCSsAAAAJ3gQAAAkrAAAAATsEAAAsBAAACSwDAAAJIgEAAAkrAAAACSMBAAD/////CSwDAAAKCSIBAAAKCgoJKwAAAAnnBAAACSsAAAABPgQAACwEAAAJLAMAAAbqBAAADVN0YXR1c1JlY2VpcHQJKwAAAAkrAAAA/////wksAwAACgnqBAAACgoKCSsAAAAJ7wQAAAkrAAAAAUEEAAAsBAAACSwDAAAJJQEAAAkrAAAACSYBAAD/////CSwDAAAG9gQAAAtJbnZlbnRUcmFucwklAQAACgoKCSsAAAAJ+QQAAAkrAAAAAW8EAAAnAAAACQAAAAndAAAAAwAAAAn8BAAAAX0EAAAnAAAACQAAAAndAAAAAwAAAAn+BAAAAYsEAAAnAAAACQAAAAndAAAAAwAAAAkABQAAAZkEAAAnAAAACQAAAAndAAAAAwAAAAkCBQAAAacEAAAnAAAACQAAAAndAAAAAwAAAAkEBQAAAbUEAAAnAAAACQAAAAndAAAAAwAAAAkGBQAAAb4EAAAnAAAARQAAAAndAAAAAwAAAAkIBQAAAcYEAAAnAAAAAgAAAAndAAAAAwAAAAkKBQAAAc4EAAAnAAAAAgAAAAndAAAAAwAAAAkMBQAAAdYEAAAnAAAAAgAAAAndAAAAAwAAAAkOBQAAAd4EAAAnAAAAAgAAAAndAAAAAwAAAAkQBQAAAecEAAAnAAAARQAAAAndAAAAAwAAAAkSBQAAAe8EAAAnAAAAAgAAAAndAAAAAwAAAAkUBQAAAfkEAAAnAAAARAAAAAndAAAAAwAAAAkWBQ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fr//8P+//8JywMAAAYZBQAAMlNwZWNpZnkgdGhlIG1vZHVsZSB0aGF0IGdlbmVyYXRlZCB0aGUgdHJhbnNhY3Rpb24uAeb6///D/v//Cc4DAAAJZQQAAAHj+v//w/7//wnRAwAACWQEAAAH/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+v//w/7//wnLAwAABiIFAAAcRGF0ZSBvZiBwaHlzaWNhbCB0cmFuc2FjdGlvbgHd+v//w/7//wnOAwAACXMEAAAB2vr//8P+//8J0QMAAAlyBAAABw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r//8P+//8JywMAAAYrBQAAHURhdGUgb2YgZmluYW5jaWFsIHRyYW5zYWN0aW9uAdT6///D/v//Cc4DAAAJgQQAAAHR+v//w/7//wnRAwAACYAEAAAHA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w/7//wnLAwAABjQFAAApU3RhdHVzIG9mIHF1YW50aXR5IGluIHJlbGF0aW9uIHRvIHJlY2VpcHQBy/r//8P+//8JzgMAAAmPBAAAAcj6///D/v//CdEDAAAJjgQAAAcE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6///D/v//CcsDAAAGPQUAAClTdGF0dXMgZm9yIHF1YW50aXR5IGluIHJlbGF0aW9uIHRvIGlzc3VlcwHC+v//w/7//wnOAwAACZ0EAAABv/r//8P+//8J0QMAAAmcBAAABwY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ywMAAAZGBQAANUludmVudG9yeSB2YWx1ZSBmb3IgdGhlIGZpbmFuY2lhbGx5IHVwZGF0ZWQgcXVhbnRpdHkuAbn6///D/v//Cc4DAAAJqwQAAAG2+v//w/7//wnRAwAACaoEAAAHC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w/7//wnRAwAACW8DAAABsPr//8P+//8JzgMAAAlwAwAAAa36///D/v//BlQFAAAIUmVmZXJzVG8GVQUAAAw9RXhjbHVkZURhdGUHC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v//w/7//wnRAwAABlgFAAAERW51bQGn+v//w/7//wnOAwAABlsFAAAMSXNzdWUgc3RhdHVzBw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r//8P+//8J0QMAAAZeBQAABlN0cmluZwGh+v//w/7//wnOAwAABmEFAAALSXRlbSBudW1iZXIHD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+v//w/7//wnRAwAABmQFAAAGU3RyaW5nAZv6///D/v//Cc4DAAAGZwUAAAZMb3QgSUQHE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+v//w/7//wnRAwAABmoFAAAGU3RyaW5nAZX6///D/v//Cc4DAAAGbQUAAAZOdW1iZXI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v//w/7//wnRAwAACX0DAAABj/r//8P+//8JzgMAAAl+AwAAAYz6///D/v//CVQFAAAGdgUAAAw9RXhjbHVkZU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v//w/7//wnRAwAABnkFAAAERW51bQGG+v//w/7//wnOAwAABnw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w/7//wnRAwAABn8FAAAERW51bQGA+v//w/7//wnOAwAABoIFAAAJUmVmZXJlbmNlCw==</Report>
</Atlas>
</file>

<file path=customXml/item3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l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08gbnVtYmVyBigAAAAGU3RyaW5nBikAAAAABioAAAAkYjA3MDllOGEtOWQ0ZS00OWY0LWE3NWYtYjI5YjhmMTQxZWFl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NTA5OTY3ZS05NGQ2LTQ2NDAtYTFiNC1kYmFmMWVlOTY1YTAGMAAAABxUYWJsZS5JbnZlbnRUcmFucy5UcmFuc1JlZklkCgoKCgEVAAAAFAAAAAkxAAAACTIAAAAJMwAAAAY0AAAAN0F0bGFzTWFuYWdlZENvbHVtbl9hMzc5NjlkYy04YjI4LTQyMTMtYjYyZi01YzNmMzg0ZjM5ZjcGNQAAABBDdXN0b21lciBhY2NvdW50CSkAAAAJKQAAAAY3AAAAJDA0M2VhMjU3LTQ4MDItNDdjYi05NzcyLWE2MmYwODRkNWZjNAHI////1f////////8BAAAAAcf////U////AgAAAAHG////0////wIAAAAAAAAAAAHF////0v///wAAAAAKAQAAAAAAAAAAAQAAAAAGPAAAACQ5NTIzMjBiMS1mOTU5LTRlNmEtYWUyYy1lNjJhNTY1YmMyN2EJKQAAAAoKCgoBFgAAABQAAAAJPgAAAAk/AAAACUAAAAAGQQAAADdBdGxhc01hbmFnZWRDb2x1bW5fOWI1OTU3YjUtNjA1MS00ZGY4LThlYzQtMmE1NTQzNTI3MTVhBkIAAAANQ3VzdG9tZXIgbmFtZQkpAAAACSkAAAAGRAAAACRiOTE1ZTAwOC04MTkxLTQzMGUtODRkNC1jYThhM2MwYzhiNTEBu////9X/////////AgAAAAG6////1P///wIAAAABuf///9P///8CAAAAAAAAAAABuP///9L///8AAAAACgEAAAAAAAAAAAIAAAAABkkAAAAkZTY1ZDY5MTgtYjdhNC00MDNjLThiNjUtZjE4Y2Q2YTIzYmFjCSkAAAAKCgoKARcAAAAUAAAACUsAAAAJTAAAAAlNAAAABk4AAAAGSXRlbUlkBk8AAAALSXRlbSBudW1iZXIGUAAAAAZTdHJpbmcJKQAAAAZSAAAAJDJmMzEzNzJlLThmMTAtNDBhYS05ZDZlLTg0ODlkNjMyMDAzYQGt////1f////////8DAAAAAaz////U////AAAAAAGr////0////wIAAAAAAAAAAAGq////0v///wAAAAAKAQAAAAAAAAAAAwAAAAAGVwAAACQ5M2U3ODY1Yy0xMTUxLTQ3ZTktOTlhNC1kMTdmNzE1NzM0OWYGWAAAABhUYWJsZS5JbnZlbnRUcmFucy5JdGVtSWQKCgoKARgAAAAUAAAACVkAAAAJWgAAAAlbAAAABlwAAAAISXRlbU5hbWUGXQAAAAlJdGVtIG5hbWUGXgAAAAZTdHJpbmcJKQAAAAZgAAAAJGY5YzQzOThhLWU1MzUtNGVjOC05YTdiLWJhMzY2OGFiZmYxMwGf////1f////////8EAAAAAZ7////U////AAAAAAGd////0////wIAAAAAAAAAAAGc////0v///wAAAAAKAQAAAAAAAAAABAAAAAAGZQAAACQxMzM0ZDIwYS1kZTkyLTRkZjQtYTM1OC0zMjcyM2Q2ODRiOWIGZgAAADNUYWJsZS5JbnZlbnRUcmFucy5JdGVtSWR+VGFibGUuSW52ZW50VGFibGUuSXRlbU5hbWUKCgoKARkAAAAUAAAACWcAAAAJaAAAAAlpAAAABmoAAAAMRGF0ZVBoeXNpY2FsBmsAAAANUGh5c2ljYWwgZGF0ZQZsAAAABERhdGUJKQAAAAZuAAAAJGVmZGMwZTAwLWI1MGUtNGQ0ZC1hNzFiLWJkZWRjNzU3ZDM2YgGR////1f////////8FAAAAAZD////U////AAAAAAGP////0////wIAAAAAAAAAAAGO////0v///wAAAAAKAQAAAAAAAAAABQAAAAAGcwAAACQzZTNmN2MzZi04MzE0LTQwYTEtYTdhZC0xY2VkY2EyZjI4ZDAGdAAAAB5UYWJsZS5JbnZlbnRUcmFucy5EYXRlUGh5c2ljYWwKCgoKARoAAAAUAAAACXUAAAAJdgAAAAl3AAAABngAAAALU3RhdHVzSXNzdWUGeQAAAAxJc3N1ZSBzdGF0dXMGegAAAARFbnVtCSkAAAAGfAAAACQxYjYwNzJjZi01NzM2LTQwNzEtYWMwMy04MTkxNmMwOTZkMGYBg////9X/////////BgAAAAGC////1P///wAAAAABgf///9P///8AAAAAAAAAAAABgP///9L///8AAAAACgEAAAAAAAAAAAYAAAAABoEAAAAkYjI2ZDBlNGQtOTVlMS00NDAzLTk0ODEtM2Q2Nzk3MWU4NDdjBoIAAAAdVGFibGUuSW52ZW50VHJhbnMuU3RhdHVzSXNzdWUKCgoKARsAAAAUAAAACYMAAAAJhAAAAAmFAAAABoYAAAADUXR5BocAAAAIUXVhbnRpdHkGiAAAAARSZWFsCSkAAAAGigAAACQ4N2IxOTJkYi02NTI2LTRhMzktOGUxYS0zMGU0Y2RhZjFjMGQBdf///9X///8BAAAABwAAAAF0////1P///wAAAAABc////9P///8CAAAAAAAAAAABcv///9L///8AAAAACgEAAAAAAAAAAAcAAAAABo8AAAAkYWJhOTYwZDQtODViMi00ZDY2LTk0MWItMGE4NDAwYjc5N2JmBpAAAAAVVGFibGUuSW52ZW50VHJhbnMuUXR5CgoKCgEcAAAAFAAAAAmRAAAACZIAAAAJkwAAAAaUAAAADURhdGVGaW5hbmNpYWwGlQAAAA5GaW5hbmNpYWwgZGF0ZQaWAAAABERhdGUJKQAAAAaYAAAAJDZiNDhjYTU5LTIyZGYtNDlhMS04NGIxLWNiOWZjMWIxOTViNwFn////1f////////8IAAAAAWb////U////AAAAAAFl////0////wIAAAAAAAAAAAFk////0v///wAAAAAKAQAAAAAAAAAACAAAAAAGnQAAACQ4MzIzYzg5Yy04YmZhLTQyZmItYjVhNi1mOWU2NDJiZjdmOGEGngAAAB9UYWJsZS5JbnZlbnRUcmFucy5EYXRlRmluYW5jaWFsCgoKCgEdAAAAFAAAAAmfAAAACaAAAAAJoQAAAAaiAAAAD1ZvdWNoZXJQaHlzaWNhbAajAAAAEFBoeXNpY2FsIHZvdWNoZXIGpAAAAAZTdHJpbmcJKQAAAAamAAAAJDQ4YmY3ZmVhLThjNTYtNGE5NC05MjEyLTk5MTk3ZGRmZTIxYgFZ////1f////////8JAAAAAVj////U////AAAAAAFX////0////wIAAAAAAAAAAAFW////0v///wAAAAAKAQAAAAAAAAAACQAAAAAGqwAAACRhNjUxYzVhZC0zOGEzLTQ3OTktYWRjZS1jZWYyNzk1ODlkNTEGrAAAACFUYWJsZS5JbnZlbnRUcmFucy5Wb3VjaGVyUGh5c2ljYWwKCgoKAR4AAAAUAAAACa0AAAAJrgAAAAmvAAAABrAAAAA3QXRsYXNNYW5hZ2VkQ29sdW1uX2RjY2Y1NWFlLWMzYTUtNGU2MC05Y2RkLTVlNTA1NzI4MWVkMAaxAAAADjEyMDAxMCBiYWxhbmNlCSkAAAAJKQAAAAazAAAAJDQxMTA0YmExLTMyYTMtNDgwZS1hMGYwLWMzZjg5NDBjOWEzMQFM////1f////////8KAAAAAUv////U////AgAAAAFK////0////wIAAAAAAAAAAAFJ////0v///wAAAAAKAQAAAAAAAAAACgAAAAAGuAAAACQzMjgxZGE5My1iODVjLTRlYTQtOGU4Mi1hMzUwYzFhMzRiYWMJKQAAAAoKCgoFIQAAADhHbG9iZVNvZnR3YXJlLkF0bGFzNDAuQXRsYXNDb21tb25DbGllbnQuUmVwb3J0LlJlZmVyZW5jZQEAAAAKX3JlZmVyZW5jZQcIHwAAAAm6AAAAByIAAAAAAQAAAAQAAAAEPEdsb2JlU29mdHdhcmUuQXRsYXM0MC5BdGxhc0NvbW1vbkNsaWVudC5EYXRhU291cmNlRmllbGRWYWx1ZR8AAAAJuwAAAAm8AAAACb0AAAAJvgAAAAQ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/AAAAAQAAAAEAAAAEJ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eAAAACcAAAAAHAAAACcEAAAAEJ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cIAAAAHAAAACcMAAAABMQAAACMAAAAJxAAAAAAAAAAAAAAAATIAAAAkAAAA0AAAAAnAAAAABwAAAAnGAAAAATMAAAAlAAAAxAAAAAnCAAAABwAAAAnIAAAAAT4AAAAjAAAACcQAAAAAAAAAAAAAAAE/AAAAJAAAANAAAAAJwAAAAAcAAAAJywAAAAFAAAAAJQAAAMQAAAAJwgAAAAcAAAAJzQAAAAFLAAAAIwAAAAnOAAAAAQAAAAEAAAABTAAAACQAAADXAAAACcAAAAAHAAAACdAAAAABTQAAACUAAADSAAAACcIAAAAHAAAACdIAAAABWQAAACMAAAAJ0wAAAAEAAAABAAAAAVoAAAAkAAAAzgAAAAnAAAAABwAAAAnVAAAAAVsAAAAlAAAAywAAAAnCAAAABwAAAAnXAAAAAWcAAAAjAAAACdgAAAABAAAAAQAAAAFoAAAAJAAAANYAAAAJwAAAAAcAAAAJ2gAAAAFpAAAAJQAAANIAAAAJwgAAAAcAAAAJ3AAAAAF1AAAAIwAAAAndAAAAAQAAAAEAAAABdgAAACQAAADWAAAACcAAAAAHAAAACd8AAAABdwAAACUAAADSAAAACcIAAAAHAAAACeEAAAABgwAAACMAAAAJ4gAAAAEAAAABAAAAAYQAAAAkAAAA4QAAAAnAAAAAEQAAAAnkAAAAAYUAAAAlAAAA0gAAAAnCAAAABwAAAAnmAAAAAZEAAAAjAAAACecAAAABAAAAAQAAAAGSAAAAJAAAAGUAAAAJ6AAAAAcAAAAJ6QAAAAGTAAAAJQAAAGIAAAAJ6gAAAAcAAAAJ6wAAAAGfAAAAIwAAAAnsAAAAAQAAAAEAAAABoAAAACQAAAADAAAACe0AAAADAAAACe4AAAAEo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BrQAAACMAAAAJ8AAAAAAAAAAAAAAAAa4AAAAkAAAABQAAAAntAAAAAwAAAAnyAAAABK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DAAAAB1ZlcnNpb24IQ29tcGFyZXIISGFzaFNpemUAAwAIkgFTeXN0ZW0uQ29sbGVjdGlvbnMuR2VuZXJpYy5HZW5lcmljRXF1YWxpdHlDb21wYXJlcmAxW1tTeXN0ZW0uU3RyaW5nLCBtc2NvcmxpYiwgVmVyc2lvbj00LjAuMC4wLCBDdWx0dXJlPW5ldXRyYWwsIFB1YmxpY0tleVRva2VuPWI3N2E1YzU2MTkzNGUwODldXQgAAAAACQwAAAAAAAAAD7oAAAABAAAACAEAAAAFuwAAADxHbG9iZVNvZnR3YXJlLkF0bGFzNDAuQXRsYXNDb21tb25DbGllbnQuRGF0YVNvdXJjZUZpZWxkVmFsdWUEAAAAEl9pc0RyaWxsRG93bkZpbHRlcgZfZHNLZXkKX2ZpZWxkbmFtZQtfZmllbGRWYWx1ZQABAQEBHwAAAAAG9AAAABFUYWJsZS5JbnZlbnRUcmFucwb1AAAACkRhdGFBcmVhSWQJBgAAAAG8AAAAuwAAAAAJ9AAAAAb4AAAADURhdGVGaW5hbmNpYWwG+QAAABwwMS4wNi4yMDE3IC4uIDMxLjEyLjIwOTksICIiAb0AAAC7AAAAAAn0AAAABvsAAAAJVHJhbnNUeXBlBvwAAAAFU2FsZXMBvgAAALsAAAAACfQAAAAG/gAAAAxEYXRlUGh5c2ljYWwG/wAAABgwMS4wMS4yMDA4IC4uIDMxLjA1LjIwMTcHvwAAAAABAAAABAAAAAQ3R2xvYmVTb2Z0d2FyZS5BdGxhczQwLkF0bGFzQ29tbW9uLlR5cGUuRmllbGRPdXRwdXRGaWVsZA4AAAAJAAEAAA0DBMA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E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/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f7+//8yR2xvYmVTb2Z0d2FyZS5BdGxhczQwLkF0bGFzQ29tbW9uLkNvbHVtbkF0dHJpYnV0ZXMBAAAAB3ZhbHVlX18ACA4AAAAQAAAABgMBAAAETm9uZQH8/v////7//wH7/v///v7//wkAAAAJKQAAAAH5/v////7//wH4/v///v7//wsAAAAGCQEAAAEwAfb+/////v//AfX+///+/v//BAAAAAYMAQAAB0dlbmVyYWwB8/7////+//8B8v7///7+//8CAAAABg8BAAABMQHw/v////7//wHv/v///v7//wAAAAAGEgEAAAQ5Ljg2Ae3+/////v//Aez+///+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v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XAQAACEZvbnRCb2xkBhgBAAAFRmFsc2UB5/7//+r+//8GGgEAAApGb250SXRhbGljCRgBAAAB5P7//+r+//8GHQEAAA1Gb250VW5kZXJsaW5lBh4BAAAFLTQxNDIB4f7//+r+//8GIAEAAAhGb250TmFtZQYhAQAAB0NhbGlicmkB3v7//+r+//8GIwEAAAlGb250Q29sb3IGJAEAAAEwAdv+///q/v//BiYBAAAIRm9udFNpemUGJwEAAAIxMQHY/v//6v7//wYpAQAACUZvbnRTdHlsZQYqAQAAB1JlZ3VsYXIHxAAAAAABAAAAAAAAAAQ3R2xvYmVTb2Z0d2FyZS5BdGxhczQwLkF0bGFzQ29tbW9uLlR5cGUuRmllbGRPdXRwdXRGaWVsZA4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+/////v//AdT+///+/v//JAAAAAk1AAAAAdL+/////v//AdH+///+/v//CwAAAAYwAQAAATEBz/7////+//8Bzv7///7+//8EAAAABjMBAAAHR2VuZXJhbAHM/v////7//wHL/v///v7//wIAAAAGNgEAAAExAcn+/////v//Acj+///+/v//AAAAAAY5AQAAAjEyAcb+/////v//AcX+///+/v//AwAAAAY8AQAAXD1BdGxhc1RhYmxlKCJQUk9EIixEYXRhQXJlYUlkLCJULlNhbGVzVGFibGUiLCIlQ3VzdEFjY291bnQiLCIiLCIiLCIiLCIiLCIiLCIiLCJTYWxlc0lkIiwkQTMp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/7//+r+//8GPgEAAAhGb250Qm9sZAkYAQAAAcD+///q/v//BkEBAAAKRm9udEl0YWxpYwkYAQAAAb3+///q/v//BkQBAAANRm9udFVuZGVybGluZQZFAQAABS00MTQyAbr+///q/v//BkcBAAAIRm9udE5hbWUGSAEAAAdDYWxpYnJpAbf+///q/v//BkoBAAAJRm9udENvbG9yBksBAAABMAG0/v//6v7//wZNAQAACEZvbnRTaXplBk4BAAACMTEBsf7//+r+//8GUAEAAAlGb250U3R5bGUGUQEAAAdSZWd1bGFy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v////7//wGt/v///v7//yQAAAAJQgAAAAGr/v////7//wGq/v///v7//wsAAAAGVwEAAAEyAaj+/////v//Aaf+///+/v//BAAAAAZaAQAAB0dlbmVyYWwBpf7////+//8BpP7///7+//8CAAAABl0BAAABMQGi/v////7//wGh/v///v7//wAAAAAGYAEAAAU0MS4xNAGf/v////7//wGe/v///v7//wMAAAAGYwEAAFc9QXRsYXNUYWJsZSgiUFJPRCIsRGF0YUFyZWFJZCwiVC5DdXN0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6v7//wk+AQAACRgBAAABmf7//+r+//8JQQEAAAkYAQAAAZb+///q/v//CUQBAAAGbAEAAAUtNDE0MgGT/v//6v7//wlHAQAABm8BAAAHQ2FsaWJyaQGQ/v//6v7//wlKAQAABnIBAAABMAGN/v//6v7//wlNAQAABnUBAAACMTEBiv7//+r+//8JUAEAAAZ4AQAAB1JlZ3VsYXIHzgAAAAABAAAABAAAAAQ3R2xvYmVTb2Z0d2FyZS5BdGxhczQwLkF0bGFzQ29tbW9uLlR5cGUuRmllbGRPdXRwdXRGaWVsZA4AAAAJeQEAAA0DB9A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G/v////7//wGF/v///v7//wYAAAAGfAEAAAVUb3RhbAGD/v////7//wGC/v///v7//xAAAAAJAwEAAAGA/v////7//wF//v///v7//wkAAAAJKQAAAAF9/v////7//wF8/v///v7//wsAAAAGhQEAAAEzAXr+/////v//AXn+///+/v//BAAAAAaIAQAAB0dlbmVyYWwBd/7////+//8Bdv7///7+//8CAAAABosBAAABMQF0/v////7//wFz/v///v7//wAAAAAGjgEAAAUxN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H+///q/v//CRcBAAAJGAEAAAFu/v//6v7//wkaAQAACRgBAAABa/7//+r+//8JHQEAAAaXAQAABS00MTQyAWj+///q/v//CSABAAAGmgEAAAdDYWxpYnJpAWX+///q/v//CSMBAAAGnQEAAAEwAWL+///q/v//CSYBAAAGoAEAAAIxMQFf/v//6v7//wkpAQAABqMBAAAHUmVndWxhcgfTAAAAAAEAAAAEAAAABDdHbG9iZVNvZnR3YXJlLkF0bGFzNDAuQXRsYXNDb21tb24uVHlwZS5GaWVsZE91dHB1dEZpZWxkDgAAAAmkAQAADQMH1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v+/////v//AVr+///+/v//CQAAAAkpAAAAAVj+/////v//AVf+///+/v//CwAAAAaqAQAAATQBVf7////+//8BVP7///7+//8EAAAABq0BAAAHR2VuZXJhbAFS/v////7//wFR/v///v7//wIAAAAGsAEAAAExAU/+/////v//AU7+///+/v//AAAAAAazAQAABTM0Ljg2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7//+r+//8JFwEAAAkYAQAAAUn+///q/v//CRoBAAAJGAEAAAFG/v//6v7//wkdAQAABrwBAAAFLTQxNDIBQ/7//+r+//8JIAEAAAa/AQAAB0NhbGlicmkBQP7//+r+//8JIwEAAAbCAQAAATABPf7//+r+//8JJgEAAAbFAQAAAjExATr+///q/v//CSkBAAAGyAEAAAdSZWd1bGFyB9gAAAAAAQAAAAQAAAAEN0dsb2JlU29mdHdhcmUuQXRsYXM0MC5BdGxhc0NvbW1vbi5UeXBlLkZpZWxkT3V0cHV0RmllbGQOAAAACck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v7////+//8BNf7///7+//8QAAAACQMBAAABM/7////+//8BMv7///7+//8JAAAACSkAAAABMP7////+//8BL/7///7+//8LAAAABtIBAAABNQEt/v////7//wEs/v///v7//wQAAAAG1QEAAAhtL2QveXl5eQEq/v////7//wEp/v///v7//wIAAAAG2AEAAAExASf+/////v//ASb+///+/v//AAAAAAbb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7//+r+//8JFwEAAAkYAQAAASH+///q/v//CRoBAAAJGAEAAAEe/v//6v7//wkdAQAABuQBAAAFLTQxNDIBG/7//+r+//8JIAEAAAbnAQAAB0NhbGlicmkBGP7//+r+//8JIwEAAAbqAQAAATABFf7//+r+//8JJgEAAAbtAQAAAjExARL+///q/v//CSkBAAAG8AEAAAdSZWd1bGFyB90AAAAAAQAAAAQAAAAEN0dsb2JlU29mdHdhcmUuQXRsYXM0MC5BdGxhc0NvbW1vbi5UeXBlLkZpZWxkT3V0cHV0RmllbGQOAAAACfE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v7////+//8BDf7///7+//8QAAAACQMBAAABC/7////+//8BCv7///7+//8JAAAACSkAAAABCP7////+//8BB/7///7+//8LAAAABvoBAAABNgEF/v////7//wEE/v///v7//wQAAAAG/QEAAAdHZW5lcmFsAQL+/////v//AQH+///+/v//AgAAAAYAAgAAATEB//3////+//8B/v3///7+//8AAAAABgMCAAAFMTIuODY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8/f//6v7//wkXAQAACRgBAAAB+f3//+r+//8JGgEAAAkYAQAAAfb9///q/v//CR0BAAAGDAIAAAUtNDE0MgHz/f//6v7//wkgAQAABg8CAAAHQ2FsaWJyaQHw/f//6v7//wkjAQAABhICAAABMAHt/f//6v7//wkmAQAABhUCAAACMTEB6v3//+r+//8JKQEAAAYYAgAAB1JlZ3VsYXIH4gAAAAABAAAABAAAAAQ3R2xvYmVTb2Z0d2FyZS5BdGxhczQwLkF0bGFzQ29tbW9uLlR5cGUuRmllbGRPdXRwdXRGaWVsZA4AAAAJGQIAAA0DB+Q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m/f////7//wHl/f///v7//xAAAAAJAwEAAAHj/f////7//wHi/f///v7//wkAAAAJKQAAAAHg/f////7//wHf/f///v7//wsAAAAGIgIAAAE3Ad39/////v//Adz9///+/v//BAAAAAYlAgAAMF8gKiAjLCMjMC4wMF8gO18gKiAtIywjIzAuMDBfIDtfICogIi0iPz9fIDtfIEBfIAHa/f////7//wHZ/f///v7//wIAAAAGKAIAAAExAdf9/////v//Adb9///+/v//AAAAAAYrAgAABTEwLjI5AdT9/////v//AdP9///+/v//JAAAAAmHAAAAAdH9/////v//AdD9///+/v//DAAAAAYxAgAABFRydWUBzv3////+//8Bzf3///7+//8KAAAABjQCAAAFRmFsc2UH5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L/f//6v7//wkXAQAACRgBAAAByP3//+r+//8JGgEAAAkYAQAAAcX9///q/v//CR0BAAAGPQIAAAUtNDE0MgHC/f//6v7//wkgAQAABkACAAAHQ2FsaWJyaQG//f//6v7//wkjAQAABkMCAAABMAG8/f//6v7//wkmAQAABkYCAAACMTEBuf3//+r+//8JKQEAAAZJAgAAB1JlZ3VsYXIH5wAAAAABAAAABAAAAAQ3R2xvYmVTb2Z0d2FyZS5BdGxhczQwLkF0bGFzQ29tbW9uLlR5cGUuRmllbGRPdXRwdXRGaWVsZA4AAAAJSgIAAA0DAegAAADAAAAAB+k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1/f////7//wG0/f///v7//wkAAAAJKQAAAAGy/f////7//wGx/f///v7//wsAAAAGUAIAAAE4Aa/9/////v//Aa79///+/v//BAAAAAZTAgAACG0vZC95eXl5Aaz9/////v//Aav9///+/v//AgAAAAZWAgAAATEBqf3////+//8BqP3///7+//8AAAAABlkCAAACMTUB6gAAAAwAAAAH6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m/f//6v7//wZbAgAACEZvbnRCb2xkCRgBAAABo/3//+r+//8GXgIAAApGb250SXRhbGljCRgBAAABoP3//+r+//8GYQIAAA1Gb250VW5kZXJsaW5lBmICAAAFLTQxNDIBnf3//+r+//8GZAIAAAhGb250TmFtZQZlAgAAB0NhbGlicmkBmv3//+r+//8GZwIAAAlGb250Q29sb3IGaAIAAAEwAZf9///q/v//BmoCAAAIRm9udFNpemUGawIAAAIxMQGU/f//6v7//wZtAgAACUZvbnRTdHlsZQZuAgAAB1JlZ3VsYXIH7AAAAAABAAAABAAAAAQ3R2xvYmVTb2Z0d2FyZS5BdGxhczQwLkF0bGFzQ29tbW9uLlR5cGUuRmllbGRPdXRwdXRGaWVsZA4AAAAJbwIAAA0DAe0AAADAAAAAB+4A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Q/f////7//wGP/f///v7//wkAAAAJKQAAAAGN/f////7//wGM/f///v7//wsAAAAGdQIAAAE5B/AAAAAAAQAAAAAAAAAEN0dsb2JlU29mdHdhcmUuQXRsYXM0MC5BdGxhc0NvbW1vbi5UeXBlLkZpZWxkT3V0cHV0RmllbGQOAAAAB/IA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f////7//wGJ/f///v7//yQAAAAJsQAAAAGH/f////7//wGG/f///v7//wsAAAAGewIAAAIxMAUA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GE/f//1f////////8ABn0CAAAGU3RyaW5nBn4CAAAGTnVtYmVyCX8CAAABgP3//9P///8CAAAABX/9//85R2xvYmVTb2Z0d2FyZS5BdGxhczQwLkF0bGFzQ29tbW9uLk51bWJlclNlcXVlbmNlQ29uZGl0aW9uAQAAAAd2YWx1ZV9fAAgOAAAAAQAAAAAABoICAAARVGFibGUuSW52ZW50VHJhbnMJJgAAAAkpAAAACv////8JggIAAAoJJgAAAAoKCgkpAAAACYgCAAAJKQAAAAF5AQAAAAEAAAF2/f//1f////////8ABosCAAAGU3RyaW5nBowCAAALSXRlbSBudW1iZXIJfwIAAAFy/f//0////wIAAAABcf3//3/9//8BAAAAAAAJggIAAAlOAAAACSkAAAAK/////wmCAgAACglOAAAACgoKCSkAAAAJlgIAAAkpAAAAAaQBAAAAAQAAAWj9///V/////////wAGmQIAAAZTdHJpbmcGmgIAAAlJdGVtIG5hbWUJmwIAAAFk/f//0////wIAAAABY/3//3/9//8BAAAAAAAGngIAACpUYWJsZS5JbnZlbnRUcmFucy5JdGVtSWR+VGFibGUuSW52ZW50VGFibGUJXAAAAAkpAAAACv////8JngIAAAoJXAAAAAajAgAABkl0ZW1JZAakAgAAC0ludmVudFRyYW5zCgkpAAAACaYCAAAJKQAAAAHJAQAAAAEAAAFY/f//1f////////8ABqkCAAAERGF0ZQaqAgAADVBoeXNpY2FsIGRhdGUJfwIAAAFU/f//0////wIAAAABU/3//3/9//8BAAAAAAAJggIAAAlqAAAACSkAAAAK/////wmCAgAACglqAAAACgoKCSkAAAAJtAIAAAkpAAAAAfEBAAAAAQAAAUr9///V/////////wAGtwIAAARFbnVtBrgCAAAMSXNzdWUgc3RhdHVzCX8CAAABRv3//9P///8AAAAAAUX9//9//f//AQAAAAAACYICAAAJeAAAAAkpAAAACv////8JggIAAAoJeAAAAAoKCgkpAAAACcICAAAJKQAAAAEZAgAAAAEAAAE8/f//1f////////8BBsUCAAAEUmVhbAbGAgAACFF1YW50aXR5CX8CAAABOP3//9P///8CAAAAATf9//9//f//AQAAAAAACYICAAAJhgAAAAkpAAAACv////8JggIAAAoJhgAAAAoKCgkpAAAACdACAAAJKQAAAAFKAgAAAAEAAAEu/f//1f////////8ABtMCAAAERGF0ZQbUAgAADkZpbmFuY2lhbCBkYXRlCdUCAAABKv3//9P///8CAAAAASn9//9//f//AQAAAAAABtgCAAARVGFibGUuSW52ZW50VHJhbnMJlAAAAAkpAAAACv////8J2AIAAAoJlAAAAAoKCgkpAAAACd4CAAAJKQAAAAFvAgAAAAEAAAEg/f//1f////////8ABuECAAAGU3RyaW5nBuICAAAQUGh5c2ljYWwgdm91Y2hlcgnjAgAAARz9///T////AgAAAAEb/f//f/3//wEAAAAAAAbmAgAAEVRhYmxlLkludmVudFRyYW5zCaIAAAAJKQAAAAr/////CeYCAAAKCaIAAAAKCgoJKQAAAAnsAgAACSkAAAAFfwI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buAgAAC0ludmVudFRyYW5zBu8CAAAWSW52ZW50b3J5IHRyYW5zYWN0aW9ucwkpAAAACSkAAAAJKQAAAAUP/f//MEdsb2JlU29mdHdhcmUuQXRsYXM0MC5BdGxhc0NvbW1vbi5EYXRhU291cmNlVHlwZQEAAAAHdmFsdWVfXwAIDgAAAAAAAAAJ8gIAAAnzAgAABAz9//8LU3lzdGVtLkd1aWQLAAAAAl9hAl9iAl9jAl9kAl9lAl9mAl9nAl9oAl9pAl9qAl9rAAAAAAAAAAAAAAAIBwcCAgICAgICAqE9wGd8Tc9IjCDSY9pxRdkJKQAAAAkpAAAACfYCAAAJggIAAAoKCgoKAQAAAAUI/f//NEdsb2JlU29mdHdhcmUuQXRsYXM0MC5BdGxhc0NvbW1vbi5EYXRhU291cmNlSm9pbk1vZGUBAAAAB3ZhbHVlX18ACA4AAAAAAAAABQf9//81R2xvYmVTb2Z0d2FyZS5BdGxhczQwLkF0bGFzQ29tbW9uLkRhdGFTb3VyY2VGZXRjaE1vZGUBAAAAB3ZhbHVlX18ACA4AAAAAAAAAAAn6AgAAAYgCAAAlAAAAdQAAAAnCAAAAAwAAAAn8AgAAAZYCAAAlAAAAdQAAAAnCAAAAAwAAAAn+AgAAAZsCAAB/AgAA/////wb/AgAAC0ludmVudFRhYmxlBgADAAAFSXRlbXMJKQAAAAkpAAAACSkAAAAB/vz//w/9//8AAAAACQMDAAAJBAMAAAH7/P//DP3//zuCcPJ52rFAr1XcHZCVxGsJKQAAAAkpAAAACQcDAAAJngIAAAYJAwAAC0ludmVudFRyYW5zBgoDAAARVGFibGUuSW52ZW50VHJhbnMGCwMAABhUYWJsZS5JbnZlbnRUcmFucy5JdGVtSWQGDAMAAAZJdGVtSWQGDQMAAAZJdGVtSWQBAAAAAfL8//8I/f//AAAAAAHx/P//B/3//wAAAAAACRADAAABpgIAACUAAABsAAAACcIAAAADAAAACRIDAAABtAIAACUAAAB1AAAACcIAAAADAAAACRQDAAABwgIAACUAAAB1AAAACcIAAAADAAAACRYDAAAB0AIAACUAAAB1AAAACcIAAAADAAAACRgDAAAB1QIAAH8CAAD/////BhkDAAALSW52ZW50VHJhbnMGGgMAABZJbnZlbnRvcnkgdHJhbnNhY3Rpb25zCSkAAAAJKQAAAAkpAAAAAeT8//8P/f//AAAAAAkdAwAACR4DAAAB4fz//wz9//9cZ6F9LhMNQZDatrQb1ri5CSkAAAAJKQAAAAkhAwAACdgCAAAKCgoKCgEAAAAB3fz//wj9//8AAAAAAdz8//8H/f//AAAAAAAJJQMAAAHeAgAAJQAAACIAAAAJ6gAAAAMAAAAJJwMAAAHjAgAAfwIAAP////8GKAMAAAtJbnZlbnRUcmFucwYpAwAAFkludmVudG9yeSB0cmFuc2FjdGlvbnMJKQAAAAkpAAAACSkAAAAB1fz//w/9//8AAAAACSwDAAAJLQMAAAHS/P//DP3//3FtGn+v5iFBn/pC0VkScOAJKQAAAAkpAAAACTADAAAJ5gIAAAoKCgoKAQAAAAHO/P//CP3//wAAAAABzfz//wf9//8AAAAAAAk0AwAAAewCAAAlAAAAAgAAAAkMAAAAAwAAAAk2AwAABP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TcDAAARAAAACTgDAAAE8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nCAAAAEQAAAAk6AwAABP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3AwAAAAAAAAT6Ag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8AwAAAAAAAAf8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8///q/v//Bj4DAAAISGVscFRleHQGPwMAADVPcmRlciBudW1iZXIsIHByb2plY3QgbnVtYmVyLCBwcm9kdWN0aW9uIG51bWJlciwgZXRjLgHA/P//6v7//wZBAwAABUxhYmVsCX4CAAABvfz//+r+//8GRAMAAARUeXBlCX0CAAAH/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6/P//6v7//wk+AwAABkgDAAAOSWRlbnRpZnkgaXRlbS4Bt/z//+r+//8JQQMAAAmMAgAAAbT8///q/v//CUQDAAAJiwIAAAEDAwAA8gIAAAEAAAAJwgAAAAMAAAAJUAMAAAQE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wAAAAAAAAAAQcDAAD2AgAAAAAAAAnCAAAAAAAAAAEQAwAA+gIAAAAAAAAJUwMAAAAAAAAHE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/P//6v7//wlBAwAACZoCAAABqfz//+r+//8JRAMAAAmZAgAABx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z//+r+//8JPgMAAAZcAwAAHERhdGUgb2YgcGh5c2ljYWwgdHJhbnNhY3Rpb24Bo/z//+r+//8JQQMAAAmqAgAAAaD8///q/v//CUQDAAAJqQIAAAc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38///q/v//CT4DAAAGZQMAAClTdGF0dXMgZm9yIHF1YW50aXR5IGluIHJlbGF0aW9uIHRvIGlzc3VlcwGa/P//6v7//wlBAwAACbgCAAABl/z//+r+//8JRAMAAAm3AgAABx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+r+//8JPgMAAAZuAwAAJFF1YW50aXR5IGF0dGFjaGVkIHRvIHRoZSB0cmFuc2FjdGlvbgGR/P//6v7//wlBAwAACcYCAAABjvz//+r+//8JRAMAAAnFAgAAAR0DAADyAgAABwAAAAl1AwAABwAAAAl2AwAAAR4DAADzAgAAAwAAAAl3AwAAAwAAAAl4AwAABCE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XUDAAADAAAACXoDAAABJQMAAPoCAAAAAAAACXsDAAAAAAAAByc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z//+r+//8GfQMAAAVMYWJlbAnUAgAAAYH8///q/v//BoADAAAEVHlwZQnTAgAAASwDAADyAgAACQAAAAmCAwAAEQAAAAmDAwAAAS0DAADzAgAAAwAAAAnqAAAAAwAAAAmFAwAABDA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YIDAAADAAAACYcDAAABNAMAAPoCAAAAAAAACYgDAAAAAAAABz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+r+//8GigMAAAVMYWJlbAniAgAAAXT8///q/v//Bo0DAAAEVHlwZQnhAgAAATcDAAAMAAAABzg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HH8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pADAAAYVGFibGUuSW52ZW50VHJhbnMuSXRlbUlkCXkBAAABbvz//3H8//8GkwMAAB9UYWJsZS5JbnZlbnRUcmFucy5JbnZlbnRUcmFuc0lkCZQDAAABa/z//3H8//8GlgMAABtUYWJsZS5JbnZlbnRUcmFucy5UcmFuc1R5cGUJlwMAAAFo/P//cfz//waZAwAAHFRhYmxlLkludmVudFRyYW5zLlRyYW5zUmVmSWQJAAEAAAFl/P//cfz//wacAwAAHlRhYmxlLkludmVudFRyYW5zLkRhdGVQaHlzaWNhbAnJAQAAAWL8//9x/P//Bp8DAAAfVGFibGUuSW52ZW50VHJhbnMuRGF0ZUZpbmFuY2lhbAmgAwAAAV/8//9x/P//BqIDAAAfVGFibGUuSW52ZW50VHJhbnMuU3RhdHVzUmVjZWlwdAmjAwAAAVz8//9x/P//BqUDAAAdVGFibGUuSW52ZW50VHJhbnMuU3RhdHVzSXNzdWUJ8QEAAAFZ/P//cfz//waoAwAAFVRhYmxlLkludmVudFRyYW5zLlF0eQkZAgAAAVb8//9x/P//BqsDAAAiVGFibGUuSW52ZW50VHJhbnMuQ29zdEFtb3VudFBvc3RlZAmsAwAABzo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RT/P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q4DAAAfVGFibGUuSW52ZW50VHJhbnMuRGF0ZUZpbmFuY2lhbAmvAwAAAVD8//9T/P//BrEDAAAdVGFibGUuSW52ZW50VHJhbnMuU3RhdHVzSXNzdWUJsgMAAAFN/P//U/z//wa0AwAAGFRhYmxlLkludmVudFRyYW5zLkl0ZW1JZAm1AwAAAUr8//9T/P//BrcDAAAfVGFibGUuSW52ZW50VHJhbnMuSW52ZW50VHJhbnNJZAm4AwAAAUf8//9T/P//BroDAAAcVGFibGUuSW52ZW50VHJhbnMuVHJhbnNSZWZJZAm7AwAAAUT8//9T/P//Br0DAAAeVGFibGUuSW52ZW50VHJhbnMuRGF0ZVBoeXNpY2FsCb4DAAABQfz//1P8//8GwAMAAB9UYWJsZS5JbnZlbnRUcmFucy5TdGF0dXNSZWNlaXB0CcEDAAABPvz//1P8//8GwwMAABtUYWJsZS5JbnZlbnRUcmFucy5UcmFuc1R5cGUJxAMAAAQ8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UA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O/z//3H8//8GxgMAADNUYWJsZS5JbnZlbnRUcmFucy5JdGVtSWR+VGFibGUuSW52ZW50VGFibGUuSXRlbU5hbWUJpAEAAAFTAwAAPAMAAAF1AwAADAAAAAd2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4/P//cfz//wbJAwAAHFRhYmxlLkludmVudFRyYW5zLlRyYW5zUmVmSWQJAAEAAAE1/P//cfz//wbMAwAAGFRhYmxlLkludmVudFRyYW5zLkl0ZW1JZAl5AQAAATL8//9x/P//Bs8DAAAeVGFibGUuSW52ZW50VHJhbnMuRGF0ZVBoeXNpY2FsCckBAAABL/z//3H8//8G0gMAAB1UYWJsZS5JbnZlbnRUcmFucy5TdGF0dXNJc3N1ZQnxAQAAASz8//9x/P//BtUDAAAVVGFibGUuSW52ZW50VHJhbnMuUXR5CRkCAAABKfz//3H8//8G2AMAACRUYWJsZS5JbnZlbnRUcmFucy5Db3N0QW1vdW50UGh5c2ljYWwJ2QMAAAEm/P//cfz//wbbAwAAH1RhYmxlLkludmVudFRyYW5zLkRhdGVGaW5hbmNpYWwJSgIAAAF3AwAADAAAAAd4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I/z//1P8//8G3gMAAB9UYWJsZS5JbnZlbnRUcmFucy5EYXRlRmluYW5jaWFsCd8DAAABIPz//1P8//8G4QMAABtUYWJsZS5JbnZlbnRUcmFucy5UcmFuc1R5cGUJ4gMAAAEd/P//U/z//wbkAwAAHlRhYmxlLkludmVudFRyYW5zLkRhdGVQaHlzaWNhbAnlAwAAB3o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Br8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Z4CAAAJmwIAAAF7AwAAPAMAAAGCAwAADAAAAAeD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X/P//cfz//wbqAwAAHFRhYmxlLkludmVudFRyYW5zLlRyYW5zUmVmSWQJAAEAAAEU/P//cfz//wbtAwAAGFRhYmxlLkludmVudFRyYW5zLkl0ZW1JZAl5AQAAARH8//9x/P//BvADAAAeVGFibGUuSW52ZW50VHJhbnMuRGF0ZVBoeXNpY2FsCckBAAABDvz//3H8//8G8wMAAB1UYWJsZS5JbnZlbnRUcmFucy5TdGF0dXNJc3N1ZQnxAQAAAQv8//9x/P//BvYDAAAVVGFibGUuSW52ZW50VHJhbnMuUXR5CRkCAAABCPz//3H8//8G+QMAAB9UYWJsZS5JbnZlbnRUcmFucy5EYXRlRmluYW5jaWFsCUoCAAABBfz//3H8//8G/AMAACFUYWJsZS5JbnZlbnRUcmFucy5Wb3VjaGVyUGh5c2ljYWwJbwIAAAeF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Avz//1P8//8G/wMAAB9UYWJsZS5JbnZlbnRUcmFucy5EYXRlRmluYW5jaWFsCd8DAAAB//v//1P8//8GAgQAABtUYWJsZS5JbnZlbnRUcmFucy5UcmFuc1R5cGUJ4gMAAAH8+///U/z//wYFBAAAHlRhYmxlLkludmVudFRyYW5zLkRhdGVQaHlzaWNhbAnlAwAAB4c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fn7//8a/P//CZ4CAAAJmwIAAAGIAwAAPAMAAAGUAwAAAAEAAAH2+///1f////////8ABgsEAAAGU3RyaW5nBgwEAAAGTG90IElECX8CAAAB8vv//9P///8CAAAAAfH7//9//f//AQAAAAAACYICAAAGEQQAAA1JbnZlbnRUcmFuc0lkCSkAAAAK/////wmCAgAACgkRBAAACgoKCSkAAAAJFgQAAAkpAAAAAZcDAAAAAQAAAej7///V/////////wAGGQQAAARFbnVtBhoEAAAJUmVmZXJlbmNlCX8CAAAB5Pv//9P///8CAAAAAeP7//9//f//AQAAAAAACYICAAAGHwQAAAlUcmFuc1R5cGUJKQAAAAr/////CYICAAAKCR8EAAAKCgoJKQAAAAkkBAAACSkAAAABoAMAAAABAAAB2vv//9X/////////AAYnBAAABERhdGUGKAQAAA5GaW5hbmNpYWwgZGF0ZQl/AgAAAdb7///T////AgAAAAHV+///f/3//wEAAAAAAAmCAgAABi0EAAANRGF0ZUZpbmFuY2lhbAkpAAAACv////8JggIAAAoJLQQAAAoKCgkpAAAACTIEAAAJKQAAAAGjAwAAAAEAAAHM+///1f////////8ABjUEAAAERW51bQY2BAAADlJlY2VpcHQgc3RhdHVzCX8CAAAByPv//9P///8CAAAAAcf7//9//f//AQAAAAAACYICAAAGOwQAAA1TdGF0dXNSZWNlaXB0CSkAAAAK/////wmCAgAACgk7BAAACgoKCSkAAAAJQAQAAAkpAAAAAawDAAAAAQAAAb77///V/////////wAGQwQAAARSZWFsBkQEAAAVRmluYW5jaWFsIGNvc3QgYW1vdW50CX8CAAABuvv//9P///8CAAAAAbn7//9//f//AQAAAAAACYICAAAGSQQAABBDb3N0QW1vdW50UG9zdGVkCSkAAAAK/////wmCAgAACglJBAAACgoKCSkAAAAJTgQAAAkpAAAABa8D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mCAgAACfgAAAAJKQAAAAZTBAAAAiIi/////wmCAgAACgn4AAAACgoKCSkAAAAJVwQAAAkpAAAAAbIDAACvAwAACYICAAAGWgQAAAtTdGF0dXNJc3N1ZQkpAAAACSkAAAD/////CYICAAAKCVoEAAAKCgoJKQAAAAlfBAAACSkAAAABtQMAAK8DAAAJggIAAAZiBAAABkl0ZW1JZAkpAAAACSkAAAD/////CYICAAAKCWIEAAAKCgoJKQAAAAlnBAAACSkAAAABuAMAAK8DAAAJggIAAAZqBAAADUludmVudFRyYW5zSWQJKQAAAAkpAAAA/////wmCAgAACglqBAAACgoKCSkAAAAJbwQAAAkpAAAAAbsDAACvAwAACYICAAAGcgQAAApUcmFuc1JlZklkCSkAAAAJKQAAAP////8JggIAAAoJcgQAAAoKCgkpAAAACXcEAAAJKQAAAAG+AwAArwMAAAmCAgAABnoEAAAMRGF0ZVBoeXNpY2FsCSkAAAAJKQAAAP////8JggIAAAoJegQAAAoKCgkpAAAACX8EAAAJKQAAAAHBAwAArwMAAAmCAgAABoIEAAANU3RhdHVzUmVjZWlwdAkpAAAACSkAAAD/////CYICAAAKCYIEAAAKCgoJKQAAAAmHBAAACSkAAAABxAMAAK8DAAAJggIAAAn7AAAACSkAAAAJ/AAAAP////8JggIAAAaOBAAAC0ludmVudFRyYW5zCfsAAAAKCgoJKQAAAAmRBAAACSkAAAAB2QMAAAABAAABbfv//9X/////////AQaUBAAABFJlYWwGlQQAABRQaHlzaWNhbCBjb3N0IGFtb3VudAmWBAAAAWn7///T////AgAAAAFo+///f/3//wEAAAAAAAaZBAAAEVRhYmxlLkludmVudFRyYW5zBpoEAAASQ29zdEFtb3VudFBoeXNpY2FsCSkAAAAK/////wmZBAAACgmaBAAACgoKCSkAAAAJnwQAAAkpAAAAAd8DAACvAwAABqEEAAARVGFibGUuSW52ZW50VHJhbnMJ+AAAAAkpAAAACfkAAAD/////CaEEAAAKCfgAAAAKCgoJKQAAAAmoBAAACSkAAAAB4gMAAK8DAAAJoQQAAAn7AAAACSkAAAAJ/AAAAP////8JoQQAAAoJ+wAAAAoKCgkpAAAACbEEAAAJKQAAAAHlAwAArwMAAAmhBAAACf4AAAAJKQAAAAn/AAAA/////wmhBAAACgn+AAAACgoKCSkAAAAJugQAAAkpAAAAARYEAAAlAAAACQAAAAnCAAAAAwAAAAm9BAAAASQEAAAlAAAACQAAAAnCAAAAAwAAAAm/BAAAATIEAAAlAAAACQAAAAnCAAAAAwAAAAnBBAAAAUAEAAAlAAAACQAAAAnCAAAAAwAAAAnDBAAAAU4EAAAlAAAACQAAAAnCAAAAAwAAAAnFBAAAAVcEAAAlAAAAFAAAAAnCAAAAAwAAAAnHBAAAAV8EAAAlAAAAAgAAAAnCAAAAAwAAAAnJBAAAAWcEAAAlAAAAAgAAAAnCAAAAAwAAAAnLBAAAAW8EAAAlAAAAAgAAAAnCAAAAAwAAAAnNBAAAAXcEAAAlAAAAAgAAAAnCAAAAAwAAAAnPBAAAAX8EAAAlAAAAAgAAAAnCAAAAAwAAAAnRBAAAAYcEAAAlAAAAAgAAAAnCAAAAAwAAAAnTBAAAAZEEAAAlAAAAFAAAAAnCAAAAAwAAAAnVBAAAAZYEAAB/AgAA/////wbWBAAAC0ludmVudFRyYW5zBtcEAAAWSW52ZW50b3J5IHRyYW5zYWN0aW9ucwkpAAAACSkAAAAJKQAAAAEn+///D/3//wAAAAAJ2gQAAAnbBAAAAST7//8M/f//LF52fHX6HUeCEVMi2nUrxAkpAAAACSkAAAAJ3gQAAAmZBAAACgoKCgoBAAAAASD7//8I/f//AAAAAAEf+///B/3//wAAAAAACeIEAAABnwQAACUAAABqAAAACcIAAAADAAAACeQEAAABqAQAACUAAABmAAAACeUEAAADAAAACeYEAAABsQQAACUAAABiAAAACeUEAAADAAAACegEAAABugQAACUAAABtAAAACeUEAAADAAAACeoEAAAHv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+///6v7//wk+AwAABu0EAABSU3VtbWFyeSBudW1iZXIvTG90IElEIGZvciB0cmFuc2FjdGlvbnMgYXR0YWNoZWQgdG8gdGhlIHNhbWUgaW52ZW50b3J5IHRyYW5zYWN0aW9uLgES+///6v7//wlBAwAACQwEAAABD/v//+r+//8JRAMAAAkLBAAAB78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v//+r+//8JPgMAAAb2BAAAMlNwZWNpZnkgdGhlIG1vZHVsZSB0aGF0IGdlbmVyYXRlZCB0aGUgdHJhbnNhY3Rpb24uAQn7///q/v//CUEDAAAJGgQAAAEG+///6v7//wlEAwAACRkEAAAHw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///6v7//wk+AwAABv8EAAAdRGF0ZSBvZiBmaW5hbmNpYWwgdHJhbnNhY3Rpb24BAPv//+r+//8JQQMAAAkoBAAAAf36///q/v//CUQDAAAJJwQAAAfD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r6///q/v//CT4DAAAGCAUAAClTdGF0dXMgb2YgcXVhbnRpdHkgaW4gcmVsYXRpb24gdG8gcmVjZWlwdAH3+v//6v7//wlBAwAACTYEAAAB9Pr//+r+//8JRAMAAAk1BAAAB8U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fr//+r+//8JPgMAAAYRBQAANUludmVudG9yeSB2YWx1ZSBmb3IgdGhlIGZpbmFuY2lhbGx5IHVwZGF0ZWQgcXVhbnRpdHkuAe76///q/v//CUEDAAAJRAQAAAHr+v//6v7//wlEAwAACUMEAAAHx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6v7//wlEAwAABhoFAAAERGF0ZQHl+v//6v7//wlBAwAABh0FAAAORmluYW5jaWFsIGRhdGUHy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+v//6v7//wlEAwAABiAFAAAERW51bQHf+v//6v7//wlBAwAABiMFAAAMSXNzdWUgc3RhdHVzB8s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3Pr//+r+//8JRAMAAAYmBQAABlN0cmluZwHZ+v//6v7//wlBAwAABikFAAALSXRlbSBudW1iZXIHz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W+v//6v7//wlEAwAABiwFAAAGU3RyaW5nAdP6///q/v//CUEDAAAGLwUAAAZMb3QgSUQHz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Q+v//6v7//wlEAwAABjIFAAAGU3RyaW5nAc36///q/v//CUEDAAAGNQUAAAZOdW1iZXIH0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v//6v7//wlEAwAABjgFAAAERGF0ZQHH+v//6v7//wlBAwAABjsFAAANUGh5c2ljYWwgZGF0ZQf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T6///q/v//CUQDAAAGPgUAAARFbnVtAcH6///q/v//CUEDAAAGQQUAAA5SZWNlaXB0IHN0YXR1cwfV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76///q/v//CUQDAAAGRAUAAARFbnVtAbv6///q/v//CUEDAAAGRwUAAAlSZWZlcmVuY2UB2gQAAPICAAAQAAAACUgFAAARAAAACUkFAAAB2wQAAPMCAAACAAAACcIAAAADAAAACUsFAAAE3g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SAUAAAMAAAAJTQUAAAHiBAAA+gIAAAAAAAAJTgUAAAAAAAAH5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v7//wlBAwAACZUEAAABrvr//+r+//8JRAMAAAmUBAAAAeUEAAAMAAAAB+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r//+r+//8GVgUAAARUeXBlCdMCAAABqPr//+r+//8GWQUAAAVMYWJlbAnUAgAAAaX6///q/v//BlwFAAAIUmVmZXJzVG8GXQUAAAw9RXhjbHVkZURhdGUH6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v//6v7//wlWBQAABmAFAAAERW51bQGf+v//6v7//wlZBQAABmMFAAAJUmVmZXJlbmNlB+o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r//+r+//8JVgUAAAmpAgAAAZn6///q/v//CVkFAAAJqgIAAAGW+v//6v7//wZrBQAACFJlZmVyc1RvBmwFAAALPURhdGVQZXJpb2QBSAUAAAwAAAAHSQU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/r//3H8//8GbgUAABhUYWJsZS5JbnZlbnRUcmFucy5JdGVtSWQJeQEAAAGQ+v//cfz//wZxBQAAHFRhYmxlLkludmVudFRyYW5zLlRyYW5zUmVmSWQJAAEAAAGN+v//cfz//wZ0BQAAHlRhYmxlLkludmVudFRyYW5zLkRhdGVQaHlzaWNhbAnJAQAAAYr6//9x/P//BncFAAAdVGFibGUuSW52ZW50VHJhbnMuU3RhdHVzSXNzdWUJ8QEAAAGH+v//cfz//wZ6BQAAFVRhYmxlLkludmVudFRyYW5zLlF0eQkZAgAAAYT6//9x/P//Bn0FAAAkVGFibGUuSW52ZW50VHJhbnMuQ29zdEFtb3VudFBoeXNpY2FsCdkDAAAHSwU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H6//9T/P//BoAFAAAfVGFibGUuSW52ZW50VHJhbnMuRGF0ZUZpbmFuY2lhbAmvAwAAAX76//9T/P//BoMFAAAbVGFibGUuSW52ZW50VHJhbnMuVHJhbnNUeXBlCcQDAAAHTQU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e/r//xr8//8JngIAAAmbAgAAAU4FAAA8AwAACw==</Report>
</Atlas>
</file>

<file path=customXml/item4.xml><?xml version="1.0" encoding="utf-8"?>
<Atlas>
  <Query type="ReportList" id="ef48b882-f603-4ecc-89e9-32e4fbec497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NW63/kx71BsyJ2VfnNS0s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0CERUAAAAEAAAABjgAAAANQXRsYXNSZXBvcnRfNg0DBxcAAAAAAQAAAAIAAAAD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Ex////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AgAAAANrZXkFdmFsdWUBAgkmAAAACSYAAAABxf///8f///8GPAAAABFUYWJsZS5JbnZlbnRUYWJsZQkw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C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H///8+R2xvYmVTb2Z0d2FyZS5BdGxhczQwLkF0bGFzQ29tbW9uLlR5cGUuQXRsYXNRdWVyeUF0dHJpYnV0ZU5hbWUBAAAAB3ZhbHVlX18ACAIAAAACAAAABkAAAAAkZWY0OGI4ODItZjYwMy00ZWNjLTg5ZTktMzJlNGZiZWM0OTdiAb/////C////Ab7////B////AAAAAAZDAAAABFRydWUBvP///8L///8Bu////8H///8LAAAABkYAAAAhRmluaXNoZWQgZ29vZHMgcmVjZWl2ZWQgbm90IGVuZGVkAbn////C////Abj////B////GwAAAAlDAAAAAbb////C////AbX////B////BgAAAAZMAAAABUZhbHNlAbP////C////AbL////B////HAAAAAlDAAAAAbD////C////Aa/////B////HQAAAAlMAAAAAa3////C////Aaz////B////KgAAAAlDAAAAAar////C////Aan////B////AQAAAAZYAAAAAzM2NAGn////wv///wGm////wf///ycAAAAGWwAAAAs9RGF0YUFyZWFJZAGk////wv///wGj////wf///xkAAAAGXgAAAA9DZWxsc1ZlcnRpY2FsbHkBof///8L///8BoP///8H///8JAAAACgGf////wv///wGe////wf///ygAAAAGYwAAAAE2AZz////C////AZv////B////KwAAAAZm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Z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gAAAALSW52ZW50VHJhbnMBAAAAAZf///+Z////Bmo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FAAAACWsAAAAHAAAACWw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uAAAAASUAAAAEAAAAAQAAAAlrAAAAAwAAAAlw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EAAAAAAAAAByoAAAAAAQAAAAAAAAAELUdsb2JlU29mdHdhcmUuQXRsYXM0MC5BdGxhc0NvbW1vbi5UeXBlLkNvbHVtbgIAAAABMQAAAA4AAAD/////BnIAAAALSW52ZW50VGFibGUGcwAAAAVJdGVtcwkIAAAACQgAAAAJCAAAAAGL////4P///wAAAAAJdgAAAAl3AAAAAYj////d////CHb2TjT9lU6hIs4agrU3GAkIAAAACQgAAAAJegAAAAkwAAAABnwAAAALSW52ZW50VHJhbnMGfQAAABFUYWJsZS5JbnZlbnRUcmFucwZ+AAAAGFRhYmxlLkludmVudFRyYW5zLkl0ZW1JZAZ/AAAABkl0ZW1JZAaAAAAABkl0ZW1JZAEAAAABf////9n///8AAAAAAX7////Y////AAAAAAAJgw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EAAAACYUAAAAJhgAAAAaHAAAAClRyYW5zUmVmSWQGiAAAAAtQcm9kIG51bWJlcgaJAAAABlN0cmluZwkIAAAABosAAAAkODY3OTQ4ZTMtZjA3ZC00YWMxLWI3NmMtZGZjMzk4NGM4OTQyBXT///8tR2xvYmVTb2Z0d2FyZS5BdGxhczQwLkF0bGFzQ29tbW9uLkFnZ3JlZ2F0aW9uAQAAAAd2YWx1ZV9fAAgCAAAA/////wAAAAAFc////yxHbG9iZVNvZnR3YXJlLkF0bGFzNDAuQXRsYXNDb21tb24uQ29sdW1uVHlwZQEAAAAHdmFsdWVfXwAIAgAAAAAAAAAFcv///ytHbG9iZVNvZnR3YXJlLkF0bGFzNDAuQXRsYXNDb21tb24uU29ydE9yZGVyAQAAAAd2YWx1ZV9fAAgCAAAAAgAAAAAAAAAABXH///9AR2xvYmVTb2Z0d2FyZS5BdGxhczQwLkF0bGFzQ29tbW9uLlR5cGUuQ29sdW1uK0Nyb3NzVGFiQ29sdW1uVHlwZQEAAAAHdmFsdWVfXwAIAgAAAAAAAAAKAQAAAAAAAAAAAAAAAAAGkAAAACQyMGJmNzc3Ny1kZTFkLTQ3MDYtYmM0My02Y2Q5NGFhMTEwNzIGkQAAABxUYWJsZS5JbnZlbnRUcmFucy5UcmFuc1JlZklkCgoKCgEzAAAAMgAAAAmSAAAACZMAAAAJlAAAAAaVAAAABkl0ZW1JZAaWAAAAC0l0ZW0gbnVtYmVyBpcAAAAGU3RyaW5nCQgAAAAGmQAAACQzMWZiYWE0ZC01ZDU1LTQxZTctYmRmMC0wYmQ3M2I5ODJiZWMBZv///3T/////////AQAAAAFl////c////wAAAAABZP///3L///8CAAAAAAAAAAABY////3H///8AAAAACgEAAAAAAAAAAAEAAAAABp4AAAAkMTkyMjYwZGMtNjg1NS00Y2Y0LTgzOWYtNDZmMWRhMGFiMzdiBp8AAAAYVGFibGUuSW52ZW50VHJhbnMuSXRlbUlkCgoKCgE0AAAAMgAAAAmgAAAACaEAAAAJogAAAAajAAAACEl0ZW1OYW1lBqQAAAAJSXRlbSBuYW1lBqUAAAAGU3RyaW5nCQgAAAAGpwAAACQyN2UwZjg4Ni0yYWU1LTQ5MmEtOTg4ZS1kNGFjY2QyNzg1NTkBWP///3T/////////AgAAAAFX////c////wAAAAABVv///3L///8CAAAAAAAAAAABVf///3H///8AAAAACgEAAAAAAAAAAAIAAAAABqwAAAAkOTE0ZWY5NzMtMmMzMC00MjFjLWEwOGQtYjY4Y2MwNGZiNTZhBq0AAAAzVGFibGUuSW52ZW50VHJhbnMuSXRlbUlkflRhYmxlLkludmVudFRhYmxlLkl0ZW1OYW1lCgoKCgE1AAAAMgAAAAmuAAAACa8AAAAJsAAAAAaxAAAADERhdGVQaHlzaWNhbAayAAAADVBoeXNpY2FsIGRhdGUGswAAAAREYXRlCQgAAAAGtQAAACQ2MTg4MmU2Zi1jZWQwLTQ1OTktOWUyNC03ZjFkN2Y4MTVmYTMBSv///3T/////////AwAAAAFJ////c////wAAAAABSP///3L///8CAAAAAAAAAAABR////3H///8AAAAACgEAAAAAAAAAAAMAAAAABroAAAAkY2U2NzdiZGMtMTQ5NS00MDE4LTk3OTItYjhlMjg5NjljNzFhBrsAAAAeVGFibGUuSW52ZW50VHJhbnMuRGF0ZVBoeXNpY2FsCgoKCgE2AAAAMgAAAAm8AAAACb0AAAAJvgAAAAa/AAAAA1F0eQbAAAAACFF1YW50aXR5BsEAAAAEUmVhbAkIAAAABsMAAAAkZWViYzFhZDItY2M5NC00YTI3LThiN2YtMmY5MWNiYjBmOTMyATz///90////AQAAAAQAAAABO////3P///8AAAAAATr///9y////AgAAAAAAAAAAATn///9x////AAAAAAoBAAAAAAAAAAAEAAAAAAbIAAAAJDNmZmM5MjU2LWNhNDgtNGFhYS05NjU3LWI3NzBmNjYxZWM2YgbJAAAAFVRhYmxlLkludmVudFRyYW5zLlF0eQoKCgoBNwAAADIAAAAJygAAAAnLAAAACcwAAAAGzQAAABJDb3N0QW1vdW50UGh5c2ljYWwGzgAAABRQaHlzaWNhbCBjb3N0IGFtb3VudAbPAAAABFJlYWwJCAAAAAbRAAAAJGM0YzQxYmNhLTU5MTctNGE1Mi1iNGE3LTVkM2E2YmZkNjYxYwEu////dP///wEAAAAFAAAAAS3///9z////AAAAAAEs////cv///wIAAAAAAAAAAAEr////cf///wAAAAAKAQAAAAAAAAAABQAAAAAG1gAAACRhZTA2NDcyOS04YTRiLTRiZjAtYjZhMC1hY2Q1MTdhMTRjNGMG1wAAACRUYWJsZS5JbnZlbnRUcmFucy5Db3N0QW1vdW50UGh5c2ljYWwKCgoKAWsAAAASAAAAB2wA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Cj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tkAAAAcVGFibGUuSW52ZW50VHJhbnMuVHJhbnNSZWZJZAnaAAAAASX///8o////BtwAAAAYVGFibGUuSW52ZW50VHJhbnMuSXRlbUlkCd0AAAABIv///yj///8G3wAAAB5UYWJsZS5JbnZlbnRUcmFucy5EYXRlUGh5c2ljYWwJ4AAAAAEf////KP///wbiAAAAFVRhYmxlLkludmVudFRyYW5zLlF0eQnjAAAAARz///8o////BuUAAAAkVGFibGUuSW52ZW50VHJhbnMuQ29zdEFtb3VudFBoeXNpY2FsCeYAAAAHb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Bn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6AAAAB9UYWJsZS5JbnZlbnRUcmFucy5EYXRlRmluYW5jaWFsCekAAAABFv///xn///8G6wAAAB5UYWJsZS5JbnZlbnRUcmFucy5EYXRlUGh5c2ljYWwJ7AAAAAET////Gf///wbuAAAAG1RhYmxlLkludmVudFRyYW5zLlRyYW5zVHlwZQnvAAAAB3A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RD////U////CTAAAAAJMQAAAARx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dgAAACEAAAABAAAACfMAAAADAAAACfQAAAAEdw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R6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8wAAAAAAAAABgwAAACkAAAAAAAAACfcAAAAAAAAABIQ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fgAAAABAAAAAQAAAAS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MAAAAJ+QAAAAcAAAAJ+g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8wAAAAcAAAAJ/AAAAAGSAAAAhAAAAAn9AAAAAQAAAAEAAAABkwAAAIUAAACRAAAACfkAAAAHAAAACf8AAAAEl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fMAAAAHAAAACQEBAAABoAAAAIQAAAAJAgEAAAEAAAABAAAAAaEAAACFAAAAiAAAAAn5AAAABwAAAAkEAQAABK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QAAAAnzAAAABwAAAAkGAQAAAa4AAACEAAAACQcBAAABAAAAAQAAAAGvAAAAhQAAAJAAAAAJ+QAAAAcAAAAJCQE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8wAAAAcAAAAJCwEAAAG8AAAAhAAAAAkMAQAAAQAAAAEAAAABvQAAAIUAAACQAAAACfkAAAAHAAAACQ4B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fMAAAAHAAAACRABAAABygAAAIQAAAAJEQEAAAEAAAABAAAAAcsAAACFAAAAiAAAAAn5AAAABwAAAAkTAQAABMw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QAAAAnzAAAABwAAAAkVAQAABdo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er+//90/////////wAGFwEAAAZTdHJpbmcGGAEAAAZOdW1iZXIJGQEAAAHm/v//cv///wIAAAAF5f7//zlHbG9iZVNvZnR3YXJlLkF0bGFzNDAuQXRsYXNDb21tb24uTnVtYmVyU2VxdWVuY2VDb25kaXRpb24BAAAAB3ZhbHVlX18ACAIAAAABAAAAAAAGHAEAABFUYWJsZS5JbnZlbnRUcmFucwmHAAAACQgAAAAK/////wkcAQAACgmHAAAACgoKCQgAAAAJIgEAAAkIAAAAAd0AAADaAAAAAdz+//90/////////wAGJQEAAAZTdHJpbmcGJgEAAAtJdGVtIG51bWJlcgkZAQAAAdj+//9y////AgAAAAHX/v//5f7//wEAAAAAAAkcAQAACZUAAAAJCAAAAAr/////CRwBAAAKCZUAAAAKCgoJCAAAAAkwAQAACQgAAAAB4AAAANoAAAABzv7//3T/////////AAYzAQAABERhdGUGNAEAAA1QaHlzaWNhbCBkYXRlCRkBAAAByv7//3L///8CAAAAAcn+///l/v//AQAAAAAACRwBAAAJsQAAAAkIAAAACv////8JHAEAAAoJsQAAAAoKCgkIAAAACT4BAAAJCAAAAAHjAAAA2gAAAAHA/v//dP////////8ABkEBAAAEUmVhbAZCAQAACFF1YW50aXR5CRkBAAABvP7//3L///8CAAAAAbv+///l/v//AQAAAAAACRwBAAAJvwAAAAkIAAAACv////8JHAEAAAoJvwAAAAoKCgkIAAAACUwBAAAJCAAAAAHmAAAA2gAAAAGy/v//dP////////8ABk8BAAAEUmVhbAZQAQAAFFBoeXNpY2FsIGNvc3QgYW1vdW50CVEBAAABrv7//3L///8CAAAAAa3+///l/v//AQAAAAAABlQBAAARVGFibGUuSW52ZW50VHJhbnMJzQAAAAkIAAAACv////8JVAEAAAoJzQAAAAoKCgkIAAAACVoBAAAJCAAAAAXp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HAEAAAZdAQAADURhdGVGaW5hbmNpYWwJCAAAAAZfAQAAHDAxLjA2LjIwMTcgLi4gMzEuMTIuMjA5OSwgIiL/////CRwBAAAKCV0BAAAKCgoJCAAAAAljAQAACQgAAAAB7AAAAOkAAAAJHAEAAAZmAQAADERhdGVQaHlzaWNhbAkIAAAABmgBAAAYMDEuMDEuMjAwOCAuLiAzMS4wNS4yMDE3/////wkcAQAACglmAQAACgoKCQgAAAAJbAEAAAkIAAAAAe8AAADpAAAACRwBAAAGbwEAAAlUcmFuc1R5cGUJCAAAAAZxAQAAClByb2R1Y3Rpb27/////CRwBAAAGcwEAAAtJbnZlbnRUcmFucwlvAQAACgoKCQgAAAAJdgEAAAkIAAAAAfMAAAASAAAAB/QA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j+//8o////BnkBAAAzVGFibGUuSW52ZW50VHJhbnMuSXRlbUlkflRhYmxlLkludmVudFRhYmxlLkl0ZW1OYW1lCXoBAAAB9wAAAHEAAAAH+AAAAAABAAAABAAAAAQ3R2xvYmVTb2Z0d2FyZS5BdGxhczQwLkF0bGFzQ29tbW9uLlR5cGUuRmllbGRPdXRwdXRGaWVsZAIAAAAJ2gAAAA0DBPk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/o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E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YP+//8yR2xvYmVTb2Z0d2FyZS5BdGxhczQwLkF0bGFzQ29tbW9uLkNvbHVtbkF0dHJpYnV0ZXMBAAAAB3ZhbHVlX18ACAIAAAAQAAAABn4BAAAETm9uZQGB/v//hP7//wGA/v//g/7//wkAAAAJCAAAAAF+/v//hP7//wF9/v//g/7//wsAAAAGhAEAAAEwAXv+//+E/v//AXr+//+D/v//JAAAAAmIAAAAAXj+//+E/v//AXf+//+D/v//BAAAAAaKAQAAB0dlbmVyYWwBdf7//4T+//8BdP7//4P+//8CAAAABo0BAAABMQFy/v//hP7//wFx/v//g/7//wAAAAAGkAEAAAUxMi40Mwf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/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gEAAAhGb250Qm9sZAaTAQAABUZhbHNlAWz+//9v/v//BpUBAAAKRm9udEl0YWxpYwmTAQAAAWn+//9v/v//BpgBAAANRm9udFVuZGVybGluZQaZAQAABS00MTQyAWb+//9v/v//BpsBAAAIRm9udE5hbWUGnAEAAAdDYWxpYnJpAWP+//9v/v//Bp4BAAAJRm9udENvbG9yBp8BAAABMAFg/v//b/7//wahAQAACEZvbnRTaXplBqIBAAACMTEBXf7//2/+//8GpAEAAAlGb250U3R5bGUGpQEAAAdSZWd1bGFyB/0AAAAAAQAAAAQAAAAEN0dsb2JlU29mdHdhcmUuQXRsYXM0MC5BdGxhc0NvbW1vbi5UeXBlLkZpZWxkT3V0cHV0RmllbGQCAAAACd0AAAANAwf/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7//4T+//8BWP7//4P+//8GAAAABqkBAAAFVG90YWwBVv7//4T+//8BVf7//4P+//8QAAAACX4BAAABU/7//4T+//8BUv7//4P+//8JAAAACQgAAAABUP7//4T+//8BT/7//4P+//8LAAAABrIBAAABMQFN/v//hP7//wFM/v//g/7//wQAAAAGtQEAAAdHZW5lcmFsAUr+//+E/v//AUn+//+D/v//AgAAAAa4AQAAATEBR/7//4T+//8BRv7//4P+//8AAAAABrsBAAAFMzcuODYHA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v//b/7//wmSAQAACZMBAAABQf7//2/+//8JlQEAAAmTAQAAAT7+//9v/v//CZgBAAAGxAEAAAUtNDE0MgE7/v//b/7//wmbAQAABscBAAAHQ2FsaWJyaQE4/v//b/7//wmeAQAABsoBAAABMAE1/v//b/7//wmhAQAABs0BAAACMTEBMv7//2/+//8JpAEAAAbQAQAAB1JlZ3VsYXIHAgEAAAABAAAABAAAAAQ3R2xvYmVTb2Z0d2FyZS5BdGxhczQwLkF0bGFzQ29tbW9uLlR5cGUuRmllbGRPdXRwdXRGaWVsZAIAAAAJegEAAA0DBwQ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u/v//hP7//wEt/v//g/7//wkAAAAJCAAAAAEr/v//hP7//wEq/v//g/7//wsAAAAG1wEAAAEyASj+//+E/v//ASf+//+D/v//BAAAAAbaAQAAB0dlbmVyYWwBJf7//4T+//8BJP7//4P+//8CAAAABt0BAAABMQEi/v//hP7//wEh/v//g/7//wAAAAAG4AEAAAU0MS4xNA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+//9v/v//BuIBAAAIRm9udEJvbGQJkwEAAAEc/v//b/7//wblAQAACkZvbnRJdGFsaWMJkwEAAAEZ/v//b/7//wboAQAADUZvbnRVbmRlcmxpbmUG6QEAAAUtNDE0MgEW/v//b/7//wbrAQAACEZvbnROYW1lBuwBAAAHQ2FsaWJyaQET/v//b/7//wbuAQAACUZvbnRDb2xvcgbvAQAAATABEP7//2/+//8G8QEAAAhGb250U2l6ZQbyAQAAAjExAQ3+//9v/v//BvQBAAAJRm9udFN0eWxlBvUBAAAHUmVndWxhcgcHAQAAAAEAAAAEAAAABDdHbG9iZVNvZnR3YXJlLkF0bGFzNDAuQXRsYXNDb21tb24uVHlwZS5GaWVsZE91dHB1dEZpZWxkAgAAAAngAAAADQM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n+//+E/v//AQj+//+D/v//EAAAAAl+AQAAAQb+//+E/v//AQX+//+D/v//CQAAAAkIAAAAAQP+//+E/v//AQL+//+D/v//CwAAAAb/AQAAATMBAP7//4T+//8B//3//4P+//8EAAAABgICAAAIbS9kL3l5eXkB/f3//4T+//8B/P3//4P+//8CAAAABgUCAAABMQH6/f//hP7//wH5/f//g/7//wAAAAAGCAIAAAUxNC4xN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v/v//CZIBAAAJkwEAAAH0/f//b/7//wmVAQAACZMBAAAB8f3//2/+//8JmAEAAAYRAgAABS00MTQyAe79//9v/v//CZsBAAAGFAIAAAdDYWxpYnJpAev9//9v/v//CZ4BAAAGFwIAAAEwAej9//9v/v//CaEBAAAGGgIAAAIxMQHl/f//b/7//wmkAQAABh0CAAAHUmVndWxhcgcMAQAAAAEAAAAEAAAABDdHbG9iZVNvZnR3YXJlLkF0bGFzNDAuQXRsYXNDb21tb24uVHlwZS5GaWVsZE91dHB1dEZpZWxkAgAAAAnjAAAADQM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+E/v//AeD9//+D/v//EAAAAAl+AQAAAd79//+E/v//Ad39//+D/v//CQAAAAkIAAAAAdv9//+E/v//Adr9//+D/v//CwAAAAYnAgAAATQB2P3//4T+//8B1/3//4P+//8EAAAABioCAAAwXyAqICMsIyMwLjAwXyA7XyAqIC0jLCMjMC4wMF8gO18gKiAiLSI/P18gO18gQF8gAdX9//+E/v//AdT9//+D/v//AgAAAAYtAgAAATEB0v3//4T+//8B0f3//4P+//8AAAAABjACAAAFMTAuMjkHE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f//b/7//wmSAQAACZMBAAABzP3//2/+//8JlQEAAAmTAQAAAcn9//9v/v//CZgBAAAGOQIAAAUtNDE0MgHG/f//b/7//wmbAQAABjwCAAAHQ2FsaWJyaQHD/f//b/7//wmeAQAABj8CAAABMAHA/f//b/7//wmhAQAABkICAAACMTEBvf3//2/+//8JpAEAAAZFAgAAB1JlZ3VsYXIHEQEAAAABAAAABAAAAAQ3R2xvYmVTb2Z0d2FyZS5BdGxhczQwLkF0bGFzQ29tbW9uLlR5cGUuRmllbGRPdXRwdXRGaWVsZAIAAAAJ5gAAAA0DBxM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5/f//hP7//wG4/f//g/7//wkAAAAJCAAAAAG2/f//hP7//wG1/f//g/7//wsAAAAGTAIAAAE1AbP9//+E/v//AbL9//+D/v//BAAAAAZPAgAAMF8gKiAjLCMjMC4wMF8gO18gKiAtIywjIzAuMDBfIDtfICogIi0iPz9fIDtfIEBfIAGw/f//hP7//wGv/f//g/7//wIAAAAGUgIAAAExAa39//+E/v//Aaz9//+D/v//AAAAAAZVAgAABTIxLjI5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2/+//8J4gEAAAmTAQAAAaf9//9v/v//CeUBAAAJkwEAAAGk/f//b/7//wnoAQAABl4CAAAFLTQxNDIBof3//2/+//8J6wEAAAZhAgAAB0NhbGlicmkBnv3//2/+//8J7gEAAAZkAgAAATABm/3//2/+//8J8QEAAAZnAgAAAjExAZj9//9v/v//CfQBAAAGagIAAAdSZWd1bGFyARkBAAAOAAAAsQAAAAZrAgAAC0ludmVudFRyYW5zBmwCAAAWSW52ZW50b3J5IHRyYW5zYWN0aW9ucwkIAAAACQgAAAAJCAAAAAGS/f//4P///wAAAAAJbwIAAAlwAgAAAY/9///d////oeDk94NSGESvb6GYq1dZ5gkIAAAACQgAAAAJcwIAAAkcAQAACgoKCgoBAAAAAYv9///Z////AAAAAAGK/f//2P///wAAAAAACXcCAAAEI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kCAAAEM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sCAAAEP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0CAAAET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8CAAABUQEAAA4AAAD/////BoACAAALSW52ZW50VHJhbnMGgQIAABZJbnZlbnRvcnkgdHJhbnNhY3Rpb25zCQgAAAAJCAAAAAkIAAAAAX39///g////AAAAAAmEAgAACYUCAAABev3//93////35EClpk8HQp3ythwvY27ZCQgAAAAJCAAAAAmIAgAACVQBAAAKCgoKCgEAAAABdv3//9n///8AAAAAAXX9///Y////AAAAAAAJjAIAAARa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AAAAAJ8wAAAAMAAAAJj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8wAAAAMAAAAJkAIAAARs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wAAAAJ8wAAAAMAAAAJkg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8wAAAAMAAAAJlAIAAAF6AQAA2gAAAAFr/f//dP////////8ABpYCAAAGU3RyaW5nBpcCAAAJSXRlbSBuYW1lCTEAAAABZ/3//3L///8CAAAAAWb9///l/v//AQAAAAAACTAAAAAJowAAAAkIAAAACv////8JMAAAAAoJowAAAAagAgAABkl0ZW1JZAahAgAAC0ludmVudFRyYW5zCgkIAAAACaMCAAAJCAAAAAFvAgAAIQAAAAoAAAAJpQIAABEAAAAJpgIAAAFwAgAAIgAAAAgAAAAJ8wAAABEAAAAJqAIAAARz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QIAAAAAAAABdwIAACkAAAAAAAAACaoCAAAAAAAAB3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2/+//8GrAIAAAhIZWxwVGV4dAatAgAANU9yZGVyIG51bWJlciwgcHJvamVjdCBudW1iZXIsIHByb2R1Y3Rpb24gbnVtYmVyLCBldGMuAVL9//9v/v//Bq8CAAAFTGFiZWwJGAEAAAFP/f//b/7//wayAgAABFR5cGUJFwEAAAd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9v/v//CawCAAAGtgIAAA5JZGVudGlmeSBpdGVtLgFJ/f//b/7//wmvAgAACSYBAAABRv3//2/+//8JsgIAAAklAQAAB30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2/+//8JrAIAAAa/AgAAHERhdGUgb2YgcGh5c2ljYWwgdHJhbnNhY3Rpb24BQP3//2/+//8JrwIAAAk0AQAAAT39//9v/v//CbICAAAJMwEAAAd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9v/v//CawCAAAGyAIAACRRdWFudGl0eSBhdHRhY2hlZCB0byB0aGUgdHJhbnNhY3Rpb24BN/3//2/+//8JrwIAAAlCAQAAATT9//9v/v//CbICAAAJQQEAAAGEAgAAIQAAABEAAAAJzwIAABEAAAAJ0AIAAAGFAgAAIgAAAAMAAAAJ8wAAAAMAAAAJ0gIAAAGIAgAABAAAAAEAAAAJzwIAAAMAAAAJ1AIAAAGMAgAAKQAAAAAAAAAJ1QIAAAAAAAAHj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f//b/7//wmvAgAACVABAAABJ/3//2/+//8JsgIAAAlPAQ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/+//8JsgIAAAbeAgAABERhdGUBIf3//2/+//8JrwIAAAbhAgAADkZpbmFuY2lhbCBkYXRlAR79//9v/v//BuMCAAAIUmVmZXJzVG8G5AIAAAw9RXhjbHVkZURhdGU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b/7//wmyAgAACTMBAAABGP3//2/+//8JrwIAAAk0AQAAARX9//9v/v//BuwCAAAIUmVmZXJzVG8G7QIAAAs9RGF0ZVBlcmlvZAeU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v/v//CbICAAAG8AIAAARFbnVtAQ/9//9v/v//Ca8CAAAG8wIAAAlSZWZlcmVuY2U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wAAAACfMAAAADAAAACfUCAAABpQIAABIAAAAHpg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v3//yj///8G9wIAABhUYWJsZS5JbnZlbnRUcmFucy5JdGVtSWQJ3QAAAAEH/f//KP///wb6AgAAH1RhYmxlLkludmVudFRyYW5zLkludmVudFRyYW5zSWQJ+wIAAAEE/f//KP///wb9AgAAG1RhYmxlLkludmVudFRyYW5zLlRyYW5zVHlwZQn+AgAAAQH9//8o////BgADAAAcVGFibGUuSW52ZW50VHJhbnMuVHJhbnNSZWZJZAnaAAAAAf78//8o////BgMDAAAeVGFibGUuSW52ZW50VHJhbnMuRGF0ZVBoeXNpY2FsCeAAAAAB+/z//yj///8GBgMAAB9UYWJsZS5JbnZlbnRUcmFucy5EYXRlRmluYW5jaWFsCQcDAAAB+Pz//yj///8GCQMAAB9UYWJsZS5JbnZlbnRUcmFucy5TdGF0dXNSZWNlaXB0CQoDAAAB9fz//yj///8GDAMAAB1UYWJsZS5JbnZlbnRUcmFucy5TdGF0dXNJc3N1ZQkNAwAAAfL8//8o////Bg8DAAAVVGFibGUuSW52ZW50VHJhbnMuUXR5CeMAAAAB7/z//yj///8GEgMAACJUYWJsZS5JbnZlbnRUcmFucy5Db3N0QW1vdW50UG9zdGVkCRMDAAAHqA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z8//8Z////BhUDAAAfVGFibGUuSW52ZW50VHJhbnMuRGF0ZUZpbmFuY2lhbAnpAAAAAen8//8Z////BhgDAAAdVGFibGUuSW52ZW50VHJhbnMuU3RhdHVzSXNzdWUJGQMAAAHm/P//Gf///wYbAwAAGFRhYmxlLkludmVudFRyYW5zLkl0ZW1JZAkcAwAAAeP8//8Z////Bh4DAAAfVGFibGUuSW52ZW50VHJhbnMuSW52ZW50VHJhbnNJZAkfAwAAAeD8//8Z////BiEDAAAcVGFibGUuSW52ZW50VHJhbnMuVHJhbnNSZWZJZAkiAwAAAd38//8Z////BiQDAAAeVGFibGUuSW52ZW50VHJhbnMuRGF0ZVBoeXNpY2FsCewAAAAB2vz//xn///8GJwMAAB9UYWJsZS5JbnZlbnRUcmFucy5TdGF0dXNSZWNlaXB0CSgDAAAB1/z//xn///8GKgMAABtUYWJsZS5JbnZlbnRUcmFucy5UcmFuc1R5cGUJ7wAAAAGqAgAAcQAAAAHPAgAAEgAAAAfQ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/P//KP///wYtAwAAGFRhYmxlLkludmVudFRyYW5zLkl0ZW1JZAndAAAAAdH8//8o////BjADAAAcVGFibGUuSW52ZW50VHJhbnMuVHJhbnNSZWZJZAnaAAAAAc78//8o////BjMDAAAeVGFibGUuSW52ZW50VHJhbnMuRGF0ZVBoeXNpY2FsCeAAAAABy/z//yj///8GNgMAABVUYWJsZS5JbnZlbnRUcmFucy5RdHkJ4wAAAAHI/P//KP///wY5AwAAJFRhYmxlLkludmVudFRyYW5zLkNvc3RBbW91bnRQaHlzaWNhbAnmAAAAB9I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F/P//Gf///wY8AwAAH1RhYmxlLkludmVudFRyYW5zLkRhdGVGaW5hbmNpYWwJ6QAAAAHC/P//Gf///wY/AwAAHlRhYmxlLkludmVudFRyYW5zLkRhdGVQaHlzaWNhbAnsAAAAAb/8//8Z////BkIDAAAbVGFibGUuSW52ZW50VHJhbnMuVHJhbnNUeXBlCe8AAAAH1A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vPz//9T///8JMAAAAAkxAAAAAdUCAABxAAAAB/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z//2/+//8JrwIAAAmXAgAAAbb8//9v/v//CbICAAAJlgIAAAH7AgAA2gAAAAGz/P//dP////////8ABk4DAAAGU3RyaW5nBk8DAAAGTG90IElECRkBAAABr/z//3L///8CAAAAAa78///l/v//AQAAAAAACRwBAAAGVAMAAA1JbnZlbnRUcmFuc0lkCQgAAAAK/////wkcAQAACglUAwAACgoKCQgAAAAJWQMAAAkIAAAAAf4CAADaAAAAAaX8//90/////////wAGXAMAAARFbnVtBl0DAAAJUmVmZXJlbmNlCRkBAAABofz//3L///8CAAAAAaD8///l/v//AQAAAAAACRwBAAAGYgMAAAlUcmFuc1R5cGUJCAAAAAr/////CRwBAAAKCWIDAAAKCgoJCAAAAAlnAwAACQgAAAABBwMAANoAAAABl/z//3T/////////AAZqAwAABERhdGUGawMAAA5GaW5hbmNpYWwgZGF0ZQkZAQAAAZP8//9y////AgAAAAGS/P//5f7//wEAAAAAAAkcAQAABnADAAANRGF0ZUZpbmFuY2lhbAkIAAAACv////8JHAEAAAoJcAMAAAoKCgkIAAAACXUDAAAJCAAAAAEKAwAA2gAAAAGJ/P//dP////////8ABngDAAAERW51bQZ5AwAADlJlY2VpcHQgc3RhdHVzCRkBAAABhfz//3L///8CAAAAAYT8///l/v//AQAAAAAACRwBAAAGfgMAAA1TdGF0dXNSZWNlaXB0CQgAAAAK/////wkcAQAACgl+AwAACgoKCQgAAAAJgwMAAAkIAAAAAQ0DAADaAAAAAXv8//90/////////wAGhgMAAARFbnVtBocDAAAMSXNzdWUgc3RhdHVzCRkBAAABd/z//3L///8CAAAAAXb8///l/v//AQAAAAAACRwBAAAGjAMAAAtTdGF0dXNJc3N1ZQkIAAAACv////8JHAEAAAoJjAMAAAoKCgkIAAAACZEDAAAJCAAAAAETAwAA2gAAAAFt/P//dP////////8ABpQDAAAEUmVhbAaVAwAAFUZpbmFuY2lhbCBjb3N0IGFtb3VudAkZAQAAAWn8//9y////AgAAAAFo/P//5f7//wEAAAAAAAkcAQAABpoDAAAQQ29zdEFtb3VudFBvc3RlZAkIAAAACv////8JHAEAAAoJmgMAAAoKCgkIAAAACZ8DAAAJCAAAAAEZAwAA6QAAAAkcAQAABqIDAAALU3RhdHVzSXNzdWUJCAAAAAkIAAAA/////wkcAQAACgmiAwAACgoKCQgAAAAJpwMAAAkIAAAAARwDAADpAAAACRwBAAAGqgMAAAZJdGVtSWQJCAAAAAkIAAAA/////wkcAQAACgmqAwAACgoKCQgAAAAJrwMAAAkIAAAAAR8DAADpAAAACRwBAAAGsgMAAA1JbnZlbnRUcmFuc0lkCQgAAAAJCAAAAP////8JHAEAAAoJsgMAAAoKCgkIAAAACbcDAAAJCAAAAAEiAwAA6QAAAAkcAQAABroDAAAKVHJhbnNSZWZJZAkIAAAACQgAAAD/////CRwBAAAKCboDAAAKCgoJCAAAAAm/AwAACQgAAAABKAMAAOkAAAAJHAEAAAbCAwAADVN0YXR1c1JlY2VpcHQJCAAAAAkIAAAA/////wkcAQAACgnCAwAACgoKCQgAAAAJxwMAAAkIAAAABF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KAwAABG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MAwAABH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OAwAABI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QAwAABJE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SAwAABJ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UAwAABK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WAwAABK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YAwAABL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aAwAABL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cAwAABM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eAwAAB8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z//2/+//8JrAIAAAbhAwAAUlN1bW1hcnkgbnVtYmVyL0xvdCBJRCBmb3IgdHJhbnNhY3Rpb25zIGF0dGFjaGVkIHRvIHRoZSBzYW1lIGludmVudG9yeSB0cmFuc2FjdGlvbi4BHvz//2/+//8JrwIAAAlPAwAAARv8//9v/v//CbICAAAJTgMAAAf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j8//9v/v//CawCAAAG6gMAADJTcGVjaWZ5IHRoZSBtb2R1bGUgdGhhdCBnZW5lcmF0ZWQgdGhlIHRyYW5zYWN0aW9uLgEV/P//b/7//wmvAgAACV0DAAABEvz//2/+//8JsgIAAAlcAwAAB84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2/+//8JrAIAAAbzAwAAHURhdGUgb2YgZmluYW5jaWFsIHRyYW5zYWN0aW9uAQz8//9v/v//Ca8CAAAJawMAAAEJ/P//b/7//wmyAgAACWoDAAAH0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P//b/7//wmsAgAABvwDAAApU3RhdHVzIG9mIHF1YW50aXR5IGluIHJlbGF0aW9uIHRvIHJlY2VpcHQBA/z//2/+//8JrwIAAAl5AwAAAQD8//9v/v//CbICAAAJeAMAAAfS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37//9v/v//CawCAAAGBQQAAClTdGF0dXMgZm9yIHF1YW50aXR5IGluIHJlbGF0aW9uIHRvIGlzc3VlcwH6+///b/7//wmvAgAACYcDAAAB9/v//2/+//8JsgIAAAmG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v//2/+//8JrAIAAAYOBAAANUludmVudG9yeSB2YWx1ZSBmb3IgdGhlIGZpbmFuY2lhbGx5IHVwZGF0ZWQgcXVhbnRpdHkuAfH7//9v/v//Ca8CAAAJlQMAAAHu+///b/7//wmyAgAACZQDAAAH1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+///b/7//wmyAgAABhcEAAAERW51bQHo+///b/7//wmvAgAABhoEAAAMSXNzdWUgc3RhdHVzB9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2/+//8JsgIAAAYdBAAABlN0cmluZwHi+///b/7//wmvAgAABiAEAAALSXRlbSBudW1iZXIH2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b/7//wmyAgAABiMEAAAGU3RyaW5nAdz7//9v/v//Ca8CAAAGJgQAAAZMb3QgSUQH3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b/7//wmyAgAABikEAAAGU3RyaW5nAdb7//9v/v//Ca8CAAAGLAQAAAZOdW1iZXIH3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///b/7//wmyAgAABi8EAAAERW51bQHQ+///b/7//wmvAgAABjIEAAAOUmVjZWlwdCBzdGF0dXML
    <Output>
      <OutputObject name="AtlasReport_6"/>
    </Output>
  </Query>
</Atlas>
</file>

<file path=customXml/item5.xml><?xml version="1.0" encoding="utf-8"?>
<Atlas>
  <Query type="ReportList" id="3b6c126d-29c9-4f85-97b7-357017d304e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Tf86xuS1KrHS3bfhKLC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81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YjZjMTI2ZC0yOWM5LTRmODUtOTdiNy0zNTcwMTdkMzA0ZTEBuP///7v///8Bt////7r///8AAAAABkoAAAAEVHJ1ZQG1////u////wG0////uv///wsAAAAGTQAAABBPcGVuIHNhbGVzIGxpbmVzAbL///+7////AbH///+6////GwAAAAlKAAAAAa////+7////Aa7///+6////BgAAAAZTAAAABUZhbHNlAaz///+7////Aav///+6////HAAAAAlKAAAAAan///+7////Aaj///+6////HQAAAAlTAAAAAab///+7////AaX///+6////KgAAAAlKAAAAAaP///+7////AaL///+6////AQAAAAZfAAAAAzM2NAGg////u////wGf////uv///ycAAAAGYgAAAAs9RGF0YUFyZWFJZAGd////u////wGc////uv///xkAAAAGZQAAAA9DZWxsc1ZlcnRpY2FsbHkBmv///7v///8Bmf///7r///8JAAAACgGY////u////wGX////uv///ygAAAAGagAAAAIxMwGV////u////wGU////uv///ysAAAAGbQ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k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vAAAAC0ludmVudFRyYW5zAQAAAAGQ////kv///wZx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gAAAAlyAAAABwAAAAlz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dQAAAAElAAAABAAAAAEAAAAJcgAAAAMAAAAJdw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4AAAAAAAAAAcqAAAAAAEAAAAAAAAABC1HbG9iZVNvZnR3YXJlLkF0bGFzNDAuQXRsYXNDb21tb24uVHlwZS5Db2x1bW4CAAAAATEAAAAOAAAA/////wZ5AAAAC0ludmVudFRhYmxlBnoAAAAFSXRlbXMJCAAAAAkIAAAACQgAAAABhP///+D///8AAAAACX0AAAAJfgAAAAGB////3f////4vRQ2EEwpEkk06zfgkTYsJCAAAAAkIAAAACYEAAAAJMAAAAAaDAAAAC0ludmVudFRyYW5zBoQAAAARVGFibGUuSW52ZW50VHJhbnMGhQAAABhUYWJsZS5JbnZlbnRUcmFucy5JdGVtSWQGhgAAAAZJdGVtSWQGhwAAAAZJdGVtSWQBAAAAAXj////Z////AAAAAAF3////2P///wAAAAAACYo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wAAAAmMAAAACY0AAAAGjgAAAApUcmFuc1JlZklkBo8AAAAJU08gbnVtYmVyBpAAAAAGU3RyaW5nCQgAAAAGkgAAACQ4YTE1NTEzNS0yMmI2LTQ4MjUtYWJkYy0wMTIyZDdlNTliZTkFbf///y1HbG9iZVNvZnR3YXJlLkF0bGFzNDAuQXRsYXNDb21tb24uQWdncmVnYXRpb24BAAAAB3ZhbHVlX18ACAIAAAD/////AAAAAAVs////LEdsb2JlU29mdHdhcmUuQXRsYXM0MC5BdGxhc0NvbW1vbi5Db2x1bW5UeXBlAQAAAAd2YWx1ZV9fAAgCAAAAAAAAAAVr////K0dsb2JlU29mdHdhcmUuQXRsYXM0MC5BdGxhc0NvbW1vbi5Tb3J0T3JkZXIBAAAAB3ZhbHVlX18ACAIAAAACAAAAAAAAAAAFav///0BHbG9iZVNvZnR3YXJlLkF0bGFzNDAuQXRsYXNDb21tb24uVHlwZS5Db2x1bW4rQ3Jvc3NUYWJDb2x1bW5UeXBlAQAAAAd2YWx1ZV9fAAgCAAAAAAAAAAoBAAAAAAAAAAAAAAAAAAaXAAAAJDZlYzY1ODAzLTMwYzctNGVkNi05YTM0LTI5YjYzZTgyNTdmMgaYAAAAHFRhYmxlLkludmVudFRyYW5zLlRyYW5zUmVmSWQKCgoKATMAAAAyAAAACZkAAAAJmgAAAAmbAAAABpwAAAA3QXRsYXNNYW5hZ2VkQ29sdW1uX2Q5NjFlOTFkLWZjNjUtNGViNi1iZDFjLTcyZDQ0YTkwYzUxNQadAAAAEEN1c3RvbWVyIGFjY291bnQJCAAAAAkIAAAABp8AAAAkZTg2ZDgyNzYtOGEyYi00OWM3LTkzMzUtMTUxY2UyYjJlZmM3AWD///9t/////////wEAAAABX////2z///8CAAAAAV7///9r////AgAAAAAAAAAAAV3///9q////AAAAAAoBAAAAAAAAAAABAAAAAAakAAAAJDk2M2JmNjVhLTY5ZGItNGRkMC04M2VkLTQxYWEyMDFmMmFkZAkIAAAACgoKCgE0AAAAMgAAAAmmAAAACacAAAAJqAAAAAapAAAAN0F0bGFzTWFuYWdlZENvbHVtbl9lOTMwYWUzMS02MDhjLTRmMDctYjdhMi0yZGU2OWM3ZGM0M2EGqgAAAA1DdXN0b21lciBuYW1lCQgAAAAJCAAAAAasAAAAJDM2YjAyMDRkLTVlZTctNDUzOS1iMWE4LWQ0MWU4NzI5ODk3OQFT////bf////////8CAAAAAVL///9s////AgAAAAFR////a////wIAAAAAAAAAAAFQ////av///wAAAAAKAQAAAAAAAAAAAgAAAAAGsQAAACQ0ZWJhMjcwZC02ODUwLTQ1YzAtODI3ZS01OWNlNzk5MTgyOGMJCAAAAAoKCgoBNQAAADIAAAAJswAAAAm0AAAACbUAAAAGtgAAAAZJdGVtSWQGtwAAAAtJdGVtIG51bWJlcga4AAAABlN0cmluZwkIAAAABroAAAAkNjM2N2E5ODctNTgwOS00ZTcyLTgyZWItODJmNjkwMDFkY2M3AUX///9t/////////wMAAAABRP///2z///8AAAAAAUP///9r////AgAAAAAAAAAAAUL///9q////AAAAAAoBAAAAAAAAAAADAAAAAAa/AAAAJDU0ZjgyOGUwLTcyZGItNDE1Ny1iMmRhLTUxMjViN2M2NTVlZgbAAAAAGFRhYmxlLkludmVudFRyYW5zLkl0ZW1JZAoKCgoBNgAAADIAAAAJwQAAAAnCAAAACcMAAAAGxAAAAA1JbnZlbnRUcmFuc0lkBsUAAAAGTG90IElEBsYAAAAGU3RyaW5nCQgAAAAGyAAAACQ5YzE1NDBkNi1mMDc1LTQyOTEtYmM3Yi05Yzg5NWIzOTkyYTUBN////23/////////BAAAAAE2////bP///wAAAAABNf///2v///8CAAAAAAAAAAABNP///2r///8AAAAACgEAAAAAAAAAAAQAAAAABs0AAAAkZTkzNWFiNzAtM2QyMy00ODM0LWFkMTktMWZlOTY4ODNhOTllBs4AAAAfVGFibGUuSW52ZW50VHJhbnMuSW52ZW50VHJhbnNJZAoKCgoBNwAAADIAAAAJzwAAAAnQAAAACdEAAAAG0gAAAAhJdGVtTmFtZQbTAAAACUl0ZW0gbmFtZQbUAAAABlN0cmluZwkIAAAABtYAAAAkYjBhZjk4MzgtNDU0MS00M2FkLThiZDItODhiMjdiMjg1ZTlmASn///9t/////////wUAAAABKP///2z///8AAAAAASf///9r////AgAAAAAAAAAAASb///9q////AAAAAAoBAAAAAAAAAAAFAAAAAAbbAAAAJDc3N2M4NDM4LTdmMjQtNGQzNy1iNWM0LWRkNGUwY2E2ODczNQbcAAAAM1RhYmxlLkludmVudFRyYW5zLkl0ZW1JZH5UYWJsZS5JbnZlbnRUYWJsZS5JdGVtTmFtZQoKCgoBOAAAADIAAAAJ3QAAAAneAAAACd8AAAAG4AAAADdBdGxhc01hbmFnZWRDb2x1bW5fODE4Y2M0YmEtNWE3OC00YjZjLTg1ZGYtZDE1OWRhOTYyNTg4BuEAAAANRGVsaXZlcnkgZGF0ZQkIAAAACQgAAAAG4wAAACQ5MmMwMWI3YS0xNDc4LTRjZmEtYjY0ZS0wMDA0ZmIyOTI1ZmQBHP///23/////////BgAAAAEb////bP///wIAAAABGv///2v///8CAAAAAAAAAAABGf///2r///8AAAAACgEAAAAAAAAAAAYAAAAABugAAAAkZWY5MGRkM2UtNGY0MC00OTFhLWE5Y2YtOWU5ZjZhZjFhNTc0CQgAAAAKCgoKATkAAAAyAAAACeoAAAAJ6wAAAAnsAAAABu0AAAADUXR5Bu4AAAAIUXVhbnRpdHkG7wAAAARSZWFsCQgAAAAG8QAAACRkZmU0ZDEyNS0wZTMzLTQ2NTYtYjBkMi0zMDdiMDIzM2EwODgBDv///23///8BAAAABwAAAAEN////bP///wAAAAABDP///2v///8CAAAAAAAAAAABC////2r///8AAAAACgEAAAAAAAAAAAcAAAAABvYAAAAkZjFlYjkzOWMtNDA2Ni00NDcxLTgzZjQtZDU4ZThiMzg3M2UyBvcAAAAVVGFibGUuSW52ZW50VHJhbnMuUXR5CgoKCgE6AAAAMgAAAAn4AAAACfkAAAAJ+gAAAAb7AAAAN0F0bGFzTWFuYWdlZENvbHVtbl9kMGNjMWNmMy0zZjJmLTQ5NGQtOGU1YS0zOTVjNjk1NjZkMjMG/AAAAApVbml0IHByaWNlCQgAAAAJCAAAAAb+AAAAJDA0NjEwZmVmLTBhZTMtNDZjNi05Zjc1LWJjYzFhNTM4NTQyMQEB////bf////////8IAAAAAQD///9s////AgAAAAH//v//a////wIAAAAAAAAAAAH+/v//av///wAAAAAKAQAAAAAAAAAACAAAAAAGAwEAACRkNzQ2YzNjYS05MTA4LTQ1YTktYjZjZC05NDQzMjYzYmEyMjUJCAAAAAoKCgoBOwAAADIAAAAJBQEAAAkGAQAACQcBAAAGCAEAADdBdGxhc01hbmFnZWRDb2x1bW5fOTkwOGI0ODgtMzNjMC00N2Q3LWE3MDctZGZmM2JkMWEwNmU5BgkBAAAIQ3VycmVuY3kJCAAAAAkIAAAABgsBAAAkNDUyN2RmYzItODAxNi00MzBhLTkwODEtNjM3NGVhYjE0ZWE2AfT+//9t/////////wkAAAAB8/7//2z///8CAAAAAfL+//9r////AgAAAAAAAAAAAfH+//9q////AAAAAAoBAAAAAAAAAAAJAAAAAAYQAQAAJDFkODc5ZWE4LWUwMGItNGE4My1hMGY2LTdjNWE1YTZhMDNmZAkIAAAACgoKCgE8AAAAMgAAAAkSAQAACRMBAAAJFAEAAAYVAQAAN0F0bGFzTWFuYWdlZENvbHVtbl9kNThjOGJkYi02MjFjLTRlZjctYjg3Ni05ZDU1ZDkxOGNhZjgGFgEAAApOZXQgYW1vdW50CQgAAAAJCAAAAAYYAQAAJGQ3NWYxOTc5LWJhMGYtNDc3NC1hNjc2LTUwMjY2M2ViZjdmYgHn/v//bf////////8KAAAAAeb+//9s////AgAAAAHl/v//a////wIAAAAAAAAAAAHk/v//av///wAAAAAKAQAAAAAAAAAACgAAAAAGHQEAACRjZTczOTY1YS0zOGQ0LTRhMDAtODgxOS00OTdmMTJhZTc4YjEJCAAAAAoKCgoBPQAAADIAAAAJHwEAAAkgAQAACSEBAAAGIgEAAA1EYXRlRmluYW5jaWFsBiMBAAAORmluYW5jaWFsIGRhdGUGJAEAAAREYXRlCQgAAAAGJgEAACQxOTcwYTRhMy1kYTVjLTRhODMtYmFhNS0xODk3YzI4YTlhYmMB2f7//23/////////CwAAAAHY/v//bP///wAAAAAB1/7//2v///8CAAAAAAAAAAAB1v7//2r///8AAAAACgEAAAAAAAAAAAsAAAAABisBAAAkMWIyMjBkMGEtZTE3Yy00NWQ1LWE0ZjgtMzRjNDZhZmQ5N2JlBiwBAAAfVGFibGUuSW52ZW50VHJhbnMuRGF0ZUZpbmFuY2lhbAoKCgoBPgAAADIAAAAJLQEAAAkuAQAACS8BAAAGMAEAAAxEYXRlUGh5c2ljYWwGMQEAAA1QaHlzaWNhbCBkYXRlBjIBAAAERGF0ZQkIAAAABjQBAAAkMmYzMjYzMWYtNDI3NS00Nzk4LThhYmQtMGY3YmJlZTJkOTI5Acv+//9t/////////wwAAAAByv7//2z///8AAAAAAcn+//9r////AgAAAAAAAAAAAcj+//9q////AAAAAAoBAAAAAAAAAAAMAAAAAAY5AQAAJGJkN2NiNmM0LWUxNDEtNGU4OS05NGU5LWZhYTE5NmI4NmUxZg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hUYWJsZS5JbnZlbnRUcmFucy5JdGVtSWQJQAEAAAG//v//xf7//wZCAQAAH1RhYmxlLkludmVudFRyYW5zLkludmVudFRyYW5z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M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WQEAAAcAAAAJYgEAAAGZAAAAiwAAAAljAQAAAAAAAAAAAAABmgAAAIwAAACc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VkBAAAHAAAACWcBAAABpgAAAIsAAAAJYwEAAAAAAAAAAAAAAacAAACMAAAAnA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lZAQAABwAAAAlsAQAAAbMAAACLAAAACW0BAAABAAAAAQAAAAG0AAAAjAAAAJ8AAAAJXw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WQEAAAcAAAAJcQEAAAHBAAAAiwAAAAlyAQAAAQAAAAEAAAABwgAAAIwAAACe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XYBAAABzwAAAIsAAAAJdwEAAAEAAAABAAAAAdAAAACMAAAAlg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lZAQAABwAAAAl7AQAAAd0AAACLAAAACWMBAAAAAAAAAAAAAAHeAAAAjAAAAJw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WQEAAAcAAAAJgAEAAAHqAAAAiwAAAAmBAQAAAQAAAAEAAAAB6wAAAIwAAACe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YUBAAAB+AAAAIsAAAAJYwEAAAAAAAAAAAAAAfkAAACMAAAAnA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lZAQAABwAAAAmKAQAAAQUBAACLAAAACYsBAAAAAAAAAAAAAAEGAQAAjAAAAH0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jgEAAAcAAAAJjwEAAAESAQAAiwAAAAljAQAAAAAAAAAAAAABEwEAAIwAAACcAAAACV8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VkBAAAHAAAACZQBAAABHwEAAIsAAAAJlQEAAAEAAAABAAAAASABAACMAAAAXg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WwAAAAkSAAAABwAAAAmZAQAAAS0BAACLAAAACZoBAAABAAAAAQAAAAEuAQAAjAAAAF4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s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LSXRlbSBudW1iZXIJogEAAAFP/v//a////wIAAAABTv7//1z+//8BAAAAAAAJpQEAAAm2AAAACQgAAAAK/////wmlAQAACgm2AAAACgoKCQgAAAAJuQEAAAkIAAAAAUMBAAA9AQAAAUX+//9t/////////wAGvAEAAAZTdHJpbmcGvQEAAAZMb3QgSUQ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MS4wNi4yMDE3IC4uIDMxLjEyLjIwOTksICIi/////wmlAQAACgn0AQAACgoKCQgAAAAJ+gEAAAkIAAAAAVIBAABPAQAACaUBAAAG/QEAAAxEYXRlUGh5c2ljYWwJCAAAAAb/AQAAHDAxLjA2LjIwMTcgLi4gMzEuMTIuMjA5OSwgIiL/////CaUBAAAKCf0BAAAKCgoJCAAAAAkDAgAACQgAAAABVQEAAE8BAAAJpQEAAAYGAgAACVRyYW5zVHlwZQkIAAAABggCAAAFU2FsZXP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Q5Ljg2B2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2P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pAgAACEZvbnRCb2xkBioCAAAFRmFsc2UB1f3//9j9//8GLAIAAApGb250SXRhbGljCSoCAAAB0v3//9j9//8GLwIAAA1Gb250VW5kZXJsaW5lBjACAAAFLTQxNDIBz/3//9j9//8GMgIAAAhGb250TmFtZQYzAgAAB0NhbGlicmkBzP3//9j9//8GNQIAAAlGb250Q29sb3IGNgIAAAEwAcn9///Y/f//BjgCAAAIRm9udFNpemUGOQIAAAIxMQHG/f//2P3//wY7AgAACUZvbnRTdHlsZQY8AgAAB1JlZ3VsYXIHYwEAAAABAAAAAAAAAAQ3R2xvYmVTb2Z0d2FyZS5BdGxhczQwLkF0bGFzQ29tbW9uLlR5cGUuRmllbGRPdXRwdXRGaWVsZAIAAAAHZ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t/f//AcL9///s/f//JAAAAAmdAAAAAcD9///t/f//Ab/9///s/f//CwAAAAZCAgAAATEBvf3//+39//8BvP3//+z9//8EAAAABkUCAAAHR2VuZXJhbAG6/f//7f3//wG5/f//7P3//wIAAAAGSAIAAAExAbf9///t/f//Abb9///s/f//AAAAAAZLAgAABTE4LjU3AbT9///t/f//AbP9///s/f//AwAAAAZOAgAAXD1BdGxhc1RhYmxlKCJQUk9EIixEYXRhQXJlYUlkLCJULlNhbGVzVGFibGUiLCIlQ3VzdEFjY291bnQiLCIiLCIiLCIiLCIiLCIiLCIiLCJTYWxlc0lkIiwkQTMp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9j9//8GUAIAAAhGb250Qm9sZAkqAgAAAa79///Y/f//BlMCAAAKRm9udEl0YWxpYwkqAgAAAav9///Y/f//BlYCAAANRm9udFVuZGVybGluZQZXAgAABS00MTQyAaj9///Y/f//BlkCAAAIRm9udE5hbWUGWgIAAAdDYWxpYnJpAaX9///Y/f//BlwCAAAJRm9udENvbG9yBl0CAAABMAGi/f//2P3//wZfAgAACEZvbnRTaXplBmACAAACMTEBn/3//9j9//8GYgIAAAlGb250U3R5bGUGYwIAAAdSZWd1bGFy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7f3//wGb/f//7P3//yQAAAAJqgAAAAGZ/f//7f3//wGY/f//7P3//wsAAAAGaQIAAAEyAZb9///t/f//AZX9///s/f//BAAAAAZsAgAAB0dlbmVyYWwBk/3//+39//8Bkv3//+z9//8CAAAABm8CAAABMQGQ/f//7f3//wGP/f//7P3//wAAAAAGcgIAAAUzMS40MwGN/f//7f3//wGM/f//7P3//wMAAAAGdQIAAFc9QXRsYXNUYWJsZSgiUFJPRCIsRGF0YUFyZWFJZCwiVC5DdXN0VGFibGUiLCIlTmFtZSIsIiIsIiIsIiIsIiIsIiIsIiIsIkFjY291bnROdW0iLCRCMykHb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2P3//wlQAgAACSoCAAABh/3//9j9//8JUwIAAAkqAgAAAYT9///Y/f//CVYCAAAGfgIAAAUtNDE0MgGB/f//2P3//wlZAgAABoECAAAHQ2FsaWJyaQF+/f//2P3//wlcAgAABoQCAAABMAF7/f//2P3//wlfAgAABocCAAACMTEBeP3//9j9//8JYgIAAAaKAgAAB1JlZ3VsYXIHbQEAAAABAAAABAAAAAQ3R2xvYmVTb2Z0d2FyZS5BdGxhczQwLkF0bGFzQ29tbW9uLlR5cGUuRmllbGRPdXRwdXRGaWVsZAIAAAAJQAEAAA0DB28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0/f//7f3//wFz/f//7P3//wYAAAAGjgIAAAVUb3RhbAFx/f//7f3//wFw/f//7P3//xAAAAAJFQIAAAFu/f//7f3//wFt/f//7P3//wkAAAAJCAAAAAFr/f//7f3//wFq/f//7P3//wsAAAAGlwIAAAEzAWj9///t/f//AWf9///s/f//BAAAAAaaAgAAB0dlbmVyYWwBZf3//+39//8BZP3//+z9//8CAAAABp0CAAABMQFi/f//7f3//wFh/f//7P3//wAAAAAGoAIAAAUxMi43MQd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/9///Y/f//CSkCAAAJKgIAAAFc/f//2P3//wksAgAACSoCAAABWf3//9j9//8JLwIAAAapAgAABS00MTQyAVb9///Y/f//CTICAAAGrAIAAAdDYWxpYnJpAVP9///Y/f//CTUCAAAGrwIAAAEwAVD9///Y/f//CTgCAAAGsgIAAAIxMQFN/f//2P3//wk7AgAABrUCAAAHUmVndWxhcgdyAQAAAAEAAAAEAAAABDdHbG9iZVNvZnR3YXJlLkF0bGFzNDAuQXRsYXNDb21tb24uVHlwZS5GaWVsZE91dHB1dEZpZWxkAgAAAAlDAQAADQMHd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n9///t/f//AUj9///s/f//EAAAAAkVAgAAAUb9///t/f//AUX9///s/f//CQAAAAkIAAAAAUP9///t/f//AUL9///s/f//CwAAAAa/AgAAATQBQP3//+39//8BP/3//+z9//8EAAAABsICAAAHR2VuZXJhbAE9/f//7f3//wE8/f//7P3//wIAAAAGxQIAAAExATr9///t/f//ATn9///s/f//AAAAAAbIAgAABDkuNDM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f//2P3//wkpAgAACSoCAAABNP3//9j9//8JLAIAAAkqAgAAATH9///Y/f//CS8CAAAG0QIAAAUtNDE0MgEu/f//2P3//wkyAgAABtQCAAAHQ2FsaWJyaQEr/f//2P3//wk1AgAABtcCAAABMAEo/f//2P3//wk4AgAABtoCAAACMTEBJf3//9j9//8JOwIAAAbd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h/f//7f3//wEg/f//7P3//wkAAAAJCAAAAAEe/f//7f3//wEd/f//7P3//wsAAAAG5AIAAAE1ARv9///t/f//ARr9///s/f//BAAAAAbnAgAAB0dlbmVyYWwBGP3//+39//8BF/3//+z9//8CAAAABuoCAAABMQEV/f//7f3//wEU/f//7P3//wAAAAAG7QIAAAI0M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/Y/f//CVACAAAJKgIAAAEP/f//2P3//wlTAgAACSoCAAABDP3//9j9//8JVgIAAAb2AgAABS00MTQyAQn9///Y/f//CVkCAAAG+QIAAAdDYWxpYnJpAQb9///Y/f//CVwCAAAG/AIAAAEwAQP9///Y/f//CV8CAAAG/wIAAAIxMQEA/f//2P3//wliAgAABgID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/fz//+39//8B/Pz//+z9//8kAAAACeEAAAAB+vz//+39//8B+fz//+z9//8LAAAABggDAAABNgH3/P//7f3//wH2/P//7P3//wQAAAAGCwMAAAdHZW5lcmFsAfT8///t/f//AfP8///s/f//AgAAAAYOAwAAATEB8fz//+39//8B8Pz//+z9//8AAAAABhEDAAAFMTQuNDMB7vz//+39//8B7fz//+z9//8DAAAABhQDAAB2PUF0bGFzVGFibGUoIlBST0QiLERhdGFBcmVhSWQsIlQuU2FsZXNMaW5lIiwiJVNoaXBwaW5nRGF0ZVJlcXVlc3RlZCIsIiIsIiIsIiIsIiIsIiIsIiIsIkl0ZW1JZHxJbnZlbnRUcmFuc0lkIiwkRDMsJEU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Y/f//CVACAAAJKgIAAAHo/P//2P3//wlTAgAACSoCAAAB5fz//9j9//8JVgIAAAYdAwAABS00MTQyAeL8///Y/f//CVkCAAAGIAMAAAdDYWxpYnJpAd/8///Y/f//CVwCAAAGIwMAAAEwAdz8///Y/f//CV8CAAAGJgMAAAIxMQHZ/P//2P3//wliAgAABik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8///t/f//AdT8///s/f//EAAAAAkVAgAAAdL8///t/f//AdH8///s/f//CQAAAAkIAAAAAc/8///t/f//Ac78///s/f//CwAAAAYzAwAAATcBzPz//+39//8By/z//+z9//8EAAAABjYDAAAwXyAqICMsIyMwLjAwXyA7XyAqIC0jLCMjMC4wMF8gO18gKiAiLSI/P18gO18gQF8gAcn8///t/f//Acj8///s/f//AgAAAAY5AwAAATEBxvz//+39//8Bxfz//+z9//8AAAAABjw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/P//2P3//wkpAgAACSoCAAABwPz//9j9//8JLAIAAAkqAgAAAb38///Y/f//CS8CAAAGRQMAAAUtNDE0MgG6/P//2P3//wkyAgAABkgDAAAHQ2FsaWJyaQG3/P//2P3//wk1AgAABksDAAABMAG0/P//2P3//wk4AgAABk4DAAACMTEBsfz//9j9//8JOwIAAAZR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78///t/f//Aa38///s/f//JAAAAAn8AAAAAav8///t/f//Aar8///s/f//CwAAAAZXAwAAATgBqPz//+39//8Bp/z//+z9//8EAAAABloDAAAwXyAqICMsIyMwLjAwXyA7XyAqIC0jLCMjMC4wMF8gO18gKiAiLSI/P18gO18gQF8gAaX8///t/f//AaT8///s/f//AgAAAAZdAwAAATEBovz//+39//8Bofz//+z9//8AAAAABmADAAAFMTEuMjkBn/z//+39//8Bnvz//+z9//8DAAAABmMDAAByPUF0bGFzQmFsYW5jZSgiUFJPRCIsRGF0YUFyZWFJZCwiVC5TYWxlc0xpbmUiLCJTdW18U2FsZXNQcmljZXwwIiwiIiwiIiwiIiwiIiwiIiwiIiwiSXRlbUlkfEludmVudFRyYW5zSWQiLCREMywkRT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9j9//8JUAIAAAkqAgAAAZn8///Y/f//CVMCAAAJKgIAAAGW/P//2P3//wlWAgAABmwDAAAFLTQxNDIBk/z//9j9//8JWQIAAAZvAwAAB0NhbGlicmkBkPz//9j9//8JXAIAAAZyAwAAATABjfz//9j9//8JXwIAAAZ1AwAAAjExAYr8///Y/f//CWICAAAGeA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P//7f3//wGG/P//7P3//yQAAAAJCQEAAAGE/P//7f3//wGD/P//7P3//wsAAAAGfgMAAAE5AYH8///t/f//AYD8///s/f//BAAAAAaBAwAAB0dlbmVyYWwBfvz//+39//8Bffz//+z9//8CAAAABoQDAAABMQF7/P//7f3//wF6/P//7P3//wAAAAAGhwMAAAUxMC40MwF4/P//7f3//wF3/P//7P3//wMAAAAGigMAAG09QXRsYXNUYWJsZSgiUFJPRCIsRGF0YUFyZWFJZCwiVC5TYWxlc0xpbmUiLCIlQ3VycmVuY3lDb2RlIiwiIiwiIiwiIiwiIiwiIiwiIiwiSXRlbUlkfEludmVudFRyYW5zSWQiLCREMywkRT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z//9j9//8GjAMAAAhGb250Qm9sZAkqAgAAAXL8///Y/f//Bo8DAAAKRm9udEl0YWxpYwkqAgAAAW/8///Y/f//BpIDAAANRm9udFVuZGVybGluZQaTAwAABS00MTQyAWz8///Y/f//BpUDAAAIRm9udE5hbWUGlgMAAAdDYWxpYnJpAWn8///Y/f//BpgDAAAJRm9udENvbG9yBpkDAAABMAFm/P//2P3//wabAwAACEZvbnRTaXplBpwDAAACMTEBY/z//9j9//8GngMAAAlGb250U3R5bGUGnwMAAAdSZWd1bGFy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g/P//7f3//wFf/P//7P3//yQAAAAJFgEAAAFd/P//7f3//wFc/P//7P3//wsAAAAGpQMAAAIxMAFa/P//7f3//wFZ/P//7P3//wQAAAAGqAMAADBfICogIywjIzAuMDBfIDtfICogLSMsIyMwLjAwXyA7XyAqICItIj8/XyA7XyBAXyABV/z//+39//8BVvz//+z9//8CAAAABqsDAAABMQFU/P//7f3//wFT/P//7P3//wAAAAAGrgMAAAUxMy4xNAFR/P//7f3//wFQ/P//7P3//wMAAAAGsQMAAHI9QXRsYXNCYWxhbmNlKCJQUk9EIixEYXRhQXJlYUlkLCJULlNhbGVzTGluZSIsIlN1bXxMaW5lQW1vdW50fDAiLCIiLCIiLCIiLCIiLCIiLCIiLCJJdGVtSWR8SW52ZW50VHJhbnNJZCIsJEQzLCRFMyk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/P//2P3//wlQAgAACSoCAAABS/z//9j9//8JUwIAAAkqAgAAAUj8///Y/f//CVYCAAAGugMAAAUtNDE0MgFF/P//2P3//wlZAgAABr0DAAAHQ2FsaWJyaQFC/P//2P3//wlcAgAABsADAAABMAE//P//2P3//wlfAgAABsMDAAACMTEBPPz//9j9//8JYgIAAAbG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4/P//7f3//wE3/P//7P3//wkAAAAJCAAAAAE1/P//7f3//wE0/P//7P3//wsAAAAGzQMAAAIxMQEy/P//7f3//wEx/P//7P3//wQAAAAG0AMAAAhtL2QveXl5eQEv/P//7f3//wEu/P//7P3//wIAAAAG0wMAAAExASz8///t/f//ASv8///s/f//AAAAAAbW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z//9j9//8G2AMAAAhGb250Qm9sZAkqAgAAASb8///Y/f//BtsDAAAKRm9udEl0YWxpYwkqAgAAASP8///Y/f//Bt4DAAANRm9udFVuZGVybGluZQbfAwAABS00MTQyASD8///Y/f//BuEDAAAIRm9udE5hbWUG4gMAAAdDYWxpYnJpAR38///Y/f//BuQDAAAJRm9udENvbG9yBuUDAAABMAEa/P//2P3//wbnAwAACEZvbnRTaXplBugDAAACMTEBF/z//9j9//8G6gMAAAlGb250U3R5bGUG6w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/z//+39//8BEvz//+z9//8JAAAACQgAAAABEPz//+39//8BD/z//+z9//8LAAAABvIDAAACMTIBDfz//+39//8BDPz//+z9//8EAAAABvUDAAAIbS9kL3l5eXkBCvz//+39//8BCfz//+z9//8CAAAABvgDAAABMQEH/P//7f3//wEG/P//7P3//wAAAAAG+w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Y/f//CdgDAAAJKgIAAAEB/P//2P3//wnbAwAACSoCAAAB/vv//9j9//8J3gMAAAYEBAAABS00MTQyAfv7///Y/f//CeEDAAAGBwQAAAdDYWxpYnJpAfj7///Y/f//CeQDAAAGCgQAAAEwAfX7///Y/f//CecDAAAGDQQAAAIxMQHy+///2P3//wnqAwAABhAEAAAHUmVndWxhcgGiAQAADgAAALEAAAAGEQQAAAtJbnZlbnRUcmFucwYSBAAAFkludmVudG9yeSB0cmFuc2FjdGlvbnMJCAAAAAkIAAAACQgAAAAB7Pv//+D///8AAAAACRUEAAAJFgQAAAHp+///3f///3H54PK94eFFqjkPna04mBgJCAAAAAkIAAAACRkEAAAJpQEAAAoKCgoKAQAAAAHl+///2f///wAAAAAB5Pv//9j///8AAAAAAAkd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fBAAABL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hBAAABM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jBAAABN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lBAAAAdoBAAAOAAAA/////wYmBAAAC0ludmVudFRyYW5zBicEAAAWSW52ZW50b3J5IHRyYW5zYWN0aW9ucwkIAAAACQgAAAAJCAAAAAHX+///4P///wAAAAAJKgQAAAkrBAAAAdT7///d////EWza34mx3EKHxVOpINhJkgkIAAAACQgAAAAJLgQAAAndAQAACgoKCgoBAAAAAdD7///Z////AAAAAAHP+///2P///wAAAAAACTIEAAAE4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RIAAAADAAAACTQEAAAE8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RIAAAADAAAACTYEAAAE+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VkBAAADAAAACTgEAAAEA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VkBAAADAAAACToE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EAAAACVkBAAADAAAACTwEAAABEQIAAD0BAAABw/v//23/////////AAY+BAAABlN0cmluZwY/BAAACUl0ZW0gbmFtZQkxAAAAAb/7//9r////AgAAAAG++///XP7//wEAAAAAAAkwAAAACdIAAAAJCAAAAAr/////CTAAAAAKCdIAAAAGSAQAAAZJdGVtSWQGSQQAAAtJbnZlbnRUcmFucwoJCAAAAAlLBAAACQgAAAABFQQAACEAAAAKAAAACU0EAAARAAAACU4EAAABFgQAACIAAAAIAAAACVkBAAARAAAACVAEAAAEGQ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EAAAAAAAAAR0EAAApAAAAAAAAAAlSBAAAAAAAAAcf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37///Y/f//BlQEAAAISGVscFRleHQGVQQAADVPcmRlciBudW1iZXIsIHByb2plY3QgbnVtYmVyLCBwcm9kdWN0aW9uIG51bWJlciwgZXRjLgGq+///2P3//wZXBAAABUxhYmVsCaEBAAABp/v//9j9//8GWgQAAARUeXBlCaABAAAHI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///2P3//wlUBAAABl4EAAAOSWRlbnRpZnkgaXRlbS4Bofv//9j9//8JVwQAAAmvAQAAAZ77///Y/f//CVoEAAAJrgEAAAcj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7///Y/f//CVQEAAAGZwQAAFJTdW1tYXJ5IG51bWJlci9Mb3QgSUQgZm9yIHRyYW5zYWN0aW9ucyBhdHRhY2hlZCB0byB0aGUgc2FtZSBpbnZlbnRvcnkgdHJhbnNhY3Rpb24uAZj7///Y/f//CVcEAAAJvQEAAAGV+///2P3//wlaBAAACbwBAAAHJ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///2P3//wlUBAAABnAEAAAkUXVhbnRpdHkgYXR0YWNoZWQgdG8gdGhlIHRyYW5zYWN0aW9uAY/7///Y/f//CVcEAAAJywEAAAGM+///2P3//wlaBAAACcoBAAABKgQAACEAAAAGAAAACXcEAAAHAAAACXgEAAABKwQAACIAAAADAAAACY4BAAADAAAACXoEAAABLgQAAAQAAAABAAAACXcEAAADAAAACXwEAAABMgQAACkAAAAAAAAACX0EAAAA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v//9j9//8GfwQAAAVMYWJlbAnZAQAAAX/7///Y/f//BoIEAAAEVHlwZQnYAQAABz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Pv//9j9//8JfwQAAAnnAQAAAXn7///Y/f//CYIEAAAJ5gEAAAc4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7///Y/f//CVoEAAAJ2AEAAAFz+///2P3//wlXBAAACdkBAAABcPv//9j9//8GkQQAAAhSZWZlcnNUbwaSBAAADD1FeGNsdWRlRGF0ZQc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37///Y/f//CVoEAAAJ5gEAAAFq+///2P3//wlXBAAACecBAAABZ/v//9j9//8JkQQAAAabBAAADD1FeGNsdWRlRGF0ZQc8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7///Y/f//CVoEAAAGngQAAARFbnVtAWH7///Y/f//CVcEAAAGoQQAAAlSZWZlcmVuY2UES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108AAAACVkBAAADAAAACaMEAAABTQQAABIAAAAHT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v//8X+//8GpQQAABhUYWJsZS5JbnZlbnRUcmFucy5JdGVtSWQJQAEAAAFZ+///xf7//waoBAAAH1RhYmxlLkludmVudFRyYW5zLkludmVudFRyYW5zSWQJQwEAAAFW+///xf7//warBAAAG1RhYmxlLkludmVudFRyYW5zLlRyYW5zVHlwZQmsBAAAAVP7///F/v//Bq4EAAAcVGFibGUuSW52ZW50VHJhbnMuVHJhbnNSZWZJZAk9AQAAAVD7///F/v//BrEEAAAeVGFibGUuSW52ZW50VHJhbnMuRGF0ZVBoeXNpY2FsCbIEAAABTfv//8X+//8GtAQAAB9UYWJsZS5JbnZlbnRUcmFucy5EYXRlRmluYW5jaWFsCbUEAAABSvv//8X+//8GtwQAAB9UYWJsZS5JbnZlbnRUcmFucy5TdGF0dXNSZWNlaXB0CbgEAAABR/v//8X+//8GugQAAB1UYWJsZS5JbnZlbnRUcmFucy5TdGF0dXNJc3N1ZQm7BAAAAUT7///F/v//Br0EAAAVVGFibGUuSW52ZW50VHJhbnMuUXR5CUYBAAABQfv//8X+//8GwAQAACJUYWJsZS5JbnZlbnRUcmFucy5Db3N0QW1vdW50UG9zdGVkCcEEAAAHU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77//+z/v//BsMEAAAfVGFibGUuSW52ZW50VHJhbnMuRGF0ZUZpbmFuY2lhbAlPAQAAATv7//+z/v//BsYEAAAdVGFibGUuSW52ZW50VHJhbnMuU3RhdHVzSXNzdWUJxwQAAAE4+///s/7//wbJBAAAGFRhYmxlLkludmVudFRyYW5zLkl0ZW1JZAnKBAAAATX7//+z/v//BswEAAAfVGFibGUuSW52ZW50VHJhbnMuSW52ZW50VHJhbnNJZAnNBAAAATL7//+z/v//Bs8EAAAcVGFibGUuSW52ZW50VHJhbnMuVHJhbnNSZWZJZAnQBAAAAS/7//+z/v//BtIEAAAeVGFibGUuSW52ZW50VHJhbnMuRGF0ZVBoeXNpY2FsCVIBAAABLPv//7P+//8G1QQAAB9UYWJsZS5JbnZlbnRUcmFucy5TdGF0dXNSZWNlaXB0CdYEAAABKfv//7P+//8G2AQAABtUYWJsZS5JbnZlbnRUcmFucy5UcmFuc1R5cGUJVQEAAAFSBAAAeAAAAAF3BAAAEgAAAAd4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m+///xf7//wbbBAAAHFRhYmxlLkludmVudFRyYW5zLlRyYW5zUmVmSWQJPQEAAAEj+///xf7//wbeBAAAGFRhYmxlLkludmVudFRyYW5zLkl0ZW1JZAlAAQAAASD7///F/v//BuEEAAAfVGFibGUuSW52ZW50VHJhbnMuSW52ZW50VHJhbnNJZAlDAQAAAR37///F/v//BuQEAAAVVGFibGUuSW52ZW50VHJhbnMuUXR5CUYBAAABGvv//8X+//8G5wQAAB9UYWJsZS5JbnZlbnRUcmFucy5EYXRlRmluYW5jaWFsCUkBAAABF/v//8X+//8G6gQAAB5UYWJsZS5JbnZlbnRUcmFucy5EYXRlUGh5c2ljYWwJTAEAAAd6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FPv//7P+//8G7QQAAB9UYWJsZS5JbnZlbnRUcmFucy5EYXRlRmluYW5jaWFsCU8BAAABEfv//7P+//8G8AQAAB5UYWJsZS5JbnZlbnRUcmFucy5EYXRlUGh5c2ljYWwJUgEAAAEO+///s/7//wbzBAAAG1RhYmxlLkludmVudFRyYW5zLlRyYW5zVHlwZQlVAQAAB3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v7///U////CTAAAAAJMQAAAAF9BAAAeAAAAAe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7///Y/f//CVcEAAAJPwQAAAEF+///2P3//wlaBAAACT4EAAABrAQAAD0BAAABAvv//23/////////AAb/BAAABEVudW0GAAUAAAlSZWZlcmVuY2UJogEAAAH++v//a////wIAAAAB/fr//1z+//8BAAAAAAAJpQEAAAYFBQAACVRyYW5zVHlwZQkIAAAACv////8JpQEAAAoJBQUAAAoKCgkIAAAACQoFAAAJCAAAAAGyBAAAPQEAAAH0+v//bf////////8ABg0FAAAERGF0ZQYOBQAADVBoeXNpY2FsIGRhdGUJogEAAAHw+v//a////wIAAAAB7/r//1z+//8BAAAAAAAJpQEAAAYTBQAADERhdGVQaHlzaWNhbAkIAAAACv////8JpQEAAAoJEwUAAAoKCgkIAAAACRgFAAAJCAAAAAG1BAAAPQEAAAHm+v//bf////////8ABhsFAAAERGF0ZQYcBQAADkZpbmFuY2lhbCBkYXRlCaIBAAAB4vr//2v///8CAAAAAeH6//9c/v//AQAAAAAACaUBAAAGIQUAAA1EYXRlRmluYW5jaWFsCQgAAAAK/////wmlAQAACgkhBQAACgoKCQgAAAAJJgUAAAkIAAAAAbgEAAA9AQAAAdj6//9t/////////wAGKQUAAARFbnVtBioFAAAOUmVjZWlwdCBzdGF0dXMJogEAAAHU+v//a////wIAAAAB0/r//1z+//8BAAAAAAAJpQEAAAYvBQAADVN0YXR1c1JlY2VpcHQJCAAAAAr/////CaUBAAAKCS8FAAAKCgoJCAAAAAk0BQAACQgAAAABuwQAAD0BAAAByvr//23/////////AAY3BQAABEVudW0GOAUAAAxJc3N1ZSBzdGF0dXMJogEAAAHG+v//a////wIAAAABxfr//1z+//8BAAAAAAAJpQEAAAY9BQAAC1N0YXR1c0lzc3VlCQgAAAAK/////wmlAQAACgk9BQAACgoKCQgAAAAJQgUAAAkIAAAAAcEEAAA9AQAAAbz6//9t/////////wAGRQUAAARSZWFsBkYFAAAVRmluYW5jaWFsIGNvc3QgYW1vdW50CaIBAAABuPr//2v///8CAAAAAbf6//9c/v//AQAAAAAACaUBAAAGSwUAABBDb3N0QW1vdW50UG9zdGVkCQgAAAAK/////wmlAQAACglLBQAACgoKCQgAAAAJUAUAAAkIAAAAAccEAABPAQAACaUBAAAGUwUAAAtTdGF0dXNJc3N1ZQkIAAAACQgAAAD/////CaUBAAAKCVMFAAAKCgoJCAAAAAlYBQAACQgAAAABygQAAE8BAAAJpQEAAAZbBQAABkl0ZW1JZAkIAAAACQgAAAD/////CaUBAAAKCVsFAAAKCgoJCAAAAAlgBQAACQgAAAABzQQAAE8BAAAJpQEAAAZjBQAADUludmVudFRyYW5zSWQJCAAAAAkIAAAA/////wmlAQAACgljBQAACgoKCQgAAAAJaAUAAAkIAAAAAdAEAABPAQAACaUBAAAGawUAAApUcmFuc1JlZklkCQgAAAAJCAAAAP////8JpQEAAAoJawUAAAoKCgkIAAAACXAFAAAJCAAAAAHWBAAATwEAAAmlAQAABnMFAAANU3RhdHVzUmVjZWlwdAkIAAAACQgAAAD/////CaUBAAAKCXMFAAAKCgoJCAAAAAl4BQAACQgAAAAEC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sFAAAEG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0FAAAEJ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8FAAAEN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EFAAAEQ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MFAAAEU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UFAAAEW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cF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kFAAAEa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sFAAAEc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0FAAAEe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8FAAAHe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+v//2P3//wlUBAAABpIFAAAyU3BlY2lmeSB0aGUgbW9kdWxlIHRoYXQgZ2VuZXJhdGVkIHRoZSB0cmFuc2FjdGlvbi4Bbfr//9j9//8JVwQAAAkABQAAAWr6///Y/f//CVoEAAAJ/wQAAAd9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6///Y/f//CVQEAAAGmwUAABxEYXRlIG9mIHBoeXNpY2FsIHRyYW5zYWN0aW9uAWT6///Y/f//CVcEAAAJDgUAAAFh+v//2P3//wlaBAAACQ0F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+v//2P3//wlUBAAABqQFAAAdRGF0ZSBvZiBmaW5hbmNpYWwgdHJhbnNhY3Rpb24BW/r//9j9//8JVwQAAAkcBQAAAVj6///Y/f//CVoEAAAJGwUAAAe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6///Y/f//CVQEAAAGrQUAAClTdGF0dXMgb2YgcXVhbnRpdHkgaW4gcmVsYXRpb24gdG8gcmVjZWlwdAFS+v//2P3//wlXBAAACSoFAAABT/r//9j9//8JWgQAAAkpBQAAB4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r//9j9//8JVAQAAAa2BQAAKVN0YXR1cyBmb3IgcXVhbnRpdHkgaW4gcmVsYXRpb24gdG8gaXNzdWVzAUn6///Y/f//CVcEAAAJOAUAAAFG+v//2P3//wlaBAAACTcFAAAHh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+v//2P3//wlUBAAABr8FAAA1SW52ZW50b3J5IHZhbHVlIGZvciB0aGUgZmluYW5jaWFsbHkgdXBkYXRlZCBxdWFudGl0eS4BQPr//9j9//8JVwQAAAlGBQAAAT36///Y/f//CVoEAAAJRQUAAA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oEAAAGyAUAAARFbnVtATf6///Y/f//CVcEAAAGywUAAAxJc3N1ZSBzdGF0dXMHi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0+v//2P3//wlaBAAABs4FAAAGU3RyaW5nATH6///Y/f//CVcEAAAG0QUAAAtJdGVtIG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Y/f//CVoEAAAG1AUAAAZTdHJpbmcBK/r//9j9//8JVwQAAAbXBQAABkxvdCBJRAe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oEAAAG2gUAAAZTdHJpbmcBJfr//9j9//8JVwQAAAbdBQAABk51bWJlcgeP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6///Y/f//CVoEAAAG4AUAAARFbnVtAR/6///Y/f//CVcEAAAG4wUAAA5SZWNlaXB0IHN0YXR1cws=
    <Output>
      <OutputObject name="AtlasReport_5"/>
    </Output>
  </Query>
</Atlas>
</file>

<file path=customXml/item6.xml><?xml version="1.0" encoding="utf-8"?>
<Atlas>
  <Query type="ReportList" id="d0a47ca4-0fb5-4676-9ac8-44f7b3a55c67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jZ+xvfzRhNEjqAI130E9wU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I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GQwYTQ3Y2E0LTBmYjUtNDY3Ni05YWM4LTQ0ZjdiM2E1NWM2NwG6////vf///wG5////vP///wAAAAAGSAAAAARUcnVlAbf///+9////Abb///+8////CwAAAAZLAAAAI1NhbGVzIGxpbmVzLCBkZWxpdmVyZWQgbm90IGludm9pY2VkAbT///+9////AbP///+8////GwAAAAlIAAAAAbH///+9////AbD///+8////BgAAAAZRAAAABUZhbHNlAa7///+9////Aa3///+8////HAAAAAlIAAAAAav///+9////Aar///+8////HQAAAAlRAAAAAaj///+9////Aaf///+8////KgAAAAlIAAAAAaX///+9////AaT///+8////AQAAAAZdAAAAAzM2NAGi////vf///wGh////vP///ycAAAAGYAAAAAs9RGF0YUFyZWFJZAGf////vf///wGe////vP///xkAAAAGYwAAAA9DZWxsc1ZlcnRpY2FsbHkBnP///73///8Bm////7z///8JAAAACgGa////vf///wGZ////vP///ygAAAAGaAAAAAIxMQGX////vf///wGW////vP///ysAAAAGaw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lP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tAAAAC0ludmVudFRyYW5zAQAAAAGS////lP///wZv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wAAAABwAAAAlx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cwAAAAElAAAABAAAAAEAAAAJcAAAAAMAAAAJdQ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2AAAAAAAAAAcqAAAAAAEAAAAAAAAABC1HbG9iZVNvZnR3YXJlLkF0bGFzNDAuQXRsYXNDb21tb24uVHlwZS5Db2x1bW4CAAAAATEAAAAOAAAA/////wZ3AAAAC0ludmVudFRhYmxlBngAAAAFSXRlbXMJCAAAAAkIAAAACQgAAAABhv///+D///8AAAAACXsAAAAJfAAAAAGD////3f///zuCcPJ52rFAr1XcHZCVxGsJCAAAAAkIAAAACX8AAAAJMAAAAAaBAAAAC0ludmVudFRyYW5zBoIAAAARVGFibGUuSW52ZW50VHJhbnMGgwAAABhUYWJsZS5JbnZlbnRUcmFucy5JdGVtSWQGhAAAAAZJdGVtSWQGhQAAAAZJdGVtSWQBAAAAAXr////Z////AAAAAAF5////2P///wAAAAAACYg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QAAAAmKAAAACYsAAAAGjAAAAApUcmFuc1JlZklkBo0AAAAJU08gbnVtYmVyBo4AAAAGU3RyaW5nCQgAAAAGkAAAACRiMDcwOWU4YS05ZDRlLTQ5ZjQtYTc1Zi1iMjliOGYxNDFlYWUFb////y1HbG9iZVNvZnR3YXJlLkF0bGFzNDAuQXRsYXNDb21tb24uQWdncmVnYXRpb24BAAAAB3ZhbHVlX18ACAIAAAD/////AAAAAAVu////LEdsb2JlU29mdHdhcmUuQXRsYXM0MC5BdGxhc0NvbW1vbi5Db2x1bW5UeXBlAQAAAAd2YWx1ZV9fAAgCAAAAAAAAAAVt////K0dsb2JlU29mdHdhcmUuQXRsYXM0MC5BdGxhc0NvbW1vbi5Tb3J0T3JkZXIBAAAAB3ZhbHVlX18ACAIAAAACAAAAAAAAAAAFbP///0BHbG9iZVNvZnR3YXJlLkF0bGFzNDAuQXRsYXNDb21tb24uVHlwZS5Db2x1bW4rQ3Jvc3NUYWJDb2x1bW5UeXBlAQAAAAd2YWx1ZV9fAAgCAAAAAAAAAAoBAAAAAAAAAAAAAAAAAAaVAAAAJDk1MDk5NjdlLTk0ZDYtNDY0MC1hMWI0LWRiYWYxZWU5NjVhMAaWAAAAHFRhYmxlLkludmVudFRyYW5zLlRyYW5zUmVmSWQKCgoKATMAAAAyAAAACZcAAAAJmAAAAAmZAAAABpoAAAA3QXRsYXNNYW5hZ2VkQ29sdW1uX2EzNzk2OWRjLThiMjgtNDIxMy1iNjJmLTVjM2YzODRmMzlmNwabAAAAEEN1c3RvbWVyIGFjY291bnQJCAAAAAkIAAAABp0AAAAkMDQzZWEyNTctNDgwMi00N2NiLTk3NzItYTYyZjA4NGQ1ZmM0AWL///9v/////////wEAAAABYf///27///8CAAAAAWD///9t////AgAAAAAAAAAAAV////9s////AAAAAAoBAAAAAAAAAAABAAAAAAaiAAAAJDk1MjMyMGIxLWY5NTktNGU2YS1hZTJjLWU2MmE1NjViYzI3YQkIAAAACgoKCgE0AAAAMgAAAAmkAAAACaUAAAAJpgAAAAanAAAAN0F0bGFzTWFuYWdlZENvbHVtbl85YjU5NTdiNS02MDUxLTRkZjgtOGVjNC0yYTU1NDM1MjcxNWEGqAAAAA1DdXN0b21lciBuYW1lCQgAAAAJCAAAAAaqAAAAJGI5MTVlMDA4LTgxOTEtNDMwZS04NGQ0LWNhOGEzYzBjOGI1MQFV////b/////////8CAAAAAVT///9u////AgAAAAFT////bf///wIAAAAAAAAAAAFS////bP///wAAAAAKAQAAAAAAAAAAAgAAAAAGrwAAACRlNjVkNjkxOC1iN2E0LTQwM2MtOGI2NS1mMThjZDZhMjNiYWMJCAAAAAoKCgoBNQAAADIAAAAJsQAAAAmyAAAACbMAAAAGtAAAAAZJdGVtSWQGtQAAAAtJdGVtIG51bWJlcga2AAAABlN0cmluZwkIAAAABrgAAAAkMmYzMTM3MmUtOGYxMC00MGFhLTlkNmUtODQ4OWQ2MzIwMDNhAUf///9v/////////wMAAAABRv///27///8AAAAAAUX///9t////AgAAAAAAAAAAAUT///9s////AAAAAAoBAAAAAAAAAAADAAAAAAa9AAAAJDkzZTc4NjVjLTExNTEtNDdlOS05OWE0LWQxN2Y3MTU3MzQ5Zga+AAAAGFRhYmxlLkludmVudFRyYW5zLkl0ZW1JZAoKCgoBNgAAADIAAAAJvwAAAAnAAAAACcEAAAAGwgAAAAhJdGVtTmFtZQbDAAAACUl0ZW0gbmFtZQbEAAAABlN0cmluZwkIAAAABsYAAAAkZjljNDM5OGEtZTUzNS00ZWM4LTlhN2ItYmEzNjY4YWJmZjEzATn///9v/////////wQAAAABOP///27///8AAAAAATf///9t////AgAAAAAAAAAAATb///9s////AAAAAAoBAAAAAAAAAAAEAAAAAAbLAAAAJDEzMzRkMjBhLWRlOTItNGRmNC1hMzU4LTMyNzIzZDY4NGI5YgbMAAAAM1RhYmxlLkludmVudFRyYW5zLkl0ZW1JZH5UYWJsZS5JbnZlbnRUYWJsZS5JdGVtTmFtZQoKCgoBNwAAADIAAAAJzQAAAAnOAAAACc8AAAAG0AAAAAxEYXRlUGh5c2ljYWwG0QAAAA1QaHlzaWNhbCBkYXRlBtIAAAAERGF0ZQkIAAAABtQAAAAkZWZkYzBlMDAtYjUwZS00ZDRkLWE3MWItYmRlZGM3NTdkMzZiASv///9v/////////wUAAAABKv///27///8AAAAAASn///9t////AgAAAAAAAAAAASj///9s////AAAAAAoBAAAAAAAAAAAFAAAAAAbZAAAAJDNlM2Y3YzNmLTgzMTQtNDBhMS1hN2FkLTFjZWRjYTJmMjhkMAbaAAAAHlRhYmxlLkludmVudFRyYW5zLkRhdGVQaHlzaWNhbAoKCgoBOAAAADIAAAAJ2wAAAAncAAAACd0AAAAG3gAAAAtTdGF0dXNJc3N1ZQbfAAAADElzc3VlIHN0YXR1cwbgAAAABEVudW0JCAAAAAbiAAAAJDFiNjA3MmNmLTU3MzYtNDA3MS1hYzAzLTgxOTE2YzA5NmQwZgEd////b/////////8GAAAAARz///9u////AAAAAAEb////bf///wAAAAAAAAAAAAEa////bP///wAAAAAKAQAAAAAAAAAABgAAAAAG5wAAACRiMjZkMGU0ZC05NWUxLTQ0MDMtOTQ4MS0zZDY3OTcxZTg0N2MG6AAAAB1UYWJsZS5JbnZlbnRUcmFucy5TdGF0dXNJc3N1ZQoKCgoBOQAAADIAAAAJ6QAAAAnqAAAACesAAAAG7AAAAANRdHkG7QAAAAhRdWFudGl0eQbuAAAABFJlYWwJCAAAAAbwAAAAJDg3YjE5MmRiLTY1MjYtNGEzOS04ZTFhLTMwZTRjZGFmMWMwZAEP////b////wEAAAAHAAAAAQ7///9u////AAAAAAEN////bf///wIAAAAAAAAAAAEM////bP///wAAAAAKAQAAAAAAAAAABwAAAAAG9QAAACRhYmE5NjBkNC04NWIyLTRkNjYtOTQxYi0wYTg0MDBiNzk3YmYG9gAAABVUYWJsZS5JbnZlbnRUcmFucy5RdHkKCgoKAToAAAAyAAAACfcAAAAJ+AAAAAn5AAAABvoAAAANRGF0ZUZpbmFuY2lhbAb7AAAADkZpbmFuY2lhbCBkYXRlBvwAAAAERGF0ZQkIAAAABv4AAAAkNmI0OGNhNTktMjJkZi00OWExLTg0YjEtY2I5ZmMxYjE5NWI3AQH///9v/////////wgAAAABAP///27///8AAAAAAf/+//9t////AgAAAAAAAAAAAf7+//9s////AAAAAAoBAAAAAAAAAAAIAAAAAAYDAQAAJDgzMjNjODljLThiZmEtNDJmYi1iNWE2LWY5ZTY0MmJmN2Y4YQYEAQAAH1RhYmxlLkludmVudFRyYW5zLkRhdGVGaW5hbmNpYWwKCgoKATsAAAAyAAAACQUBAAAJBgEAAAkHAQAABggBAAAPVm91Y2hlclBoeXNpY2FsBgkBAAAQUGh5c2ljYWwgdm91Y2hlcgYKAQAABlN0cmluZwkIAAAABgwBAAAkNDhiZjdmZWEtOGM1Ni00YTk0LTkyMTItOTkxOTdkZGZlMjFiAfP+//9v/////////wkAAAAB8v7//27///8AAAAAAfH+//9t////AgAAAAAAAAAAAfD+//9s////AAAAAAoBAAAAAAAAAAAJAAAAAAYRAQAAJGE2NTFjNWFkLTM4YTMtNDc5OS1hZGNlLWNlZjI3OTU4OWQ1MQYSAQAAIVRhYmxlLkludmVudFRyYW5zLlZvdWNoZXJQaHlzaWNhbAoKCgoBPAAAADIAAAAJEwEAAAkUAQAACRUBAAAGFgEAADdBdGxhc01hbmFnZWRDb2x1bW5fZGNjZjU1YWUtYzNhNS00ZTYwLTljZGQtNWU1MDU3MjgxZWQwBhcBAAAOMTIwMDEwIGJhbGFuY2UJCAAAAAkIAAAABhkBAAAkNDExMDRiYTEtMzJhMy00ODBlLWEwZjAtYzNmODk0MGM5YTMxAeb+//9v/////////woAAAAB5f7//27///8CAAAAAeT+//9t////AgAAAAAAAAAAAeP+//9s////AAAAAAoBAAAAAAAAAAAKAAAAAAYeAQAAJDMyODFkYTkzLWI4NWMtNGVhNC04ZTgyLWEzNTBjMWEzNGJhYw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1UYWJsZS5JbnZlbnRUcmFucy5TdGF0dXNJc3N1ZQ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H1RhYmxlLkludmVudFRyYW5zLkRhdGVGaW5hbmNpYWwJNwEAAAHI/v//y/7//wY5AQAAG1RhYmxlLkludmVudFRyYW5zLlRyYW5zVHlwZQ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3g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lBAQAABwAAAAlKAQAAAZcAAACJAAAACUsBAAAAAAAAAAAAAAGYAAAAigAAANAAAAAJRw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QAAAAJQQEAAAcAAAAJTwEAAAGkAAAAiQAAAAlLAQAAAAAAAAAAAAABpQAAAIoAAADQ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UEBAAAHAAAACVQBAAABsQAAAIkAAAAJVQEAAAEAAAABAAAAAbIAAACKAAAA1w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lBAQAABwAAAAlZAQAAAb8AAACJAAAACVoBAAABAAAAAQAAAAHAAAAAigAAAM4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QQEAAAcAAAAJXgEAAAHNAAAAiQAAAAlfAQAAAQAAAAEAAAABzgAAAIoAAADW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UEBAAAHAAAACWMBAAAB2wAAAIkAAAAJZAEAAAEAAAABAAAAAdwAAACKAAAA1g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lBAQAABwAAAAloAQAAAekAAACJAAAACWkBAAABAAAAAQAAAAHqAAAAigAAAOEAAAAJRwEAABE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QQEAAAcAAAAJbQEAAAH3AAAAiQAAAAluAQAAAQAAAAEAAAAB+AAAAIoAAABl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XEBAAAHAAAACXIBAAABBQEAAIkAAAAJcwEAAAEAAAABAAAAAQYBAACKAAAAAwAAAAl0AQAAAwAAAAl1AQAAAQcBAAAQAAAAAAAAAAkSAAAAAAAAAAETAQAAiQAAAAl3AQAAAAAAAAAAAAABFAEAAIoAAAAFAAAACXQBAAADAAAACXkBAAABFQEAABAAAAAAAAAACRIAAAAAAAAABS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YX+//9v/////////wAGfAEAAAZTdHJpbmcGfQEAAAZOdW1iZXIJfgEAAAGB/v//bf///wIAAAAFgP7//zlHbG9iZVNvZnR3YXJlLkF0bGFzNDAuQXRsYXNDb21tb24uTnVtYmVyU2VxdWVuY2VDb25kaXRpb24BAAAAB3ZhbHVlX18ACAIAAAABAAAAAAAGgQEAABFUYWJsZS5JbnZlbnRUcmFucwmMAAAACQgAAAAK/////wmBAQAACgmMAAAACgoKCQgAAAAJhwEAAAkIAAAAASUBAAAiAQAAAXf+//9v/////////wAGigEAAAZTdHJpbmcGiwEAAAtJdGVtIG51bWJlcgl+AQAAAXP+//9t////AgAAAAFy/v//gP7//wEAAAAAAAmBAQAACbQAAAAJCAAAAAr/////CYEBAAAKCbQAAAAKCgoJCAAAAAmVAQAACQgAAAABKAEAACIBAAABaf7//2//////////AAaYAQAABERhdGUGmQEAAA1QaHlzaWNhbCBkYXRlCX4BAAABZf7//23///8CAAAAAWT+//+A/v//AQAAAAAACYEBAAAJ0AAAAAkIAAAACv////8JgQEAAAoJ0AAAAAoKCgkIAAAACaMBAAAJCAAAAAErAQAAIgEAAAFb/v//b/////////8ABqYBAAAERW51bQanAQAADElzc3VlIHN0YXR1cwl+AQAAAVf+//9t////AAAAAAFW/v//gP7//wEAAAAAAAmBAQAACd4AAAAJCAAAAAr/////CYEBAAAKCd4AAAAKCgoJCAAAAAmxAQAACQgAAAABLgEAACIBAAABTf7//2//////////AQa0AQAABFJlYWwGtQEAAAhRdWFudGl0eQl+AQAAAUn+//9t////AgAAAAFI/v//gP7//wEAAAAAAAmBAQAACewAAAAJCAAAAAr/////CYEBAAAKCewAAAAKCgoJCAAAAAm/AQAACQgAAAABMQEAACIBAAABP/7//2//////////AAbCAQAABERhdGUGwwEAAA5GaW5hbmNpYWwgZGF0ZQnEAQAAATv+//9t////AgAAAAE6/v//gP7//wEAAAAAAAbHAQAAEVRhYmxlLkludmVudFRyYW5zCfoAAAAJCAAAAAr/////CccBAAAKCfoAAAAKCgoJCAAAAAnNAQAACQgAAAABNAEAACIBAAABMf7//2//////////AAbQAQAABlN0cmluZwbRAQAAEFBoeXNpY2FsIHZvdWNoZXIJ0gEAAAEt/v//bf///wIAAAABLP7//4D+//8BAAAAAAAG1QEAABFUYWJsZS5JbnZlbnRUcmFucwkIAQAACQgAAAAK/////wnVAQAACgkIAQAACgoKCQgAAAAJ2wEAAAkIAAAABTc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bdAQAAEVRhYmxlLkludmVudFRyYW5zBt4BAAANRGF0ZUZpbmFuY2lhbAkIAAAABuABAAAcMDEuMDYuMjAxNyAuLiAzMS4xMi4yMDk5LCAiIv////8J3QEAAAoJ3gEAAAoKCgkIAAAACeQBAAAJCAAAAAE6AQAANwEAAAndAQAABucBAAAJVHJhbnNUeXBlCQgAAAAG6QEAAAVTYWxlc/////8J3QEAAAoJ5wEAAAoKCgkIAAAACe0BAAAJCAAAAAE9AQAANwEAAAndAQAABvABAAAMRGF0ZVBoeXNpY2FsCQgAAAAG8gEAABgwMS4wMS4yMDA4IC4uIDMxLjA1LjIwMTf/////Cd0BAAAKCfABAAAKCgoJCAAAAAn2AQAACQgAAAABQQEAABIAAAAHQgE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P7//+D+//8G+QEAADNUYWJsZS5JbnZlbnRUcmFucy5JdGVtSWR+VGFibGUuSW52ZW50VGFibGUuSXRlbU5hbWUJ+gEAAAFFAQAAdgAAAAdGAQAAAAEAAAAEAAAABDdHbG9iZVNvZnR3YXJlLkF0bGFzNDAuQXRsYXNDb21tb24uVHlwZS5GaWVsZE91dHB1dEZpZWxkAgAAAAkiAQAADQMERwE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S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T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A/7//zJHbG9iZVNvZnR3YXJlLkF0bGFzNDAuQXRsYXNDb21tb24uQ29sdW1uQXR0cmlidXRlcwEAAAAHdmFsdWVfXwAIAgAAABAAAAAG/gEAAAROb25lAQH+//8E/v//AQD+//8D/v//CQAAAAkIAAAAAf79//8E/v//Af39//8D/v//CwAAAAYEAgAAATAB+/3//wT+//8B+v3//wP+//8EAAAABgcCAAAHR2VuZXJhbAH4/f//BP7//wH3/f//A/7//wIAAAAGCgIAAAExAfX9//8E/v//AfT9//8D/v//AAAAAAYNAgAABDkuODYB8v3//wT+//8B8f3//wP+//8kAAAACY0AAAAHS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v/f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ICAAAIRm9udEJvbGQGEwIAAAVGYWxzZQHs/f//7/3//wYVAgAACkZvbnRJdGFsaWMJEwIAAAHp/f//7/3//wYYAgAADUZvbnRVbmRlcmxpbmUGGQIAAAUtNDE0MgHm/f//7/3//wYbAgAACEZvbnROYW1lBhwCAAAHQ2FsaWJyaQHj/f//7/3//wYeAgAACUZvbnRDb2xvcgYfAgAAATAB4P3//+/9//8GIQIAAAhGb250U2l6ZQYiAgAAAjExAd39///v/f//BiQCAAAJRm9udFN0eWxlBiUCAAAHUmVndWxhcgdLAQAAAAEAAAAAAAAABDdHbG9iZVNvZnR3YXJlLkF0bGFzNDAuQXRsYXNDb21tb24uVHlwZS5GaWVsZE91dHB1dEZpZWxkAgAAAAdN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v3//wT+//8B2f3//wP+//8kAAAACZsAAAAB1/3//wT+//8B1v3//wP+//8LAAAABisCAAABMQHU/f//BP7//wHT/f//A/7//wQAAAAGLgIAAAdHZW5lcmFsAdH9//8E/v//AdD9//8D/v//AgAAAAYxAgAAATEBzv3//wT+//8Bzf3//wP+//8AAAAABjQCAAACMTIBy/3//wT+//8Byv3//wP+//8DAAAABjcCAABcPUF0bGFzVGFibGUoIlBST0QiLERhdGFBcmVhSWQsIlQuU2FsZXNUYWJsZSIsIiVDdXN0QWNjb3VudCIsIiIsIiIsIiIsIiIsIiIsIiIsIlNhbGVzSWQiLCRBMykHT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f//7/3//wY5AgAACEZvbnRCb2xkCRMCAAABxf3//+/9//8GPAIAAApGb250SXRhbGljCRMCAAABwv3//+/9//8GPwIAAA1Gb250VW5kZXJsaW5lBkACAAAFLTQxNDIBv/3//+/9//8GQgIAAAhGb250TmFtZQZDAgAAB0NhbGlicmkBvP3//+/9//8GRQIAAAlGb250Q29sb3IGRgIAAAEwAbn9///v/f//BkgCAAAIRm9udFNpemUGSQIAAAIxMQG2/f//7/3//wZLAgAACUZvbnRTdHlsZQZMAgAAB1JlZ3VsYXIHU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P9//8E/v//AbL9//8D/v//JAAAAAmoAAAAAbD9//8E/v//Aa/9//8D/v//CwAAAAZSAgAAATIBrf3//wT+//8BrP3//wP+//8EAAAABlUCAAAHR2VuZXJhbAGq/f//BP7//wGp/f//A/7//wIAAAAGWAIAAAExAaf9//8E/v//Aab9//8D/v//AAAAAAZbAgAABTQxLjE0AaT9//8E/v//AaP9//8D/v//AwAAAAZeAgAAVz1BdGxhc1RhYmxlKCJQUk9EIixEYXRhQXJlYUlkLCJULkN1c3RUYWJsZSIsIiVOYW1lIiwiIiwiIiwiIiwiIiwiIiwiIiwiQWNjb3VudE51bSIsJEIzKQdU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H9///v/f//CTkCAAAJEwIAAAGe/f//7/3//wk8AgAACRMCAAABm/3//+/9//8JPwIAAAZnAgAABS00MTQyAZj9///v/f//CUICAAAGagIAAAdDYWxpYnJpAZX9///v/f//CUUCAAAGbQIAAAEwAZL9///v/f//CUgCAAAGcAIAAAIxMQGP/f//7/3//wlLAgAABnMCAAAHUmVndWxhcgdVAQAAAAEAAAAEAAAABDdHbG9iZVNvZnR3YXJlLkF0bGFzNDAuQXRsYXNDb21tb24uVHlwZS5GaWVsZE91dHB1dEZpZWxkAgAAAAklAQAADQMHVw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v9//8E/v//AYr9//8D/v//BgAAAAZ3AgAABVRvdGFsAYj9//8E/v//AYf9//8D/v//EAAAAAn+AQAAAYX9//8E/v//AYT9//8D/v//CQAAAAkIAAAAAYL9//8E/v//AYH9//8D/v//CwAAAAaAAgAAATMBf/3//wT+//8Bfv3//wP+//8EAAAABoMCAAAHR2VuZXJhbAF8/f//BP7//wF7/f//A/7//wIAAAAGhgIAAAExAXn9//8E/v//AXj9//8D/v//AAAAAAaJAgAABTE0LjE0B1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v3//+/9//8JEgIAAAkTAgAAAXP9///v/f//CRUCAAAJEwIAAAFw/f//7/3//wkYAgAABpICAAAFLTQxNDIBbf3//+/9//8JGwIAAAaVAgAAB0NhbGlicmkBav3//+/9//8JHgIAAAaYAgAAATABZ/3//+/9//8JIQIAAAabAgAAAjExAWT9///v/f//CSQCAAAGngIAAAdSZWd1bGFyB1oBAAAAAQAAAAQAAAAEN0dsb2JlU29mdHdhcmUuQXRsYXM0MC5BdGxhc0NvbW1vbi5UeXBlLkZpZWxkT3V0cHV0RmllbGQCAAAACfoBAAANAwd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YP3//wT+//8BX/3//wP+//8JAAAACQgAAAABXf3//wT+//8BXP3//wP+//8LAAAABqUCAAABNAFa/f//BP7//wFZ/f//A/7//wQAAAAGqAIAAAdHZW5lcmFsAVf9//8E/v//AVb9//8D/v//AgAAAAarAgAAATEBVP3//wT+//8BU/3//wP+//8AAAAABq4CAAAFMzQuODYHX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f//7/3//wkSAgAACRMCAAABTv3//+/9//8JFQIAAAkTAgAAAUv9///v/f//CRgCAAAGtwIAAAUtNDE0MgFI/f//7/3//wkbAgAABroCAAAHQ2FsaWJyaQFF/f//7/3//wkeAgAABr0CAAABMAFC/f//7/3//wkhAgAABsACAAACMTEBP/3//+/9//8JJAIAAAbDAgAAB1JlZ3VsYXIHXwEAAAABAAAABAAAAAQ3R2xvYmVTb2Z0d2FyZS5BdGxhczQwLkF0bGFzQ29tbW9uLlR5cGUuRmllbGRPdXRwdXRGaWVsZAIAAAAJKAEAAA0DB2E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f//BP7//wE6/f//A/7//xAAAAAJ/gEAAAE4/f//BP7//wE3/f//A/7//wkAAAAJCAAAAAE1/f//BP7//wE0/f//A/7//wsAAAAGzQIAAAE1ATL9//8E/v//ATH9//8D/v//BAAAAAbQAgAACG0vZC95eXl5AS/9//8E/v//AS79//8D/v//AgAAAAbTAgAAATEBLP3//wT+//8BK/3//wP+//8AAAAABtYCAAAFMTQuMTQHY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/f//7/3//wkSAgAACRMCAAABJv3//+/9//8JFQIAAAkTAgAAASP9///v/f//CRgCAAAG3wIAAAUtNDE0MgEg/f//7/3//wkbAgAABuICAAAHQ2FsaWJyaQEd/f//7/3//wkeAgAABuUCAAABMAEa/f//7/3//wkhAgAABugCAAACMTEBF/3//+/9//8JJAIAAAbrAgAAB1JlZ3VsYXIHZAEAAAABAAAABAAAAAQ3R2xvYmVTb2Z0d2FyZS5BdGxhczQwLkF0bGFzQ29tbW9uLlR5cGUuRmllbGRPdXRwdXRGaWVsZAIAAAAJKwEAAA0DB2Y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T/f//BP7//wES/f//A/7//xAAAAAJ/gEAAAEQ/f//BP7//wEP/f//A/7//wkAAAAJCAAAAAEN/f//BP7//wEM/f//A/7//wsAAAAG9QIAAAE2AQr9//8E/v//AQn9//8D/v//BAAAAAb4AgAAB0dlbmVyYWwBB/3//wT+//8BBv3//wP+//8CAAAABvsCAAABMQEE/f//BP7//wED/f//A/7//wAAAAAG/gIAAAUxMi44Ngd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H9///v/f//CRICAAAJEwIAAAH+/P//7/3//wkVAgAACRMCAAAB+/z//+/9//8JGAIAAAYHAwAABS00MTQyAfj8///v/f//CRsCAAAGCgMAAAdDYWxpYnJpAfX8///v/f//CR4CAAAGDQMAAAEwAfL8///v/f//CSECAAAGEAMAAAIxMQHv/P//7/3//wkkAgAABhMDAAAHUmVndWxhcgdpAQAAAAEAAAAEAAAABDdHbG9iZVNvZnR3YXJlLkF0bGFzNDAuQXRsYXNDb21tb24uVHlwZS5GaWVsZE91dHB1dEZpZWxkAgAAAAkuAQAADQMHaw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8//8E/v//Aer8//8D/v//EAAAAAn+AQAAAej8//8E/v//Aef8//8D/v//CQAAAAkIAAAAAeX8//8E/v//AeT8//8D/v//CwAAAAYdAwAAATcB4vz//wT+//8B4fz//wP+//8EAAAABiADAAAwXyAqICMsIyMwLjAwXyA7XyAqIC0jLCMjMC4wMF8gO18gKiAiLSI/P18gO18gQF8gAd/8//8E/v//Ad78//8D/v//AgAAAAYjAwAAATEB3Pz//wT+//8B2/z//wP+//8AAAAABiYDAAAFMTAuMjkB2fz//wT+//8B2Pz//wP+//8kAAAACe0AAAAB1vz//wT+//8B1fz//wP+//8MAAAABiwDAAAEVHJ1ZQHT/P//BP7//wHS/P//A/7//woAAAAGLwMAAAVGYWxzZQdt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D8///v/f//CRICAAAJEwIAAAHN/P//7/3//wkVAgAACRMCAAAByvz//+/9//8JGAIAAAY4AwAABS00MTQyAcf8///v/f//CRsCAAAGOwMAAAdDYWxpYnJpAcT8///v/f//CR4CAAAGPgMAAAEwAcH8///v/f//CSECAAAGQQMAAAIxMQG+/P//7/3//wkkAgAABkQDAAAHUmVndWxhcgduAQAAAAEAAAAEAAAABDdHbG9iZVNvZnR3YXJlLkF0bGFzNDAuQXRsYXNDb21tb24uVHlwZS5GaWVsZE91dHB1dEZpZWxkAgAAAAkxAQAADQMBbwEAAEcBAAAHc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r8//8E/v//Abn8//8D/v//CQAAAAkIAAAAAbf8//8E/v//Abb8//8D/v//CwAAAAZLAwAAATgBtPz//wT+//8Bs/z//wP+//8EAAAABk4DAAAIbS9kL3l5eXkBsfz//wT+//8BsPz//wP+//8CAAAABlEDAAABMQGu/P//BP7//wGt/P//A/7//wAAAAAGVAMAAAIxNQFxAQAAEgAAAAd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v8///v/f//BlYDAAAIRm9udEJvbGQJEwIAAAGo/P//7/3//wZZAwAACkZvbnRJdGFsaWMJEwIAAAGl/P//7/3//wZcAwAADUZvbnRVbmRlcmxpbmUGXQMAAAUtNDE0MgGi/P//7/3//wZfAwAACEZvbnROYW1lBmADAAAHQ2FsaWJyaQGf/P//7/3//wZiAwAACUZvbnRDb2xvcgZjAwAAATABnPz//+/9//8GZQMAAAhGb250U2l6ZQZmAwAAAjExAZn8///v/f//BmgDAAAJRm9udFN0eWxlBmkDAAAHUmVndWxhcgdzAQAAAAEAAAAEAAAABDdHbG9iZVNvZnR3YXJlLkF0bGFzNDAuQXRsYXNDb21tb24uVHlwZS5GaWVsZE91dHB1dEZpZWxkAgAAAAk0AQAADQMBdAEAAEcBAAAHdQ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X8//8E/v//AZT8//8D/v//CQAAAAkIAAAAAZL8//8E/v//AZH8//8D/v//CwAAAAZwAwAAATkHdwEAAAABAAAAAAAAAAQ3R2xvYmVTb2Z0d2FyZS5BdGxhczQwLkF0bGFzQ29tbW9uLlR5cGUuRmllbGRPdXRwdXRGaWVsZAIAAAAHeQ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/8//8E/v//AY78//8D/v//JAAAAAkXAQAAAYz8//8E/v//AYv8//8D/v//CwAAAAZ2AwAAAjEwAX4BAAAOAAAAsQAAAAZ3AwAAC0ludmVudFRyYW5zBngDAAAWSW52ZW50b3J5IHRyYW5zYWN0aW9ucwkIAAAACQgAAAAJCAAAAAGG/P//4P///wAAAAAJewMAAAl8AwAAAYP8///d////oT3AZ3xNz0iMINJj2nFF2QkIAAAACQgAAAAJfwMAAAmBAQAACgoKCgoBAAAAAX/8///Z////AAAAAAF+/P//2P///wAAAAAACYMDAAAEh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UDAAAEl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cDAAAEo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kDAAAEs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sDAAAEv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0DAAABxAEAAA4AAAD/////Bo4DAAALSW52ZW50VHJhbnMGjwMAABZJbnZlbnRvcnkgdHJhbnNhY3Rpb25zCQgAAAAJCAAAAAkIAAAAAW/8///g////AAAAAAmSAwAACZMDAAABbPz//93///9cZ6F9LhMNQZDatrQb1ri5CQgAAAAJCAAAAAmWAwAACccBAAAKCgoKCgEAAAABaPz//9n///8AAAAAAWf8///Y////AAAAAAAJmgMAAATN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cQEAAAMAAAAJnAMAAAHSAQAADgAAAP////8GnQMAAAtJbnZlbnRUcmFucwaeAwAAFkludmVudG9yeSB0cmFuc2FjdGlvbnMJCAAAAAkIAAAACQgAAAABYPz//+D///8AAAAACaEDAAAJogMAAAFd/P//3f///3FtGn+v5iFBn/pC0VkScOAJCAAAAAkIAAAACaUDAAAJ1QEAAAoKCgoKAQAAAAFZ/P//2f///wAAAAABWPz//9j///8AAAAAAAmpAwAABN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kSAAAAAwAAAAmrAwAABOQ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ZgAAAAmsAwAAAwAAAAmtAwAABO0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msAwAAAwAAAAmvAwAABPY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QAAAAmsAwAAAwAAAAmxAwAAAfoBAAAiAQAAAU78//9v/////////wAGswMAAAZTdHJpbmcGtAMAAAlJdGVtIG5hbWUJMQAAAAFK/P//bf///wIAAAABSfz//4D+//8BAAAAAAAJMAAAAAnCAAAACQgAAAAK/////wkwAAAACgnCAAAABr0DAAAGSXRlbUlkBr4DAAALSW52ZW50VHJhbnMKCQgAAAAJwAMAAAkIAAAAAXsDAAAhAAAACgAAAAnCAwAAEQAAAAnDAwAAAXwDAAAiAAAACAAAAAlBAQAAEQAAAAnFAwAABH8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CAwAAAAAAAAGDAwAAKQAAAAAAAAAJxwMAAAAAAAAHh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4/P//7/3//wbJAwAACEhlbHBUZXh0BsoDAAA1T3JkZXIgbnVtYmVyLCBwcm9qZWN0IG51bWJlciwgcHJvZHVjdGlvbiBudW1iZXIsIGV0Yy4BNfz//+/9//8GzAMAAAVMYWJlbAl9AQAAATL8///v/f//Bs8DAAAEVHlwZQl8AQAAB4c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+/9//8JyQMAAAbTAwAADklkZW50aWZ5IGl0ZW0uASz8///v/f//CcwDAAAJiwEAAAEp/P//7/3//wnPAwAACYoBAAAHi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m/P//7/3//wnJAwAABtwDAAAcRGF0ZSBvZiBwaHlzaWNhbCB0cmFuc2FjdGlvbgEj/P//7/3//wnMAwAACZkBAAABIPz//+/9//8JzwMAAAmYAQAAB4s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+/9//8JyQMAAAblAwAAKVN0YXR1cyBmb3IgcXVhbnRpdHkgaW4gcmVsYXRpb24gdG8gaXNzdWVzARr8///v/f//CcwDAAAJpwEAAAEX/P//7/3//wnPAwAACaYBAAAHj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7/3//wnJAwAABu4DAAAkUXVhbnRpdHkgYXR0YWNoZWQgdG8gdGhlIHRyYW5zYWN0aW9uARH8///v/f//CcwDAAAJtQEAAAEO/P//7/3//wnPAwAACbQBAAABkgMAACEAAAAHAAAACfUDAAAHAAAACfYDAAABkwMAACIAAAADAAAACfcDAAADAAAACfgDAAABlgMAAAQAAAABAAAACfUDAAADAAAACfoDAAABmgMAACkAAAAAAAAACfsDAAAAAAAAB5w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z//+/9//8G/QMAAAVMYWJlbAnDAQAAAQH8///v/f//BgAEAAAEVHlwZQnCAQAAAaEDAAAhAAAACQAAAAkCBAAAEQAAAAkDBAAAAaIDAAAiAAAAAwAAAAlxAQAAAwAAAAkFBAAAAaUDAAAEAAAAAQAAAAkCBAAAAwAAAAkHBAAAAakDAAApAAAAAAAAAAkIBAAAAAAAAAer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7///v/f//BgoEAAAFTGFiZWwJ0QEAAAH0+///7/3//wYNBAAABFR5cGUJ0AEAAAGsAwAAEgAAAAet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H7///v/f//BhAEAAAEVHlwZQnCAQAAAe77///v/f//BhMEAAAFTGFiZWwJwwEAAAHr+///7/3//wYWBAAACFJlZmVyc1RvBhcEAAAMPUV4Y2x1ZGVEYXRlB68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Pv//+/9//8JEAQAAAYaBAAABEVudW0B5fv//+/9//8JEwQAAAYdBAAACVJlZmVyZW5jZQex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7///v/f//CRAEAAAJmAEAAAHf+///7/3//wkTBAAACZkBAAAB3Pv//+/9//8GJQQAAAhSZWZlcnNUbwYmBAAACz1EYXRlUGVyaW9kBMA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AAAAAlBAQAAAwAAAAkoBAAAAcIDAAASAAAAB8M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f7///g/v//BioEAAAYVGFibGUuSW52ZW50VHJhbnMuSXRlbUlkCSUBAAAB1Pv//+D+//8GLQQAAB9UYWJsZS5JbnZlbnRUcmFucy5JbnZlbnRUcmFuc0lkCS4EAAAB0fv//+D+//8GMAQAABtUYWJsZS5JbnZlbnRUcmFucy5UcmFuc1R5cGUJMQQAAAHO+///4P7//wYzBAAAHFRhYmxlLkludmVudFRyYW5zLlRyYW5zUmVmSWQJIgEAAAHL+///4P7//wY2BAAAHlRhYmxlLkludmVudFRyYW5zLkRhdGVQaHlzaWNhbAkoAQAAAcj7///g/v//BjkEAAAfVGFibGUuSW52ZW50VHJhbnMuRGF0ZUZpbmFuY2lhbAk6BAAAAcX7///g/v//BjwEAAAfVGFibGUuSW52ZW50VHJhbnMuU3RhdHVzUmVjZWlwdAk9BAAAAcL7///g/v//Bj8EAAAdVGFibGUuSW52ZW50VHJhbnMuU3RhdHVzSXNzdWUJKwEAAAG/+///4P7//wZCBAAAFVRhYmxlLkludmVudFRyYW5zLlF0eQkuAQAAAbz7///g/v//BkUEAAAiVGFibGUuSW52ZW50VHJhbnMuQ29zdEFtb3VudFBvc3RlZAlGBAAAB8U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5+///y/7//wZIBAAAH1RhYmxlLkludmVudFRyYW5zLkRhdGVGaW5hbmNpYWwJSQQAAAG2+///y/7//wZLBAAAHVRhYmxlLkludmVudFRyYW5zLlN0YXR1c0lzc3VlCUwEAAABs/v//8v+//8GTgQAABhUYWJsZS5JbnZlbnRUcmFucy5JdGVtSWQJTwQAAAGw+///y/7//wZRBAAAH1RhYmxlLkludmVudFRyYW5zLkludmVudFRyYW5zSWQJUgQAAAGt+///y/7//wZUBAAAHFRhYmxlLkludmVudFRyYW5zLlRyYW5zUmVmSWQJVQQAAAGq+///y/7//wZXBAAAHlRhYmxlLkludmVudFRyYW5zLkRhdGVQaHlzaWNhbAlYBAAAAaf7///L/v//BloEAAAfVGFibGUuSW52ZW50VHJhbnMuU3RhdHVzUmVjZWlwdAlbBAAAAaT7///L/v//Bl0EAAAbVGFibGUuSW52ZW50VHJhbnMuVHJhbnNUeXBlCV4EAAABxwMAAHYAAAAB9QMAABIAAAAH9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ofv//+D+//8GYAQAABxUYWJsZS5JbnZlbnRUcmFucy5UcmFuc1JlZklkCSIBAAABnvv//+D+//8GYwQAABhUYWJsZS5JbnZlbnRUcmFucy5JdGVtSWQJJQEAAAGb+///4P7//wZmBAAAHlRhYmxlLkludmVudFRyYW5zLkRhdGVQaHlzaWNhbAkoAQAAAZj7///g/v//BmkEAAAdVGFibGUuSW52ZW50VHJhbnMuU3RhdHVzSXNzdWUJKwEAAAGV+///4P7//wZsBAAAFVRhYmxlLkludmVudFRyYW5zLlF0eQkuAQAAAZL7///g/v//Bm8EAAAkVGFibGUuSW52ZW50VHJhbnMuQ29zdEFtb3VudFBoeXNpY2FsCXAEAAABj/v//+D+//8GcgQAAB9UYWJsZS5JbnZlbnRUcmFucy5EYXRlRmluYW5jaWFsCTEBAAAB9wMAABIAAAAH+A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z7///L/v//BnUEAAAfVGFibGUuSW52ZW50VHJhbnMuRGF0ZUZpbmFuY2lhbAk3AQAAAYn7///L/v//BngEAAAbVGFibGUuSW52ZW50VHJhbnMuVHJhbnNUeXBlCToBAAABhvv//8v+//8GewQAAB5UYWJsZS5JbnZlbnRUcmFucy5EYXRlUGh5c2ljYWwJPQEAAAf6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D+///1P///wkwAAAACTEAAAAB+wMAAHYAAAABAgQAABIAAAAHAw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gPv//+D+//8GgQQAABxUYWJsZS5JbnZlbnRUcmFucy5UcmFuc1JlZklkCSIBAAABffv//+D+//8GhAQAABhUYWJsZS5JbnZlbnRUcmFucy5JdGVtSWQJJQEAAAF6+///4P7//waHBAAAHlRhYmxlLkludmVudFRyYW5zLkRhdGVQaHlzaWNhbAkoAQAAAXf7///g/v//BooEAAAdVGFibGUuSW52ZW50VHJhbnMuU3RhdHVzSXNzdWUJKwEAAAF0+///4P7//waNBAAAFVRhYmxlLkludmVudFRyYW5zLlF0eQkuAQAAAXH7///g/v//BpAEAAAfVGFibGUuSW52ZW50VHJhbnMuRGF0ZUZpbmFuY2lhbAkxAQAAAW77///g/v//BpMEAAAhVGFibGUuSW52ZW50VHJhbnMuVm91Y2hlclBoeXNpY2FsCTQBAAAHB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v7///L/v//BpYEAAAfVGFibGUuSW52ZW50VHJhbnMuRGF0ZUZpbmFuY2lhbAk3AQAAAWj7///L/v//BpkEAAAbVGFibGUuSW52ZW50VHJhbnMuVHJhbnNUeXBlCToBAAABZfv//8v+//8GnAQAAB5UYWJsZS5JbnZlbnRUcmFucy5EYXRlUGh5c2ljYWwJPQEAAAcH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i+///1P///wkwAAAACTEAAAABCAQAAHYAAAA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+///7/3//wnMAwAACbQDAAABXPv//+/9//8JzwMAAAmzAwAAAS4EAAAiAQAAAVn7//9v/////////wAGqAQAAAZTdHJpbmcGqQQAAAZMb3QgSUQJfgEAAAFV+///bf///wIAAAABVPv//4D+//8BAAAAAAAJgQEAAAauBAAADUludmVudFRyYW5zSWQJCAAAAAr/////CYEBAAAKCa4EAAAKCgoJCAAAAAmzBAAACQgAAAABMQQAACIBAAABS/v//2//////////AAa2BAAABEVudW0GtwQAAAlSZWZlcmVuY2UJfgEAAAFH+///bf///wIAAAABRvv//4D+//8BAAAAAAAJgQEAAAa8BAAACVRyYW5zVHlwZQkIAAAACv////8JgQEAAAoJvAQAAAoKCgkIAAAACcEEAAAJCAAAAAE6BAAAIgEAAAE9+///b/////////8ABsQEAAAERGF0ZQbFBAAADkZpbmFuY2lhbCBkYXRlCX4BAAABOfv//23///8CAAAAATj7//+A/v//AQAAAAAACYEBAAAGygQAAA1EYXRlRmluYW5jaWFsCQgAAAAK/////wmBAQAACgnKBAAACgoKCQgAAAAJzwQAAAkIAAAAAT0EAAAiAQAAAS/7//9v/////////wAG0gQAAARFbnVtBtMEAAAOUmVjZWlwdCBzdGF0dXMJfgEAAAEr+///bf///wIAAAABKvv//4D+//8BAAAAAAAJgQEAAAbYBAAADVN0YXR1c1JlY2VpcHQJCAAAAAr/////CYEBAAAKCdgEAAAKCgoJCAAAAAndBAAACQgAAAABRgQAACIBAAABIfv//2//////////AAbgBAAABFJlYWwG4QQAABVGaW5hbmNpYWwgY29zdCBhbW91bnQJfgEAAAEd+///bf///wIAAAABHPv//4D+//8BAAAAAAAJgQEAAAbmBAAAEENvc3RBbW91bnRQb3N0ZWQJCAAAAAr/////CYEBAAAKCeYEAAAKCgoJCAAAAAnrBAAACQgAAAABSQQAADcBAAAJgQEAAAneAQAACQgAAAAG8AQAAAIiIv////8JgQEAAAoJ3gEAAAoKCgkIAAAACfQEAAAJCAAAAAFMBAAANwEAAAmBAQAABvcEAAALU3RhdHVzSXNzdWUJCAAAAAkIAAAA/////wmBAQAACgn3BAAACgoKCQgAAAAJ/AQAAAkIAAAAAU8EAAA3AQAACYEBAAAG/wQAAAZJdGVtSWQJCAAAAAkIAAAA/////wmBAQAACgn/BAAACgoKCQgAAAAJBAUAAAkIAAAAAVIEAAA3AQAACYEBAAAGBwUAAA1JbnZlbnRUcmFuc0lkCQgAAAAJCAAAAP////8JgQEAAAoJBwUAAAoKCgkIAAAACQwFAAAJCAAAAAFVBAAANwEAAAmBAQAABg8FAAAKVHJhbnNSZWZJZAkIAAAACQgAAAD/////CYEBAAAKCQ8FAAAKCgoJCAAAAAkUBQAACQgAAAABWAQAADcBAAAJgQEAAAYXBQAADERhdGVQaHlzaWNhbAkIAAAACQgAAAD/////CYEBAAAKCRcFAAAKCgoJCAAAAAkcBQAACQgAAAABWwQAADcBAAAJgQEAAAYfBQAADVN0YXR1c1JlY2VpcHQJCAAAAAkIAAAA/////wmBAQAACgkfBQAACgoKCQgAAAAJJAUAAAkIAAAAAV4EAAA3AQAACYEBAAAJ5wEAAAkIAAAACekBAAD/////CYEBAAAGKwUAAAtJbnZlbnRUcmFucwnnAQAACgoKCQgAAAAJLgUAAAkIAAAAAXAEAAAiAQAAAdD6//9v/////////wEGMQUAAARSZWFsBjIFAAAUUGh5c2ljYWwgY29zdCBhbW91bnQJMwUAAAHM+v//bf///wIAAAABy/r//4D+//8BAAAAAAAGNgUAABFUYWJsZS5JbnZlbnRUcmFucwY3BQAAEkNvc3RBbW91bnRQaHlzaWNhbAkIAAAACv////8JNgUAAAoJNwUAAAoKCgkIAAAACTwFAAAJCAAAAAS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PwUAAATB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QQUAAAT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QwUAAAT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RQUAAAT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RwUAAAT0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QQEAAAMAAAAJSQUAAAT8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SwUAAAQ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TQUAAAQ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TwUAAAQ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UQUAAAQ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UwUAAAQ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VQUAAAQ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QQEAAAMAAAAJVwUAAAEzBQAADgAAAP////8GWAUAAAtJbnZlbnRUcmFucwZZBQAAFkludmVudG9yeSB0cmFuc2FjdGlvbnMJCAAAAAkIAAAACQgAAAABpfr//+D///8AAAAACVwFAAAJXQUAAAGi+v//3f///yxednx1+h1HghFTItp1K8QJCAAAAAkIAAAACWAFAAAJNgUAAAoKCgoKAQAAAAGe+v//2f///wAAAAABnfr//9j///8AAAAAAAlkBQAABDw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lmBQAABz8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r//+/9//8JyQMAAAZpBQAAUlN1bW1hcnkgbnVtYmVyL0xvdCBJRCBmb3IgdHJhbnNhY3Rpb25zIGF0dGFjaGVkIHRvIHRoZSBzYW1lIGludmVudG9yeSB0cmFuc2FjdGlvbi4Blvr//+/9//8JzAMAAAmpBAAAAZP6///v/f//Cc8DAAAJqAQAAAd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6///v/f//CckDAAAGcgUAADJTcGVjaWZ5IHRoZSBtb2R1bGUgdGhhdCBnZW5lcmF0ZWQgdGhlIHRyYW5zYWN0aW9uLgGN+v//7/3//wnMAwAACbcEAAABivr//+/9//8JzwMAAAm2BAAAB0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r//+/9//8JyQMAAAZ7BQAAHURhdGUgb2YgZmluYW5jaWFsIHRyYW5zYWN0aW9uAYT6///v/f//CcwDAAAJxQQAAAGB+v//7/3//wnPAwAACcQEAAAHR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++v//7/3//wnJAwAABoQFAAApU3RhdHVzIG9mIHF1YW50aXR5IGluIHJlbGF0aW9uIHRvIHJlY2VpcHQBe/r//+/9//8JzAMAAAnTBAAAAXj6///v/f//Cc8DAAAJ0gQAAAdH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6///v/f//CckDAAAGjQUAADVJbnZlbnRvcnkgdmFsdWUgZm9yIHRoZSBmaW5hbmNpYWxseSB1cGRhdGVkIHF1YW50aXR5LgFy+v//7/3//wnMAwAACeEEAAABb/r//+/9//8JzwMAAAngBAAAB0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r//+/9//8JzwMAAAaWBQAABERhdGUBafr//+/9//8JzAMAAAaZBQAADkZpbmFuY2lhbCBkYXRlB0s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vr//+/9//8JzwMAAAacBQAABEVudW0BY/r//+/9//8JzAMAAAafBQAADElzc3VlIHN0YXR1cwd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6///v/f//Cc8DAAAGogUAAAZTdHJpbmcBXfr//+/9//8JzAMAAAalBQAAC0l0ZW0gbnVtYmVyB08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r//+/9//8JzwMAAAaoBQAABlN0cmluZwFX+v//7/3//wnMAwAABqsFAAAGTG90IElEB1E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+/9//8JzwMAAAauBQAABlN0cmluZwFR+v//7/3//wnMAwAABrEFAAAGTnVtYmVyB1M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r//+/9//8JzwMAAAa0BQAABERhdGUBS/r//+/9//8JzAMAAAa3BQAADVBoeXNpY2FsIGRhdGUHV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v//7/3//wnPAwAABroFAAAERW51bQFF+v//7/3//wnMAwAABr0FAAAOUmVjZWlwdC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C+v//7/3//wnPAwAABsAFAAAERW51bQE/+v//7/3//wnMAwAABsMFAAAJUmVmZXJlbmNlAVwFAAAhAAAAEAAAAAnEBQAAEQAAAAnFBQAAAV0FAAAiAAAAAgAAAAlBAQAAAwAAAAnHBQAAAWAFAAAEAAAAAQAAAAnEBQAAAwAAAAnJBQAAAWQFAAApAAAAAAAAAAnKBQAAAAAAAAd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X6///v/f//CcwDAAAJMgUAAAEy+v//7/3//wnPAwAACTEFAAABxAUAABIAAAAHxQU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/r//+D+//8G0gUAABhUYWJsZS5JbnZlbnRUcmFucy5JdGVtSWQJJQEAAAEs+v//4P7//wbVBQAAHFRhYmxlLkludmVudFRyYW5zLlRyYW5zUmVmSWQJIgEAAAEp+v//4P7//wbYBQAAHlRhYmxlLkludmVudFRyYW5zLkRhdGVQaHlzaWNhbAkoAQAAASb6///g/v//BtsFAAAdVGFibGUuSW52ZW50VHJhbnMuU3RhdHVzSXNzdWUJKwEAAAEj+v//4P7//wbeBQAAFVRhYmxlLkludmVudFRyYW5zLlF0eQkuAQAAASD6///g/v//BuEFAAAkVGFibGUuSW52ZW50VHJhbnMuQ29zdEFtb3VudFBoeXNpY2FsCXAEAAAHxwU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R36///L/v//BuQFAAAfVGFibGUuSW52ZW50VHJhbnMuRGF0ZUZpbmFuY2lhbAlJBAAAARr6///L/v//BucFAAAbVGFibGUuSW52ZW50VHJhbnMuVHJhbnNUeXBlCV4EAAAHyQU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F/r//9T///8JMAAAAAkxAAAAAcoFAAB2AAAACw==
    <Output>
      <OutputObject name="AtlasReport_2"/>
    </Output>
  </Query>
</Atlas>
</file>

<file path=customXml/item7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V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E8gbnVtYmVyBigAAAAGU3RyaW5nBikAAAAABioAAAAkMTA4NjA3NDctZGE4Ni00MTRhLWE0MjAtN2M1MjEyNzFkYTE3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ZGZlODgzYi04YjJjLTQzNTMtOTBlYy1iOGUzNTA5NWZiMTEGMAAAABxUYWJsZS5JbnZlbnRUcmFucy5UcmFuc1JlZklkCgoKCgEVAAAAFAAAAAkxAAAACTIAAAAJMwAAAAY0AAAAN0F0bGFzTWFuYWdlZENvbHVtbl8yODcwYTY4Yi1iZmJjLTQwMmQtYTk3MS0zNTcxZTc1OTY3ZmQGNQAAAA5WZW5kb3IgYWNjb3VudAkpAAAACSkAAAAGNwAAACRmMTQyZDEyMi03MmMyLTQ0NWEtODBiNi1hYjRmZjQ1MGM1YzQByP///9X/////////AQAAAAHH////1P///wIAAAABxv///9P///8CAAAAAAAAAAABxf///9L///8AAAAACgEAAAAAAAAAAAEAAAAABjwAAAAkMjE4MDIxYWItYWY3ZC00MWJhLWE3MzQtOTE2ZDEyOGU4MmZlCSkAAAAKCgoKARYAAAAUAAAACT4AAAAJPwAAAAlAAAAABkEAAAA3QXRsYXNNYW5hZ2VkQ29sdW1uX2RhYTQ0NzI5LWUzMDAtNDBkZi05YmQ0LTAyMTU1MzY4ZTE3NgZCAAAAC1ZlbmRvciBuYW1lCSkAAAAJKQAAAAZEAAAAJDlmNzlkMTQ5LTUwMTMtNGZhMC05OTc2LTNmNTNmOTk4YWVjZgG7////1f////////8CAAAAAbr////U////AgAAAAG5////0////wIAAAAAAAAAAAG4////0v///wAAAAAKAQAAAAAAAAAAAgAAAAAGSQAAACQwMzAzMzM0Ni1hMGM2LTQ5YmYtOGM3ZS1kOTM2ZmQwZmZhZDYJKQAAAAoKCgoBFwAAABQAAAAJSwAAAAlMAAAACU0AAAAGTgAAAAhJdGVtTmFtZQZPAAAACUl0ZW0gbmFtZQZQAAAABlN0cmluZwkpAAAABlIAAAAkMzY1YTVmZTItNWE1ZS00Mzg4LThiYzUtNTgwNTgxYTk5MjAxAa3////V/////////wMAAAABrP///9T///8AAAAAAav////T////AgAAAAAAAAAAAar////S////AAAAAAoBAAAAAAAAAAADAAAAAAZXAAAAJGUyOTE5ODRmLTgxNTYtNDMxMy1iZWI0LTIxYjk2MTNmMzM2ZAZYAAAAM1RhYmxlLkludmVudFRyYW5zLkl0ZW1JZH5UYWJsZS5JbnZlbnRUYWJsZS5JdGVtTmFtZQoKCgoBGAAAABQAAAAJWQAAAAlaAAAACVsAAAAGXAAAAAZJdGVtSWQGXQAAAAtJdGVtIG51bWJlcgZeAAAABlN0cmluZwkpAAAABmAAAAAkZTJmZWZkZDUtYWNhOC00Mjg0LTg1MjEtMzE1MjY4ODk0Mjc3AZ/////V/////////wQAAAABnv///9T///8AAAAAAZ3////T////AgAAAAAAAAAAAZz////S////AAAAAAoBAAAAAAAAAAAEAAAAAAZlAAAAJGI2MTliYmYyLTViOTEtNDg5Ni05NjAzLWM0ZGJhMjkzNTczMQZmAAAAGFRhYmxlLkludmVudFRyYW5zLkl0ZW1JZAoKCgoBGQAAABQAAAAJZwAAAAloAAAACWkAAAAGagAAAAxEYXRlUGh5c2ljYWwGawAAAA1QaHlzaWNhbCBkYXRlBmwAAAAERGF0ZQkpAAAABm4AAAAkNTc0ODk2M2ItN2MwNC00MDdlLWE0YzItZDYzODEyMzlmNTgyAZH////V/////////wUAAAABkP///9T///8AAAAAAY/////T////AgAAAAAAAAAAAY7////S////AAAAAAoBAAAAAAAAAAAFAAAAAAZzAAAAJGUwNmRjNDBmLTBkNmQtNDNkNi05YzcwLWZmNGMyMjdhODEyOQZ0AAAAHlRhYmxlLkludmVudFRyYW5zLkRhdGVQaHlzaWNhbAoKCgoBGgAAABQAAAAJdQAAAAl2AAAACXcAAAAGeAAAAA1TdGF0dXNSZWNlaXB0BnkAAAAOUmVjZWlwdCBzdGF0dXMGegAAAARFbnVtCSkAAAAGfAAAACQzMjE5MTM1Ni00MDg2LTQ2ZmQtYWRhYS1mMjQxOGM1ZDZjNjIBg////9X/////////BgAAAAGC////1P///wAAAAABgf///9P///8AAAAAAAAAAAABgP///9L///8AAAAACgEAAAAAAAAAAAYAAAAABoEAAAAkNzY2YWE3OGEtNzhhNi00MTc2LWFjMDEtNzBiNGMzZWQyYWI4BoIAAAAfVGFibGUuSW52ZW50VHJhbnMuU3RhdHVzUmVjZWlwdAoKCgoBGwAAABQAAAAJgwAAAAmEAAAACYUAAAAGhgAAAANRdHkGhwAAAAhRdWFudGl0eQaIAAAABFJlYWwJKQAAAAaKAAAAJDYxMGRiNTdiLTZkNzYtNDg3Mi1hN2NiLTY1OThmZjA2ZmJmZQF1////1f///wEAAAAHAAAAAXT////U////AAAAAAFz////0////wIAAAAAAAAAAAFy////0v///wAAAAAKAQAAAAAAAAAABwAAAAAGjwAAACRlMThiZGI1Ny0zNTExLTQ4NGItYmQxZi02MzI1ZGRmNjFjMDQGkAAAABVUYWJsZS5JbnZlbnRUcmFucy5RdHkKCgoKARwAAAAUAAAACZEAAAAJkgAAAAmTAAAABpQAAAANRGF0ZUZpbmFuY2lhbAaVAAAADkZpbmFuY2lhbCBkYXRlBpYAAAAERGF0ZQkpAAAABpgAAAAkODczNzU2OTYtZDI3ZC00OWI1LWIzYTItOGJmOTZkZjc5M2FiAWf////V/////////wgAAAABZv///9T///8AAAAAAWX////T////AgAAAAAAAAAAAWT////S////AAAAAAoBAAAAAAAAAAAIAAAAAAadAAAAJGVjNTNlNWUxLWU0MTQtNGRlMC05ZjQxLWRlYmQ2NjE4NGYyNQaeAAAAH1RhYmxlLkludmVudFRyYW5zLkRhdGVGaW5hbmNpYWwKCgoKAR0AAAAUAAAACZ8AAAAJoAAAAAmhAAAABqIAAAAPVm91Y2hlclBoeXNpY2FsBqMAAAAQUGh5c2ljYWwgdm91Y2hlcgakAAAABlN0cmluZwkpAAAABqYAAAAkMDU5YWY4MTMtNjg0My00ZGE3LWIwNWYtNWY0YWY0NDJjZmFjAVn////V/////////wkAAAABWP///9T///8AAAAAAVf////T////AgAAAAAAAAAAAVb////S////AAAAAAoBAAAAAAAAAAAJAAAAAAarAAAAJDRkZjA4MjlmLTc5NzYtNDVhNS1iYTMwLThiMjM1N2QxZmNmMAasAAAAIVRhYmxlLkludmVudFRyYW5zLlZvdWNoZXJQaHlzaWNhbAoKCgoBHgAAABQAAAAJrQAAAAmuAAAACa8AAAAGsAAAADdBdGxhc01hbmFnZWRDb2x1bW5fMWFhYzZiZmEtZWE1Zi00MjI4LWFkY2ItMDljZDI2YWVjNzFhBrEAAAAOMjEwMDEwIGJhbGFuY2UJKQAAAAkpAAAABrMAAAAkOWJjYTQyYmMtY2YzYS00NjBmLWFmZTctM2VjMGE4ZjkyMzY4AUz////V/////////woAAAABS////9T///8CAAAAAUr////T////AgAAAAAAAAAAAUn////S////AAAAAAoBAAAAAAAAAAAKAAAAAAa4AAAAJDBhMzM1YjNjLWRlOWEtNGZmNi04ODY1LTNjY2JkNTU2NTViYgkpAAAACgoKCgUhAAAAOEdsb2JlU29mdHdhcmUuQXRsYXM0MC5BdGxhc0NvbW1vbkNsaWVudC5SZXBvcnQuUmVmZXJlbmNlAQAAAApfcmVmZXJlbmNlBwgfAAAACboAAAAHIgAAAAABAAAABAAAAAQ8R2xvYmVTb2Z0d2FyZS5BdGxhczQwLkF0bGFzQ29tbW9uQ2xpZW50LkRhdGFTb3VyY2VGaWVsZFZhbHVlHwAAAAm7AAAACbwAAAAJvQAAAAm+AAAABCM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b8AAAABAAAAAQAAAAQk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cEAAAAJwAAAAAcAAAAJwQAAAAQl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wgAAAAcAAAAJwwAAAAExAAAAIwAAAAnEAAAAAAAAAAAAAAABMgAAACQAAACbAAAACcUAAAAHAAAACcYAAAABMwAAACUAAACTAAAACccAAAAHAAAACcgAAAABPgAAACMAAAAJyQAAAAAAAAAAAAAAAT8AAAAkAAAAowAAAAnAAAAABwAAAAnLAAAAAUAAAAAlAAAAmgAAAAnCAAAABwAAAAnNAAAAAUsAAAAjAAAACc4AAAABAAAAAQAAAAFMAAAAJAAAAJ0AAAAJwAAAAAcAAAAJ0AAAAAFNAAAAJQAAAJoAAAAJwgAAAAcAAAAJ0gAAAAFZAAAAIwAAAAnTAAAAAQAAAAEAAAABWgAAACQAAAC7AAAACcAAAAAHAAAACdUAAAABWwAAACUAAAC2AAAACcIAAAAHAAAACdcAAAABZwAAACMAAAAJ2AAAAAEAAAABAAAAAWgAAAAkAAAAugAAAAnAAAAABwAAAAnaAAAAAWkAAAAlAAAAtgAAAAnCAAAABwAAAAncAAAAAXUAAAAjAAAACd0AAAABAAAAAQAAAAF2AAAAJAAAALoAAAAJwAAAAAcAAAAJ3wAAAAF3AAAAJQAAALYAAAAJwgAAAAcAAAAJ4QAAAAGDAAAAIwAAAAniAAAAAQAAAAEAAAABhAAAACQAAAC6AAAACcAAAAAHAAAACeQAAAABhQAAACUAAAC2AAAACcIAAAAHAAAACeYAAAABkQAAACMAAAAJ5wAAAAEAAAABAAAAAZIAAAAkAAAAZQAAAAnoAAAABwAAAAnpAAAAAZMAAAAlAAAAYgAAAAnqAAAABwAAAAnrAAAAAZ8AAAAjAAAACewAAAABAAAAAQAAAAGgAAAAJAAAAAoAAAAJ7QAAAAcAAAAJ7gAAAAGhAAAAJQAAAAcAAAAJ7wAAAAcAAAAJ8AAAAAGtAAAAIwAAAAnxAAAAAAAAAAAAAAABrgAAACQAAAAMAAAACe0AAAAHAAAACfMAAAABrwAAACUAAAAHAAAACe8AAAAHAAAACfUAAAAPugAAAAEAAAAIAQAAAAW7AAAAPEdsb2JlU29mdHdhcmUuQXRsYXM0MC5BdGxhc0NvbW1vbkNsaWVudC5EYXRhU291cmNlRmllbGRWYWx1ZQQAAAASX2lzRHJpbGxEb3duRmlsdGVyBl9kc0tleQpfZmllbGRuYW1lC19maWVsZFZhbHVlAAEBAQEfAAAAAAb2AAAAEVRhYmxlLkludmVudFRyYW5zBvcAAAAKRGF0YUFyZWFJZAkGAAAAAbwAAAC7AAAAAAn2AAAABvoAAAAJVHJhbnNUeXBlBvsAAAAFUHVyY2gBvQAAALsAAAAACfYAAAAG/QAAAA1EYXRlRmluYW5jaWFsBv4AAAAcMDEuMDYuMjAxNyAuLiAzMS4xMi4yMDk5LCAiIgG+AAAAuwAAAAAJ9gAAAAYAAQAADERhdGVQaHlzaWNhbAYBAQAAGDAxLjAxLjIwMDggLi4gMzEuMDUuMjAxNwe/AAAAAAEAAAAEAAAABDdHbG9iZVNvZnR3YXJlLkF0bGFzNDAuQXRsYXNDb21tb24uVHlwZS5GaWVsZE91dHB1dEZpZWxkDgAAAAkCAQAADQMEw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w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P3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/P7//zJHbG9iZVNvZnR3YXJlLkF0bGFzNDAuQXRsYXNDb21tb24uQ29sdW1uQXR0cmlidXRlcwEAAAAHdmFsdWVfXwAIDgAAABAAAAAGBQEAAAROb25lAfr+///9/v//Afn+///8/v//CQAAAAkpAAAAAff+///9/v//Afb+///8/v//CwAAAAYLAQAAATAB9P7///3+//8B8/7///z+//8EAAAABg4BAAAHR2VuZXJhbAHx/v///f7//wHw/v///P7//wIAAAAGEQEAAAExAe7+///9/v//Ae3+///8/v//AAAAAAYUAQAABTEwLjg2Aev+///9/v//Aer+///8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ZAQAACEZvbnRCb2xkBhoBAAAFRmFsc2UB5f7//+j+//8GHAEAAApGb250SXRhbGljCRoBAAAB4v7//+j+//8GHwEAAA1Gb250VW5kZXJsaW5lBiABAAAFLTQxNDIB3/7//+j+//8GIgEAAAhGb250TmFtZQYjAQAAB0NhbGlicmkB3P7//+j+//8GJQEAAAlGb250Q29sb3IGJgEAAAEwAdn+///o/v//BigBAAAIRm9udFNpemUGKQEAAAIxMQHW/v//6P7//wYrAQAACUZvbnRTdHlsZQYsAQAAB1JlZ3VsYXIHxAAAAAABAAAAAAAAAAQ3R2xvYmVTb2Z0d2FyZS5BdGxhczQwLkF0bGFzQ29tbW9uLlR5cGUuRmllbGRPdXRwdXRGaWVsZA4AAAABxQAAAMA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P+///9/v//AdL+///8/v//JAAAAAk1AAAAAdD+///9/v//Ac/+///8/v//CwAAAAYyAQAAATEBzf7///3+//8BzP7///z+//8EAAAABjUBAAAHR2VuZXJhbAHK/v///f7//wHJ/v///P7//wIAAAAGOAEAAAExAcf+///9/v//Acb+///8/v//AAAAAAY7AQAABTEwLjcxAcT+///9/v//AcP+///8/v//AwAAAAY+AQAAXT1BdGxhc1RhYmxlKCJQUk9EIixEYXRhQXJlYUlkLCJULlB1cmNoVGFibGUiLCIlT3JkZXJBY2NvdW50IiwiIiwiIiwiIiwiIiwiIiwiIiwiUHVyY2hJZCIsJEEzKQHHAAAADAAAAAfI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H+///o/v//BkABAAAIRm9udEJvbGQJGgEAAAG+/v//6P7//wZDAQAACkZvbnRJdGFsaWMJGgEAAAG7/v//6P7//wZGAQAADUZvbnRVbmRlcmxpbmUGRwEAAAUtNDE0MgG4/v//6P7//wZJAQAACEZvbnROYW1lBkoBAAAHQ2FsaWJyaQG1/v//6P7//wZMAQAACUZvbnRDb2xvcgZNAQAAATABsv7//+j+//8GTwEAAAhGb250U2l6ZQZQAQAAAjExAa/+///o/v//BlIBAAAJRm9udFN0eWxlBlMBAAAHUmVndWxhcgfJAAAAAAEAAAAAAAAABDdHbG9iZVNvZnR3YXJlLkF0bGFzNDAuQXRsYXNDb21tb24uVHlwZS5GaWVsZE91dHB1dEZpZWxkDgAAAAfL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P7///3+//8Bq/7///z+//8kAAAACUIAAAABqf7///3+//8BqP7///z+//8LAAAABlkBAAABMgGm/v///f7//wGl/v///P7//wQAAAAGXAEAAAdHZW5lcmFsAaP+///9/v//AaL+///8/v//AgAAAAZfAQAAATEBoP7///3+//8Bn/7///z+//8AAAAABmIBAAAFMzAuMjkBnf7///3+//8BnP7///z+//8DAAAABmUBAABXPUF0bGFzVGFibGUoIlBST0QiLERhdGFBcmVhSWQsIlQuVmVuZFRhYmxlIiwiJU5hbWUiLCIiLCIiLCIiLCIiLCIiLCIiLCJBY2NvdW50TnVtIiwkQjMpB80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v7//+j+//8GZwEAAAhGb250Qm9sZAkaAQAAAZf+///o/v//BmoBAAAKRm9udEl0YWxpYwkaAQAAAZT+///o/v//Bm0BAAANRm9udFVuZGVybGluZQZuAQAABS00MTQyAZH+///o/v//BnABAAAIRm9udE5hbWUGcQEAAAdDYWxpYnJpAY7+///o/v//BnMBAAAJRm9udENvbG9yBnQBAAABMAGL/v//6P7//wZ2AQAACEZvbnRTaXplBncBAAACMTEBiP7//+j+//8GeQEAAAlGb250U3R5bGUGegEAAAdSZWd1bGFyB84AAAAAAQAAAAQAAAAEN0dsb2JlU29mdHdhcmUuQXRsYXM0MC5BdGxhc0NvbW1vbi5UeXBlLkZpZWxkT3V0cHV0RmllbGQOAAAACXsBAAANAwfQ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P7///3+//8Bg/7///z+//8JAAAACSkAAAABgf7///3+//8BgP7///z+//8LAAAABoEBAAABMwF+/v///f7//wF9/v///P7//wQAAAAGhAEAAAdHZW5lcmFsAXv+///9/v//AXr+///8/v//AgAAAAaHAQAAATEBeP7///3+//8Bd/7///z+//8AAAAABooBAAAFNTguMTQH0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6P7//wlnAQAACRoBAAABcv7//+j+//8JagEAAAkaAQAAAW/+///o/v//CW0BAAAGkwEAAAUtNDE0MgFs/v//6P7//wlwAQAABpYBAAAHQ2FsaWJyaQFp/v//6P7//wlzAQAABpkBAAABMAFm/v//6P7//wl2AQAABpwBAAACMTEBY/7//+j+//8JeQEAAAafAQAAB1JlZ3VsYXIH0wAAAAABAAAABAAAAAQ3R2xvYmVTb2Z0d2FyZS5BdGxhczQwLkF0bGFzQ29tbW9uLlR5cGUuRmllbGRPdXRwdXRGaWVsZA4AAAAJoAEAAA0DB9U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/f7//wFe/v///P7//wYAAAAGowEAAAVUb3RhbAFc/v///f7//wFb/v///P7//xAAAAAJBQEAAAFZ/v///f7//wFY/v///P7//wkAAAAJKQAAAAFW/v///f7//wFV/v///P7//wsAAAAGrAEAAAE0AVP+///9/v//AVL+///8/v//BAAAAAavAQAAB0dlbmVyYWwBUP7///3+//8BT/7///z+//8CAAAABrIBAAABMQFN/v///f7//wFM/v///P7//wAAAAAGtQEAAAUxNi41NwfX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r+///o/v//CRkBAAAJGgEAAAFH/v//6P7//wkcAQAACRoBAAABRP7//+j+//8JHwEAAAa+AQAABS00MTQyAUH+///o/v//CSIBAAAGwQEAAAdDYWxpYnJpAT7+///o/v//CSUBAAAGxAEAAAEwATv+///o/v//CSgBAAAGxwEAAAIxMQE4/v//6P7//wkrAQAABsoBAAAHUmVndWxhcgfYAAAAAAEAAAAEAAAABDdHbG9iZVNvZnR3YXJlLkF0bGFzNDAuQXRsYXNDb21tb24uVHlwZS5GaWVsZE91dHB1dEZpZWxkDgAAAAnLAQAADQMH2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/9/v//ATP+///8/v//EAAAAAkFAQAAATH+///9/v//ATD+///8/v//CQAAAAkpAAAAAS7+///9/v//AS3+///8/v//CwAAAAbUAQAAATUBK/7///3+//8BKv7///z+//8EAAAABtcBAAAIbS9kL3l5eXkBKP7///3+//8BJ/7///z+//8CAAAABtoBAAABMQEl/v///f7//wEk/v///P7//wAAAAAG3QEAAAUxNC4xNAfc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o/v//CRkBAAAJGgEAAAEf/v//6P7//wkcAQAACRoBAAABHP7//+j+//8JHwEAAAbmAQAABS00MTQyARn+///o/v//CSIBAAAG6QEAAAdDYWxpYnJpARb+///o/v//CSUBAAAG7AEAAAEwARP+///o/v//CSgBAAAG7wEAAAIxMQEQ/v//6P7//wkrAQAABvIBAAAHUmVndWxhcgfdAAAAAAEAAAAEAAAABDdHbG9iZVNvZnR3YXJlLkF0bGFzNDAuQXRsYXNDb21tb24uVHlwZS5GaWVsZE91dHB1dEZpZWxkDgAAAAnzAQAADQMH3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9/v//AQv+///8/v//EAAAAAkFAQAAAQn+///9/v//AQj+///8/v//CQAAAAkpAAAAAQb+///9/v//AQX+///8/v//CwAAAAb8AQAAATYBA/7///3+//8BAv7///z+//8EAAAABv8BAAAHR2VuZXJhbAEA/v///f7//wH//f///P7//wIAAAAGAgIAAAExAf39///9/v//Afz9///8/v//AAAAAAYFAgAABTE1LjE0B+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v3//+j+//8JGQEAAAkaAQAAAff9///o/v//CRwBAAAJGgEAAAH0/f//6P7//wkfAQAABg4CAAAFLTQxNDIB8f3//+j+//8JIgEAAAYRAgAAB0NhbGlicmkB7v3//+j+//8JJQEAAAYUAgAAATAB6/3//+j+//8JKAEAAAYXAgAAAjExAej9///o/v//CSsBAAAGGgIAAAdSZWd1bGFyB+IAAAAAAQAAAAQAAAAEN0dsb2JlU29mdHdhcmUuQXRsYXM0MC5BdGxhc0NvbW1vbi5UeXBlLkZpZWxkT3V0cHV0RmllbGQOAAAACRsCAAANAwfk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5P3///3+//8B4/3///z+//8QAAAACQUBAAAB4f3///3+//8B4P3///z+//8JAAAACSkAAAAB3v3///3+//8B3f3///z+//8LAAAABiQCAAABNwHb/f///f7//wHa/f///P7//wQAAAAGJwIAADBfICogIywjIzAuMDBfIDtfICogLSMsIyMwLjAwXyA7XyAqICItIj8/XyA7XyBAXyAB2P3///3+//8B1/3///z+//8CAAAABioCAAABMQHV/f///f7//wHU/f///P7//wAAAAAGLQIAAAUxMS4xNAfm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/o/v//CRkBAAAJGgEAAAHP/f//6P7//wkcAQAACRoBAAABzP3//+j+//8JHwEAAAY2AgAABS00MTQyAcn9///o/v//CSIBAAAGOQIAAAdDYWxpYnJpAcb9///o/v//CSUBAAAGPAIAAAEwAcP9///o/v//CSgBAAAGPwIAAAIxMQHA/f//6P7//wkrAQAABkICAAAHUmVndWxhcgfnAAAAAAEAAAAEAAAABDdHbG9iZVNvZnR3YXJlLkF0bGFzNDAuQXRsYXNDb21tb24uVHlwZS5GaWVsZE91dHB1dEZpZWxkDgAAAAlDAgAADQMB6AAAAMAAAAAH6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/9/v//Abv9///8/v//CQAAAAkpAAAAAbn9///9/v//Abj9///8/v//CwAAAAZJAgAAATgBtv3///3+//8Btf3///z+//8EAAAABkwCAAAIbS9kL3l5eXkBs/3///3+//8Bsv3///z+//8CAAAABk8CAAABMQGw/f///f7//wGv/f///P7//wAAAAAGUgIAAAIxNQHqAAAADAAAAAfr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39///o/v//BlQCAAAIRm9udEJvbGQJGgEAAAGq/f//6P7//wZXAgAACkZvbnRJdGFsaWMJGgEAAAGn/f//6P7//wZaAgAADUZvbnRVbmRlcmxpbmUGWwIAAAUtNDE0MgGk/f//6P7//wZdAgAACEZvbnROYW1lBl4CAAAHQ2FsaWJyaQGh/f//6P7//wZgAgAACUZvbnRDb2xvcgZhAgAAATABnv3//+j+//8GYwIAAAhGb250U2l6ZQZkAgAAAjExAZv9///o/v//BmYCAAAJRm9udFN0eWxlBmcCAAAHUmVndWxhcgfsAAAAAAEAAAAEAAAABDdHbG9iZVNvZnR3YXJlLkF0bGFzNDAuQXRsYXNDb21tb24uVHlwZS5GaWVsZE91dHB1dEZpZWxkDgAAAAloAgAADQMB7QAAAMAAAAAH7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f9///9/v//AZb9///8/v//CQAAAAkpAAAAAZT9///9/v//AZP9///8/v//CwAAAAZuAgAAATkBkf3///3+//8BkP3///z+//8EAAAABnECAAAHR2VuZXJhbAGO/f///f7//wGN/f///P7//wIAAAAGdAIAAAExAYv9///9/v//AYr9///8/v//AAAAAAZ3AgAABTE3LjQzAe8AAAAMAAAAB/A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+j+//8GeQIAAAhGb250Qm9sZAkaAQAAAYX9///o/v//BnwCAAAKRm9udEl0YWxpYwkaAQAAAYL9///o/v//Bn8CAAANRm9udFVuZGVybGluZQaAAgAABS00MTQyAX/9///o/v//BoICAAAIRm9udE5hbWUGgwIAAAdDYWxpYnJpAXz9///o/v//BoUCAAAJRm9udENvbG9yBoYCAAABMAF5/f//6P7//waIAgAACEZvbnRTaXplBokCAAACMTEBdv3//+j+//8GiwIAAAlGb250U3R5bGUGjAIAAAdSZWd1bGFyB/EAAAAAAQAAAAAAAAAEN0dsb2JlU29mdHdhcmUuQXRsYXM0MC5BdGxhc0NvbW1vbi5UeXBlLkZpZWxkT3V0cHV0RmllbGQOAAAAB/M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z/f///f7//wFy/f///P7//yQAAAAJsQAAAAFw/f///f7//wFv/f///P7//wsAAAAGkgIAAAIxMAFt/f///f7//wFs/f///P7//wQAAAAGlQIAAAdHZW5lcmFsAWr9///9/v//AWn9///8/v//AgAAAAaYAgAAATEBZ/3///3+//8BZv3///z+//8AAAAABpsCAAACMTYBZP3///3+//8BY/3///z+//8DAAAABp4CAAAAB/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+j+//8JeQIAAAkaAQAAAV79///o/v//CXwCAAAJGgEAAAFb/f//6P7//wl/AgAABqcCAAAFLTQxNDIBWP3//+j+//8JggIAAAaqAgAAB0NhbGlicmkBVf3//+j+//8JhQIAAAatAgAAATABUv3//+j+//8JiAIAAAawAgAAAjExAU/9///o/v//CYsCAAAGswIAAAdSZWd1bGFyBQ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Uz9///V/////////wAGtQIAAAZTdHJpbmcGtgIAAAZOdW1iZXIJtwIAAAFI/f//0////wIAAAAFR/3//zlHbG9iZVNvZnR3YXJlLkF0bGFzNDAuQXRsYXNDb21tb24uTnVtYmVyU2VxdWVuY2VDb25kaXRpb24BAAAAB3ZhbHVlX18ACA4AAAABAAAAAAAGugIAABFUYWJsZS5JbnZlbnRUcmFucwkmAAAACSkAAAAK/////wm6AgAACgkmAAAACgoKCSkAAAAJwAIAAAkpAAAAAXsBAAACAQAAAT79///V/////////wAGwwIAAAZTdHJpbmcGxAIAAAlJdGVtIG5hbWUJxQIAAAE6/f//0////wIAAAABOf3//0f9//8BAAAAAAAGyAIAACpUYWJsZS5JbnZlbnRUcmFucy5JdGVtSWR+VGFibGUuSW52ZW50VGFibGUJTgAAAAkpAAAACv////8JyAIAAAoJTgAAAAbNAgAABkl0ZW1JZAbOAgAAC0ludmVudFRyYW5zCgkpAAAACdACAAAJKQAAAAGgAQAAAgEAAAEu/f//1f////////8ABtMCAAAGU3RyaW5nBtQCAAALSXRlbSBudW1iZXIJtwIAAAEq/f//0////wIAAAABKf3//0f9//8BAAAAAAAJugIAAAlcAAAACSkAAAAK/////wm6AgAACglcAAAACgoKCSkAAAAJ3gIAAAkpAAAAAcsBAAACAQAAASD9///V/////////wAG4QIAAAREYXRlBuICAAANUGh5c2ljYWwgZGF0ZQm3AgAAARz9///T////AgAAAAEb/f//R/3//wEAAAAAAAm6AgAACWoAAAAJKQAAAAr/////CboCAAAKCWoAAAAKCgoJKQAAAAnsAgAACSkAAAAB8wEAAAIBAAABEv3//9X/////////AAbvAgAABEVudW0G8AIAAA5SZWNlaXB0IHN0YXR1cwm3AgAAAQ79///T////AAAAAAEN/f//R/3//wEAAAAAAAm6AgAACXgAAAAJKQAAAAr/////CboCAAAKCXgAAAAKCgoJKQAAAAn6AgAACSkAAAABGwIAAAIBAAABBP3//9X/////////AAb9AgAABFJlYWwG/gIAAAhRdWFudGl0eQm3AgAAAQD9///T////AgAAAAH//P//R/3//wEAAAAAAAm6AgAACYYAAAAJKQAAAAr/////CboCAAAKCYYAAAAKCgoJKQAAAAkIAwAACSkAAAABQwIAAAIBAAAB9vz//9X/////////AAYLAwAABERhdGUGDAMAAA5GaW5hbmNpYWwgZGF0ZQkNAwAAAfL8///T////AgAAAAHx/P//R/3//wEAAAAAAAYQAwAAEVRhYmxlLkludmVudFRyYW5zCZQAAAAJKQAAAAr/////CRADAAAKCZQAAAAKCgoJKQAAAAkWAwAACSkAAAABaAIAAAIBAAAB6Pz//9X/////////AAYZAwAABlN0cmluZwYaAwAAEFBoeXNpY2FsIHZvdWNoZXIJGwMAAAHk/P//0////wIAAAAB4/z//0f9//8BAAAAAAAGHgMAABFUYWJsZS5JbnZlbnRUcmFucwmiAAAACSkAAAAK/////wkeAwAACgmiAAAACgoKCSkAAAAJJAMAAAkpAAAABbc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JgMAAAtJbnZlbnRUcmFucwYnAwAAFkludmVudG9yeSB0cmFuc2FjdGlvbnMJKQAAAAkpAAAACSkAAAAF1/z//zBHbG9iZVNvZnR3YXJlLkF0bGFzNDAuQXRsYXNDb21tb24uRGF0YVNvdXJjZVR5cGUBAAAAB3ZhbHVlX18ACA4AAAAAAAAACSoDAAAJKwMAAATU/P//C1N5c3RlbS5HdWlkCwAAAAJfYQJfYgJfYwJfZAJfZQJfZgJfZwJfaAJfaQJfagJfawAAAAAAAAAAAAAACAcHAgICAgICAgI/nnUAkKabS6u8okOS7PJFCSkAAAAJKQAAAAkuAwAACboCAAAKCgoKCgEAAAAF0Pz//zRHbG9iZVNvZnR3YXJlLkF0bGFzNDAuQXRsYXNDb21tb24uRGF0YVNvdXJjZUpvaW5Nb2RlAQAAAAd2YWx1ZV9fAAgOAAAAAAAAAAXP/P//NUdsb2JlU29mdHdhcmUuQXRsYXM0MC5BdGxhc0NvbW1vbi5EYXRhU291cmNlRmV0Y2hNb2RlAQAAAAd2YWx1ZV9fAAgOAAAAAAAAAAAJMgMAAAHAAgAAJQAAAF0AAAAJwgAAAAMAAAAJNAMAAAHFAgAAtwIAAP////8GNQMAAAtJbnZlbnRUYWJsZQY2AwAABUl0ZW1zCSkAAAAJKQAAAAkpAAAAAcj8///X/P//AAAAAAk5AwAACToDAAABxfz//9T8//9DfOqvGIWJQYTkB7sF1BUTCSkAAAAJKQAAAAk9AwAACcgCAAAGPwMAAAtJbnZlbnRUcmFucwZAAwAAEVRhYmxlLkludmVudFRyYW5zBkEDAAAYVGFibGUuSW52ZW50VHJhbnMuSXRlbUlkBkIDAAAGSXRlbUlkBkMDAAAGSXRlbUlkAQAAAAG8/P//0Pz//wAAAAABu/z//8/8//8AAAAAAAlGAwAAAdACAAAlAAAAQgAAAAnCAAAAAwAAAAlIAwAAAd4CAAAlAAAAXQAAAAnCAAAAAwAAAAlKAwAAAewCAAAlAAAAXQAAAAnCAAAAAwAAAAlMAwAAAfoCAAAlAAAAXQAAAAnCAAAAAwAAAAlOAwAAAQgDAAAlAAAAXQAAAAnCAAAAAwAAAAlQAwAAAQ0DAAC3AgAA/////wZRAwAAC0ludmVudFRyYW5zBlIDAAAWSW52ZW50b3J5IHRyYW5zYWN0aW9ucwkpAAAACSkAAAAJKQAAAAGs/P//1/z//wAAAAAJVQMAAAlWAwAAAan8///U/P//HItcOwAVsEWgPOfShcdObQkpAAAACSkAAAAJWQMAAAkQAwAACgoKCgoBAAAAAaX8///Q/P//AAAAAAGk/P//z/z//wAAAAAACV0DAAABFgMAACUAAAAiAAAACeoAAAADAAAACV8DAAABGwMAALcCAAD/////BmADAAALSW52ZW50VHJhbnMGYQMAABZJbnZlbnRvcnkgdHJhbnNhY3Rpb25zCSkAAAAJKQAAAAkpAAAAAZ38///X/P//AAAAAAlkAwAACWUDAAABmvz//9T8///7b1gMUJgCSpF+7Lj2zzGdCSkAAAAJKQAAAAloAwAACR4DAAAKCgoKCgEAAAABlvz//9D8//8AAAAAAZX8///P/P//AAAAAAAJbAMAAAEkAwAAJQAAAAQAAAAJ7wAAAAMAAAAJbgMAAAQq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vAwAAEQAAAAlwAwAABCs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cgMAAAQ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bwMAAAAAAAAEM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dAMAAAAA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P//6P7//wZ2AwAACEhlbHBUZXh0BncDAAA1T3JkZXIgbnVtYmVyLCBwcm9qZWN0IG51bWJlciwgcHJvZHVjdGlvbiBudW1iZXIsIGV0Yy4BiPz//+j+//8GeQMAAAVMYWJlbAm2AgAAAYX8///o/v//BnwDAAAEVHlwZQm1AgAAATkDAAAqAwAAAQAAAAnCAAAAAwAAAAl/AwAABDo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wAAAAAAAAABPQMAAC4DAAAAAAAACcIAAAAAAAAAAUYDAAAyAwAAAAAAAAmCAwAAAAAAA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38///o/v//CXkDAAAJxAIAAAF6/P//6P7//wl8AwAACcMC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3/P//6P7//wl2AwAABosDAAAOSWRlbnRpZnkgaXRlbS4BdPz//+j+//8JeQMAAAnUAgAAAXH8///o/v//CXwDAAAJ0wIAAAd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78///o/v//CXYDAAAGlAMAABxEYXRlIG9mIHBoeXNpY2FsIHRyYW5zYWN0aW9uAWv8///o/v//CXkDAAAJ4gIAAAFo/P//6P7//wl8AwAACeECAAAHT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P//6P7//wl2AwAABp0DAAApU3RhdHVzIG9mIHF1YW50aXR5IGluIHJlbGF0aW9uIHRvIHJlY2VpcHQBYvz//+j+//8JeQMAAAnwAgAAAV/8///o/v//CXwDAAAJ7w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8///o/v//CXYDAAAGpgMAACRRdWFudGl0eSBhdHRhY2hlZCB0byB0aGUgdHJhbnNhY3Rpb24BWfz//+j+//8JeQMAAAn+AgAAAVb8///o/v//CXwDAAAJ/QIAAAFVAwAAKgMAAAcAAAAJrQMAAAcAAAAJrgMAAAFWAwAAKwMAAAMAAAAJrwMAAAMAAAAJsA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tAwAAAwAAAAmyAwAAAV0DAAAyAwAAAAAAAAmzAwAAAAAAAAdf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/o/v//BrUDAAAFTGFiZWwJDAMAAAFJ/P//6P7//wa4AwAABFR5cGUJCwMAAAFkAwAAKgMAAAkAAAAJugMAABEAAAAJuwMAAAFlAwAAKwMAAAMAAAAJ6gAAAAMAAAAJvQMAAARo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6AwAAAwAAAAm/AwAAAWwDAAAyAwAAAAAAAAnAAwAAAAAAAAdu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8///o/v//BsIDAAAFTGFiZWwJGgMAAAE8/P//6P7//wbFAwAABFR5cGUJGQMAAAFvAwAADAAAAAdw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5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wAAGFRhYmxlLkludmVudFRyYW5zLkl0ZW1JZAmgAQAAATb8//85/P//BssDAAAfVGFibGUuSW52ZW50VHJhbnMuSW52ZW50VHJhbnNJZAnMAwAAATP8//85/P//Bs4DAAAbVGFibGUuSW52ZW50VHJhbnMuVHJhbnNUeXBlCc8DAAABMPz//zn8//8G0QMAABxUYWJsZS5JbnZlbnRUcmFucy5UcmFuc1JlZklkCQIBAAABLfz//zn8//8G1AMAAB5UYWJsZS5JbnZlbnRUcmFucy5EYXRlUGh5c2ljYWwJywEAAAEq/P//Ofz//wbXAwAAH1RhYmxlLkludmVudFRyYW5zLkRhdGVGaW5hbmNpYWwJ2AMAAAEn/P//Ofz//wbaAwAAH1RhYmxlLkludmVudFRyYW5zLlN0YXR1c1JlY2VpcHQJ8wEAAAEk/P//Ofz//wbdAwAAHVRhYmxlLkludmVudFRyYW5zLlN0YXR1c0lzc3VlCd4DAAABIfz//zn8//8G4AMAABVUYWJsZS5JbnZlbnRUcmFucy5RdHkJGwIAAAEe/P//Ofz//wbjAwAAIlRhYmxlLkludmVudFRyYW5zLkNvc3RBbW91bnRQb3N0ZWQJ5AMAAAdy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G/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mAwAAH1RhYmxlLkludmVudFRyYW5zLkRhdGVGaW5hbmNpYWwJ5wMAAAEY/P//G/z//wbpAwAAHVRhYmxlLkludmVudFRyYW5zLlN0YXR1c0lzc3VlCeoDAAABFfz//xv8//8G7AMAABhUYWJsZS5JbnZlbnRUcmFucy5JdGVtSWQJ7QMAAAES/P//G/z//wbvAwAAH1RhYmxlLkludmVudFRyYW5zLkludmVudFRyYW5zSWQJ8AMAAAEP/P//G/z//wbyAwAAHFRhYmxlLkludmVudFRyYW5zLlRyYW5zUmVmSWQJ8wMAAAEM/P//G/z//wb1AwAAHlRhYmxlLkludmVudFRyYW5zLkRhdGVQaHlzaWNhbAn2AwAAAQn8//8b/P//BvgDAAAfVGFibGUuSW52ZW50VHJhbnMuU3RhdHVzUmVjZWlwdAn5AwAAAQb8//8b/P//BvsDAAAbVGFibGUuSW52ZW50VHJhbnMuVHJhbnNUeXBlCfwDAAAEd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38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P8//85/P//Bv4DAAAzVGFibGUuSW52ZW50VHJhbnMuSXRlbUlkflRhYmxlLkludmVudFRhYmxlLkl0ZW1OYW1lCXsBAAABggMAAHQDAAABrQMAAAwAAAAHr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Pz//zn8//8GAQQAABxUYWJsZS5JbnZlbnRUcmFucy5UcmFuc1JlZklkCQIBAAAB/fv//zn8//8GBAQAABhUYWJsZS5JbnZlbnRUcmFucy5JdGVtSWQJoAEAAAH6+///Ofz//wYHBAAAHlRhYmxlLkludmVudFRyYW5zLkRhdGVQaHlzaWNhbAnLAQAAAff7//85/P//BgoEAAAfVGFibGUuSW52ZW50VHJhbnMuU3RhdHVzUmVjZWlwdAnzAQAAAfT7//85/P//Bg0EAAAVVGFibGUuSW52ZW50VHJhbnMuUXR5CRsCAAAB8fv//zn8//8GEAQAACRUYWJsZS5JbnZlbnRUcmFucy5Db3N0QW1vdW50UGh5c2ljYWwJEQQAAAHu+///Ofz//wYTBAAAH1RhYmxlLkludmVudFRyYW5zLkRhdGVGaW5hbmNpYWwJQwIAAAGvAwAADAAAAAew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6/v//xv8//8GFgQAABtUYWJsZS5JbnZlbnRUcmFucy5UcmFuc1R5cGUJFwQAAAHo+///G/z//wYZBAAAH1RhYmxlLkludmVudFRyYW5zLkRhdGVGaW5hbmNpYWwJGgQAAAHl+///G/z//wYcBAAAHlRhYmxlLkludmVudFRyYW5zLkRhdGVQaHlzaWNhbAkdBAAAB7I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OL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cgCAAAJxQIAAAGzAwAAdAMAAAG6AwAADAAAAAe7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+///Ofz//wYiBAAAHFRhYmxlLkludmVudFRyYW5zLlRyYW5zUmVmSWQJAgEAAAHc+///Ofz//wYlBAAAGFRhYmxlLkludmVudFRyYW5zLkl0ZW1JZAmgAQAAAdn7//85/P//BigEAAAeVGFibGUuSW52ZW50VHJhbnMuRGF0ZVBoeXNpY2FsCcsBAAAB1vv//zn8//8GKwQAAB9UYWJsZS5JbnZlbnRUcmFucy5TdGF0dXNSZWNlaXB0CfMBAAAB0/v//zn8//8GLgQAABVUYWJsZS5JbnZlbnRUcmFucy5RdHkJGwIAAAHQ+///Ofz//wYxBAAAH1RhYmxlLkludmVudFRyYW5zLkRhdGVGaW5hbmNpYWwJQwIAAAHN+///Ofz//wY0BAAAIVRhYmxlLkludmVudFRyYW5zLlZvdWNoZXJQaHlzaWNhbAloAgAAB70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K+///G/z//wY3BAAAG1RhYmxlLkludmVudFRyYW5zLlRyYW5zVHlwZQkXBAAAAcf7//8b/P//BjoEAAAfVGFibGUuSW52ZW50VHJhbnMuRGF0ZUZpbmFuY2lhbAkaBAAAAcT7//8b/P//Bj0EAAAeVGFibGUuSW52ZW50VHJhbnMuRGF0ZVBoeXNpY2FsCR0EAAAHvw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fv//+L7//8JyAIAAAnFAgAAAcADAAB0AwAAAcwDAAACAQAAAb77///V/////////wAGQwQAAAZTdHJpbmcGRAQAAAZMb3QgSUQJtwIAAAG6+///0////wIAAAABufv//0f9//8BAAAAAAAJugIAAAZJBAAADUludmVudFRyYW5zSWQJKQAAAAr/////CboCAAAKCUkEAAAKCgoJKQAAAAlOBAAACSkAAAABzwMAAAIBAAABsPv//9X/////////AAZRBAAABEVudW0GUgQAAAlSZWZlcmVuY2UJtwIAAAGs+///0////wIAAAABq/v//0f9//8BAAAAAAAJugIAAAZXBAAACVRyYW5zVHlwZQkpAAAACv////8JugIAAAoJVwQAAAoKCgkpAAAACVwEAAAJKQAAAAHYAwAAAgEAAAGi+///1f////////8ABl8EAAAERGF0ZQZgBAAADkZpbmFuY2lhbCBkYXRlCbcCAAABnvv//9P///8CAAAAAZ37//9H/f//AQAAAAAACboCAAAGZQQAAA1EYXRlRmluYW5jaWFsCSkAAAAK/////wm6AgAACgllBAAACgoKCSkAAAAJagQAAAkpAAAAAd4DAAACAQAAAZT7///V/////////wAGbQQAAARFbnVtBm4EAAAMSXNzdWUgc3RhdHVzCbcCAAABkPv//9P///8CAAAAAY/7//9H/f//AQAAAAAACboCAAAGcwQAAAtTdGF0dXNJc3N1ZQkpAAAACv////8JugIAAAoJcwQAAAoKCgkpAAAACXgEAAAJKQAAAAHkAwAAAgEAAAGG+///1f////////8ABnsEAAAEUmVhbAZ8BAAAFUZpbmFuY2lhbCBjb3N0IGFtb3VudAm3AgAAAYL7///T////AgAAAAGB+///R/3//wEAAAAAAAm6AgAABoEEAAAQQ29zdEFtb3VudFBvc3RlZAkpAAAACv////8JugIAAAoJgQQAAAoKCgkpAAAACYYEAAAJKQAAAAXn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ugIAAAaJBAAADURhdGVGaW5hbmNpYWwJKQAAAAkpAAAA/////wm6AgAACgmJBAAACgoKCSkAAAAJjgQAAAkpAAAAAeoDAADnAwAACboCAAAGkQQAAAtTdGF0dXNJc3N1ZQkpAAAACSkAAAD/////CboCAAAKCZEEAAAKCgoJKQAAAAmWBAAACSkAAAAB7QMAAOcDAAAJugIAAAaZBAAABkl0ZW1JZAkpAAAACSkAAAD/////CboCAAAKCZkEAAAKCgoJKQAAAAmeBAAACSkAAAAB8AMAAOcDAAAJugIAAAahBAAADUludmVudFRyYW5zSWQJKQAAAAkpAAAA/////wm6AgAACgmhBAAACgoKCSkAAAAJpgQAAAkpAAAAAfMDAADnAwAACboCAAAGqQQAAApUcmFuc1JlZklkCSkAAAAJKQAAAP////8JugIAAAoJqQQAAAoKCgkpAAAACa4EAAAJKQAAAAH2AwAA5wMAAAm6AgAABrEEAAAMRGF0ZVBoeXNpY2FsCSkAAAAJKQAAAP////8JugIAAAoJsQQAAAoKCgkpAAAACbYEAAAJKQAAAAH5AwAA5wMAAAm6AgAABrkEAAANU3RhdHVzUmVjZWlwdAkpAAAACSkAAAD/////CboCAAAKCbkEAAAKCgoJKQAAAAm+BAAACSkAAAAB/AMAAOcDAAAJugIAAAn6AAAACSkAAAAJ+wAAAP////8JugIAAAbFBAAAC0ludmVudFRyYW5zCfoAAAAKCgoJKQAAAAnIBAAACSkAAAABEQQAAAIBAAABNvv//9X/////////AAbLBAAABFJlYWwGzAQAABRQaHlzaWNhbCBjb3N0IGFtb3VudAnNBAAAATL7///T////AgAAAAEx+///R/3//wEAAAAAAAbQBAAAEVRhYmxlLkludmVudFRyYW5zBtEEAAASQ29zdEFtb3VudFBoeXNpY2FsCSkAAAAK/////wnQBAAACgnRBAAACgoKCSkAAAAJ1gQAAAkpAAAAARcEAADnAwAABtgEAAARVGFibGUuSW52ZW50VHJhbnMJ+gAAAAkpAAAACfsAAAD/////CdgEAAAKCfoAAAAKCgoJKQAAAAnfBAAACSkAAAABGgQAAOcDAAAJ2AQAAAn9AAAACSkAAAAJ/gAAAP////8J2AQAAAoJ/QAAAAoKCgkpAAAACegEAAAJKQAAAAEdBAAA5wMAAAnYBAAACQABAAAJKQAAAAkBAQAA/////wnYBAAACgkAAQAACgoKCSkAAAAJ8QQAAAkpAAAAAU4EAAAlAAAADwAAAAnCAAAAAwAAAAn0BAAAAVwEAAAlAAAAFQAAAAnCAAAAAwAAAAn2BAAAAWoEAAAlAAAADwAAAAnCAAAAAwAAAAn4BAAAAXgEAAAlAAAAGwAAAAnCAAAAAwAAAAn6BAAAAYYEAAAlAAAADwAAAAnCAAAAAwAAAAn8BAAAAY4EAAAlAAAAAgAAAAnCAAAAAwAAAAn+BAAAAZYEAAAlAAAAAgAAAAnCAAAAAwAAAAkABQAAAZ4EAAAlAAAAAgAAAAnCAAAAAwAAAAkCBQAAAaYEAAAlAAAAAgAAAAnCAAAAAwAAAAkEBQAAAa4EAAAlAAAAAgAAAAnCAAAAAwAAAAkGBQAAAbYEAAAlAAAAAgAAAAnCAAAAAwAAAAkIBQAAAb4EAAAlAAAAAgAAAAnCAAAAAwAAAAkKBQAAAcgEAAAlAAAACAAAAAnCAAAAAwAAAAkMBQAAAc0EAAC3AgAA/////wYNBQAAC0ludmVudFRyYW5zBg4FAAAWSW52ZW50b3J5IHRyYW5zYWN0aW9ucwkpAAAACSkAAAAJKQAAAAHw+v//1/z//wAAAAAJEQUAAAkSBQAAAe36///U/P//7traxp7Zmkm9QP7l9efFEQkpAAAACSkAAAAJFQUAAAnQBAAACgoKCgoBAAAAAen6///Q/P//AAAAAAHo+v//z/z//wAAAAAACRkFAAAB1gQAACUAAABKAAAACcIAAAADAAAACRsFAAAB3wQAACUAAAA4AAAACRwFAAADAAAACR0FAAAB6AQAACUAAAA6AAAACRwFAAADAAAACR8FAAAB8QQAACUAAAA8AAAACRwFAAADAAAACSEFAAAH9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+v//6P7//wl2AwAABiQFAABSU3VtbWFyeSBudW1iZXIvTG90IElEIGZvciB0cmFuc2FjdGlvbnMgYXR0YWNoZWQgdG8gdGhlIHNhbWUgaW52ZW50b3J5IHRyYW5zYWN0aW9uLgHb+v//6P7//wl5AwAACUQEAAAB2Pr//+j+//8JfAMAAAlDBAAAB/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r//+j+//8JdgMAAAYtBQAAMlNwZWNpZnkgdGhlIG1vZHVsZSB0aGF0IGdlbmVyYXRlZCB0aGUgdHJhbnNhY3Rpb24uAdL6///o/v//CXkDAAAJUgQAAAHP+v//6P7//wl8AwAACVEEAAAH+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v//6P7//wl2AwAABjYFAAAdRGF0ZSBvZiBmaW5hbmNpYWwgdHJhbnNhY3Rpb24Byfr//+j+//8JeQMAAAlgBAAAAcb6///o/v//CXwDAAAJXwQAAAf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6///o/v//CXYDAAAGPwUAAClTdGF0dXMgZm9yIHF1YW50aXR5IGluIHJlbGF0aW9uIHRvIGlzc3VlcwHA+v//6P7//wl5AwAACW4EAAABvfr//+j+//8JfAMAAAltBA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r//+j+//8JdgMAAAZIBQAANUludmVudG9yeSB2YWx1ZSBmb3IgdGhlIGZpbmFuY2lhbGx5IHVwZGF0ZWQgcXVhbnRpdHkuAbf6///o/v//CXkDAAAJfAQAAAG0+v//6P7//wl8AwAACXsEAAAH/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P7//wl8AwAABlEFAAAERGF0ZQGu+v//6P7//wl5AwAABlQFAAAORmluYW5jaWFsIGRhdGUHA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+v//6P7//wl8AwAABlcFAAAERW51bQGo+v//6P7//wl5AwAABloFAAAMSXNzdWUgc3RhdHVzBw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r//+j+//8JfAMAAAZdBQAABlN0cmluZwGi+v//6P7//wl5AwAABmAFAAALSXRlbSBudW1iZXIHB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v//6P7//wl8AwAABmMFAAAGU3RyaW5nAZz6///o/v//CXkDAAAGZgUAAAZMb3QgSUQHB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6P7//wl8AwAABmkFAAAGU3RyaW5nAZb6///o/v//CXkDAAAGbAUAAAZOdW1iZXIHC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v//6P7//wl8AwAABm8FAAAERGF0ZQGQ+v//6P7//wl5AwAABnIFAAANUGh5c2ljYWwgZGF0ZQc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36///o/v//CXwDAAAGdQUAAARFbnVtAYr6///o/v//CXkDAAAGeAUAAA5SZWNlaXB0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f6///o/v//CXwDAAAGewUAAARFbnVtAYT6///o/v//CXkDAAAGfgUAAAlSZWZlcmVuY2UBEQUAACoDAAAOAAAACX8FAAARAAAACYAFAAABEgUAACsDAAACAAAACcIAAAADAAAACYIFAAABFQUAAC4DAAAAAAAACX8FAAAAAAAAARkFAAAyAwAAAAAAAAmEBQAAAAAAAAc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v6///o/v//CXkDAAAJzAQAAAF4+v//6P7//wl8AwAACcsEAAABHAUAAAwAAAA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+v//6P7//waMBQAABFR5cGUGjQUAAARFbnVtAXL6///o/v//Bo8FAAAFTGFiZWwGkAUAAAlSZWZlcmVuY2UHH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v//6P7//wmMBQAACQsDAAABbPr//+j+//8JjwUAAAkMAwAAAWn6///o/v//BpgFAAAIUmVmZXJzVG8GmQUAAAw9RXhjbHVkZURhdGUHI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+v//6P7//wmMBQAACeECAAABY/r//+j+//8JjwUAAAniAgAAAWD6///o/v//BqEFAAAIUmVmZXJzVG8GogUAAAs9RGF0ZVBlcmlvZAF/BQAADAAAAAeA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d+v//Ofz//wakBQAAGFRhYmxlLkludmVudFRyYW5zLkl0ZW1JZAmgAQAAAVr6//85/P//BqcFAAAbVGFibGUuSW52ZW50VHJhbnMuVHJhbnNUeXBlCc8DAAABV/r//zn8//8GqgUAABxUYWJsZS5JbnZlbnRUcmFucy5UcmFuc1JlZklkCQIBAAABVPr//zn8//8GrQUAAB5UYWJsZS5JbnZlbnRUcmFucy5EYXRlUGh5c2ljYWwJywEAAAFR+v//Ofz//wawBQAAH1RhYmxlLkludmVudFRyYW5zLlN0YXR1c1JlY2VpcHQJ8wEAAAFO+v//Ofz//wazBQAAHVRhYmxlLkludmVudFRyYW5zLlN0YXR1c0lzc3VlCd4DAAABS/r//zn8//8GtgUAABVUYWJsZS5JbnZlbnRUcmFucy5RdHkJGwIAAAFI+v//Ofz//wa5BQAAJFRhYmxlLkludmVudFRyYW5zLkNvc3RBbW91bnRQaHlzaWNhbAkRBAAAB4I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v//G/z//wa8BQAAG1RhYmxlLkludmVudFRyYW5zLlRyYW5zVHlwZQm9BQAAAUL6//8b/P//Br8FAAAfVGFibGUuSW52ZW50VHJhbnMuRGF0ZUZpbmFuY2lhbAnABQAAAYQFAAB0AwAAAb0FAADnAwAABsEFAAARVGFibGUuSW52ZW50VHJhbnMJ+gAAAAkpAAAACfsAAAD/////CcEFAAAKCfoAAAAKCgoJKQAAAAnIBQAACSkAAAABwAUAAOcDAAAJwQUAAAn9AAAACSkAAAAGzQUAAAIiIv////8JwQUAAAoJ/QAAAAoKCgkpAAAACdEFAAAJKQAAAAHIBQAAJQAAACAAAAAJwgAAAAMAAAAJ1AUAAAHRBQAAJQAAACAAAAAJwgAAAAMAAAAJ1gUAAAfU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6///o/v//CXwDAAAG2QUAAARFbnVtASb6///o/v//CXkDAAAG3AUAAAlSZWZlcmVuY2UH1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6P7//wl8AwAABt8FAAAERGF0ZQEg+v//6P7//wl5AwAABuIFAAAORmluYW5jaWFsIGRhdGUL</Report>
</Atlas>
</file>

<file path=customXml/item8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M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2N2RiMDA1NC1jNmQwLTQ0MjItOWIyYS03NDQ3MDJjYmE1MDE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CAAAAAAAAAAAF1v///0BHbG9iZVNvZnR3YXJlLkF0bGFzNDAuQXRsYXNDb21tb24uVHlwZS5Db2x1bW4rQ3Jvc3NUYWJDb2x1bW5UeXBlAQAAAAd2YWx1ZV9fAAgOAAAAAAAAAAoBAAAAAAAAAAAAAAAAAAYrAAAAJGM4NzdjY2Q0LThiNzQtNGQyYi1hZDAyLTliMjMxZWM1OTNmOAYsAAAAHFRhYmxlLkludmVudFRyYW5zLlRyYW5zUmVmSWQKCgoKARUAAAAUAAAACS0AAAAJLgAAAAkvAAAABjAAAAAGSXRlbUlkBjEAAAALSXRlbSBudW1iZXIGMgAAAAZTdHJpbmcJJQAAAAY0AAAAJDVmYTQ4MzIwLTlkYjAtNDJlYi05ZDYzLTYwNzgzMDc1NTMyNQHL////2f////////8BAAAAAcr////Y////AAAAAAHJ////1////wIAAAAAAAAAAAHI////1v///wAAAAAKAQAAAAAAAAAAAQAAAAAGOQAAACQ0YjQ4ZDJmMS1hYTE3LTQ2ZjQtODczYi1iMDIwNGJiYmE3NDUGOgAAABhUYWJsZS5JbnZlbnRUcmFucy5JdGVtSWQKCgoKARYAAAAUAAAACTsAAAAJPAAAAAk9AAAABj4AAAAISXRlbU5hbWUGPwAAAAlJdGVtIG5hbWUGQAAAAAZTdHJpbmcJJQAAAAZCAAAAJDc5ZDBmOTQzLWU3NDktNGU1Ni04Mjk3LTk4MWI2YWNmYTgzZgG9////2f////////8CAAAAAbz////Y////AAAAAAG7////1////wIAAAAAAAAAAAG6////1v///wAAAAAKAQAAAAAAAAAAAgAAAAAGRwAAACRjOTNiNmU3YS05NGNhLTQ0NGUtOTU0MS1hZDc3YzNiMGM5YmIGSAAAADNUYWJsZS5JbnZlbnRUcmFucy5JdGVtSWR+VGFibGUuSW52ZW50VGFibGUuSXRlbU5hbWUKCgoKARcAAAAUAAAACUkAAAAJSgAAAAlLAAAABkwAAAAMRGF0ZVBoeXNpY2FsBk0AAAANUGh5c2ljYWwgZGF0ZQZOAAAABERhdGUJJQAAAAZQAAAAJDQwN2RmYjk4LTI1MTAtNDc0NC1hN2JkLWM0MjgxZmZiMjY3NgGv////2f////////8DAAAAAa7////Y////AAAAAAGt////1////wIAAAAAAAAAAAGs////1v///wAAAAAKAQAAAAAAAAAAAwAAAAAGVQAAACRmOGJhNzBlOC0xMzM3LTRmOTgtODY2Yi1kYTA4OWYwY2UzMWMGVgAAAB5UYWJsZS5JbnZlbnRUcmFucy5EYXRlUGh5c2ljYWwKCgoKARgAAAAUAAAACVcAAAAJWAAAAAlZAAAABloAAAADUXR5BlsAAAAIUXVhbnRpdHkGXAAAAARSZWFsCSUAAAAGXgAAACQ0NTUwNjNkYi0yZDYzLTQxN2UtYWZkYS01M2Q3MjdkYzY5ODQBof///9n///8BAAAABAAAAAGg////2P///wAAAAABn////9f///8CAAAAAAAAAAABnv///9b///8AAAAACgEAAAAAAAAAAAQAAAAABmMAAAAkNGNkYTZjZWItYWQ4OS00ZmEyLTg0NmMtYTMzOWEzM2RkY2RlBmQAAAAVVGFibGUuSW52ZW50VHJhbnMuUXR5CgoKCgEZAAAAFAAAAAllAAAACWYAAAAJZwAAAAZoAAAAEkNvc3RBbW91bnRQaHlzaWNhbAZpAAAAFFBoeXNpY2FsIGNvc3QgYW1vdW50BmoAAAAEUmVhbAklAAAABmwAAAAkZjVlYTBhMzAtYjA5ZC00ZDQ5LWEwNzUtYjRlODk0ZGUwNDRjAZP////Z////AQAAAAUAAAABkv///9j///8AAAAAAZH////X////AgAAAAAAAAAAAZD////W////AAAAAAoBAAAAAAAAAAAFAAAAAAZxAAAAJDRmMTk1ODUwLWNmMzItNDY0Yi1iYmU1LTQ2MzgxZmRlMTlkZQZyAAAAJFRhYmxlLkludmVudFRyYW5zLkNvc3RBbW91bnRQaHlzaWNhbAoKCgoBGgAAABQAAAAJcwAAAAl0AAAACXUAAAAGdgAAAA1EYXRlRmluYW5jaWFsBncAAAAORmluYW5jaWFsIGRhdGUGeAAAAAREYXRlCSUAAAAGegAAACRjODI1NWRjZi0wYmQyLTRjMGMtOWFlOS03NWVmMjZlNzhmYTEBhf///9n/////////BgAAAAGE////2P///wAAAAABg////9f///8CAAAAAAAAAAABgv///9b///8AAAAACgEAAAAAAAAAAAYAAAAABn8AAAAkMzE1MjU0MGUtNDk5YS00Mjc3LThiY2UtNDVlNDFlOTRiNGFmBoAAAAAfVGFibGUuSW52ZW50VHJhbnMuRGF0ZUZpbmFuY2lhbAoKCgoFHQAAADhHbG9iZVNvZnR3YXJlLkF0bGFzNDAuQXRsYXNDb21tb25DbGllbnQuUmVwb3J0LlJlZmVyZW5jZQEAAAAKX3JlZmVyZW5jZQcIGwAAAAmBAAAABx4AAAAAAQAAAAQAAAAEPEdsb2JlU29mdHdhcmUuQXRsYXM0MC5BdGxhc0NvbW1vbkNsaWVudC5EYXRhU291cmNlRmllbGRWYWx1ZRsAAAAJggAAAAmDAAAACYQAAAAJhQAAAAQ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GAAAAAQAAAAEAAAAEI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gAAAACYcAAAAHAAAACYgAAAAEI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YkAAAAHAAAACYoAAAABLQAAAB8AAAAJiwAAAAEAAAABAAAAAS4AAAAgAAAAnwAAAAmHAAAABwAAAAmNAAAAAS8AAAAhAAAAmgAAAAmJAAAABwAAAAmPAAAAATsAAAAfAAAACZAAAAABAAAAAQAAAAE8AAAAIAAAAIgAAAAJkQAAAAcAAAAJkgAAAAE9AAAAIQAAAIUAAAAJkwAAAAcAAAAJlAAAAAFJAAAAHwAAAAmVAAAAAQAAAAEAAAABSgAAACAAAACeAAAACYcAAAAHAAAACZcAAAABSwAAACEAAACaAAAACYkAAAAHAAAACZkAAAABVwAAAB8AAAAJmgAAAAEAAAABAAAAAVgAAAAgAAAAngAAAAmHAAAABwAAAAmcAAAAAVkAAAAhAAAAmgAAAAmJAAAABwAAAAmeAAAAAWUAAAAfAAAACZ8AAAABAAAAAQAAAAFmAAAAIAAAAIgAAAAJkQAAAAcAAAAJoQAAAAFnAAAAIQAAAIUAAAAJkwAAAAcAAAAJowAAAAFzAAAAHwAAAAmkAAAAAQAAAAEAAAABdAAAACAAAABeAAAACaUAAAAHAAAACaYAAAABdQAAACEAAABbAAAACacAAAAHAAAACagAAAAPgQAAAAEAAAAIAQAAAAWCAAAAPEdsb2JlU29mdHdhcmUuQXRsYXM0MC5BdGxhc0NvbW1vbkNsaWVudC5EYXRhU291cmNlRmllbGRWYWx1ZQQAAAASX2lzRHJpbGxEb3duRmlsdGVyBl9kc0tleQpfZmllbGRuYW1lC19maWVsZFZhbHVlAAEBAQEbAAAAAAapAAAAEVRhYmxlLkludmVudFRyYW5zBqoAAAAKRGF0YUFyZWFJZAkGAAAAAYMAAACCAAAAAAmpAAAABq0AAAAJVHJhbnNUeXBlBq4AAAAIUHJvZExpbmUBhAAAAIIAAAAACakAAAAGsAAAAAxEYXRlUGh5c2ljYWwGsQAAABgwMS4wMS4yMDA4IC4uIDMxLjA1LjIwMTcBhQAAAIIAAAAACakAAAAGswAAAA1EYXRlRmluYW5jaWFsBrQAAAAcMDEuMDYuMjAxNyAuLiAzMS4xMi4yMDk5LCAiIg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BAAAAAGuAAAAAROb25lAUf///9K////AUb///9J////CQAAAAklAAAAAUT///9K////AUP///9J////CwAAAAa+AAAAATABQf///0r///8BQP///0n///8EAAAABsEAAAAHR2VuZXJhbAE+////Sv///wE9////Sf///wIAAAAGxAAAAAExATv///9K////ATr///9J////AAAAAAbHAAAABTEyLjQzATj///9K////ATf///9J////JAAAAAkjAAAA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wYAAAAG4wAAAAVUb3RhbAEc////Sv///wEb////Sf///xAAAAAJuAAAAAEZ////Sv///wEY////Sf///wkAAAAJJQAAAAEW////Sv///wEV////Sf///wsAAAAG7AAAAAExARP///9K////ARL///9J////BAAAAAbvAAAAB0dlbmVyYWwBEP///0r///8BD////0n///8CAAAABvIAAAABMQEN////Sv///wEM////Sf///wAAAAAG9QAAAAUxOS41N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r///81////CcwAAAAJzQAAAAEH////Nf///wnPAAAACc0AAAABBP///zX///8J0gAAAAb+AAAABS00MTQyAQH///81////CdUAAAAGAQEAAAdDYWxpYnJpAf7+//81////CdgAAAAGBAEAAAEwAfv+//81////CdsAAAAGBwEAAAIxMQH4/v//Nf///wneAAAABgoBAAAHUmVndWxhcgeQAAAAAAEAAAAEAAAABDdHbG9iZVNvZnR3YXJlLkF0bGFzNDAuQXRsYXNDb21tb24uVHlwZS5GaWVsZE91dHB1dEZpZWxkDgAAAAkLAQAADQMBkQAAAIcAAAA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T+//9K////AfP+//9J////CQAAAAklAAAAAfH+//9K////AfD+//9J////CwAAAAYRAQAAATIB7v7//0r///8B7f7//0n///8EAAAABhQBAAAHR2VuZXJhbAHr/v//Sv///wHq/v//Sf///wIAAAAGFwEAAAExAej+//9K////Aef+//9J////AAAAAAYaAQAABTQyLjcxAZMAAAAMAAAA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GHAEAAAhGb250Qm9sZAnNAAAAAeL+//81////Bh8BAAAKRm9udEl0YWxpYwnNAAAAAd/+//81////BiIBAAANRm9udFVuZGVybGluZQYjAQAABS00MTQyAdz+//81////BiUBAAAIRm9udE5hbWUGJgEAAAdDYWxpYnJpAdn+//81////BigBAAAJRm9udENvbG9yBikBAAABMAHW/v//Nf///wYrAQAACEZvbnRTaXplBiwBAAACMTEB0/7//zX///8GLgEAAAlGb250U3R5bGU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gAAAABzP7//0r///8By/7//0n///8JAAAACSUAAAAByf7//0r///8ByP7//0n///8LAAAABjkBAAABMwHG/v//Sv///wHF/v//Sf///wQAAAAGPAEAAAhtL2QveXl5eQHD/v//Sv///wHC/v//Sf///wIAAAAGPwEAAAExAcD+//9K////Ab/+//9J////AAAAAAZCAQAABTE0L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IxM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wXyAqICMsIyMwLjAwXyA7XyAqIC0jLCMjMC4wMF8gO18gKiAiLSI/P18gO18gQF8gAXb+//9K////AXX+//9J////AgAAAAaMAQAAATEBc/7//0r///8Bcv7//0n///8AAAAABo8BAAAFMjEuMjkHo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v//Nf///wkcAQAACc0AAAABbf7//zX///8JHwEAAAnNAAAAAWr+//81////CSIBAAAGmAEAAAUtNDE0MgFn/v//Nf///wklAQAABpsBAAAHQ2FsaWJyaQFk/v//Nf///wkoAQAABp4BAAABMAFh/v//Nf///wkrAQAABqEBAAACMTEBXv7//zX///8JLgEAAAakAQAAB1JlZ3VsYXIHpAAAAAABAAAABAAAAAQ3R2xvYmVTb2Z0d2FyZS5BdGxhczQwLkF0bGFzQ29tbW9uLlR5cGUuRmllbGRPdXRwdXRGaWVsZA4AAAAJpQEAAA0DAaUAAACHAAAAB6Y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a/v//Sv///wFZ/v//Sf///wkAAAAJJQAAAAFX/v//Sv///wFW/v//Sf///wsAAAAGqwEAAAE2AVT+//9K////AVP+//9J////BAAAAAauAQAACG0vZC95eXl5AVH+//9K////AVD+//9J////AgAAAAaxAQAAATEBTv7//0r///8BTf7//0n///8AAAAABrQBAAACMTUBpwAAAAwAAAA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v//Nf///wa2AQAACEZvbnRCb2xkCc0AAAABSP7//zX///8GuQEAAApGb250SXRhbGljCc0AAAABRf7//zX///8GvAEAAA1Gb250VW5kZXJsaW5lBr0BAAAFLTQxNDIBQv7//zX///8GvwEAAAhGb250TmFtZQbAAQAAB0NhbGlicmkBP/7//zX///8GwgEAAAlGb250Q29sb3IGwwEAAAEwATz+//81////BsUBAAAIRm9udFNpemUGxgEAAAIxMQE5/v//Nf///wbIAQAACUZvbnRTdHlsZQbJ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Nv7//9n/////////AAbLAQAABlN0cmluZwbMAQAABk51bWJlcgnNAQAAATL+///X////AgAAAAUx/v//OUdsb2JlU29mdHdhcmUuQXRsYXM0MC5BdGxhc0NvbW1vbi5OdW1iZXJTZXF1ZW5jZUNvbmRpdGlvbgEAAAAHdmFsdWVfXwAIDgAAAAEAAAAAAAbQAQAAEVRhYmxlLkludmVudFRyYW5zCSIAAAAJJQAAAAr/////CdABAAAKCSIAAAAKCgoJJQAAAAnWAQAACSUAAAAB4AAAALUAAAABKP7//9n/////////AAbZAQAABlN0cmluZwbaAQAAC0l0ZW0gbnVtYmVyCc0BAAABJP7//9f///8CAAAAASP+//8x/v//AQAAAAAACdABAAAJMAAAAAklAAAACv////8J0AEAAAoJMAAAAAoKCgklAAAACeQBAAAJJQAAAAELAQAAtQAAAAEa/v//2f////////8ABucBAAAGU3RyaW5nBugBAAAJSXRlbSBuYW1lCekBAAABFv7//9f///8CAAAAARX+//8x/v//AQAAAAAABuwBAAAqVGFibGUuSW52ZW50VHJhbnMuSXRlbUlkflRhYmxlLkludmVudFRhYmxlCT4AAAAJJQAAAAr/////CewBAAAKCT4AAAAG8QEAAAZJdGVtSWQG8gEAAAtJbnZlbnRUcmFucwoJJQAAAAn0AQAACSUAAAABMAEAALUAAAABCv7//9n/////////AAb3AQAABERhdGUG+AEAAA1QaHlzaWNhbCBkYXRlCc0BAAABBv7//9f///8CAAAAAQX+//8x/v//AQAAAAAACdABAAAJTAAAAAklAAAACv////8J0AEAAAoJTAAAAAoKCgklAAAACQICAAAJJQAAAAFYAQAAtQAAAAH8/f//2f////////8ABgUCAAAEUmVhbAYGAgAACFF1YW50aXR5Cc0BAAAB+P3//9f///8CAAAAAff9//8x/v//AQAAAAAACdABAAAJWgAAAAklAAAACv////8J0AEAAAoJWgAAAAoKCgklAAAACRACAAAJJQAAAAGAAQAAtQAAAAHu/f//2f////////8ABhMCAAAEUmVhbAYUAgAAFFBoeXNpY2FsIGNvc3QgYW1vdW50CRUCAAAB6v3//9f///8CAAAAAen9//8x/v//AQAAAAAABhgCAAARVGFibGUuSW52ZW50VHJhbnMJaAAAAAklAAAACv////8JGAIAAAoJaAAAAAoKCgklAAAACR4CAAAJJQAAAAGlAQAAtQAAAAHg/f//2f////////8ABiECAAAERGF0ZQYiAgAADkZpbmFuY2lhbCBkYXRlCSMCAAAB3P3//9f///8CAAAAAdv9//8x/v//AQAAAAAABiYCAAARVGFibGUuSW52ZW50VHJhbnMJdgAAAAklAAAACv////8JJg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ya2BcGuBPEGsySpG0TA1JQklAAAACSUAAAAJNgIAAAnQAQAACgoKCgoBAAAABcj9//80R2xvYmVTb2Z0d2FyZS5BdGxhczQwLkF0bGFzQ29tbW9uLkRhdGFTb3VyY2VKb2luTW9kZQEAAAAHdmFsdWVfXwAIDgAAAAAAAAAFx/3//zVHbG9iZVNvZnR3YXJlLkF0bGFzNDAuQXRsYXNDb21tb24uRGF0YVNvdXJjZUZldGNoTW9kZQEAAAAHdmFsdWVfXwAIDgAAAAAAAAAACToCAAAB1gEAACEAAABFAAAACYkAAAADAAAACTwCAAAB5AEAACEAAABFAAAACYkAAAADAAAACT4CAAAB6QEAAM0BAAD/////Bj8CAAALSW52ZW50VGFibGUGQAIAAAVJdGVtcwklAAAACSUAAAAJJQAAAAG+/f//z/3//wAAAAAJQwIAAAlEAgAAAbv9///M/f//YNa4caGElUClbdIog9GRjgklAAAACSUAAAAJRwIAAAnsAQAABkkCAAALSW52ZW50VHJhbnMGSgIAABFUYWJsZS5JbnZlbnRUcmFucwZLAgAAGFRhYmxlLkludmVudFRyYW5zLkl0ZW1JZAZMAgAABkl0ZW1JZAZNAgAABkl0ZW1JZAEAAAABsv3//8j9//8AAAAAAbH9///H/f//AAAAAAAJUAIAAAH0AQAAIQAAADAAAAAJkwAAAAMAAAAJUgIAAAECAgAAIQAAAEUAAAAJiQAAAAMAAAAJVAIAAAEQAgAAIQAAAEUAAAAJiQAAAAMAAAAJVgIAAAEVAgAAzQEAAP////8GVwIAAAtJbnZlbnRUcmFucwZYAgAAFkludmVudG9yeSB0cmFuc2FjdGlvbnMJJQAAAAklAAAACSUAAAABpv3//8/9//8AAAAACVsCAAAJXAIAAAGj/f//zP3//9R1lBlEsPxHnNbJsAPCVfwJJQAAAAklAAAACV8CAAAJGAIAAAoKCgoKAQAAAAGf/f//yP3//wAAAAABnv3//8f9//8AAAAAAAljAgAAAR4CAAAhAAAAMAAAAAmTAAAAAwAAAAllAgAAASMCAADNAQAA/////wZmAgAAC0ludmVudFRyYW5zBmcCAAAWSW52ZW50b3J5IHRyYW5zYWN0aW9ucwklAAAACSUAAAAJJQAAAAGX/f//z/3//wAAAAAJagIAAAlrAgAAAZT9///M/f//UaCcShnmqkSxJvow4qDILwklAAAACSUAAAAJbgIAAAkmAgAACgoKCgoBAAAAAZD9///I/f//AAAAAAGP/f//x/3//wAAAAAACXICAAABLAIAACEAAAAcAAAACacAAAADAAAACXQCAAAEMg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dQIAABEAAAAJdgIAAAQz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YkAAAARAAAACXgCAAAEN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XUCAAAAAAAABDo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oCAAAAAAAABz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3//zX///8GfAIAAAhIZWxwVGV4dAZ9AgAANU9yZGVyIG51bWJlciwgcHJvamVjdCBudW1iZXIsIHByb2R1Y3Rpb24gbnVtYmVyLCBldGMuAYL9//81////Bn8CAAAFTGFiZWwJzAEAAAF//f//Nf///waCAgAABFR5cGUJywEAAAc+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z9//81////CXwCAAAGhgIAAA5JZGVudGlmeSBpdGVtLgF5/f//Nf///wl/AgAACdoBAAABdv3//zX///8JggIAAAnZAQAAAUMCAAAyAgAAAQAAAAmTAAAAAwAAAAmOAgAABEQ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wAAAAAAAAABRwIAADYCAAAAAAAACZMAAAAAAAAAAVACAAA6AgAAAAAAAAmRAgAAAAAAAAdS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79//81////BpMCAAAFTGFiZWwJ6AEAAAFr/f//Nf///waWAgAABFR5cGU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j9//81////CXwCAAAGmgIAABxEYXRlIG9mIHBoeXNpY2FsIHRyYW5zYWN0aW9uAWX9//81////CX8CAAAJ+AEAAAFi/f//Nf///wmCAgAACfcBAAAHV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f//Nf///wl8AgAABqMCAAAkUXVhbnRpdHkgYXR0YWNoZWQgdG8gdGhlIHRyYW5zYWN0aW9uAVz9//81////CX8CAAAJBgIAAAFZ/f//Nf///wmCAgAACQUCAAABWwIAADICAAARAAAACaoCAAARAAAACasCAAABXAIAADMCAAACAAAACZMAAAADAAAACa0CAAAEXw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IAAAMAAAAJrwIAAAFjAgAAOgIAAAAAAAAJsAIAAAAAAAAHZ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Nf///wmTAgAACRQCAAABTP3//zX///8JlgIAAAkTAgAAAWoCAAAyAgAABgAAAAm3AgAABwAAAAm4AgAAAWsCAAAzAgAAAwAAAAm5AgAAAwAAAAm6AgAABG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bcCAAADAAAACbwCAAABcgIAADoCAAAAAAAACb0CAAAAAAAAB3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zX///8GvwIAAAVMYWJlbAkiAgAAAT/9//81////BsICAAAEVHlwZQkhAgAAAXUCAAAMAAAAB3Y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Dz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sUCAAAYVGFibGUuSW52ZW50VHJhbnMuSXRlbUlkCeAAAAABOf3//zz9//8GyAIAAB9UYWJsZS5JbnZlbnRUcmFucy5JbnZlbnRUcmFuc0lkCckCAAABNv3//zz9//8GywIAABtUYWJsZS5JbnZlbnRUcmFucy5UcmFuc1R5cGUJzAIAAAEz/f//PP3//wbOAgAAHFRhYmxlLkludmVudFRyYW5zLlRyYW5zUmVmSWQJtQAAAAEw/f//PP3//wbRAgAAHlRhYmxlLkludmVudFRyYW5zLkRhdGVQaHlzaWNhbAkwAQAAAS39//88/f//BtQCAAAfVGFibGUuSW52ZW50VHJhbnMuRGF0ZUZpbmFuY2lhbAnVAgAAASr9//88/f//BtcCAAAfVGFibGUuSW52ZW50VHJhbnMuU3RhdHVzUmVjZWlwdAnYAgAAASf9//88/f//BtoCAAAdVGFibGUuSW52ZW50VHJhbnMuU3RhdHVzSXNzdWUJ2wIAAAEk/f//PP3//wbdAgAAFVRhYmxlLkludmVudFRyYW5zLlF0eQlYAQAAASH9//88/f//BuACAAAiVGFibGUuSW52ZW50VHJhbnMuQ29zdEFtb3VudFBvc3RlZAnhAgAAB3g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e/f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uMCAAAfVGFibGUuSW52ZW50VHJhbnMuRGF0ZUZpbmFuY2lhbAnkAgAAARv9//8e/f//BuYCAAAdVGFibGUuSW52ZW50VHJhbnMuU3RhdHVzSXNzdWUJ5wIAAAEY/f//Hv3//wbpAgAAGFRhYmxlLkludmVudFRyYW5zLkl0ZW1JZAnqAgAAARX9//8e/f//BuwCAAAfVGFibGUuSW52ZW50VHJhbnMuSW52ZW50VHJhbnNJZAntAgAAARL9//8e/f//Bu8CAAAcVGFibGUuSW52ZW50VHJhbnMuVHJhbnNSZWZJZAnwAgAAAQ/9//8e/f//BvICAAAeVGFibGUuSW52ZW50VHJhbnMuRGF0ZVBoeXNpY2FsCfMCAAABDP3//x79//8G9QIAAB9UYWJsZS5JbnZlbnRUcmFucy5TdGF0dXNSZWNlaXB0CfYCAAABCf3//x79//8G+AIAABtUYWJsZS5JbnZlbnRUcmFucy5UcmFuc1R5cGUJ+QIAAAR6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j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3//zz9//8G+wIAADNUYWJsZS5JbnZlbnRUcmFucy5JdGVtSWR+VGFibGUuSW52ZW50VGFibGUuSXRlbU5hbWUJCwEAAAGRAgAAegIAAAGqAgAADAAAAAer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D/f//PP3//wb+AgAAGFRhYmxlLkludmVudFRyYW5zLkl0ZW1JZAngAAAAAQD9//88/f//BgEDAAAcVGFibGUuSW52ZW50VHJhbnMuVHJhbnNSZWZJZAm1AAAAAf38//88/f//BgQDAAAeVGFibGUuSW52ZW50VHJhbnMuRGF0ZVBoeXNpY2FsCTABAAAB+vz//zz9//8GBwMAABVUYWJsZS5JbnZlbnRUcmFucy5RdHkJWAEAAAH3/P//PP3//wYKAwAAJFRhYmxlLkludmVudFRyYW5zLkNvc3RBbW91bnRQaHlzaWNhbAmAAQAAB60C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0/P//Hv3//wYNAwAAG1RhYmxlLkludmVudFRyYW5zLlRyYW5zVHlwZQkOAwAAAfH8//8e/f//BhADAAAeVGFibGUuSW52ZW50VHJhbnMuRGF0ZVBoeXNpY2FsCREDAAAHr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7vz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7AEAAAnpAQAAAbACAAB6AgAAAbcCAAAMAAAAB7gC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v8//88/f//BhYDAAAcVGFibGUuSW52ZW50VHJhbnMuVHJhbnNSZWZJZAm1AAAAAej8//88/f//BhkDAAAYVGFibGUuSW52ZW50VHJhbnMuSXRlbUlkCeAAAAAB5fz//zz9//8GHAMAAB5UYWJsZS5JbnZlbnRUcmFucy5EYXRlUGh5c2ljYWwJMAEAAAHi/P//PP3//wYfAwAAFVRhYmxlLkludmVudFRyYW5zLlF0eQlYAQAAAd/8//88/f//BiIDAAAkVGFibGUuSW52ZW50VHJhbnMuQ29zdEFtb3VudFBoeXNpY2FsCYABAAAB3Pz//zz9//8GJQMAAB9UYWJsZS5JbnZlbnRUcmFucy5EYXRlRmluYW5jaWFsCaUBAAABuQIAAAwAAAAHug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n8//8e/f//BigDAAAbVGFibGUuSW52ZW50VHJhbnMuVHJhbnNUeXBlCSkDAAAB1vz//x79//8GKwMAAB5UYWJsZS5JbnZlbnRUcmFucy5EYXRlUGh5c2ljYWwJLAMAAAHT/P//Hv3//wYuAwAAH1RhYmxlLkludmVudFRyYW5zLkRhdGVGaW5hbmNpYWwJLwMAAAe8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Q/P//7vz//wnsAQAACekBAAABvQIAAHoCAAAByQIAALUAAAABzfz//9n/////////AAY0AwAABlN0cmluZwY1AwAABkxvdCBJRAnNAQAAAcn8///X////AgAAAAHI/P//Mf7//wEAAAAAAAnQAQAABjoDAAANSW52ZW50VHJhbnNJZAklAAAACv////8J0AEAAAoJOgMAAAoKCgklAAAACT8DAAAJJQAAAAHMAgAAtQAAAAG//P//2f////////8ABkIDAAAERW51bQZDAwAACVJlZmVyZW5jZQnNAQAAAbv8///X////AgAAAAG6/P//Mf7//wEAAAAAAAnQAQAABkgDAAAJVHJhbnNUeXBlCSUAAAAK/////wnQAQAACglIAwAACgoKCSUAAAAJTQMAAAklAAAAAdUCAAC1AAAAAbH8///Z/////////wAGUAMAAAREYXRlBlEDAAAORmluYW5jaWFsIGRhdGUJzQEAAAGt/P//1////wIAAAABrPz//zH+//8BAAAAAAAJ0AEAAAZWAwAADURhdGVGaW5hbmNpYWwJJQAAAAr/////CdABAAAKCVYDAAAKCgoJJQAAAAlbAwAACSUAAAAB2AIAALUAAAABo/z//9n/////////AAZeAwAABEVudW0GXwMAAA5SZWNlaXB0IHN0YXR1cwnNAQAAAZ/8///X////AgAAAAGe/P//Mf7//wEAAAAAAAnQAQAABmQDAAANU3RhdHVzUmVjZWlwdAklAAAACv////8J0AEAAAoJZAMAAAoKCgklAAAACWkDAAAJJQAAAAHbAgAAtQAAAAGV/P//2f////////8ABmwDAAAERW51bQZtAwAADElzc3VlIHN0YXR1cwnNAQAAAZH8///X////AgAAAAGQ/P//Mf7//wEAAAAAAAnQAQAABnIDAAALU3RhdHVzSXNzdWUJJQAAAAr/////CdABAAAKCXIDAAAKCgoJJQAAAAl3AwAACSUAAAAB4QIAALUAAAABh/z//9n/////////AAZ6AwAABFJlYWwGewMAABVGaW5hbmNpYWwgY29zdCBhbW91bnQJzQEAAAGD/P//1////wIAAAABgvz//zH+//8BAAAAAAAJ0AEAAAaAAwAAEENvc3RBbW91bnRQb3N0ZWQJJQAAAAr/////CdABAAAKCYADAAAKCgoJJQAAAAmFAwAACSUAAAAF5A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dABAAAGiAMAAA1EYXRlRmluYW5jaWFsCSUAAAAJJQAAAP////8J0AEAAAoJiAMAAAoKCgklAAAACY0DAAAJJQAAAAHnAgAA5AIAAAnQAQAABpADAAALU3RhdHVzSXNzdWUJJQAAAAklAAAA/////wnQAQAACgmQAwAACgoKCSUAAAAJlQMAAAklAAAAAeoCAADkAgAACdABAAAGmAMAAAZJdGVtSWQJJQAAAAklAAAA/////wnQAQAACgmYAwAACgoKCSUAAAAJnQMAAAklAAAAAe0CAADkAgAACdABAAAGoAMAAA1JbnZlbnRUcmFuc0lkCSUAAAAJJQAAAP////8J0AEAAAoJoAMAAAoKCgklAAAACaUDAAAJJQAAAAHwAgAA5AIAAAnQAQAABqgDAAAKVHJhbnNSZWZJZAklAAAACSUAAAD/////CdABAAAKCagDAAAKCgoJJQAAAAmtAwAACSUAAAAB8wIAAOQCAAAJ0AEAAAawAwAADERhdGVQaHlzaWNhbAklAAAACSUAAAD/////CdABAAAKCbADAAAKCgoJJQAAAAm1AwAACSUAAAAB9gIAAOQCAAAJ0AEAAAa4AwAADVN0YXR1c1JlY2VpcHQJJQAAAAklAAAA/////wnQAQAACgm4AwAACgoKCSUAAAAJvQMAAAklAAAAAfkCAADkAgAACdABAAAJrQAAAAklAAAABsIDAAATUHJvZHVjdGlvbixQcm9kTGluZf////8J0AEAAAbEAwAAC0ludmVudFRyYW5zCa0AAAAKCgoJJQAAAAnHAwAACSUAAAABDgMAAOQCAAAGyQMAABFUYWJsZS5JbnZlbnRUcmFucwmtAAAACSUAAAAJrgAAAP////8JyQMAAAoJrQAAAAoKCgklAAAACdADAAAJJQAAAAERAwAA5AIAAAnJAwAACbAAAAAJJQAAAAbVAwAAFjEuMS4yMDA4IC4uIDA4LjMxLjIwMTT/////CckDAAAKCbAAAAAKCgoJJQAAAAnZAwAACSUAAAABKQMAAOQCAAAG2wMAABFUYWJsZS5JbnZlbnRUcmFucwmtAAAACSUAAAAJrgAAAP////8J2wMAAAoJrQAAAAoKCgklAAAACeIDAAAJJQAAAAEsAwAA5AIAAAnbAwAACbAAAAAJJQAAAAmxAAAA/////wnbAwAACgmwAAAACgoKCSUAAAAJ6wMAAAklAAAAAS8DAADkAgAACdsDAAAJswAAAAklAAAACbQAAAD/////CdsDAAAKCbMAAAAKCgoJJQAAAAn0AwAACSUAAAABPwMAACEAAAAVAAAACYkAAAADAAAACfcDAAABTQMAACEAAAAVAAAACYkAAAADAAAACfkDAAABWwMAACEAAAAVAAAACYkAAAADAAAACfsDAAABaQMAACEAAAAVAAAACYkAAAADAAAACf0DAAABdwMAACEAAAAVAAAACYkAAAADAAAACf8DAAABhQMAACEAAAAVAAAACYkAAAADAAAACQEEAAABjQMAACEAAAACAAAACYkAAAADAAAACQMEAAABlQMAACEAAAACAAAACYkAAAADAAAACQUEAAABnQMAACEAAAACAAAACYkAAAADAAAACQcEAAABpQMAACEAAAACAAAACYkAAAADAAAACQkEAAABrQMAACEAAAACAAAACYkAAAADAAAACQsEAAABtQMAACEAAAACAAAACYkAAAADAAAACQ0EAAABvQMAACEAAAACAAAACYkAAAADAAAACQ8EAAABxwMAACEAAAAIAAAACYkAAAADAAAACREEAAAB0AMAACEAAAAUAAAACZMAAAADAAAACRMEAAAB2QMAACEAAAAXAAAACZMAAAADAAAACRUEAAAB4gMAACEAAAAsAAAACbkCAAADAAAACRcEAAAB6wMAACEAAAAuAAAACbkCAAADAAAACRkEAAAB9AMAACEAAAAtAAAACbkCAAADAAAACRsEAAAH9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///Nf///wl8AgAABh4EAABSU3VtbWFyeSBudW1iZXIvTG90IElEIGZvciB0cmFuc2FjdGlvbnMgYXR0YWNoZWQgdG8gdGhlIHNhbWUgaW52ZW50b3J5IHRyYW5zYWN0aW9uLgHh+///Nf///wl/AgAACTUDAAAB3vv//zX///8JggIAAAk0AwAAB/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v//zX///8JfAIAAAYnBAAAMlNwZWNpZnkgdGhlIG1vZHVsZSB0aGF0IGdlbmVyYXRlZCB0aGUgdHJhbnNhY3Rpb24uAdj7//81////CX8CAAAJQwMAAAHV+///Nf///wmCAgAACUIDAAAH+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Nf///wl8AgAABjAEAAAdRGF0ZSBvZiBmaW5hbmNpYWwgdHJhbnNhY3Rpb24Bz/v//zX///8JfwIAAAlRAwAAAcz7//81////CYICAAAJUAMAAAf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7//81////CXwCAAAGOQQAAClTdGF0dXMgb2YgcXVhbnRpdHkgaW4gcmVsYXRpb24gdG8gcmVjZWlwdAHG+///Nf///wl/AgAACV8DAAABw/v//zX///8JggIAAAleAwAAB/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v//zX///8JfAIAAAZCBAAAKVN0YXR1cyBmb3IgcXVhbnRpdHkgaW4gcmVsYXRpb24gdG8gaXNzdWVzAb37//81////CX8CAAAJbQMAAAG6+///Nf///wmCAgAACWwDAAAHA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Nf///wl8AgAABksEAAA1SW52ZW50b3J5IHZhbHVlIGZvciB0aGUgZmluYW5jaWFsbHkgdXBkYXRlZCBxdWFudGl0eS4BtPv//zX///8JfwIAAAl7AwAAAbH7//81////CYICAAAJegMAAAcD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77//81////CYICAAAGVAQAAAREYXRlAav7//81////CX8CAAAGVwQAAA5GaW5hbmNpYWwgZGF0ZQcF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7//81////CYICAAAGWgQAAARFbnVtAaX7//81////CX8CAAAGXQQAAAxJc3N1ZSBzdGF0dXMHB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///Nf///wmCAgAABmAEAAAGU3RyaW5nAZ/7//81////CX8CAAAGYwQAAAtJdGVtIG51bWJlcgc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81////CYICAAAGZgQAAAZTdHJpbmcBmfv//zX///8JfwIAAAZpBAAABkxvdCBJRAcL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b7//81////CYICAAAGbAQAAAZTdHJpbmcBk/v//zX///8JfwIAAAZvBAAABk51bWJlcgcN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7//81////CYICAAAGcgQAAAREYXRlAY37//81////CX8CAAAGdQQAAA1QaHlzaWNhbCBkYXRlBw8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zX///8JggIAAAZ4BAAABEVudW0Bh/v//zX///8JfwIAAAZ7BAAADlJlY2VpcHQgc3RhdHVzBxE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v//zX///8JggIAAAZ+BAAABEVudW0Bgfv//zX///8JfwIAAAaBBAAACVJlZmVyZW5jZQc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77//81////CZYCAAAGhAQAAARFbnVtAXv7//81////CZMCAAAGhwQAAAlSZWZlcmVuY2UHF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+///Nf///wmWAgAABooEAAAERGF0ZQF1+///Nf///wmTAgAABo0EAAANUGh5c2ljYWwgZGF0ZQFy+///Nf///waPBAAACFJlZmVyc1RvBpAEAAALPURhdGVQZXJpb2QHF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///Nf///waSBAAABFR5cGUGkwQAAARFbnVtAWz7//81////BpUEAAAFTGFiZWwGlgQAAAlSZWZlcmVuY2UHG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+///Nf///wmSBAAACfcBAAABZvv//zX///8JlQQAAAn4AQAAAWP7//81////Bp4EAAAIUmVmZXJzVG8JkAQAAAcb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7//81////CZIEAAAJIQIAAAFd+///Nf///wmVBAAACSICAAABWvv//zX///8GpwQAAAhSZWZlcnNUbwaoBAAADD1FeGNsdWRlRGF0ZQs=</Report>
</Atlas>
</file>

<file path=customXml/item9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wYWU3YjM5Mi1kOGIyLTQzMTYtOTQ2Zi00MDEwNjY2NjI3ZmY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AAAAAAAAAAAAF1v///0BHbG9iZVNvZnR3YXJlLkF0bGFzNDAuQXRsYXNDb21tb24uVHlwZS5Db2x1bW4rQ3Jvc3NUYWJDb2x1bW5UeXBlAQAAAAd2YWx1ZV9fAAgOAAAAAAAAAAoBAAAAAAAAAAAAAAAAAAYrAAAAJGQ0ZjI2ZjBhLTRjZjItNDMwMS05Zjk4LWMwODAzMjI1MDBkZAYsAAAAHFRhYmxlLkludmVudFRyYW5zLlRyYW5zUmVmSWQKCgoKARUAAAAUAAAACS0AAAAJLgAAAAkvAAAABjAAAAAGSXRlbUlkBjEAAAALSXRlbSBudW1iZXIGMgAAAAZTdHJpbmcJJQAAAAY0AAAAJDllNjgxYzdiLThlMTYtNGU2OS05MTVjLTk4ZjRmNTJiMDE2ZQHL////2f////////8BAAAAAcr////Y////AAAAAAHJ////1////wIAAAAAAAAAAAHI////1v///wAAAAAKAQAAAAAAAAAAAQAAAAAGOQAAACRlZTg4NjYxNC1jODI3LTRiMjMtOTY4My01MGFhMTFiYjljZDEGOgAAABhUYWJsZS5JbnZlbnRUcmFucy5JdGVtSWQKCgoKARYAAAAUAAAACTsAAAAJPAAAAAk9AAAABj4AAAAISXRlbU5hbWUGPwAAAAlJdGVtIG5hbWUGQAAAAAZTdHJpbmcJJQAAAAZCAAAAJDcyMDBhOWJhLThjYjEtNGVlMy05YTM5LTU0ODNlYmMwZWVlMgG9////2f////////8CAAAAAbz////Y////AAAAAAG7////1////wIAAAAAAAAAAAG6////1v///wAAAAAKAQAAAAAAAAAAAgAAAAAGRwAAACRiOWY5ZjY5Ny00OThkLTQ2NmYtYjY2Ny01Njk3ZmNjNjhmMzYGSAAAADNUYWJsZS5JbnZlbnRUcmFucy5JdGVtSWR+VGFibGUuSW52ZW50VGFibGUuSXRlbU5hbWUKCgoKARcAAAAUAAAACUkAAAAJSgAAAAlLAAAABkwAAAAJVHJhbnNUeXBlBk0AAAAJUmVmZXJlbmNlBk4AAAAERW51bQklAAAABlAAAAAkMWE2ZWQwZjgtOGJkMy00NjJlLWE0OWYtMTJkYmIxOWY2MjY5Aa/////Z/////////wMAAAABrv///9j///8AAAAAAa3////X////AAAAAAAAAAAAAaz////W////AAAAAAoBAAAAAAAAAAADAAAAAAZVAAAAJGEzNTUxYWU4LTM5MGItNDY4OC1hNzYwLTQ3ZGEwMzc4NWMxNAZWAAAAG1RhYmxlLkludmVudFRyYW5zLlRyYW5zVHlwZQoKCgoBGAAAABQAAAAJVwAAAAlYAAAACVkAAAAGWgAAAANRdHkGWwAAAAhRdWFudGl0eQZcAAAABFJlYWwJJQAAAAZeAAAAJGVhNDQ0ZGIxLTEwOGUtNGRjYS1hZTY4LTQ3NzZjMzBhZjg0YgGh////2f///wEAAAAEAAAAAaD////Y////AAAAAAGf////1////wIAAAAAAAAAAAGe////1v///wAAAAAKAQAAAAAAAAAABAAAAAAGYwAAACQ5NjUwN2IwOS1iNDRiLTRiYjYtODJmOS1mNWE1Y2M4ZjUyYmMGZAAAABVUYWJsZS5JbnZlbnRUcmFucy5RdHkKCgoKARkAAAAUAAAACWUAAAAJZgAAAAlnAAAABmgAAAANRGF0ZUZpbmFuY2lhbAZpAAAADkZpbmFuY2lhbCBkYXRlBmoAAAAERGF0ZQklAAAABmwAAAAkOTBhZmQ1ZWMtMjViYS00OGVkLWE4N2YtMTJmNjJkZmFjODg4AZP////Z/////////wUAAAABkv///9j///8AAAAAAZH////X////AgAAAAAAAAAAAZD////W////AAAAAAoBAAAAAAAAAAAFAAAAAAZxAAAAJDA0OTY3YWY2LTVjZTAtNDQ5Mi05NzRmLWZkNmExMzQ2MTM1ZQZyAAAAH1RhYmxlLkludmVudFRyYW5zLkRhdGVGaW5hbmNpYWwKCgoKARoAAAAUAAAACXMAAAAJdAAAAAl1AAAABnYAAAAMRGF0ZVBoeXNpY2FsBncAAAANUGh5c2ljYWwgZGF0ZQZ4AAAABERhdGUJJQAAAAZ6AAAAJGIyMTNmMzg4LTdiZjQtNGJjMC04Y2ZlLWFlYzI5ZTNiMDVlMQGF////2f////////8GAAAAAYT////Y////AAAAAAGD////1////wIAAAAAAAAAAAGC////1v///wAAAAAKAQAAAAAAAAAABgAAAAAGfwAAACQ5NzRhNGRhOS1iYjNjLTQwOTItOTI2ZS04OWIxZmU2M2IzYTYGgAAAAB5UYWJsZS5JbnZlbnRUcmFucy5EYXRlUGh5c2ljYWwKCgoKBR0AAAA4R2xvYmVTb2Z0d2FyZS5BdGxhczQwLkF0bGFzQ29tbW9uQ2xpZW50LlJlcG9ydC5SZWZlcmVuY2UBAAAACl9yZWZlcmVuY2UHCBsAAAAJgQAAAAceAAAAAAEAAAAEAAAABDxHbG9iZVNvZnR3YXJlLkF0bGFzNDAuQXRsYXNDb21tb25DbGllbnQuRGF0YVNvdXJjZUZpZWxkVmFsdWUbAAAACYIAAAAJgwAAAAmEAAAACYUAAAAEH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hgAAAAEAAAABAAAABCA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kwAAAAmHAAAABwAAAAmIAAAABC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mJAAAABwAAAAmKAAAAAS0AAAAfAAAACYsAAAABAAAAAQAAAAEuAAAAIAAAAJEAAAAJhwAAAAcAAAAJjQAAAAEvAAAAIQAAAIwAAAAJiQAAAAcAAAAJjwAAAAE7AAAAHwAAAAmQAAAAAQAAAAEAAAABPAAAACAAAACPAAAACYcAAAAHAAAACZIAAAABPQAAACEAAACMAAAACYkAAAAHAAAACZQAAAABSQAAAB8AAAAJlQAAAAEAAAABAAAAAUoAAAAgAAAAkAAAAAmHAAAABwAAAAmXAAAAAUsAAAAhAAAAjAAAAAmJAAAABwAAAAmZAAAAAVcAAAAfAAAACZoAAAABAAAAAQAAAAFYAAAAIAAAAJAAAAAJhwAAAAcAAAAJnAAAAAFZAAAAIQAAAIwAAAAJiQAAAAcAAAAJngAAAAFlAAAAHwAAAAmfAAAAAQAAAAEAAAABZgAAACAAAABeAAAACaAAAAAHAAAACaEAAAABZwAAACEAAABbAAAACaIAAAAHAAAACaMAAAABcwAAAB8AAAAJpAAAAAEAAAABAAAAAXQAAAAgAAAAXgAAAAmgAAAABwAAAAmmAAAAAXUAAAAhAAAAWwAAAAmiAAAABwAAAAmoAAAAD4EAAAABAAAACAEAAAAFggAAADxHbG9iZVNvZnR3YXJlLkF0bGFzNDAuQXRsYXNDb21tb25DbGllbnQuRGF0YVNvdXJjZUZpZWxkVmFsdWUEAAAAEl9pc0RyaWxsRG93bkZpbHRlcgZfZHNLZXkKX2ZpZWxkbmFtZQtfZmllbGRWYWx1ZQABAQEBGwAAAAAGqQAAABFUYWJsZS5JbnZlbnRUcmFucwaqAAAACkRhdGFBcmVhSWQJBgAAAAGDAAAAggAAAAAJqQAAAAatAAAADURhdGVGaW5hbmNpYWwGrgAAABwwMS4wNi4yMDE3IC4uIDMxLjEyLjIwOTksICIiAYQAAACCAAAAAAmpAAAABrAAAAAMRGF0ZVBoeXNpY2FsBrEAAAAcMDEuMDYuMjAxNyAuLiAzMS4xMi4yMDk5LCAiIgGFAAAAggAAAAAJqQAAAAazAAAACVRyYW5zVHlwZQa0AAAAE1Byb2R1Y3Rpb24sUHJvZExpbmUHhgAAAAABAAAABAAAAAQ3R2xvYmVTb2Z0d2FyZS5BdGxhczQwLkF0bGFzQ29tbW9uLlR5cGUuRmllbGRPdXRwdXRGaWVsZA4AAAAJtQAAAA0DBIc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4g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K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Un///8yR2xvYmVTb2Z0d2FyZS5BdGxhczQwLkF0bGFzQ29tbW9uLkNvbHVtbkF0dHJpYnV0ZXMBAAAAB3ZhbHVlX18ACA4AAAAQAAAABrgAAAAETm9uZQFH////Sv///wFG////Sf///yQAAAAJIwAAAAFE////Sv///wFD////Sf///wkAAAAJJQAAAAFB////Sv///wFA////Sf///wsAAAAGwQAAAAEwAT7///9K////AT3///9J////BAAAAAbEAAAAB0dlbmVyYWwBO////0r///8BOv///0n///8CAAAABscAAAABMQE4////Sv///wE3////Sf///wAAAAAGygAAAAU0OS44Ng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GAAAABuMAAAAFVG90YWwBHP///0r///8BG////0n///8QAAAACbgAAAABGf///0r///8BGP///0n///8JAAAACSUAAAABFv///0r///8BFf///0n///8LAAAABuwAAAABMQET////Sv///wES////Sf///wQAAAAG7wAAAAdHZW5lcmFsARD///9K////AQ////9J////AgAAAAbyAAAAATEBDf///0r///8BDP///0n///8AAAAABvUAAAAFMTQuMTQ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///Nf///wnMAAAACc0AAAABB////zX///8JzwAAAAnNAAAAAQT///81////CdIAAAAG/gAAAAUtNDE0MgEB////Nf///wnVAAAABgEBAAAHQ2FsaWJyaQH+/v//Nf///wnYAAAABgQBAAABMAH7/v//Nf///wnbAAAABgcBAAACMTEB+P7//zX///8J3gAAAAYKAQAAB1JlZ3VsYXIHkAAAAAABAAAABAAAAAQ3R2xvYmVTb2Z0d2FyZS5BdGxhczQwLkF0bGFzQ29tbW9uLlR5cGUuRmllbGRPdXRwdXRGaWVsZA4AAAAJCwEAAA0DB5I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0/v//Sv///wHz/v//Sf///wkAAAAJJQAAAAHx/v//Sv///wHw/v//Sf///wsAAAAGEQEAAAEyAe7+//9K////Ae3+//9J////BAAAAAYUAQAAB0dlbmVyYWwB6/7//0r///8B6v7//0n///8CAAAABhcBAAABMQHo/v//Sv///wHn/v//Sf///wAAAAAGGgEAAAUyOS4xNA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4AAAAAcz+//9K////Acv+//9J////CQAAAAklAAAAAcn+//9K////Acj+//9J////CwAAAAY5AQAAATMBxv7//0r///8Bxf7//0n///8EAAAABjwBAAAHR2VuZXJhbAHD/v//Sv///wHC/v//Sf///wIAAAAGPwEAAAExAcD+//9K////Ab/+//9J////AAAAAAZCAQAAA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UxMC4yO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BoAAAAIcAAAA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IbS9kL3l5eXkBdv7//0r///8Bdf7//0n///8CAAAABowBAAABMQFz/v//Sv///wFy/v//Sf///wAAAAAGjwEAAAIxNQGiAAAADAAAAA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+//81////BpEBAAAIRm9udEJvbGQJzQAAAAFt/v//Nf///waUAQAACkZvbnRJdGFsaWMJzQAAAAFq/v//Nf///waXAQAADUZvbnRVbmRlcmxpbmUGmAEAAAUtNDE0MgFn/v//Nf///waaAQAACEZvbnROYW1lBpsBAAAHQ2FsaWJyaQFk/v//Nf///wadAQAACUZvbnRDb2xvcgaeAQAAATABYf7//zX///8GoAEAAAhGb250U2l6ZQahAQAAAjExAV7+//81////BqMBAAAJRm9udFN0eWxlBqQBAAAHUmVndWxhcgekAAAAAAEAAAAEAAAABDdHbG9iZVNvZnR3YXJlLkF0bGFzNDAuQXRsYXNDb21tb24uVHlwZS5GaWVsZE91dHB1dEZpZWxkDgAAAAmlAQAADQMHp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r+//9K////AVn+//9J////CQAAAAklAAAAAVf+//9K////AVb+//9J////CwAAAAarAQAAATYBVP7//0r///8BU/7//0n///8EAAAABq4BAAAIbS9kL3l5eXkBUf7//0r///8BUP7//0n///8CAAAABrEBAAABMQFO/v//Sv///wFN/v//Sf///wAAAAAGtAEAAAUxNC4xNA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+//81////CZEBAAAJzQAAAAFI/v//Nf///wmUAQAACc0AAAABRf7//zX///8JlwEAAAa9AQAABS00MTQyAUL+//81////CZoBAAAGwAEAAAdDYWxpYnJpAT/+//81////CZ0BAAAGwwEAAAEwATz+//81////CaABAAAGxgEAAAIxMQE5/v//Nf///wmjAQAABsk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2/v//2f////////8ABssBAAAGU3RyaW5nBswBAAAGTnVtYmVyCc0BAAABMv7//9f///8AAAAABTH+//85R2xvYmVTb2Z0d2FyZS5BdGxhczQwLkF0bGFzQ29tbW9uLk51bWJlclNlcXVlbmNlQ29uZGl0aW9uAQAAAAd2YWx1ZV9fAAgOAAAAAQAAAAAABtABAAARVGFibGUuSW52ZW50VHJhbnMJIgAAAAklAAAACv////8J0AEAAAoJIgAAAAoKCgklAAAACdYBAAAJJQAAAAHgAAAAtQAAAAEo/v//2f////////8ABtkBAAAGU3RyaW5nBtoBAAALSXRlbSBudW1iZXIJzQEAAAEk/v//1////wIAAAABI/7//zH+//8BAAAAAAAJ0AEAAAkwAAAACSUAAAAK/////wnQAQAACgkwAAAACgoKCSUAAAAJ5AEAAAklAAAAAQsBAAC1AAAAARr+///Z/////////wAG5wEAAAZTdHJpbmcG6AEAAAlJdGVtIG5hbWUJ6QEAAAEW/v//1////wIAAAABFf7//zH+//8BAAAAAAAG7AEAACpUYWJsZS5JbnZlbnRUcmFucy5JdGVtSWR+VGFibGUuSW52ZW50VGFibGUJPgAAAAklAAAACv////8J7AEAAAoJPgAAAAbxAQAABkl0ZW1JZAbyAQAAC0ludmVudFRyYW5zCgklAAAACfQBAAAJJQAAAAEwAQAAtQAAAAEK/v//2f////////8ABvcBAAAERW51bQb4AQAACVJlZmVyZW5jZQnNAQAAAQb+///X////AAAAAAEF/v//Mf7//wEAAAAAAAnQAQAACUwAAAAJJQAAAAr/////CdABAAAKCUwAAAAKCgoJJQAAAAkCAgAACSUAAAABWAEAALUAAAAB/P3//9n/////////AAYFAgAABFJlYWwGBgIAAAhRdWFudGl0eQnNAQAAAfj9///X////AgAAAAH3/f//Mf7//wEAAAAAAAnQAQAACVoAAAAJJQAAAAr/////CdABAAAKCVoAAAAKCgoJJQAAAAkQAgAACSUAAAABgAEAALUAAAAB7v3//9n/////////AAYTAgAABERhdGUGFAIAAA5GaW5hbmNpYWwgZGF0ZQkVAgAAAer9///X////AgAAAAHp/f//Mf7//wEAAAAAAAYYAgAAEVRhYmxlLkludmVudFRyYW5zCWgAAAAJJQAAAAr/////CRgCAAAKCWgAAAAKCgoJJQAAAAkeAgAACSUAAAABpQEAALUAAAAB4P3//9n/////////AAYhAgAABERhdGUGIgIAAA1QaHlzaWNhbCBkYXRlCRUCAAAB3P3//9f///8CAAAAAdv9//8x/v//AQAAAAAACRgCAAAJdgAAAAklAAAACv////8JGA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3tX5pka9JkGIdGWqDBrlFQklAAAACSUAAAAJNgIAAAnQAQAACgoKCgoBAAAABcj9//80R2xvYmVTb2Z0d2FyZS5BdGxhczQwLkF0bGFzQ29tbW9uLkRhdGFTb3VyY2VKb2luTW9kZQEAAAAHdmFsdWVfXwAIDgAAAAAAAAAFx/3//zVHbG9iZVNvZnR3YXJlLkF0bGFzNDAuQXRsYXNDb21tb24uRGF0YVNvdXJjZUZldGNoTW9kZQEAAAAHdmFsdWVfXwAIDgAAAAAAAAAACToCAAAB1gEAACEAAAA5AAAACYkAAAADAAAACTwCAAAB5AEAACEAAAA5AAAACYkAAAADAAAACT4CAAAB6QEAAM0BAAD/////Bj8CAAALSW52ZW50VGFibGUGQAIAAAVJdGVtcwklAAAACSUAAAAJJQAAAAG+/f//z/3//wAAAAAJQwIAAAlEAgAAAbv9///M/f//nEW84gp6YU2I1vvOSZ13eQklAAAACSUAAAAJRwIAAAnsAQAABkkCAAALSW52ZW50VHJhbnMGSgIAABFUYWJsZS5JbnZlbnRUcmFucwZLAgAAGFRhYmxlLkludmVudFRyYW5zLkl0ZW1JZAZMAgAABkl0ZW1JZAZNAgAABkl0ZW1JZAEAAAABsv3//8j9//8AAAAAAbH9///H/f//AAAAAAAJUAIAAAH0AQAAIQAAADYAAAAJiQAAAAMAAAAJUgIAAAECAgAAIQAAADkAAAAJiQAAAAMAAAAJVAIAAAEQAgAAIQAAADkAAAAJiQAAAAMAAAAJVgIAAAEVAgAAzQEAAP////8GVwIAAAtJbnZlbnRUcmFucwZYAgAAFkludmVudG9yeSB0cmFuc2FjdGlvbnMJJQAAAAklAAAACSUAAAABpv3//8/9//8AAAAACVsCAAAJXAIAAAGj/f//zP3//0EL49z/FltKunyB6xj0fJsJJQAAAAklAAAACV8CAAAJGAIAAAoKCgoKAQAAAAGf/f//yP3//wAAAAABnv3//8f9//8AAAAAAAljAgAAAR4CAAAhAAAAHAAAAAmiAAAAAwAAAAllAgAAASwCAAAhAAAAHAAAAAmiAAAAAwAAAAlnAgAABD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QAAAACWgCAAARAAAACWkCAAAEM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mJAAAAEQAAAAlrAgAABD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DAAAACWgCAAADAAAACW0CAAAEO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bgIAAAAAAAAHP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Nf///wZwAgAACEhlbHBUZXh0BnECAAA1T3JkZXIgbnVtYmVyLCBwcm9qZWN0IG51bWJlciwgcHJvZHVjdGlvbiBudW1iZXIsIGV0Yy4Bjv3//zX///8GcwIAAAVMYWJlbAnMAQAAAYv9//81////BnYCAAAEVHlwZQnLAQAABz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zX///8JcAIAAAZ6AgAADklkZW50aWZ5IGl0ZW0uAYX9//81////CXMCAAAJ2gEAAAGC/f//Nf///wl2AgAACdkBAAABQwIAADICAAABAAAACYkAAAADAAAACYICAAAERA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AAAAAAAAAARH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iQAAAAAAAAABUAIAADoCAAAAAAAACYUCAAAAAAAAB1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3//zX///8JcwIAAAnoAQAAAXf9//81////CXYCAAA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81////CXACAAAGjgIAADJTcGVjaWZ5IHRoZSBtb2R1bGUgdGhhdCBnZW5lcmF0ZWQgdGhlIHRyYW5zYWN0aW9uLgFx/f//Nf///wlzAgAACfgBAAABbv3//zX///8JdgIAAAn3AQAAB1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3//zX///8JcAIAAAaXAgAAJFF1YW50aXR5IGF0dGFjaGVkIHRvIHRoZSB0cmFuc2FjdGlvbgFo/f//Nf///wlzAgAACQYCAAABZf3//zX///8JdgIAAAkFAgAAAVsCAAAyAgAABgAAAAmeAgAABwAAAAmfAgAAAVwCAAAzAgAAAwAAAAmiAAAAAwAAAAmhAgAAAV8CAAA2AgAAAQAAAAmeAgAAAwAAAAmjAgAAAWMCAAA6AgAAAAAAAAmkAgAAAAAAAAd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9//81////BqYCAAAFTGFiZWwJFAIAAAFY/f//Nf///wapAgAABFR5cGUJEwIAAAdn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81////CaYCAAAJIgIAAAFS/f//Nf///wmpAgAACSECAAABaAIAAAwAAAAHaQI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T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sgIAABhUYWJsZS5JbnZlbnRUcmFucy5JdGVtSWQJ4AAAAAFM/f//T/3//wa1AgAAG1RhYmxlLkludmVudFRyYW5zLlRyYW5zVHlwZQkwAQAAAUn9//9P/f//BrgCAAAcVGFibGUuSW52ZW50VHJhbnMuVHJhbnNSZWZJZAm1AAAAAUb9//9P/f//BrsCAAAVVGFibGUuSW52ZW50VHJhbnMuUXR5CVgBAAAHaw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EP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vgIAAB9UYWJsZS5JbnZlbnRUcmFucy5EYXRlRmluYW5jaWFsCb8CAAABQP3//0P9//8GwQIAAB1UYWJsZS5JbnZlbnRUcmFucy5TdGF0dXNJc3N1ZQnCAgAAAT39//9D/f//BsQCAAAYVGFibGUuSW52ZW50VHJhbnMuSXRlbUlkCcUCAAABOv3//0P9//8GxwIAAB9UYWJsZS5JbnZlbnRUcmFucy5JbnZlbnRUcmFuc0lkCcgCAAABN/3//0P9//8GygIAABxUYWJsZS5JbnZlbnRUcmFucy5UcmFuc1JlZklkCcsCAAABNP3//0P9//8GzQIAAB5UYWJsZS5JbnZlbnRUcmFucy5EYXRlUGh5c2ljYWwJzgIAAAEx/f//Q/3//wbQAgAAH1RhYmxlLkludmVudFRyYW5zLlN0YXR1c1JlY2VpcHQJ0QIAAAEu/f//Q/3//wbTAgAAG1RhYmxlLkludmVudFRyYW5zLlRyYW5zVHlwZQnUAgAAB20C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Cv9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ewBAAAJ6QEAAARu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g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P3//0/9//8G2QIAADNUYWJsZS5JbnZlbnRUcmFucy5JdGVtSWR+VGFibGUuSW52ZW50VGFibGUuSXRlbU5hbWUJCwEAAAGFAgAAbgIAAAGeAgAADAAAAAefA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l/f//T/3//wbcAgAAHFRhYmxlLkludmVudFRyYW5zLlRyYW5zUmVmSWQJtQAAAAEi/f//T/3//wbfAgAAGFRhYmxlLkludmVudFRyYW5zLkl0ZW1JZAngAAAAAR/9//9P/f//BuICAAAbVGFibGUuSW52ZW50VHJhbnMuVHJhbnNUeXBlCTABAAABHP3//0/9//8G5QIAABVUYWJsZS5JbnZlbnRUcmFucy5RdHkJWAEAAAEZ/f//T/3//wboAgAAH1RhYmxlLkludmVudFRyYW5zLkRhdGVGaW5hbmNpYWwJgAEAAAEW/f//T/3//wbrAgAAHlRhYmxlLkludmVudFRyYW5zLkRhdGVQaHlzaWNhbAmlAQAAB6E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T/f//Q/3//wbuAgAAH1RhYmxlLkludmVudFRyYW5zLkRhdGVGaW5hbmNpYWwJvwIAAAEQ/f//Q/3//wbxAgAAHlRhYmxlLkludmVudFRyYW5zLkRhdGVQaHlzaWNhbAnOAgAAAQ39//9D/f//BvQCAAAbVGFibGUuSW52ZW50VHJhbnMuVHJhbnNUeXBlCdQCAAAHo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Cv3//yv9//8J7AEAAAnpAQAAAaQCAABuAgAABb8C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nQAQAACa0AAAAJJQAAAAmuAAAA/////wnQAQAACgmtAAAACgoKCSUAAAAJAAMAAAklAAAAAcICAAC/AgAACdABAAAGAwMAAAtTdGF0dXNJc3N1ZQklAAAACSUAAAD/////CdABAAAKCQMDAAAKCgoJJQAAAAkIAwAACSUAAAABxQIAAL8CAAAJ0AEAAAYLAwAABkl0ZW1JZAklAAAACSUAAAD/////CdABAAAKCQsDAAAKCgoJJQAAAAkQAwAACSUAAAAByAIAAL8CAAAJ0AEAAAYTAwAADUludmVudFRyYW5zSWQJJQAAAAklAAAA/////wnQAQAACgkTAwAACgoKCSUAAAAJGAMAAAklAAAAAcsCAAC/AgAACdABAAAGGwMAAApUcmFuc1JlZklkCSUAAAAJJQAAAP////8J0AEAAAoJGwMAAAoKCgklAAAACSADAAAJJQAAAAHOAgAAvwIAAAnQAQAACbAAAAAJJQAAAAmxAAAA/////wnQAQAACgmwAAAACgoKCSUAAAAJKQMAAAklAAAAAdECAAC/AgAACdABAAAGLAMAAA1TdGF0dXNSZWNlaXB0CSUAAAAJJQAAAP////8J0AEAAAoJLAMAAAoKCgklAAAACTEDAAAJJQAAAAHUAgAAvwIAAAnQAQAACbMAAAAJJQAAAAm0AAAA/////wnQAQAABjgDAAALSW52ZW50VHJhbnMJswAAAAoKCgklAAAACTsDAAAJJQAAAAEAAwAAIQAAADoAAAAJiQAAAAMAAAAJPgMAAAEIAwAAIQAAAAIAAAAJiQAAAAMAAAAJQAMAAAEQAwAAIQAAAAIAAAAJiQAAAAMAAAAJQgMAAAEYAwAAIQAAAAIAAAAJiQAAAAMAAAAJRAMAAAEgAwAAIQAAAAIAAAAJiQAAAAMAAAAJRgMAAAEpAwAAIQAAADoAAAAJiQAAAAMAAAAJSAMAAAExAwAAIQAAAAIAAAAJiQAAAAMAAAAJSgMAAAE7AwAAIQAAADgAAAAJiQAAAAMAAAAJTAMAAAc+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81////CXYCAAAJEwIAAAGw/P//Nf///wlzAgAACRQCAAABrfz//zX///8GVAMAAAhSZWZlcnNUbwZVAwAADD1FeGNsdWRlRGF0ZQ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8//81////CXYCAAAGWAMAAARFbnVtAaf8//81////CXMCAAAGWwMAAAxJc3N1ZSBzdGF0dXMHQ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Nf///wl2AgAABl4DAAAGU3RyaW5nAaH8//81////CXMCAAAGYQMAAAtJdGVtIG51bWJlcgdE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78//81////CXYCAAAGZAMAAAZTdHJpbmcBm/z//zX///8JcwIAAAZnAwAABkxvdCBJRA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8//81////CXYCAAAGagMAAAZTdHJpbmcBlfz//zX///8JcwIAAAZtAwAABk51bWJlcg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L8//81////CXYCAAAJIQIAAAGP/P//Nf///wlzAgAACSICAAABjPz//zX///8JVAMAAAZ2AwAADD1FeGNsdWRlRGF0ZQd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8//81////CXYCAAAGeQMAAARFbnVtAYb8//81////CXMCAAAGfAMAAA5SZWNlaXB0IHN0YXR1cwdM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8//81////CXYCAAAJ9wEAAAGA/P//Nf///wlzAgAACfgBAAAL</Report>
</Atlas>
</file>

<file path=customXml/itemProps1.xml><?xml version="1.0" encoding="utf-8"?>
<ds:datastoreItem xmlns:ds="http://schemas.openxmlformats.org/officeDocument/2006/customXml" ds:itemID="{E5AF7F7C-0761-45B8-A5BA-52D49434A0EF}">
  <ds:schemaRefs/>
</ds:datastoreItem>
</file>

<file path=customXml/itemProps10.xml><?xml version="1.0" encoding="utf-8"?>
<ds:datastoreItem xmlns:ds="http://schemas.openxmlformats.org/officeDocument/2006/customXml" ds:itemID="{220987F1-01DA-41E0-98A4-4D84399A8CBB}">
  <ds:schemaRefs/>
</ds:datastoreItem>
</file>

<file path=customXml/itemProps11.xml><?xml version="1.0" encoding="utf-8"?>
<ds:datastoreItem xmlns:ds="http://schemas.openxmlformats.org/officeDocument/2006/customXml" ds:itemID="{14E76D7B-DF9B-4FEA-8D9E-D7227B5BB79D}">
  <ds:schemaRefs/>
</ds:datastoreItem>
</file>

<file path=customXml/itemProps12.xml><?xml version="1.0" encoding="utf-8"?>
<ds:datastoreItem xmlns:ds="http://schemas.openxmlformats.org/officeDocument/2006/customXml" ds:itemID="{4E2BA43B-1B5F-4339-B23C-E715B693F7C7}">
  <ds:schemaRefs/>
</ds:datastoreItem>
</file>

<file path=customXml/itemProps13.xml><?xml version="1.0" encoding="utf-8"?>
<ds:datastoreItem xmlns:ds="http://schemas.openxmlformats.org/officeDocument/2006/customXml" ds:itemID="{45B5B47A-5AE3-4320-BE2A-914E7D77944B}">
  <ds:schemaRefs/>
</ds:datastoreItem>
</file>

<file path=customXml/itemProps14.xml><?xml version="1.0" encoding="utf-8"?>
<ds:datastoreItem xmlns:ds="http://schemas.openxmlformats.org/officeDocument/2006/customXml" ds:itemID="{474C2178-4779-46CA-8A01-FD1B307FE84B}">
  <ds:schemaRefs/>
</ds:datastoreItem>
</file>

<file path=customXml/itemProps2.xml><?xml version="1.0" encoding="utf-8"?>
<ds:datastoreItem xmlns:ds="http://schemas.openxmlformats.org/officeDocument/2006/customXml" ds:itemID="{098B5E19-FEAF-41B5-99D2-4E136D6376B2}">
  <ds:schemaRefs/>
</ds:datastoreItem>
</file>

<file path=customXml/itemProps3.xml><?xml version="1.0" encoding="utf-8"?>
<ds:datastoreItem xmlns:ds="http://schemas.openxmlformats.org/officeDocument/2006/customXml" ds:itemID="{7B0C3083-ADB4-4A0C-83A6-2BA83083CB4C}">
  <ds:schemaRefs/>
</ds:datastoreItem>
</file>

<file path=customXml/itemProps4.xml><?xml version="1.0" encoding="utf-8"?>
<ds:datastoreItem xmlns:ds="http://schemas.openxmlformats.org/officeDocument/2006/customXml" ds:itemID="{77E68D4E-C3AB-427D-B907-968A24D92FB5}">
  <ds:schemaRefs/>
</ds:datastoreItem>
</file>

<file path=customXml/itemProps5.xml><?xml version="1.0" encoding="utf-8"?>
<ds:datastoreItem xmlns:ds="http://schemas.openxmlformats.org/officeDocument/2006/customXml" ds:itemID="{F9DE7971-030E-4B8D-B090-1532C3B82927}">
  <ds:schemaRefs/>
</ds:datastoreItem>
</file>

<file path=customXml/itemProps6.xml><?xml version="1.0" encoding="utf-8"?>
<ds:datastoreItem xmlns:ds="http://schemas.openxmlformats.org/officeDocument/2006/customXml" ds:itemID="{37F5CCCD-D7C1-42E4-827B-710FE7941245}">
  <ds:schemaRefs/>
</ds:datastoreItem>
</file>

<file path=customXml/itemProps7.xml><?xml version="1.0" encoding="utf-8"?>
<ds:datastoreItem xmlns:ds="http://schemas.openxmlformats.org/officeDocument/2006/customXml" ds:itemID="{5872E9B8-7D03-4100-B0FF-AD13D39D6E91}">
  <ds:schemaRefs/>
</ds:datastoreItem>
</file>

<file path=customXml/itemProps8.xml><?xml version="1.0" encoding="utf-8"?>
<ds:datastoreItem xmlns:ds="http://schemas.openxmlformats.org/officeDocument/2006/customXml" ds:itemID="{60F44CBC-1007-402B-BFD0-499DA9C38AFE}">
  <ds:schemaRefs/>
</ds:datastoreItem>
</file>

<file path=customXml/itemProps9.xml><?xml version="1.0" encoding="utf-8"?>
<ds:datastoreItem xmlns:ds="http://schemas.openxmlformats.org/officeDocument/2006/customXml" ds:itemID="{43C1E8A8-02B2-413A-A27A-BEC540E65B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Parameter</vt:lpstr>
      <vt:lpstr>Open purchase order</vt:lpstr>
      <vt:lpstr>Purch_Received not invoiced</vt:lpstr>
      <vt:lpstr>Open sales orders</vt:lpstr>
      <vt:lpstr>Sales_Delived not invoiced</vt:lpstr>
      <vt:lpstr>Prod_picked not ended</vt:lpstr>
      <vt:lpstr>Prod_Finished not ended</vt:lpstr>
      <vt:lpstr>Open production order</vt:lpstr>
      <vt:lpstr>'Purch_Received not invoiced'!AtlasReport_1</vt:lpstr>
      <vt:lpstr>'Sales_Delived not invoiced'!AtlasReport_2</vt:lpstr>
      <vt:lpstr>'Prod_picked not ended'!AtlasReport_3</vt:lpstr>
      <vt:lpstr>'Open purchase order'!AtlasReport_4</vt:lpstr>
      <vt:lpstr>'Open sales orders'!AtlasReport_5</vt:lpstr>
      <vt:lpstr>'Prod_Finished not ended'!AtlasReport_6</vt:lpstr>
      <vt:lpstr>'Open production order'!AtlasReport_7</vt:lpstr>
      <vt:lpstr>DataAreaId</vt:lpstr>
      <vt:lpstr>DateFormat</vt:lpstr>
      <vt:lpstr>DatePeriod</vt:lpstr>
      <vt:lpstr>ExcludeDate</vt:lpstr>
      <vt:lpstr>Region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cp:lastPrinted>2014-12-24T07:49:08Z</cp:lastPrinted>
  <dcterms:created xsi:type="dcterms:W3CDTF">2014-09-01T06:57:27Z</dcterms:created>
  <dcterms:modified xsi:type="dcterms:W3CDTF">2017-11-30T09:53:23Z</dcterms:modified>
</cp:coreProperties>
</file>