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Finance\Controlling\ERP System\S&amp;P Spain\Fixed Assets\"/>
    </mc:Choice>
  </mc:AlternateContent>
  <bookViews>
    <workbookView xWindow="0" yWindow="0" windowWidth="25125" windowHeight="11745"/>
  </bookViews>
  <sheets>
    <sheet name="fixed asse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6" i="1" l="1"/>
  <c r="H2" i="1" l="1"/>
  <c r="S26" i="1" l="1"/>
  <c r="H78" i="1"/>
  <c r="G78" i="1"/>
  <c r="E78" i="1"/>
  <c r="S75" i="1"/>
  <c r="S73" i="1"/>
  <c r="S77" i="1"/>
  <c r="S74" i="1"/>
  <c r="H39" i="1" l="1"/>
  <c r="H80" i="1" s="1"/>
  <c r="G39" i="1" l="1"/>
  <c r="G80" i="1" s="1"/>
  <c r="W13" i="1"/>
  <c r="S23" i="1" l="1"/>
  <c r="S12" i="1"/>
  <c r="E2" i="1" l="1"/>
  <c r="E20" i="1"/>
  <c r="E12" i="1"/>
  <c r="S72" i="1" l="1"/>
  <c r="S71" i="1"/>
  <c r="S70" i="1"/>
  <c r="S58" i="1"/>
  <c r="S57" i="1"/>
  <c r="S56" i="1"/>
  <c r="S55" i="1"/>
  <c r="S54" i="1"/>
  <c r="S53" i="1"/>
  <c r="S52" i="1"/>
  <c r="S51" i="1"/>
  <c r="S50" i="1"/>
  <c r="S48" i="1"/>
  <c r="S47" i="1"/>
  <c r="S46" i="1"/>
  <c r="S45" i="1"/>
  <c r="S43" i="1"/>
  <c r="S42" i="1"/>
  <c r="S41" i="1"/>
  <c r="S25" i="1"/>
  <c r="S22" i="1"/>
  <c r="S20" i="1"/>
  <c r="S3" i="1"/>
  <c r="S4" i="1"/>
  <c r="S5" i="1"/>
  <c r="S6" i="1"/>
  <c r="S16" i="1"/>
  <c r="S17" i="1"/>
  <c r="S18" i="1"/>
  <c r="S2" i="1"/>
  <c r="E39" i="1" l="1"/>
  <c r="E80" i="1" s="1"/>
  <c r="E85" i="1" l="1"/>
  <c r="E88" i="1"/>
</calcChain>
</file>

<file path=xl/comments1.xml><?xml version="1.0" encoding="utf-8"?>
<comments xmlns="http://schemas.openxmlformats.org/spreadsheetml/2006/main">
  <authors>
    <author>Contabilidad</author>
  </authors>
  <commentList>
    <comment ref="J6" authorId="0" shapeId="0">
      <text>
        <r>
          <rPr>
            <b/>
            <sz val="9"/>
            <color indexed="81"/>
            <rFont val="Tahoma"/>
            <family val="2"/>
          </rPr>
          <t>Contabilidad:</t>
        </r>
        <r>
          <rPr>
            <sz val="9"/>
            <color indexed="81"/>
            <rFont val="Tahoma"/>
            <family val="2"/>
          </rPr>
          <t xml:space="preserve">
200 = 70%
800 = 30%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Contabilidad:</t>
        </r>
        <r>
          <rPr>
            <sz val="9"/>
            <color indexed="81"/>
            <rFont val="Tahoma"/>
            <family val="2"/>
          </rPr>
          <t xml:space="preserve">
200 = 70%
800 = 30%</t>
        </r>
      </text>
    </comment>
    <comment ref="J70" authorId="0" shapeId="0">
      <text>
        <r>
          <rPr>
            <b/>
            <sz val="9"/>
            <color indexed="81"/>
            <rFont val="Tahoma"/>
            <family val="2"/>
          </rPr>
          <t>Contabilidad:</t>
        </r>
        <r>
          <rPr>
            <sz val="9"/>
            <color indexed="81"/>
            <rFont val="Tahoma"/>
            <family val="2"/>
          </rPr>
          <t xml:space="preserve">
200 = 70%
800 = 30%</t>
        </r>
      </text>
    </comment>
    <comment ref="J71" authorId="0" shapeId="0">
      <text>
        <r>
          <rPr>
            <b/>
            <sz val="9"/>
            <color indexed="81"/>
            <rFont val="Tahoma"/>
            <family val="2"/>
          </rPr>
          <t>Contabilidad:</t>
        </r>
        <r>
          <rPr>
            <sz val="9"/>
            <color indexed="81"/>
            <rFont val="Tahoma"/>
            <family val="2"/>
          </rPr>
          <t xml:space="preserve">
200 = 70%
800 = 30%</t>
        </r>
      </text>
    </comment>
    <comment ref="J73" authorId="0" shapeId="0">
      <text>
        <r>
          <rPr>
            <b/>
            <sz val="9"/>
            <color indexed="81"/>
            <rFont val="Tahoma"/>
            <family val="2"/>
          </rPr>
          <t>Contabilidad:</t>
        </r>
        <r>
          <rPr>
            <sz val="9"/>
            <color indexed="81"/>
            <rFont val="Tahoma"/>
            <family val="2"/>
          </rPr>
          <t xml:space="preserve">
200 = 70%
800 = 30%</t>
        </r>
      </text>
    </comment>
    <comment ref="J75" authorId="0" shapeId="0">
      <text>
        <r>
          <rPr>
            <b/>
            <sz val="9"/>
            <color indexed="81"/>
            <rFont val="Tahoma"/>
            <family val="2"/>
          </rPr>
          <t>Contabilidad:</t>
        </r>
        <r>
          <rPr>
            <sz val="9"/>
            <color indexed="81"/>
            <rFont val="Tahoma"/>
            <family val="2"/>
          </rPr>
          <t xml:space="preserve">
200 = 70%
800 = 30%</t>
        </r>
      </text>
    </comment>
    <comment ref="J77" authorId="0" shapeId="0">
      <text>
        <r>
          <rPr>
            <b/>
            <sz val="9"/>
            <color indexed="81"/>
            <rFont val="Tahoma"/>
            <family val="2"/>
          </rPr>
          <t>Contabilidad:</t>
        </r>
        <r>
          <rPr>
            <sz val="9"/>
            <color indexed="81"/>
            <rFont val="Tahoma"/>
            <family val="2"/>
          </rPr>
          <t xml:space="preserve">
200 = 70%
800 = 30%</t>
        </r>
      </text>
    </comment>
  </commentList>
</comments>
</file>

<file path=xl/sharedStrings.xml><?xml version="1.0" encoding="utf-8"?>
<sst xmlns="http://schemas.openxmlformats.org/spreadsheetml/2006/main" count="451" uniqueCount="191">
  <si>
    <t>Fixed asset group</t>
  </si>
  <si>
    <t>Fixed asset number</t>
  </si>
  <si>
    <t>Name</t>
  </si>
  <si>
    <t>Acquisition date</t>
  </si>
  <si>
    <t>Guarantee date</t>
  </si>
  <si>
    <t>BEQ</t>
  </si>
  <si>
    <t>FA 100002</t>
  </si>
  <si>
    <t>Maquinarias</t>
  </si>
  <si>
    <t>FA 100003</t>
  </si>
  <si>
    <t>Pesadora</t>
  </si>
  <si>
    <t>FA 100004</t>
  </si>
  <si>
    <t>Silos</t>
  </si>
  <si>
    <t>FA 100005</t>
  </si>
  <si>
    <t>Codificadora</t>
  </si>
  <si>
    <t>BUI</t>
  </si>
  <si>
    <t>FA 100001</t>
  </si>
  <si>
    <t>Edificio</t>
  </si>
  <si>
    <t>HAR</t>
  </si>
  <si>
    <t>FA 100013</t>
  </si>
  <si>
    <t>Equipos de Informatica</t>
  </si>
  <si>
    <t>FA 100014</t>
  </si>
  <si>
    <t>Servidor HP</t>
  </si>
  <si>
    <t>FA 100015</t>
  </si>
  <si>
    <t>Portatil HP</t>
  </si>
  <si>
    <t>FA 100016</t>
  </si>
  <si>
    <t>Impresora Laser HP</t>
  </si>
  <si>
    <t>FA 100017</t>
  </si>
  <si>
    <t>Ordenador Administracion</t>
  </si>
  <si>
    <t>FA 100018</t>
  </si>
  <si>
    <t>FA 100019</t>
  </si>
  <si>
    <t>Impresora Laserjet HP</t>
  </si>
  <si>
    <t>FA 100020</t>
  </si>
  <si>
    <t>Scaner HP</t>
  </si>
  <si>
    <t>FA 100021</t>
  </si>
  <si>
    <t>Alarma</t>
  </si>
  <si>
    <t>FA 100006</t>
  </si>
  <si>
    <t>Deposito p/Derrame de Liquidos</t>
  </si>
  <si>
    <t>FA 100007</t>
  </si>
  <si>
    <t>Instalaciones Técnicas</t>
  </si>
  <si>
    <t>FA 100008</t>
  </si>
  <si>
    <t>Aire Acondicionado</t>
  </si>
  <si>
    <t>LND</t>
  </si>
  <si>
    <t>FA 100000</t>
  </si>
  <si>
    <t>Terrenos</t>
  </si>
  <si>
    <t>OEQ</t>
  </si>
  <si>
    <t>FA 100011</t>
  </si>
  <si>
    <t>Mobiliario</t>
  </si>
  <si>
    <t>FA 100012</t>
  </si>
  <si>
    <t>Centralita</t>
  </si>
  <si>
    <t>FA 100009</t>
  </si>
  <si>
    <t>Medidor Adherencia Electronico</t>
  </si>
  <si>
    <t>FA 100010</t>
  </si>
  <si>
    <t>Estufa Desecacion y Esteriliza</t>
  </si>
  <si>
    <t>VEH</t>
  </si>
  <si>
    <t>FA 100022</t>
  </si>
  <si>
    <t>Carretilla LINDE</t>
  </si>
  <si>
    <t>FA 100023</t>
  </si>
  <si>
    <t>Carretilla NISSAN TX-20</t>
  </si>
  <si>
    <t>FA 100024</t>
  </si>
  <si>
    <t>Carretilla NISSAN TX-15</t>
  </si>
  <si>
    <t>FA 100025</t>
  </si>
  <si>
    <t>Furgoneta A I</t>
  </si>
  <si>
    <t>FA 100026</t>
  </si>
  <si>
    <t>Furgoneta A II</t>
  </si>
  <si>
    <t>FA 100027</t>
  </si>
  <si>
    <t>Furgoneta B</t>
  </si>
  <si>
    <t>FA 100028</t>
  </si>
  <si>
    <t>BMW-320</t>
  </si>
  <si>
    <t>FA 100029</t>
  </si>
  <si>
    <t>Ford Transit 7496-CGK</t>
  </si>
  <si>
    <t>FA 100030</t>
  </si>
  <si>
    <t>Ford Transit 7502-CGK</t>
  </si>
  <si>
    <t>FA 100031</t>
  </si>
  <si>
    <t>Ford Transit 9686-CNM</t>
  </si>
  <si>
    <t>FA 100032</t>
  </si>
  <si>
    <t>Ford Transit 5140-CPK</t>
  </si>
  <si>
    <t>FA 100033</t>
  </si>
  <si>
    <t>Seat IBIZA</t>
  </si>
  <si>
    <t>FA 100034</t>
  </si>
  <si>
    <t>BMW Z3</t>
  </si>
  <si>
    <t>FA 100035</t>
  </si>
  <si>
    <t>Audi A3</t>
  </si>
  <si>
    <t>FA 100036</t>
  </si>
  <si>
    <t>BMW X3</t>
  </si>
  <si>
    <t>Total</t>
  </si>
  <si>
    <t>Technical info 1
Original acquisition price</t>
  </si>
  <si>
    <t>Department</t>
  </si>
  <si>
    <t>depreciation from 
26 July 2017 till 12.31.2017</t>
  </si>
  <si>
    <t>Branch</t>
  </si>
  <si>
    <t>Cost Center</t>
  </si>
  <si>
    <t>Purpose</t>
  </si>
  <si>
    <t>Tax Group</t>
  </si>
  <si>
    <t>Segment</t>
  </si>
  <si>
    <t>Major Marketing Group</t>
  </si>
  <si>
    <t>Detail Marketing Group</t>
  </si>
  <si>
    <t>Statutory</t>
  </si>
  <si>
    <t>Channel</t>
  </si>
  <si>
    <t>acquisition price S&amp;P
as of 26 July 2017</t>
  </si>
  <si>
    <t>Remaining 
depreciation 
periods 
in Month 
from 31/12-2017</t>
  </si>
  <si>
    <t>Service life 
in years</t>
  </si>
  <si>
    <t>Concenssiones administrativas</t>
  </si>
  <si>
    <t>(not as fixed assets):</t>
  </si>
  <si>
    <t>Total value of assets based on APA</t>
  </si>
  <si>
    <t>ICIRpsSp</t>
  </si>
  <si>
    <t>RealEstate</t>
  </si>
  <si>
    <t>SPA1</t>
  </si>
  <si>
    <t>VEH --&gt; TTF</t>
  </si>
  <si>
    <t>Balanza Precision MS8001/TS</t>
  </si>
  <si>
    <t>Balanza ME2002</t>
  </si>
  <si>
    <t>Vibrotamizador 17A051102</t>
  </si>
  <si>
    <t>Aguja de Vicat 17C001505</t>
  </si>
  <si>
    <t>Monitor Sala Juntas</t>
  </si>
  <si>
    <t>Scrubmaster B30 TB 430/80Ah</t>
  </si>
  <si>
    <t>Rack 42U</t>
  </si>
  <si>
    <t>Antidust Rack PC+ Screen with Shelf</t>
  </si>
  <si>
    <t>Antidust Rack IP54 6U F-500MM</t>
  </si>
  <si>
    <t>PC DELL Optiplex 3050 (SN: CVFKWK2)</t>
  </si>
  <si>
    <t>PC DELL Optiplex 3050 (SN: CYKLWK2)</t>
  </si>
  <si>
    <t>PC DELL Optiplex 3050 (SN: D0NPWK2)</t>
  </si>
  <si>
    <t>PC DELL Optiplex 3050 (SN: D06QWK2)</t>
  </si>
  <si>
    <t>PC DELL Optiplex 3050 (SN: D2XLWK2)</t>
  </si>
  <si>
    <t>PC DELL Optiplex 3050 (SN: D3DLWK2)</t>
  </si>
  <si>
    <t>PC DELL Optiplex 3050 (SN: D3JHWK2)</t>
  </si>
  <si>
    <t>Laptop DELL Latitude 5580 (SN: 31XBLH2)</t>
  </si>
  <si>
    <t xml:space="preserve">Laptop DELL Latitude 5580 (SN: </t>
  </si>
  <si>
    <t>Laptop DOCK</t>
  </si>
  <si>
    <t>Screen 24" SAMSUNG SF352 (SN: ZZP7H4ZJ700521)</t>
  </si>
  <si>
    <t>Screen 24" SAMSUNG SF352 (SN: ZZP7H4ZJ700556)</t>
  </si>
  <si>
    <t>Screen 24" SAMSUNG SF352 (SN: ZZP7H4ZJ700445)</t>
  </si>
  <si>
    <t>Screen 24" SAMSUNG SF352 (SN: ZZP7H4ZJ700598)</t>
  </si>
  <si>
    <t>Screen 24" SAMSUNG SF352 (SN: ZZP7H4ZJ700675)</t>
  </si>
  <si>
    <t>Screen 24" SAMSUNG SF352 (SN: ZZP7H4ZJ700599)</t>
  </si>
  <si>
    <t>Screen 24" SAMSUNG SF352 (SN: ZZP7H4ZJ700671)</t>
  </si>
  <si>
    <t>Screen 24" SAMSUNG SF352 (SN: ZZP7H4ZJ700673)</t>
  </si>
  <si>
    <t>Screen 19" AOC E2070SWN (SN: KPXG91A002303)</t>
  </si>
  <si>
    <t>Luminarias de Emergencia</t>
  </si>
  <si>
    <t>Instalacion Punto de Red</t>
  </si>
  <si>
    <t>Material Informático SISCO</t>
  </si>
  <si>
    <t>NEW ADQUISITIONS</t>
  </si>
  <si>
    <t>200/800</t>
  </si>
  <si>
    <t>Full by year-end</t>
  </si>
  <si>
    <t>GROUND</t>
  </si>
  <si>
    <t>BUILDING</t>
  </si>
  <si>
    <t>TECHNICAL INSTALLATIONS</t>
  </si>
  <si>
    <t>MACHINENERY</t>
  </si>
  <si>
    <t>TOOLS</t>
  </si>
  <si>
    <t>COMPUTERS</t>
  </si>
  <si>
    <t>VEHICLES</t>
  </si>
  <si>
    <t>Mobiliario Despachos</t>
  </si>
  <si>
    <t>Mobiliario Laboratorio</t>
  </si>
  <si>
    <t>Luminoso Publicidad Nave</t>
  </si>
  <si>
    <t>Exutorio de Policarbonato</t>
  </si>
  <si>
    <t>FA 100037</t>
  </si>
  <si>
    <t>FA 100038</t>
  </si>
  <si>
    <t>FA 100039</t>
  </si>
  <si>
    <t>FA 100040</t>
  </si>
  <si>
    <t>FA 100041</t>
  </si>
  <si>
    <t>FA 100042</t>
  </si>
  <si>
    <t>FA 100043</t>
  </si>
  <si>
    <t>FA 100044</t>
  </si>
  <si>
    <t>FA 100045</t>
  </si>
  <si>
    <t>FA 100046</t>
  </si>
  <si>
    <t>FA 100047</t>
  </si>
  <si>
    <t>FA 100048</t>
  </si>
  <si>
    <t>FA 100049</t>
  </si>
  <si>
    <t>FA 100050</t>
  </si>
  <si>
    <t>FA 100051</t>
  </si>
  <si>
    <t>FA 100052</t>
  </si>
  <si>
    <t>FA 100053</t>
  </si>
  <si>
    <t>FA 100054</t>
  </si>
  <si>
    <t>FA 100055</t>
  </si>
  <si>
    <t>FA 100056</t>
  </si>
  <si>
    <t>FA 100057</t>
  </si>
  <si>
    <t>FA 100058</t>
  </si>
  <si>
    <t>FA 100059</t>
  </si>
  <si>
    <t>FA 100060</t>
  </si>
  <si>
    <t>FA 100061</t>
  </si>
  <si>
    <t>FA 100062</t>
  </si>
  <si>
    <t>FA 100063</t>
  </si>
  <si>
    <t>FA 100064</t>
  </si>
  <si>
    <t>FA 100065</t>
  </si>
  <si>
    <t>FA 100066</t>
  </si>
  <si>
    <t>FA 100067</t>
  </si>
  <si>
    <t>FA 100068</t>
  </si>
  <si>
    <t>FA 100069</t>
  </si>
  <si>
    <t>FA 100070</t>
  </si>
  <si>
    <t>FA 100071</t>
  </si>
  <si>
    <t>FA 100072</t>
  </si>
  <si>
    <t>FA 100073</t>
  </si>
  <si>
    <t>M-600 ITP</t>
  </si>
  <si>
    <t>200 = 70 %
800 = 30 %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</si>
</sst>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_ ;[Red]\-#,##0.00\ "/>
    <numFmt numFmtId="165" formatCode="[$-C0A]d\-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49" fontId="0" fillId="0" borderId="0" xfId="0" applyNumberFormat="1" applyAlignment="1">
      <alignment horizontal="left"/>
    </xf>
    <xf numFmtId="0" fontId="0" fillId="2" borderId="0" xfId="0" applyFill="1"/>
    <xf numFmtId="164" fontId="0" fillId="2" borderId="0" xfId="0" applyNumberForma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49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 wrapText="1"/>
    </xf>
    <xf numFmtId="164" fontId="2" fillId="3" borderId="0" xfId="0" applyNumberFormat="1" applyFont="1" applyFill="1" applyAlignment="1">
      <alignment horizontal="center" wrapText="1"/>
    </xf>
    <xf numFmtId="164" fontId="1" fillId="3" borderId="0" xfId="0" applyNumberFormat="1" applyFont="1" applyFill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5" fontId="1" fillId="0" borderId="0" xfId="0" applyNumberFormat="1" applyFont="1" applyFill="1" applyBorder="1" applyAlignment="1">
      <alignment horizontal="center" vertical="center"/>
    </xf>
    <xf numFmtId="49" fontId="1" fillId="4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right"/>
    </xf>
    <xf numFmtId="1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49" fontId="5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4" fontId="1" fillId="6" borderId="0" xfId="0" applyNumberFormat="1" applyFont="1" applyFill="1" applyAlignment="1">
      <alignment horizontal="right"/>
    </xf>
    <xf numFmtId="164" fontId="1" fillId="8" borderId="0" xfId="0" applyNumberFormat="1" applyFont="1" applyFill="1" applyAlignment="1">
      <alignment horizontal="right"/>
    </xf>
    <xf numFmtId="164" fontId="1" fillId="9" borderId="0" xfId="0" applyNumberFormat="1" applyFont="1" applyFill="1" applyAlignment="1">
      <alignment horizontal="right"/>
    </xf>
    <xf numFmtId="164" fontId="1" fillId="10" borderId="0" xfId="0" applyNumberFormat="1" applyFont="1" applyFill="1" applyAlignment="1">
      <alignment horizontal="right"/>
    </xf>
    <xf numFmtId="49" fontId="1" fillId="10" borderId="0" xfId="0" applyNumberFormat="1" applyFont="1" applyFill="1" applyAlignment="1">
      <alignment horizontal="center"/>
    </xf>
    <xf numFmtId="49" fontId="1" fillId="9" borderId="0" xfId="0" applyNumberFormat="1" applyFont="1" applyFill="1" applyAlignment="1">
      <alignment horizontal="center"/>
    </xf>
    <xf numFmtId="49" fontId="1" fillId="8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right"/>
    </xf>
    <xf numFmtId="49" fontId="1" fillId="5" borderId="0" xfId="0" applyNumberFormat="1" applyFont="1" applyFill="1" applyAlignment="1">
      <alignment horizontal="center"/>
    </xf>
    <xf numFmtId="164" fontId="1" fillId="11" borderId="0" xfId="0" applyNumberFormat="1" applyFont="1" applyFill="1" applyAlignment="1">
      <alignment horizontal="right"/>
    </xf>
    <xf numFmtId="49" fontId="1" fillId="11" borderId="0" xfId="0" applyNumberFormat="1" applyFont="1" applyFill="1" applyAlignment="1">
      <alignment horizontal="center"/>
    </xf>
    <xf numFmtId="0" fontId="1" fillId="12" borderId="0" xfId="0" applyFont="1" applyFill="1" applyAlignment="1">
      <alignment vertical="center"/>
    </xf>
    <xf numFmtId="0" fontId="1" fillId="11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164" fontId="1" fillId="12" borderId="0" xfId="0" applyNumberFormat="1" applyFont="1" applyFill="1" applyAlignment="1">
      <alignment vertical="center"/>
    </xf>
    <xf numFmtId="164" fontId="1" fillId="11" borderId="0" xfId="0" applyNumberFormat="1" applyFont="1" applyFill="1" applyAlignment="1">
      <alignment vertical="center"/>
    </xf>
    <xf numFmtId="164" fontId="1" fillId="5" borderId="0" xfId="0" applyNumberFormat="1" applyFont="1" applyFill="1" applyAlignment="1">
      <alignment vertical="center"/>
    </xf>
    <xf numFmtId="164" fontId="1" fillId="9" borderId="0" xfId="0" applyNumberFormat="1" applyFont="1" applyFill="1" applyAlignment="1">
      <alignment vertical="center"/>
    </xf>
    <xf numFmtId="164" fontId="1" fillId="7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center"/>
    </xf>
    <xf numFmtId="164" fontId="0" fillId="0" borderId="0" xfId="0" applyNumberFormat="1"/>
    <xf numFmtId="164" fontId="1" fillId="4" borderId="0" xfId="0" applyNumberFormat="1" applyFont="1" applyFill="1"/>
    <xf numFmtId="0" fontId="1" fillId="10" borderId="0" xfId="0" applyFont="1" applyFill="1" applyAlignment="1">
      <alignment vertical="center"/>
    </xf>
    <xf numFmtId="164" fontId="1" fillId="10" borderId="0" xfId="0" applyNumberFormat="1" applyFont="1" applyFill="1"/>
    <xf numFmtId="164" fontId="1" fillId="0" borderId="1" xfId="0" applyNumberFormat="1" applyFont="1" applyBorder="1"/>
    <xf numFmtId="16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164" fontId="1" fillId="0" borderId="0" xfId="0" applyNumberFormat="1" applyFont="1" applyFill="1" applyAlignment="1">
      <alignment horizontal="right"/>
    </xf>
    <xf numFmtId="0" fontId="0" fillId="0" borderId="0" xfId="0" applyFill="1"/>
    <xf numFmtId="0" fontId="8" fillId="0" borderId="0" xfId="0" applyFont="1" applyFill="1" applyAlignment="1">
      <alignment horizontal="center"/>
    </xf>
    <xf numFmtId="164" fontId="1" fillId="2" borderId="2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4" fontId="1" fillId="0" borderId="0" xfId="0" applyNumberFormat="1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0" xfId="0" applyFont="1" applyFill="1"/>
    <xf numFmtId="0" fontId="1" fillId="0" borderId="0" xfId="0" applyFont="1"/>
    <xf numFmtId="164" fontId="1" fillId="0" borderId="0" xfId="0" applyNumberFormat="1" applyFont="1"/>
    <xf numFmtId="0" fontId="0" fillId="0" borderId="0" xfId="0" applyNumberFormat="1" applyFont="1" applyAlignment="1" applyProtection="1">
      <alignment horizontal="left" vertical="center"/>
      <protection locked="0"/>
    </xf>
    <xf numFmtId="49" fontId="1" fillId="13" borderId="0" xfId="0" applyNumberFormat="1" applyFont="1" applyFill="1" applyAlignment="1">
      <alignment horizontal="center"/>
    </xf>
    <xf numFmtId="164" fontId="1" fillId="13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2" borderId="0" xfId="0" quotePrefix="1" applyFont="1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CC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8"/>
  <sheetViews>
    <sheetView tabSelected="1" workbookViewId="0">
      <selection activeCell="K77" sqref="K77"/>
    </sheetView>
  </sheetViews>
  <sheetFormatPr baseColWidth="10" defaultColWidth="9.140625" defaultRowHeight="15" outlineLevelCol="1" x14ac:dyDescent="0.25"/>
  <cols>
    <col min="1" max="1" width="16.5703125" style="11" bestFit="1" customWidth="1"/>
    <col min="2" max="2" width="18.42578125" style="11" bestFit="1" customWidth="1"/>
    <col min="3" max="3" width="45.42578125" bestFit="1" customWidth="1"/>
    <col min="4" max="4" width="15.42578125" style="63" bestFit="1" customWidth="1"/>
    <col min="5" max="5" width="19.85546875" style="3" bestFit="1" customWidth="1"/>
    <col min="6" max="6" width="14.85546875" style="63" bestFit="1" customWidth="1"/>
    <col min="7" max="7" width="18.28515625" style="3" bestFit="1" customWidth="1"/>
    <col min="8" max="8" width="17.140625" style="4" bestFit="1" customWidth="1"/>
    <col min="9" max="9" width="7" style="12" bestFit="1" customWidth="1"/>
    <col min="10" max="10" width="11.7109375" style="12" bestFit="1" customWidth="1"/>
    <col min="11" max="11" width="11.28515625" style="12" bestFit="1" customWidth="1"/>
    <col min="12" max="12" width="10.28515625" style="12" bestFit="1" customWidth="1"/>
    <col min="13" max="13" width="10" style="12" bestFit="1" customWidth="1"/>
    <col min="14" max="14" width="9.140625" style="2" hidden="1" customWidth="1" outlineLevel="1"/>
    <col min="15" max="16" width="22.140625" style="2" hidden="1" customWidth="1" outlineLevel="1"/>
    <col min="17" max="17" width="9.140625" hidden="1" customWidth="1" outlineLevel="1"/>
    <col min="18" max="18" width="8.28515625" hidden="1" customWidth="1" outlineLevel="1"/>
    <col min="19" max="19" width="15.28515625" style="12" bestFit="1" customWidth="1" collapsed="1"/>
    <col min="20" max="20" width="15.28515625" style="12" bestFit="1" customWidth="1"/>
    <col min="22" max="22" width="25.28515625" customWidth="1"/>
    <col min="23" max="23" width="12.140625" style="47" bestFit="1" customWidth="1"/>
  </cols>
  <sheetData>
    <row r="1" spans="1:26" s="6" customFormat="1" ht="75" x14ac:dyDescent="0.25">
      <c r="A1" s="5" t="s">
        <v>0</v>
      </c>
      <c r="B1" s="5" t="s">
        <v>1</v>
      </c>
      <c r="C1" s="5" t="s">
        <v>2</v>
      </c>
      <c r="D1" s="6" t="s">
        <v>3</v>
      </c>
      <c r="E1" s="8" t="s">
        <v>97</v>
      </c>
      <c r="F1" s="6" t="s">
        <v>4</v>
      </c>
      <c r="G1" s="9" t="s">
        <v>85</v>
      </c>
      <c r="H1" s="8" t="s">
        <v>87</v>
      </c>
      <c r="I1" s="5" t="s">
        <v>88</v>
      </c>
      <c r="J1" s="5" t="s">
        <v>86</v>
      </c>
      <c r="K1" s="5" t="s">
        <v>89</v>
      </c>
      <c r="L1" s="5" t="s">
        <v>90</v>
      </c>
      <c r="M1" s="5" t="s">
        <v>91</v>
      </c>
      <c r="N1" s="5" t="s">
        <v>92</v>
      </c>
      <c r="O1" s="5" t="s">
        <v>93</v>
      </c>
      <c r="P1" s="5" t="s">
        <v>94</v>
      </c>
      <c r="Q1" s="5" t="s">
        <v>95</v>
      </c>
      <c r="R1" s="5" t="s">
        <v>96</v>
      </c>
      <c r="S1" s="7" t="s">
        <v>98</v>
      </c>
      <c r="T1" s="7" t="s">
        <v>99</v>
      </c>
      <c r="W1" s="46"/>
    </row>
    <row r="2" spans="1:26" x14ac:dyDescent="0.25">
      <c r="A2" s="35" t="s">
        <v>5</v>
      </c>
      <c r="B2" s="10" t="s">
        <v>6</v>
      </c>
      <c r="C2" s="1" t="s">
        <v>7</v>
      </c>
      <c r="D2" s="64">
        <v>42942</v>
      </c>
      <c r="E2" s="34">
        <f>137929.65-E3-E4-E5-E16-E18-E22-E23</f>
        <v>48129.649999999994</v>
      </c>
      <c r="F2" s="60">
        <v>38964</v>
      </c>
      <c r="G2" s="3">
        <v>96147.17</v>
      </c>
      <c r="H2" s="34">
        <f>2691.09-5.07</f>
        <v>2686.02</v>
      </c>
      <c r="I2" s="12">
        <v>171</v>
      </c>
      <c r="J2" s="73">
        <v>200</v>
      </c>
      <c r="K2" s="73"/>
      <c r="L2" s="12" t="s">
        <v>103</v>
      </c>
      <c r="M2" s="12" t="s">
        <v>105</v>
      </c>
      <c r="S2" s="12">
        <f>+T2*12-5</f>
        <v>91</v>
      </c>
      <c r="T2" s="23">
        <v>8</v>
      </c>
    </row>
    <row r="3" spans="1:26" x14ac:dyDescent="0.25">
      <c r="A3" s="35" t="s">
        <v>5</v>
      </c>
      <c r="B3" s="10" t="s">
        <v>8</v>
      </c>
      <c r="C3" s="1" t="s">
        <v>9</v>
      </c>
      <c r="D3" s="64">
        <v>42942</v>
      </c>
      <c r="E3" s="34">
        <v>20000</v>
      </c>
      <c r="F3" s="60">
        <v>39056</v>
      </c>
      <c r="G3" s="3">
        <v>48900</v>
      </c>
      <c r="H3" s="34">
        <v>1026.43</v>
      </c>
      <c r="I3" s="12">
        <v>171</v>
      </c>
      <c r="J3" s="73">
        <v>200</v>
      </c>
      <c r="K3" s="73"/>
      <c r="L3" s="12" t="s">
        <v>103</v>
      </c>
      <c r="M3" s="12" t="s">
        <v>105</v>
      </c>
      <c r="S3" s="12">
        <f t="shared" ref="S3:S25" si="0">+T3*12-5</f>
        <v>91</v>
      </c>
      <c r="T3" s="23">
        <v>8</v>
      </c>
    </row>
    <row r="4" spans="1:26" x14ac:dyDescent="0.25">
      <c r="A4" s="35" t="s">
        <v>5</v>
      </c>
      <c r="B4" s="10" t="s">
        <v>10</v>
      </c>
      <c r="C4" s="1" t="s">
        <v>11</v>
      </c>
      <c r="D4" s="64">
        <v>42942</v>
      </c>
      <c r="E4" s="34">
        <v>60000</v>
      </c>
      <c r="F4" s="60">
        <v>39056</v>
      </c>
      <c r="G4" s="3">
        <v>330000</v>
      </c>
      <c r="H4" s="34">
        <v>3079.97</v>
      </c>
      <c r="I4" s="12">
        <v>171</v>
      </c>
      <c r="J4" s="73">
        <v>200</v>
      </c>
      <c r="K4" s="73"/>
      <c r="L4" s="12" t="s">
        <v>103</v>
      </c>
      <c r="M4" s="12" t="s">
        <v>105</v>
      </c>
      <c r="S4" s="12">
        <f t="shared" si="0"/>
        <v>91</v>
      </c>
      <c r="T4" s="23">
        <v>8</v>
      </c>
    </row>
    <row r="5" spans="1:26" x14ac:dyDescent="0.25">
      <c r="A5" s="35" t="s">
        <v>5</v>
      </c>
      <c r="B5" s="10" t="s">
        <v>12</v>
      </c>
      <c r="C5" s="1" t="s">
        <v>13</v>
      </c>
      <c r="D5" s="64">
        <v>42942</v>
      </c>
      <c r="E5" s="34">
        <v>4000</v>
      </c>
      <c r="F5" s="60">
        <v>39687</v>
      </c>
      <c r="G5" s="3">
        <v>4041</v>
      </c>
      <c r="H5" s="34">
        <v>412.8</v>
      </c>
      <c r="I5" s="12">
        <v>171</v>
      </c>
      <c r="J5" s="73">
        <v>200</v>
      </c>
      <c r="K5" s="73"/>
      <c r="L5" s="12" t="s">
        <v>103</v>
      </c>
      <c r="M5" s="12" t="s">
        <v>105</v>
      </c>
      <c r="S5" s="12">
        <f t="shared" si="0"/>
        <v>91</v>
      </c>
      <c r="T5" s="23">
        <v>8</v>
      </c>
      <c r="V5" s="49" t="s">
        <v>141</v>
      </c>
      <c r="W5" s="50">
        <v>234366.7</v>
      </c>
    </row>
    <row r="6" spans="1:26" ht="30" x14ac:dyDescent="0.25">
      <c r="A6" s="28" t="s">
        <v>14</v>
      </c>
      <c r="B6" s="10" t="s">
        <v>15</v>
      </c>
      <c r="C6" s="1" t="s">
        <v>16</v>
      </c>
      <c r="D6" s="64">
        <v>42942</v>
      </c>
      <c r="E6" s="27">
        <v>765633.3</v>
      </c>
      <c r="F6" s="60">
        <v>38805</v>
      </c>
      <c r="G6" s="3">
        <v>839874.07</v>
      </c>
      <c r="H6" s="27">
        <v>10106.74</v>
      </c>
      <c r="I6" s="73">
        <v>171</v>
      </c>
      <c r="J6" s="73" t="s">
        <v>139</v>
      </c>
      <c r="K6" s="75" t="s">
        <v>190</v>
      </c>
      <c r="L6" s="12" t="s">
        <v>104</v>
      </c>
      <c r="M6" s="12" t="s">
        <v>105</v>
      </c>
      <c r="S6" s="12">
        <f t="shared" si="0"/>
        <v>391</v>
      </c>
      <c r="T6" s="23">
        <v>33</v>
      </c>
      <c r="V6" s="49" t="s">
        <v>142</v>
      </c>
      <c r="W6" s="50">
        <v>765633.3</v>
      </c>
    </row>
    <row r="7" spans="1:26" x14ac:dyDescent="0.25">
      <c r="A7" s="29" t="s">
        <v>17</v>
      </c>
      <c r="B7" s="10" t="s">
        <v>18</v>
      </c>
      <c r="C7" s="1" t="s">
        <v>19</v>
      </c>
      <c r="D7" s="64">
        <v>42942</v>
      </c>
      <c r="E7" s="26">
        <v>1</v>
      </c>
      <c r="F7" s="60">
        <v>36526</v>
      </c>
      <c r="G7" s="3">
        <v>25328.86</v>
      </c>
      <c r="H7" s="26">
        <v>1</v>
      </c>
      <c r="I7" s="12">
        <v>171</v>
      </c>
      <c r="J7" s="73">
        <v>800</v>
      </c>
      <c r="K7" s="73"/>
      <c r="L7" s="12" t="s">
        <v>103</v>
      </c>
      <c r="M7" s="12" t="s">
        <v>105</v>
      </c>
      <c r="T7" s="12" t="s">
        <v>140</v>
      </c>
      <c r="V7" s="36" t="s">
        <v>143</v>
      </c>
      <c r="W7" s="41">
        <v>385120.96</v>
      </c>
    </row>
    <row r="8" spans="1:26" x14ac:dyDescent="0.25">
      <c r="A8" s="29" t="s">
        <v>17</v>
      </c>
      <c r="B8" s="10" t="s">
        <v>20</v>
      </c>
      <c r="C8" s="1" t="s">
        <v>21</v>
      </c>
      <c r="D8" s="64">
        <v>42942</v>
      </c>
      <c r="E8" s="26">
        <v>1</v>
      </c>
      <c r="F8" s="60">
        <v>40364</v>
      </c>
      <c r="G8" s="3">
        <v>3094.6</v>
      </c>
      <c r="H8" s="26">
        <v>1</v>
      </c>
      <c r="I8" s="12">
        <v>171</v>
      </c>
      <c r="J8" s="12">
        <v>800</v>
      </c>
      <c r="L8" s="12" t="s">
        <v>103</v>
      </c>
      <c r="M8" s="12" t="s">
        <v>105</v>
      </c>
      <c r="T8" s="12" t="s">
        <v>140</v>
      </c>
      <c r="V8" s="37" t="s">
        <v>144</v>
      </c>
      <c r="W8" s="42">
        <v>137929.65</v>
      </c>
    </row>
    <row r="9" spans="1:26" x14ac:dyDescent="0.25">
      <c r="A9" s="29" t="s">
        <v>17</v>
      </c>
      <c r="B9" s="10" t="s">
        <v>22</v>
      </c>
      <c r="C9" s="1" t="s">
        <v>23</v>
      </c>
      <c r="D9" s="64">
        <v>42942</v>
      </c>
      <c r="E9" s="26">
        <v>1</v>
      </c>
      <c r="F9" s="60">
        <v>41158</v>
      </c>
      <c r="G9" s="3">
        <v>726.36</v>
      </c>
      <c r="H9" s="26">
        <v>1</v>
      </c>
      <c r="I9" s="12">
        <v>171</v>
      </c>
      <c r="J9" s="12">
        <v>800</v>
      </c>
      <c r="L9" s="12" t="s">
        <v>103</v>
      </c>
      <c r="M9" s="12" t="s">
        <v>105</v>
      </c>
      <c r="T9" s="12" t="s">
        <v>140</v>
      </c>
      <c r="V9" s="38" t="s">
        <v>145</v>
      </c>
      <c r="W9" s="43">
        <v>2495.5</v>
      </c>
    </row>
    <row r="10" spans="1:26" x14ac:dyDescent="0.25">
      <c r="A10" s="29" t="s">
        <v>17</v>
      </c>
      <c r="B10" s="10" t="s">
        <v>24</v>
      </c>
      <c r="C10" s="1" t="s">
        <v>25</v>
      </c>
      <c r="D10" s="64">
        <v>42942</v>
      </c>
      <c r="E10" s="26">
        <v>1</v>
      </c>
      <c r="F10" s="60">
        <v>41190</v>
      </c>
      <c r="G10" s="3">
        <v>114.88</v>
      </c>
      <c r="H10" s="26">
        <v>1</v>
      </c>
      <c r="I10" s="12">
        <v>171</v>
      </c>
      <c r="J10" s="12">
        <v>800</v>
      </c>
      <c r="L10" s="12" t="s">
        <v>103</v>
      </c>
      <c r="M10" s="12" t="s">
        <v>105</v>
      </c>
      <c r="T10" s="12" t="s">
        <v>140</v>
      </c>
      <c r="V10" s="39" t="s">
        <v>146</v>
      </c>
      <c r="W10" s="44">
        <v>676</v>
      </c>
    </row>
    <row r="11" spans="1:26" x14ac:dyDescent="0.25">
      <c r="A11" s="29" t="s">
        <v>17</v>
      </c>
      <c r="B11" s="10" t="s">
        <v>26</v>
      </c>
      <c r="C11" s="1" t="s">
        <v>27</v>
      </c>
      <c r="D11" s="64">
        <v>42942</v>
      </c>
      <c r="E11" s="26">
        <v>1</v>
      </c>
      <c r="F11" s="60">
        <v>41367</v>
      </c>
      <c r="G11" s="3">
        <v>650</v>
      </c>
      <c r="H11" s="26">
        <v>1</v>
      </c>
      <c r="I11" s="12">
        <v>171</v>
      </c>
      <c r="J11" s="12">
        <v>800</v>
      </c>
      <c r="L11" s="12" t="s">
        <v>103</v>
      </c>
      <c r="M11" s="12" t="s">
        <v>105</v>
      </c>
      <c r="T11" s="12" t="s">
        <v>140</v>
      </c>
      <c r="V11" s="40" t="s">
        <v>147</v>
      </c>
      <c r="W11" s="45">
        <v>5300</v>
      </c>
      <c r="Z11" s="2"/>
    </row>
    <row r="12" spans="1:26" x14ac:dyDescent="0.25">
      <c r="A12" s="29" t="s">
        <v>17</v>
      </c>
      <c r="B12" s="10" t="s">
        <v>28</v>
      </c>
      <c r="C12" s="1" t="s">
        <v>27</v>
      </c>
      <c r="D12" s="64">
        <v>42942</v>
      </c>
      <c r="E12" s="26">
        <f>676-E7-E8-E9-E10-E11-E13-E14-E15</f>
        <v>668</v>
      </c>
      <c r="F12" s="60">
        <v>42929</v>
      </c>
      <c r="G12" s="3">
        <v>676</v>
      </c>
      <c r="H12" s="26">
        <v>73.180000000000007</v>
      </c>
      <c r="I12" s="12">
        <v>171</v>
      </c>
      <c r="J12" s="12">
        <v>800</v>
      </c>
      <c r="L12" s="12" t="s">
        <v>103</v>
      </c>
      <c r="M12" s="12" t="s">
        <v>105</v>
      </c>
      <c r="S12" s="12">
        <f t="shared" si="0"/>
        <v>43</v>
      </c>
      <c r="T12" s="23">
        <v>4</v>
      </c>
    </row>
    <row r="13" spans="1:26" ht="15.75" thickBot="1" x14ac:dyDescent="0.3">
      <c r="A13" s="29" t="s">
        <v>17</v>
      </c>
      <c r="B13" s="10" t="s">
        <v>29</v>
      </c>
      <c r="C13" s="1" t="s">
        <v>30</v>
      </c>
      <c r="D13" s="64">
        <v>42942</v>
      </c>
      <c r="E13" s="26">
        <v>1</v>
      </c>
      <c r="F13" s="60">
        <v>42121</v>
      </c>
      <c r="G13" s="3">
        <v>489</v>
      </c>
      <c r="H13" s="26">
        <v>1</v>
      </c>
      <c r="I13" s="12">
        <v>171</v>
      </c>
      <c r="J13" s="12">
        <v>800</v>
      </c>
      <c r="L13" s="12" t="s">
        <v>103</v>
      </c>
      <c r="M13" s="12" t="s">
        <v>105</v>
      </c>
      <c r="T13" s="12" t="s">
        <v>140</v>
      </c>
      <c r="W13" s="51">
        <f>SUM(W5:W12)</f>
        <v>1531522.1099999999</v>
      </c>
    </row>
    <row r="14" spans="1:26" ht="15.75" thickTop="1" x14ac:dyDescent="0.25">
      <c r="A14" s="29" t="s">
        <v>17</v>
      </c>
      <c r="B14" s="10" t="s">
        <v>31</v>
      </c>
      <c r="C14" s="1" t="s">
        <v>32</v>
      </c>
      <c r="D14" s="64">
        <v>42942</v>
      </c>
      <c r="E14" s="26">
        <v>1</v>
      </c>
      <c r="F14" s="60">
        <v>39820</v>
      </c>
      <c r="G14" s="3">
        <v>94</v>
      </c>
      <c r="H14" s="26">
        <v>1</v>
      </c>
      <c r="I14" s="12">
        <v>171</v>
      </c>
      <c r="J14" s="12">
        <v>800</v>
      </c>
      <c r="L14" s="12" t="s">
        <v>103</v>
      </c>
      <c r="M14" s="12" t="s">
        <v>105</v>
      </c>
      <c r="T14" s="12" t="s">
        <v>140</v>
      </c>
    </row>
    <row r="15" spans="1:26" x14ac:dyDescent="0.25">
      <c r="A15" s="29" t="s">
        <v>17</v>
      </c>
      <c r="B15" s="10" t="s">
        <v>33</v>
      </c>
      <c r="C15" s="1" t="s">
        <v>34</v>
      </c>
      <c r="D15" s="64">
        <v>42942</v>
      </c>
      <c r="E15" s="26">
        <v>1</v>
      </c>
      <c r="F15" s="60">
        <v>38805</v>
      </c>
      <c r="G15" s="3">
        <v>1477.32</v>
      </c>
      <c r="H15" s="26">
        <v>1</v>
      </c>
      <c r="I15" s="12">
        <v>171</v>
      </c>
      <c r="J15" s="12">
        <v>800</v>
      </c>
      <c r="L15" s="12" t="s">
        <v>103</v>
      </c>
      <c r="M15" s="12" t="s">
        <v>105</v>
      </c>
      <c r="T15" s="12" t="s">
        <v>140</v>
      </c>
    </row>
    <row r="16" spans="1:26" x14ac:dyDescent="0.25">
      <c r="A16" s="35" t="s">
        <v>5</v>
      </c>
      <c r="B16" s="10" t="s">
        <v>35</v>
      </c>
      <c r="C16" s="1" t="s">
        <v>36</v>
      </c>
      <c r="D16" s="64">
        <v>42942</v>
      </c>
      <c r="E16" s="34">
        <v>200</v>
      </c>
      <c r="F16" s="60">
        <v>40567</v>
      </c>
      <c r="G16" s="3">
        <v>3274.7</v>
      </c>
      <c r="H16" s="34">
        <v>200</v>
      </c>
      <c r="I16" s="12">
        <v>171</v>
      </c>
      <c r="J16" s="73">
        <v>200</v>
      </c>
      <c r="K16" s="73"/>
      <c r="L16" s="12" t="s">
        <v>103</v>
      </c>
      <c r="M16" s="12" t="s">
        <v>105</v>
      </c>
      <c r="S16" s="12">
        <f t="shared" si="0"/>
        <v>91</v>
      </c>
      <c r="T16" s="23">
        <v>8</v>
      </c>
    </row>
    <row r="17" spans="1:23" ht="30" x14ac:dyDescent="0.25">
      <c r="A17" s="31" t="s">
        <v>5</v>
      </c>
      <c r="B17" s="10" t="s">
        <v>37</v>
      </c>
      <c r="C17" s="1" t="s">
        <v>38</v>
      </c>
      <c r="D17" s="64">
        <v>42942</v>
      </c>
      <c r="E17" s="24">
        <v>385120.96</v>
      </c>
      <c r="F17" s="60">
        <v>39056</v>
      </c>
      <c r="G17" s="3">
        <v>479613.78</v>
      </c>
      <c r="H17" s="24">
        <v>16776.5</v>
      </c>
      <c r="I17" s="12">
        <v>171</v>
      </c>
      <c r="J17" s="73" t="s">
        <v>139</v>
      </c>
      <c r="K17" s="75" t="s">
        <v>190</v>
      </c>
      <c r="L17" s="12" t="s">
        <v>103</v>
      </c>
      <c r="M17" s="12" t="s">
        <v>105</v>
      </c>
      <c r="S17" s="12">
        <f t="shared" si="0"/>
        <v>115</v>
      </c>
      <c r="T17" s="23">
        <v>10</v>
      </c>
    </row>
    <row r="18" spans="1:23" x14ac:dyDescent="0.25">
      <c r="A18" s="35" t="s">
        <v>5</v>
      </c>
      <c r="B18" s="10" t="s">
        <v>39</v>
      </c>
      <c r="C18" s="1" t="s">
        <v>40</v>
      </c>
      <c r="D18" s="64">
        <v>42942</v>
      </c>
      <c r="E18" s="34">
        <v>4000</v>
      </c>
      <c r="F18" s="60">
        <v>38805</v>
      </c>
      <c r="G18" s="3">
        <v>5624.42</v>
      </c>
      <c r="H18" s="34">
        <v>412.8</v>
      </c>
      <c r="I18" s="12">
        <v>171</v>
      </c>
      <c r="J18" s="12">
        <v>800</v>
      </c>
      <c r="L18" s="12" t="s">
        <v>103</v>
      </c>
      <c r="M18" s="12" t="s">
        <v>105</v>
      </c>
      <c r="S18" s="12">
        <f t="shared" si="0"/>
        <v>91</v>
      </c>
      <c r="T18" s="23">
        <v>8</v>
      </c>
    </row>
    <row r="19" spans="1:23" s="20" customFormat="1" x14ac:dyDescent="0.25">
      <c r="A19" s="14" t="s">
        <v>41</v>
      </c>
      <c r="B19" s="14" t="s">
        <v>42</v>
      </c>
      <c r="C19" s="15" t="s">
        <v>43</v>
      </c>
      <c r="D19" s="16">
        <v>42942</v>
      </c>
      <c r="E19" s="17">
        <v>234366.7</v>
      </c>
      <c r="F19" s="18">
        <v>37321</v>
      </c>
      <c r="G19" s="17">
        <v>204883.46</v>
      </c>
      <c r="H19" s="17"/>
      <c r="I19" s="19">
        <v>171</v>
      </c>
      <c r="J19" s="74"/>
      <c r="K19" s="74"/>
      <c r="L19" s="19" t="s">
        <v>104</v>
      </c>
      <c r="M19" s="19" t="s">
        <v>105</v>
      </c>
      <c r="S19" s="19"/>
      <c r="T19" s="22"/>
      <c r="W19" s="48"/>
    </row>
    <row r="20" spans="1:23" x14ac:dyDescent="0.25">
      <c r="A20" s="33" t="s">
        <v>44</v>
      </c>
      <c r="B20" s="10" t="s">
        <v>45</v>
      </c>
      <c r="C20" s="1" t="s">
        <v>46</v>
      </c>
      <c r="D20" s="64">
        <v>42942</v>
      </c>
      <c r="E20" s="32">
        <f>2495.5-E21</f>
        <v>2494.5</v>
      </c>
      <c r="F20" s="60">
        <v>39083</v>
      </c>
      <c r="G20" s="3">
        <v>68266.149999999994</v>
      </c>
      <c r="H20" s="32">
        <v>217.35</v>
      </c>
      <c r="I20" s="12">
        <v>171</v>
      </c>
      <c r="J20" s="73">
        <v>200</v>
      </c>
      <c r="K20" s="73"/>
      <c r="L20" s="12" t="s">
        <v>103</v>
      </c>
      <c r="M20" s="12" t="s">
        <v>105</v>
      </c>
      <c r="S20" s="12">
        <f t="shared" si="0"/>
        <v>55</v>
      </c>
      <c r="T20" s="23">
        <v>5</v>
      </c>
    </row>
    <row r="21" spans="1:23" x14ac:dyDescent="0.25">
      <c r="A21" s="33" t="s">
        <v>44</v>
      </c>
      <c r="B21" s="10" t="s">
        <v>47</v>
      </c>
      <c r="C21" s="1" t="s">
        <v>48</v>
      </c>
      <c r="D21" s="64">
        <v>42942</v>
      </c>
      <c r="E21" s="32">
        <v>1</v>
      </c>
      <c r="F21" s="60">
        <v>38313</v>
      </c>
      <c r="G21" s="3">
        <v>3082.21</v>
      </c>
      <c r="H21" s="32">
        <v>1</v>
      </c>
      <c r="I21" s="12">
        <v>171</v>
      </c>
      <c r="J21" s="73">
        <v>200</v>
      </c>
      <c r="K21" s="73"/>
      <c r="L21" s="12" t="s">
        <v>103</v>
      </c>
      <c r="M21" s="12" t="s">
        <v>105</v>
      </c>
      <c r="T21" s="12" t="s">
        <v>140</v>
      </c>
    </row>
    <row r="22" spans="1:23" x14ac:dyDescent="0.25">
      <c r="A22" s="35" t="s">
        <v>5</v>
      </c>
      <c r="B22" s="10" t="s">
        <v>49</v>
      </c>
      <c r="C22" s="1" t="s">
        <v>50</v>
      </c>
      <c r="D22" s="64">
        <v>42942</v>
      </c>
      <c r="E22" s="34">
        <v>1000</v>
      </c>
      <c r="F22" s="60">
        <v>40165</v>
      </c>
      <c r="G22" s="3">
        <v>1696.5</v>
      </c>
      <c r="H22" s="34">
        <v>51.56</v>
      </c>
      <c r="I22" s="12">
        <v>171</v>
      </c>
      <c r="J22" s="73">
        <v>200</v>
      </c>
      <c r="K22" s="73"/>
      <c r="L22" s="12" t="s">
        <v>103</v>
      </c>
      <c r="M22" s="12" t="s">
        <v>105</v>
      </c>
      <c r="S22" s="12">
        <f t="shared" si="0"/>
        <v>91</v>
      </c>
      <c r="T22" s="23">
        <v>8</v>
      </c>
    </row>
    <row r="23" spans="1:23" x14ac:dyDescent="0.25">
      <c r="A23" s="35" t="s">
        <v>5</v>
      </c>
      <c r="B23" s="10" t="s">
        <v>51</v>
      </c>
      <c r="C23" s="1" t="s">
        <v>52</v>
      </c>
      <c r="D23" s="64">
        <v>42942</v>
      </c>
      <c r="E23" s="34">
        <v>600</v>
      </c>
      <c r="F23" s="60">
        <v>39994</v>
      </c>
      <c r="G23" s="3">
        <v>799</v>
      </c>
      <c r="H23" s="34">
        <v>30.94</v>
      </c>
      <c r="I23" s="12">
        <v>171</v>
      </c>
      <c r="J23" s="73">
        <v>200</v>
      </c>
      <c r="K23" s="73"/>
      <c r="L23" s="12" t="s">
        <v>103</v>
      </c>
      <c r="M23" s="12" t="s">
        <v>105</v>
      </c>
      <c r="S23" s="12">
        <f t="shared" si="0"/>
        <v>91</v>
      </c>
      <c r="T23" s="23">
        <v>8</v>
      </c>
    </row>
    <row r="24" spans="1:23" x14ac:dyDescent="0.25">
      <c r="A24" s="30" t="s">
        <v>106</v>
      </c>
      <c r="B24" s="10" t="s">
        <v>54</v>
      </c>
      <c r="C24" s="1" t="s">
        <v>55</v>
      </c>
      <c r="D24" s="64">
        <v>42942</v>
      </c>
      <c r="E24" s="25">
        <v>1</v>
      </c>
      <c r="F24" s="60">
        <v>36526</v>
      </c>
      <c r="G24" s="3">
        <v>15514.62</v>
      </c>
      <c r="H24" s="25">
        <v>1</v>
      </c>
      <c r="I24" s="12">
        <v>171</v>
      </c>
      <c r="J24" s="73">
        <v>200</v>
      </c>
      <c r="K24" s="73"/>
      <c r="L24" s="12" t="s">
        <v>103</v>
      </c>
      <c r="M24" s="12" t="s">
        <v>105</v>
      </c>
      <c r="T24" s="12" t="s">
        <v>140</v>
      </c>
    </row>
    <row r="25" spans="1:23" x14ac:dyDescent="0.25">
      <c r="A25" s="30" t="s">
        <v>106</v>
      </c>
      <c r="B25" s="10" t="s">
        <v>56</v>
      </c>
      <c r="C25" s="1" t="s">
        <v>57</v>
      </c>
      <c r="D25" s="64">
        <v>42942</v>
      </c>
      <c r="E25" s="25">
        <v>2643.5</v>
      </c>
      <c r="F25" s="60">
        <v>39041</v>
      </c>
      <c r="G25" s="3">
        <v>2800</v>
      </c>
      <c r="H25" s="25">
        <v>115.31</v>
      </c>
      <c r="I25" s="12">
        <v>171</v>
      </c>
      <c r="J25" s="73">
        <v>200</v>
      </c>
      <c r="K25" s="73"/>
      <c r="L25" s="12" t="s">
        <v>103</v>
      </c>
      <c r="M25" s="12" t="s">
        <v>105</v>
      </c>
      <c r="S25" s="12">
        <f t="shared" si="0"/>
        <v>115</v>
      </c>
      <c r="T25" s="23">
        <v>10</v>
      </c>
    </row>
    <row r="26" spans="1:23" x14ac:dyDescent="0.25">
      <c r="A26" s="30" t="s">
        <v>106</v>
      </c>
      <c r="B26" s="10" t="s">
        <v>58</v>
      </c>
      <c r="C26" s="1" t="s">
        <v>59</v>
      </c>
      <c r="D26" s="64">
        <v>42942</v>
      </c>
      <c r="E26" s="25">
        <v>2643.5</v>
      </c>
      <c r="F26" s="60">
        <v>39041</v>
      </c>
      <c r="G26" s="3">
        <v>2500</v>
      </c>
      <c r="H26" s="25">
        <v>115.31</v>
      </c>
      <c r="I26" s="12">
        <v>171</v>
      </c>
      <c r="J26" s="12">
        <v>200</v>
      </c>
      <c r="L26" s="12" t="s">
        <v>103</v>
      </c>
      <c r="M26" s="12" t="s">
        <v>105</v>
      </c>
      <c r="S26" s="12">
        <f t="shared" ref="S26" si="1">+T26*12-5</f>
        <v>115</v>
      </c>
      <c r="T26" s="23">
        <v>10</v>
      </c>
    </row>
    <row r="27" spans="1:23" x14ac:dyDescent="0.25">
      <c r="A27" s="30" t="s">
        <v>53</v>
      </c>
      <c r="B27" s="10" t="s">
        <v>60</v>
      </c>
      <c r="C27" s="1" t="s">
        <v>61</v>
      </c>
      <c r="D27" s="64">
        <v>42942</v>
      </c>
      <c r="E27" s="25">
        <v>1</v>
      </c>
      <c r="F27" s="60">
        <v>36526</v>
      </c>
      <c r="G27" s="3">
        <v>16908</v>
      </c>
      <c r="H27" s="25">
        <v>1</v>
      </c>
      <c r="I27" s="12">
        <v>171</v>
      </c>
      <c r="J27" s="12">
        <v>200</v>
      </c>
      <c r="L27" s="12" t="s">
        <v>103</v>
      </c>
      <c r="M27" s="12" t="s">
        <v>105</v>
      </c>
      <c r="T27" s="12" t="s">
        <v>140</v>
      </c>
    </row>
    <row r="28" spans="1:23" x14ac:dyDescent="0.25">
      <c r="A28" s="30" t="s">
        <v>53</v>
      </c>
      <c r="B28" s="10" t="s">
        <v>62</v>
      </c>
      <c r="C28" s="1" t="s">
        <v>63</v>
      </c>
      <c r="D28" s="64">
        <v>42942</v>
      </c>
      <c r="E28" s="25">
        <v>1</v>
      </c>
      <c r="F28" s="60">
        <v>37657</v>
      </c>
      <c r="G28" s="3">
        <v>10706.28</v>
      </c>
      <c r="H28" s="25">
        <v>1</v>
      </c>
      <c r="I28" s="12">
        <v>171</v>
      </c>
      <c r="J28" s="12">
        <v>200</v>
      </c>
      <c r="L28" s="12" t="s">
        <v>103</v>
      </c>
      <c r="M28" s="12" t="s">
        <v>105</v>
      </c>
      <c r="T28" s="12" t="s">
        <v>140</v>
      </c>
    </row>
    <row r="29" spans="1:23" x14ac:dyDescent="0.25">
      <c r="A29" s="30" t="s">
        <v>53</v>
      </c>
      <c r="B29" s="10" t="s">
        <v>64</v>
      </c>
      <c r="C29" s="1" t="s">
        <v>65</v>
      </c>
      <c r="D29" s="64">
        <v>42942</v>
      </c>
      <c r="E29" s="25">
        <v>1</v>
      </c>
      <c r="F29" s="60">
        <v>36526</v>
      </c>
      <c r="G29" s="3">
        <v>8141.75</v>
      </c>
      <c r="H29" s="25">
        <v>1</v>
      </c>
      <c r="I29" s="12">
        <v>171</v>
      </c>
      <c r="J29" s="12">
        <v>200</v>
      </c>
      <c r="L29" s="12" t="s">
        <v>103</v>
      </c>
      <c r="M29" s="12" t="s">
        <v>105</v>
      </c>
      <c r="T29" s="12" t="s">
        <v>140</v>
      </c>
    </row>
    <row r="30" spans="1:23" x14ac:dyDescent="0.25">
      <c r="A30" s="30" t="s">
        <v>53</v>
      </c>
      <c r="B30" s="10" t="s">
        <v>66</v>
      </c>
      <c r="C30" s="1" t="s">
        <v>67</v>
      </c>
      <c r="D30" s="64">
        <v>42942</v>
      </c>
      <c r="E30" s="25">
        <v>1</v>
      </c>
      <c r="F30" s="60">
        <v>38483</v>
      </c>
      <c r="G30" s="3">
        <v>11014.14</v>
      </c>
      <c r="H30" s="25">
        <v>1</v>
      </c>
      <c r="I30" s="12">
        <v>171</v>
      </c>
      <c r="J30" s="12">
        <v>200</v>
      </c>
      <c r="L30" s="12" t="s">
        <v>103</v>
      </c>
      <c r="M30" s="12" t="s">
        <v>105</v>
      </c>
      <c r="T30" s="12" t="s">
        <v>140</v>
      </c>
    </row>
    <row r="31" spans="1:23" x14ac:dyDescent="0.25">
      <c r="A31" s="30" t="s">
        <v>53</v>
      </c>
      <c r="B31" s="10" t="s">
        <v>68</v>
      </c>
      <c r="C31" s="1" t="s">
        <v>69</v>
      </c>
      <c r="D31" s="64">
        <v>42942</v>
      </c>
      <c r="E31" s="25">
        <v>1</v>
      </c>
      <c r="F31" s="60">
        <v>38639</v>
      </c>
      <c r="G31" s="3">
        <v>7300</v>
      </c>
      <c r="H31" s="25">
        <v>1</v>
      </c>
      <c r="I31" s="12">
        <v>171</v>
      </c>
      <c r="J31" s="12">
        <v>200</v>
      </c>
      <c r="L31" s="12" t="s">
        <v>103</v>
      </c>
      <c r="M31" s="12" t="s">
        <v>105</v>
      </c>
      <c r="T31" s="12" t="s">
        <v>140</v>
      </c>
    </row>
    <row r="32" spans="1:23" x14ac:dyDescent="0.25">
      <c r="A32" s="30" t="s">
        <v>53</v>
      </c>
      <c r="B32" s="10" t="s">
        <v>70</v>
      </c>
      <c r="C32" s="1" t="s">
        <v>71</v>
      </c>
      <c r="D32" s="64">
        <v>42942</v>
      </c>
      <c r="E32" s="25">
        <v>1</v>
      </c>
      <c r="F32" s="60">
        <v>38639</v>
      </c>
      <c r="G32" s="3">
        <v>7300</v>
      </c>
      <c r="H32" s="25">
        <v>1</v>
      </c>
      <c r="I32" s="12">
        <v>171</v>
      </c>
      <c r="J32" s="12">
        <v>200</v>
      </c>
      <c r="L32" s="12" t="s">
        <v>103</v>
      </c>
      <c r="M32" s="12" t="s">
        <v>105</v>
      </c>
      <c r="T32" s="12" t="s">
        <v>140</v>
      </c>
    </row>
    <row r="33" spans="1:23" x14ac:dyDescent="0.25">
      <c r="A33" s="30" t="s">
        <v>53</v>
      </c>
      <c r="B33" s="10" t="s">
        <v>72</v>
      </c>
      <c r="C33" s="1" t="s">
        <v>73</v>
      </c>
      <c r="D33" s="64">
        <v>42942</v>
      </c>
      <c r="E33" s="25">
        <v>1</v>
      </c>
      <c r="F33" s="60">
        <v>37921</v>
      </c>
      <c r="G33" s="3">
        <v>17694.400000000001</v>
      </c>
      <c r="H33" s="25">
        <v>0.02</v>
      </c>
      <c r="I33" s="12">
        <v>171</v>
      </c>
      <c r="J33" s="12">
        <v>200</v>
      </c>
      <c r="L33" s="12" t="s">
        <v>103</v>
      </c>
      <c r="M33" s="12" t="s">
        <v>105</v>
      </c>
      <c r="T33" s="12" t="s">
        <v>140</v>
      </c>
    </row>
    <row r="34" spans="1:23" x14ac:dyDescent="0.25">
      <c r="A34" s="30" t="s">
        <v>53</v>
      </c>
      <c r="B34" s="10" t="s">
        <v>74</v>
      </c>
      <c r="C34" s="1" t="s">
        <v>75</v>
      </c>
      <c r="D34" s="64">
        <v>42942</v>
      </c>
      <c r="E34" s="25">
        <v>1</v>
      </c>
      <c r="F34" s="60">
        <v>37953</v>
      </c>
      <c r="G34" s="3">
        <v>13566.03</v>
      </c>
      <c r="H34" s="25">
        <v>1</v>
      </c>
      <c r="I34" s="12">
        <v>171</v>
      </c>
      <c r="J34" s="12">
        <v>200</v>
      </c>
      <c r="L34" s="12" t="s">
        <v>103</v>
      </c>
      <c r="M34" s="12" t="s">
        <v>105</v>
      </c>
      <c r="T34" s="12" t="s">
        <v>140</v>
      </c>
    </row>
    <row r="35" spans="1:23" x14ac:dyDescent="0.25">
      <c r="A35" s="30" t="s">
        <v>53</v>
      </c>
      <c r="B35" s="10" t="s">
        <v>76</v>
      </c>
      <c r="C35" s="1" t="s">
        <v>77</v>
      </c>
      <c r="D35" s="64">
        <v>42942</v>
      </c>
      <c r="E35" s="25">
        <v>1</v>
      </c>
      <c r="F35" s="60">
        <v>37622</v>
      </c>
      <c r="G35" s="3">
        <v>7526.56</v>
      </c>
      <c r="H35" s="25">
        <v>1</v>
      </c>
      <c r="I35" s="12">
        <v>171</v>
      </c>
      <c r="J35" s="12">
        <v>200</v>
      </c>
      <c r="L35" s="12" t="s">
        <v>103</v>
      </c>
      <c r="M35" s="12" t="s">
        <v>105</v>
      </c>
      <c r="T35" s="12" t="s">
        <v>140</v>
      </c>
    </row>
    <row r="36" spans="1:23" x14ac:dyDescent="0.25">
      <c r="A36" s="30" t="s">
        <v>53</v>
      </c>
      <c r="B36" s="10" t="s">
        <v>78</v>
      </c>
      <c r="C36" s="1" t="s">
        <v>79</v>
      </c>
      <c r="D36" s="64">
        <v>42942</v>
      </c>
      <c r="E36" s="25">
        <v>1</v>
      </c>
      <c r="F36" s="60">
        <v>38483</v>
      </c>
      <c r="G36" s="3">
        <v>11950.93</v>
      </c>
      <c r="H36" s="25">
        <v>0.02</v>
      </c>
      <c r="I36" s="12">
        <v>171</v>
      </c>
      <c r="J36" s="12">
        <v>200</v>
      </c>
      <c r="L36" s="12" t="s">
        <v>103</v>
      </c>
      <c r="M36" s="12" t="s">
        <v>105</v>
      </c>
      <c r="T36" s="12" t="s">
        <v>140</v>
      </c>
    </row>
    <row r="37" spans="1:23" x14ac:dyDescent="0.25">
      <c r="A37" s="30" t="s">
        <v>53</v>
      </c>
      <c r="B37" s="10" t="s">
        <v>80</v>
      </c>
      <c r="C37" s="1" t="s">
        <v>81</v>
      </c>
      <c r="D37" s="64">
        <v>42942</v>
      </c>
      <c r="E37" s="25">
        <v>1</v>
      </c>
      <c r="F37" s="60">
        <v>39483</v>
      </c>
      <c r="G37" s="3">
        <v>21041</v>
      </c>
      <c r="H37" s="25">
        <v>1</v>
      </c>
      <c r="I37" s="12">
        <v>171</v>
      </c>
      <c r="J37" s="12">
        <v>200</v>
      </c>
      <c r="L37" s="12" t="s">
        <v>103</v>
      </c>
      <c r="M37" s="12" t="s">
        <v>105</v>
      </c>
      <c r="T37" s="12" t="s">
        <v>140</v>
      </c>
    </row>
    <row r="38" spans="1:23" x14ac:dyDescent="0.25">
      <c r="A38" s="30" t="s">
        <v>53</v>
      </c>
      <c r="B38" s="10" t="s">
        <v>82</v>
      </c>
      <c r="C38" s="1" t="s">
        <v>83</v>
      </c>
      <c r="D38" s="64">
        <v>42942</v>
      </c>
      <c r="E38" s="25">
        <v>1</v>
      </c>
      <c r="F38" s="60">
        <v>39520</v>
      </c>
      <c r="G38" s="3">
        <v>32000</v>
      </c>
      <c r="H38" s="25">
        <v>1</v>
      </c>
      <c r="I38" s="12">
        <v>171</v>
      </c>
      <c r="J38" s="12">
        <v>200</v>
      </c>
      <c r="L38" s="12" t="s">
        <v>103</v>
      </c>
      <c r="M38" s="12" t="s">
        <v>105</v>
      </c>
      <c r="T38" s="12" t="s">
        <v>140</v>
      </c>
    </row>
    <row r="39" spans="1:23" s="68" customFormat="1" ht="15.75" thickBot="1" x14ac:dyDescent="0.3">
      <c r="A39" s="65" t="s">
        <v>84</v>
      </c>
      <c r="B39" s="65"/>
      <c r="C39" s="66"/>
      <c r="D39" s="63"/>
      <c r="E39" s="59">
        <f>SUM(E2:E38)</f>
        <v>1531522.11</v>
      </c>
      <c r="F39" s="61"/>
      <c r="G39" s="59">
        <f t="shared" ref="G39" si="2">SUM(G2:G38)</f>
        <v>2304817.19</v>
      </c>
      <c r="H39" s="59">
        <f>SUM(H2:H38)</f>
        <v>35324.94999999999</v>
      </c>
      <c r="I39" s="62"/>
      <c r="J39" s="62"/>
      <c r="K39" s="62"/>
      <c r="L39" s="62"/>
      <c r="M39" s="62"/>
      <c r="N39" s="67"/>
      <c r="O39" s="67"/>
      <c r="P39" s="67"/>
      <c r="Q39" s="67"/>
      <c r="R39" s="67"/>
      <c r="S39" s="62"/>
      <c r="T39" s="56"/>
      <c r="W39" s="69"/>
    </row>
    <row r="40" spans="1:23" x14ac:dyDescent="0.25">
      <c r="C40" s="21" t="s">
        <v>138</v>
      </c>
      <c r="E40" s="52"/>
      <c r="F40" s="62"/>
      <c r="G40" s="52"/>
      <c r="H40" s="54"/>
      <c r="I40" s="53"/>
      <c r="J40" s="53"/>
      <c r="K40" s="53"/>
      <c r="L40" s="53"/>
      <c r="M40" s="53"/>
      <c r="N40" s="55"/>
      <c r="O40" s="55"/>
      <c r="P40" s="55"/>
      <c r="Q40" s="55"/>
      <c r="R40" s="55"/>
      <c r="S40" s="53"/>
      <c r="T40" s="56"/>
    </row>
    <row r="41" spans="1:23" x14ac:dyDescent="0.25">
      <c r="A41" s="33" t="s">
        <v>44</v>
      </c>
      <c r="B41" s="10" t="s">
        <v>152</v>
      </c>
      <c r="C41" s="70" t="s">
        <v>107</v>
      </c>
      <c r="D41" s="13">
        <v>42978</v>
      </c>
      <c r="E41" s="32">
        <v>2806.4</v>
      </c>
      <c r="F41" s="13">
        <v>42978</v>
      </c>
      <c r="G41" s="3">
        <v>2806.4</v>
      </c>
      <c r="H41" s="32">
        <v>189.14367123287673</v>
      </c>
      <c r="I41" s="12">
        <v>171</v>
      </c>
      <c r="J41" s="73">
        <v>200</v>
      </c>
      <c r="K41" s="73"/>
      <c r="L41" s="12" t="s">
        <v>103</v>
      </c>
      <c r="M41" s="12" t="s">
        <v>105</v>
      </c>
      <c r="S41" s="12">
        <f t="shared" ref="S41:S72" si="3">+T41*12-5</f>
        <v>55</v>
      </c>
      <c r="T41" s="23">
        <v>5</v>
      </c>
    </row>
    <row r="42" spans="1:23" x14ac:dyDescent="0.25">
      <c r="A42" s="33" t="s">
        <v>44</v>
      </c>
      <c r="B42" s="10" t="s">
        <v>153</v>
      </c>
      <c r="C42" s="70" t="s">
        <v>108</v>
      </c>
      <c r="D42" s="13">
        <v>42978</v>
      </c>
      <c r="E42" s="32">
        <v>1394</v>
      </c>
      <c r="F42" s="13">
        <v>42978</v>
      </c>
      <c r="G42" s="3">
        <v>1394</v>
      </c>
      <c r="H42" s="32">
        <v>93.951780821917808</v>
      </c>
      <c r="I42" s="12">
        <v>171</v>
      </c>
      <c r="J42" s="73">
        <v>200</v>
      </c>
      <c r="K42" s="73"/>
      <c r="L42" s="12" t="s">
        <v>103</v>
      </c>
      <c r="M42" s="12" t="s">
        <v>105</v>
      </c>
      <c r="S42" s="12">
        <f t="shared" si="3"/>
        <v>55</v>
      </c>
      <c r="T42" s="23">
        <v>5</v>
      </c>
    </row>
    <row r="43" spans="1:23" x14ac:dyDescent="0.25">
      <c r="A43" s="33" t="s">
        <v>44</v>
      </c>
      <c r="B43" s="10" t="s">
        <v>154</v>
      </c>
      <c r="C43" s="70" t="s">
        <v>109</v>
      </c>
      <c r="D43" s="13">
        <v>42978</v>
      </c>
      <c r="E43" s="32">
        <v>1355</v>
      </c>
      <c r="F43" s="13">
        <v>42978</v>
      </c>
      <c r="G43" s="3">
        <v>1355</v>
      </c>
      <c r="H43" s="32">
        <v>91.323287671232876</v>
      </c>
      <c r="I43" s="12">
        <v>171</v>
      </c>
      <c r="J43" s="73">
        <v>200</v>
      </c>
      <c r="K43" s="73"/>
      <c r="L43" s="12" t="s">
        <v>103</v>
      </c>
      <c r="M43" s="12" t="s">
        <v>105</v>
      </c>
      <c r="S43" s="12">
        <f t="shared" si="3"/>
        <v>55</v>
      </c>
      <c r="T43" s="23">
        <v>5</v>
      </c>
    </row>
    <row r="44" spans="1:23" x14ac:dyDescent="0.25">
      <c r="A44" s="33" t="s">
        <v>44</v>
      </c>
      <c r="B44" s="10" t="s">
        <v>155</v>
      </c>
      <c r="C44" s="70" t="s">
        <v>110</v>
      </c>
      <c r="D44" s="13">
        <v>42978</v>
      </c>
      <c r="E44" s="32">
        <v>310</v>
      </c>
      <c r="F44" s="13">
        <v>42978</v>
      </c>
      <c r="G44" s="3">
        <v>310</v>
      </c>
      <c r="H44" s="32">
        <v>310</v>
      </c>
      <c r="I44" s="12">
        <v>171</v>
      </c>
      <c r="J44" s="73">
        <v>200</v>
      </c>
      <c r="K44" s="73"/>
      <c r="L44" s="12" t="s">
        <v>103</v>
      </c>
      <c r="M44" s="12" t="s">
        <v>105</v>
      </c>
      <c r="T44" s="12" t="s">
        <v>140</v>
      </c>
    </row>
    <row r="45" spans="1:23" x14ac:dyDescent="0.25">
      <c r="A45" s="29" t="s">
        <v>17</v>
      </c>
      <c r="B45" s="10" t="s">
        <v>156</v>
      </c>
      <c r="C45" s="70" t="s">
        <v>111</v>
      </c>
      <c r="D45" s="13">
        <v>43008</v>
      </c>
      <c r="E45" s="26">
        <v>8798.09</v>
      </c>
      <c r="F45" s="13">
        <v>43008</v>
      </c>
      <c r="G45" s="3">
        <v>8798.09</v>
      </c>
      <c r="H45" s="26">
        <v>560.42999999999995</v>
      </c>
      <c r="I45" s="12">
        <v>171</v>
      </c>
      <c r="J45" s="73">
        <v>800</v>
      </c>
      <c r="K45" s="73"/>
      <c r="L45" s="12" t="s">
        <v>103</v>
      </c>
      <c r="M45" s="12" t="s">
        <v>105</v>
      </c>
      <c r="S45" s="12">
        <f t="shared" si="3"/>
        <v>43</v>
      </c>
      <c r="T45" s="23">
        <v>4</v>
      </c>
    </row>
    <row r="46" spans="1:23" x14ac:dyDescent="0.25">
      <c r="A46" s="33" t="s">
        <v>17</v>
      </c>
      <c r="B46" s="10" t="s">
        <v>157</v>
      </c>
      <c r="C46" s="70" t="s">
        <v>112</v>
      </c>
      <c r="D46" s="13">
        <v>43014</v>
      </c>
      <c r="E46" s="32">
        <v>4028</v>
      </c>
      <c r="F46" s="13">
        <v>43014</v>
      </c>
      <c r="G46" s="3">
        <v>4028</v>
      </c>
      <c r="H46" s="32">
        <v>192.02</v>
      </c>
      <c r="I46" s="12">
        <v>171</v>
      </c>
      <c r="J46" s="73">
        <v>800</v>
      </c>
      <c r="K46" s="73"/>
      <c r="L46" s="12" t="s">
        <v>103</v>
      </c>
      <c r="M46" s="12" t="s">
        <v>105</v>
      </c>
      <c r="S46" s="12">
        <f>+T46*12-5</f>
        <v>55</v>
      </c>
      <c r="T46" s="23">
        <v>5</v>
      </c>
    </row>
    <row r="47" spans="1:23" x14ac:dyDescent="0.25">
      <c r="A47" s="29" t="s">
        <v>17</v>
      </c>
      <c r="B47" s="10" t="s">
        <v>158</v>
      </c>
      <c r="C47" s="70" t="s">
        <v>113</v>
      </c>
      <c r="D47" s="13">
        <v>43047</v>
      </c>
      <c r="E47" s="26">
        <v>697.95</v>
      </c>
      <c r="F47" s="13">
        <v>43047</v>
      </c>
      <c r="G47" s="3">
        <v>697.95</v>
      </c>
      <c r="H47" s="26">
        <v>25.814589041095893</v>
      </c>
      <c r="I47" s="12">
        <v>171</v>
      </c>
      <c r="J47" s="73">
        <v>800</v>
      </c>
      <c r="K47" s="73"/>
      <c r="L47" s="12" t="s">
        <v>103</v>
      </c>
      <c r="M47" s="12" t="s">
        <v>105</v>
      </c>
      <c r="S47" s="12">
        <f t="shared" si="3"/>
        <v>43</v>
      </c>
      <c r="T47" s="23">
        <v>4</v>
      </c>
    </row>
    <row r="48" spans="1:23" x14ac:dyDescent="0.25">
      <c r="A48" s="29" t="s">
        <v>17</v>
      </c>
      <c r="B48" s="10" t="s">
        <v>159</v>
      </c>
      <c r="C48" s="70" t="s">
        <v>114</v>
      </c>
      <c r="D48" s="13">
        <v>43047</v>
      </c>
      <c r="E48" s="26">
        <v>788.8</v>
      </c>
      <c r="F48" s="13">
        <v>43047</v>
      </c>
      <c r="G48" s="3">
        <v>788.8</v>
      </c>
      <c r="H48" s="26">
        <v>29.174794520547941</v>
      </c>
      <c r="I48" s="12">
        <v>171</v>
      </c>
      <c r="J48" s="12">
        <v>800</v>
      </c>
      <c r="L48" s="12" t="s">
        <v>103</v>
      </c>
      <c r="M48" s="12" t="s">
        <v>105</v>
      </c>
      <c r="S48" s="12">
        <f t="shared" si="3"/>
        <v>43</v>
      </c>
      <c r="T48" s="23">
        <v>4</v>
      </c>
    </row>
    <row r="49" spans="1:20" x14ac:dyDescent="0.25">
      <c r="A49" s="29" t="s">
        <v>17</v>
      </c>
      <c r="B49" s="10" t="s">
        <v>160</v>
      </c>
      <c r="C49" s="70" t="s">
        <v>115</v>
      </c>
      <c r="D49" s="13">
        <v>43047</v>
      </c>
      <c r="E49" s="26">
        <v>279.74</v>
      </c>
      <c r="F49" s="13">
        <v>43047</v>
      </c>
      <c r="G49" s="3">
        <v>279.74</v>
      </c>
      <c r="H49" s="26">
        <v>279.74</v>
      </c>
      <c r="I49" s="12">
        <v>171</v>
      </c>
      <c r="J49" s="12">
        <v>800</v>
      </c>
      <c r="L49" s="12" t="s">
        <v>103</v>
      </c>
      <c r="M49" s="12" t="s">
        <v>105</v>
      </c>
      <c r="T49" s="12" t="s">
        <v>140</v>
      </c>
    </row>
    <row r="50" spans="1:20" x14ac:dyDescent="0.25">
      <c r="A50" s="29" t="s">
        <v>17</v>
      </c>
      <c r="B50" s="10" t="s">
        <v>161</v>
      </c>
      <c r="C50" s="70" t="s">
        <v>116</v>
      </c>
      <c r="D50" s="13">
        <v>43047</v>
      </c>
      <c r="E50" s="26">
        <v>770.36</v>
      </c>
      <c r="F50" s="13">
        <v>43047</v>
      </c>
      <c r="G50" s="3">
        <v>770.36</v>
      </c>
      <c r="H50" s="26">
        <v>28.49276712328767</v>
      </c>
      <c r="I50" s="12">
        <v>171</v>
      </c>
      <c r="J50" s="12">
        <v>800</v>
      </c>
      <c r="L50" s="12" t="s">
        <v>103</v>
      </c>
      <c r="M50" s="12" t="s">
        <v>105</v>
      </c>
      <c r="S50" s="12">
        <f t="shared" si="3"/>
        <v>43</v>
      </c>
      <c r="T50" s="23">
        <v>4</v>
      </c>
    </row>
    <row r="51" spans="1:20" x14ac:dyDescent="0.25">
      <c r="A51" s="29" t="s">
        <v>17</v>
      </c>
      <c r="B51" s="10" t="s">
        <v>162</v>
      </c>
      <c r="C51" s="70" t="s">
        <v>117</v>
      </c>
      <c r="D51" s="13">
        <v>43047</v>
      </c>
      <c r="E51" s="26">
        <v>770.36</v>
      </c>
      <c r="F51" s="13">
        <v>43047</v>
      </c>
      <c r="G51" s="3">
        <v>770.36</v>
      </c>
      <c r="H51" s="26">
        <v>28.49276712328767</v>
      </c>
      <c r="I51" s="12">
        <v>171</v>
      </c>
      <c r="J51" s="12">
        <v>800</v>
      </c>
      <c r="L51" s="12" t="s">
        <v>103</v>
      </c>
      <c r="M51" s="12" t="s">
        <v>105</v>
      </c>
      <c r="S51" s="12">
        <f t="shared" si="3"/>
        <v>43</v>
      </c>
      <c r="T51" s="23">
        <v>4</v>
      </c>
    </row>
    <row r="52" spans="1:20" x14ac:dyDescent="0.25">
      <c r="A52" s="29" t="s">
        <v>17</v>
      </c>
      <c r="B52" s="10" t="s">
        <v>163</v>
      </c>
      <c r="C52" s="70" t="s">
        <v>118</v>
      </c>
      <c r="D52" s="13">
        <v>43047</v>
      </c>
      <c r="E52" s="26">
        <v>770.36</v>
      </c>
      <c r="F52" s="13">
        <v>43047</v>
      </c>
      <c r="G52" s="3">
        <v>770.36</v>
      </c>
      <c r="H52" s="26">
        <v>28.49276712328767</v>
      </c>
      <c r="I52" s="12">
        <v>171</v>
      </c>
      <c r="J52" s="12">
        <v>800</v>
      </c>
      <c r="L52" s="12" t="s">
        <v>103</v>
      </c>
      <c r="M52" s="12" t="s">
        <v>105</v>
      </c>
      <c r="S52" s="12">
        <f t="shared" si="3"/>
        <v>43</v>
      </c>
      <c r="T52" s="23">
        <v>4</v>
      </c>
    </row>
    <row r="53" spans="1:20" x14ac:dyDescent="0.25">
      <c r="A53" s="29" t="s">
        <v>17</v>
      </c>
      <c r="B53" s="10" t="s">
        <v>164</v>
      </c>
      <c r="C53" s="70" t="s">
        <v>119</v>
      </c>
      <c r="D53" s="13">
        <v>43047</v>
      </c>
      <c r="E53" s="26">
        <v>770.36</v>
      </c>
      <c r="F53" s="13">
        <v>43047</v>
      </c>
      <c r="G53" s="3">
        <v>770.36</v>
      </c>
      <c r="H53" s="26">
        <v>28.49276712328767</v>
      </c>
      <c r="I53" s="12">
        <v>171</v>
      </c>
      <c r="J53" s="12">
        <v>800</v>
      </c>
      <c r="L53" s="12" t="s">
        <v>103</v>
      </c>
      <c r="M53" s="12" t="s">
        <v>105</v>
      </c>
      <c r="S53" s="12">
        <f t="shared" si="3"/>
        <v>43</v>
      </c>
      <c r="T53" s="23">
        <v>4</v>
      </c>
    </row>
    <row r="54" spans="1:20" x14ac:dyDescent="0.25">
      <c r="A54" s="29" t="s">
        <v>17</v>
      </c>
      <c r="B54" s="10" t="s">
        <v>165</v>
      </c>
      <c r="C54" s="70" t="s">
        <v>120</v>
      </c>
      <c r="D54" s="13">
        <v>43047</v>
      </c>
      <c r="E54" s="26">
        <v>770.36</v>
      </c>
      <c r="F54" s="13">
        <v>43047</v>
      </c>
      <c r="G54" s="3">
        <v>770.36</v>
      </c>
      <c r="H54" s="26">
        <v>28.49276712328767</v>
      </c>
      <c r="I54" s="12">
        <v>171</v>
      </c>
      <c r="J54" s="12">
        <v>800</v>
      </c>
      <c r="L54" s="12" t="s">
        <v>103</v>
      </c>
      <c r="M54" s="12" t="s">
        <v>105</v>
      </c>
      <c r="S54" s="12">
        <f t="shared" si="3"/>
        <v>43</v>
      </c>
      <c r="T54" s="23">
        <v>4</v>
      </c>
    </row>
    <row r="55" spans="1:20" x14ac:dyDescent="0.25">
      <c r="A55" s="29" t="s">
        <v>17</v>
      </c>
      <c r="B55" s="10" t="s">
        <v>166</v>
      </c>
      <c r="C55" s="70" t="s">
        <v>121</v>
      </c>
      <c r="D55" s="13">
        <v>43047</v>
      </c>
      <c r="E55" s="26">
        <v>770.36</v>
      </c>
      <c r="F55" s="13">
        <v>43047</v>
      </c>
      <c r="G55" s="3">
        <v>770.36</v>
      </c>
      <c r="H55" s="26">
        <v>28.49276712328767</v>
      </c>
      <c r="I55" s="12">
        <v>171</v>
      </c>
      <c r="J55" s="12">
        <v>800</v>
      </c>
      <c r="L55" s="12" t="s">
        <v>103</v>
      </c>
      <c r="M55" s="12" t="s">
        <v>105</v>
      </c>
      <c r="S55" s="12">
        <f t="shared" si="3"/>
        <v>43</v>
      </c>
      <c r="T55" s="23">
        <v>4</v>
      </c>
    </row>
    <row r="56" spans="1:20" x14ac:dyDescent="0.25">
      <c r="A56" s="29" t="s">
        <v>17</v>
      </c>
      <c r="B56" s="10" t="s">
        <v>167</v>
      </c>
      <c r="C56" s="70" t="s">
        <v>122</v>
      </c>
      <c r="D56" s="13">
        <v>43047</v>
      </c>
      <c r="E56" s="26">
        <v>770.36</v>
      </c>
      <c r="F56" s="13">
        <v>43047</v>
      </c>
      <c r="G56" s="3">
        <v>770.36</v>
      </c>
      <c r="H56" s="26">
        <v>28.49276712328767</v>
      </c>
      <c r="I56" s="12">
        <v>171</v>
      </c>
      <c r="J56" s="12">
        <v>800</v>
      </c>
      <c r="L56" s="12" t="s">
        <v>103</v>
      </c>
      <c r="M56" s="12" t="s">
        <v>105</v>
      </c>
      <c r="S56" s="12">
        <f t="shared" si="3"/>
        <v>43</v>
      </c>
      <c r="T56" s="23">
        <v>4</v>
      </c>
    </row>
    <row r="57" spans="1:20" x14ac:dyDescent="0.25">
      <c r="A57" s="29" t="s">
        <v>17</v>
      </c>
      <c r="B57" s="10" t="s">
        <v>168</v>
      </c>
      <c r="C57" s="70" t="s">
        <v>123</v>
      </c>
      <c r="D57" s="13">
        <v>43047</v>
      </c>
      <c r="E57" s="26">
        <v>1044.2</v>
      </c>
      <c r="F57" s="13">
        <v>43047</v>
      </c>
      <c r="G57" s="3">
        <v>1044.2</v>
      </c>
      <c r="H57" s="26">
        <v>38.621095890410956</v>
      </c>
      <c r="I57" s="12">
        <v>171</v>
      </c>
      <c r="J57" s="12">
        <v>700</v>
      </c>
      <c r="L57" s="12" t="s">
        <v>103</v>
      </c>
      <c r="M57" s="12" t="s">
        <v>105</v>
      </c>
      <c r="S57" s="12">
        <f t="shared" si="3"/>
        <v>43</v>
      </c>
      <c r="T57" s="23">
        <v>4</v>
      </c>
    </row>
    <row r="58" spans="1:20" x14ac:dyDescent="0.25">
      <c r="A58" s="29" t="s">
        <v>17</v>
      </c>
      <c r="B58" s="10" t="s">
        <v>169</v>
      </c>
      <c r="C58" s="70" t="s">
        <v>124</v>
      </c>
      <c r="D58" s="13">
        <v>43047</v>
      </c>
      <c r="E58" s="26">
        <v>1044.2</v>
      </c>
      <c r="F58" s="13">
        <v>43047</v>
      </c>
      <c r="G58" s="3">
        <v>1044.2</v>
      </c>
      <c r="H58" s="26">
        <v>38.621095890410956</v>
      </c>
      <c r="I58" s="12">
        <v>171</v>
      </c>
      <c r="J58" s="12">
        <v>700</v>
      </c>
      <c r="L58" s="12" t="s">
        <v>103</v>
      </c>
      <c r="M58" s="12" t="s">
        <v>105</v>
      </c>
      <c r="S58" s="12">
        <f t="shared" si="3"/>
        <v>43</v>
      </c>
      <c r="T58" s="23">
        <v>4</v>
      </c>
    </row>
    <row r="59" spans="1:20" x14ac:dyDescent="0.25">
      <c r="A59" s="29" t="s">
        <v>17</v>
      </c>
      <c r="B59" s="10" t="s">
        <v>170</v>
      </c>
      <c r="C59" s="70" t="s">
        <v>125</v>
      </c>
      <c r="D59" s="13">
        <v>43047</v>
      </c>
      <c r="E59" s="26">
        <v>155.4</v>
      </c>
      <c r="F59" s="13">
        <v>43047</v>
      </c>
      <c r="G59" s="3">
        <v>155.4</v>
      </c>
      <c r="H59" s="26">
        <v>155.4</v>
      </c>
      <c r="I59" s="12">
        <v>171</v>
      </c>
      <c r="J59" s="12">
        <v>700</v>
      </c>
      <c r="L59" s="12" t="s">
        <v>103</v>
      </c>
      <c r="M59" s="12" t="s">
        <v>105</v>
      </c>
      <c r="T59" s="12" t="s">
        <v>140</v>
      </c>
    </row>
    <row r="60" spans="1:20" x14ac:dyDescent="0.25">
      <c r="A60" s="29" t="s">
        <v>17</v>
      </c>
      <c r="B60" s="10" t="s">
        <v>171</v>
      </c>
      <c r="C60" s="70" t="s">
        <v>125</v>
      </c>
      <c r="D60" s="13">
        <v>43047</v>
      </c>
      <c r="E60" s="26">
        <v>155.4</v>
      </c>
      <c r="F60" s="13">
        <v>43047</v>
      </c>
      <c r="G60" s="3">
        <v>155.4</v>
      </c>
      <c r="H60" s="26">
        <v>155.4</v>
      </c>
      <c r="I60" s="12">
        <v>171</v>
      </c>
      <c r="J60" s="12">
        <v>700</v>
      </c>
      <c r="L60" s="12" t="s">
        <v>103</v>
      </c>
      <c r="M60" s="12" t="s">
        <v>105</v>
      </c>
      <c r="T60" s="12" t="s">
        <v>140</v>
      </c>
    </row>
    <row r="61" spans="1:20" x14ac:dyDescent="0.25">
      <c r="A61" s="29" t="s">
        <v>17</v>
      </c>
      <c r="B61" s="10" t="s">
        <v>172</v>
      </c>
      <c r="C61" s="70" t="s">
        <v>126</v>
      </c>
      <c r="D61" s="13">
        <v>43047</v>
      </c>
      <c r="E61" s="26">
        <v>125.6</v>
      </c>
      <c r="F61" s="13">
        <v>43047</v>
      </c>
      <c r="G61" s="3">
        <v>125.6</v>
      </c>
      <c r="H61" s="26">
        <v>125.6</v>
      </c>
      <c r="I61" s="12">
        <v>171</v>
      </c>
      <c r="J61" s="12">
        <v>800</v>
      </c>
      <c r="L61" s="12" t="s">
        <v>103</v>
      </c>
      <c r="M61" s="12" t="s">
        <v>105</v>
      </c>
      <c r="T61" s="12" t="s">
        <v>140</v>
      </c>
    </row>
    <row r="62" spans="1:20" x14ac:dyDescent="0.25">
      <c r="A62" s="29" t="s">
        <v>17</v>
      </c>
      <c r="B62" s="10" t="s">
        <v>173</v>
      </c>
      <c r="C62" s="70" t="s">
        <v>127</v>
      </c>
      <c r="D62" s="13">
        <v>43047</v>
      </c>
      <c r="E62" s="26">
        <v>125.6</v>
      </c>
      <c r="F62" s="13">
        <v>43047</v>
      </c>
      <c r="G62" s="3">
        <v>125.6</v>
      </c>
      <c r="H62" s="26">
        <v>125.6</v>
      </c>
      <c r="I62" s="12">
        <v>171</v>
      </c>
      <c r="J62" s="12">
        <v>800</v>
      </c>
      <c r="L62" s="12" t="s">
        <v>103</v>
      </c>
      <c r="M62" s="12" t="s">
        <v>105</v>
      </c>
      <c r="T62" s="12" t="s">
        <v>140</v>
      </c>
    </row>
    <row r="63" spans="1:20" x14ac:dyDescent="0.25">
      <c r="A63" s="29" t="s">
        <v>17</v>
      </c>
      <c r="B63" s="10" t="s">
        <v>174</v>
      </c>
      <c r="C63" s="70" t="s">
        <v>128</v>
      </c>
      <c r="D63" s="13">
        <v>43047</v>
      </c>
      <c r="E63" s="26">
        <v>125.6</v>
      </c>
      <c r="F63" s="13">
        <v>43047</v>
      </c>
      <c r="G63" s="3">
        <v>125.6</v>
      </c>
      <c r="H63" s="26">
        <v>125.6</v>
      </c>
      <c r="I63" s="12">
        <v>171</v>
      </c>
      <c r="J63" s="12">
        <v>800</v>
      </c>
      <c r="L63" s="12" t="s">
        <v>103</v>
      </c>
      <c r="M63" s="12" t="s">
        <v>105</v>
      </c>
      <c r="T63" s="12" t="s">
        <v>140</v>
      </c>
    </row>
    <row r="64" spans="1:20" x14ac:dyDescent="0.25">
      <c r="A64" s="29" t="s">
        <v>17</v>
      </c>
      <c r="B64" s="10" t="s">
        <v>175</v>
      </c>
      <c r="C64" s="70" t="s">
        <v>129</v>
      </c>
      <c r="D64" s="13">
        <v>43047</v>
      </c>
      <c r="E64" s="26">
        <v>125.6</v>
      </c>
      <c r="F64" s="13">
        <v>43047</v>
      </c>
      <c r="G64" s="3">
        <v>125.6</v>
      </c>
      <c r="H64" s="26">
        <v>125.6</v>
      </c>
      <c r="I64" s="12">
        <v>171</v>
      </c>
      <c r="J64" s="12">
        <v>800</v>
      </c>
      <c r="L64" s="12" t="s">
        <v>103</v>
      </c>
      <c r="M64" s="12" t="s">
        <v>105</v>
      </c>
      <c r="T64" s="12" t="s">
        <v>140</v>
      </c>
    </row>
    <row r="65" spans="1:20" x14ac:dyDescent="0.25">
      <c r="A65" s="29" t="s">
        <v>17</v>
      </c>
      <c r="B65" s="10" t="s">
        <v>176</v>
      </c>
      <c r="C65" s="70" t="s">
        <v>130</v>
      </c>
      <c r="D65" s="13">
        <v>43047</v>
      </c>
      <c r="E65" s="26">
        <v>125.6</v>
      </c>
      <c r="F65" s="13">
        <v>43047</v>
      </c>
      <c r="G65" s="3">
        <v>125.6</v>
      </c>
      <c r="H65" s="26">
        <v>125.6</v>
      </c>
      <c r="I65" s="12">
        <v>171</v>
      </c>
      <c r="J65" s="12">
        <v>800</v>
      </c>
      <c r="L65" s="12" t="s">
        <v>103</v>
      </c>
      <c r="M65" s="12" t="s">
        <v>105</v>
      </c>
      <c r="T65" s="12" t="s">
        <v>140</v>
      </c>
    </row>
    <row r="66" spans="1:20" x14ac:dyDescent="0.25">
      <c r="A66" s="29" t="s">
        <v>17</v>
      </c>
      <c r="B66" s="10" t="s">
        <v>177</v>
      </c>
      <c r="C66" s="70" t="s">
        <v>131</v>
      </c>
      <c r="D66" s="13">
        <v>43047</v>
      </c>
      <c r="E66" s="26">
        <v>125.6</v>
      </c>
      <c r="F66" s="13">
        <v>43047</v>
      </c>
      <c r="G66" s="3">
        <v>125.6</v>
      </c>
      <c r="H66" s="26">
        <v>125.6</v>
      </c>
      <c r="I66" s="12">
        <v>171</v>
      </c>
      <c r="J66" s="12">
        <v>800</v>
      </c>
      <c r="L66" s="12" t="s">
        <v>103</v>
      </c>
      <c r="M66" s="12" t="s">
        <v>105</v>
      </c>
      <c r="T66" s="12" t="s">
        <v>140</v>
      </c>
    </row>
    <row r="67" spans="1:20" x14ac:dyDescent="0.25">
      <c r="A67" s="29" t="s">
        <v>17</v>
      </c>
      <c r="B67" s="10" t="s">
        <v>178</v>
      </c>
      <c r="C67" s="70" t="s">
        <v>132</v>
      </c>
      <c r="D67" s="13">
        <v>43047</v>
      </c>
      <c r="E67" s="26">
        <v>125.6</v>
      </c>
      <c r="F67" s="13">
        <v>43047</v>
      </c>
      <c r="G67" s="3">
        <v>125.6</v>
      </c>
      <c r="H67" s="26">
        <v>125.6</v>
      </c>
      <c r="I67" s="12">
        <v>171</v>
      </c>
      <c r="J67" s="12">
        <v>800</v>
      </c>
      <c r="L67" s="12" t="s">
        <v>103</v>
      </c>
      <c r="M67" s="12" t="s">
        <v>105</v>
      </c>
      <c r="T67" s="12" t="s">
        <v>140</v>
      </c>
    </row>
    <row r="68" spans="1:20" x14ac:dyDescent="0.25">
      <c r="A68" s="29" t="s">
        <v>17</v>
      </c>
      <c r="B68" s="10" t="s">
        <v>179</v>
      </c>
      <c r="C68" s="70" t="s">
        <v>133</v>
      </c>
      <c r="D68" s="13">
        <v>43047</v>
      </c>
      <c r="E68" s="26">
        <v>125.6</v>
      </c>
      <c r="F68" s="13">
        <v>43047</v>
      </c>
      <c r="G68" s="3">
        <v>125.6</v>
      </c>
      <c r="H68" s="26">
        <v>125.6</v>
      </c>
      <c r="I68" s="12">
        <v>171</v>
      </c>
      <c r="J68" s="12">
        <v>800</v>
      </c>
      <c r="L68" s="12" t="s">
        <v>103</v>
      </c>
      <c r="M68" s="12" t="s">
        <v>105</v>
      </c>
      <c r="T68" s="12" t="s">
        <v>140</v>
      </c>
    </row>
    <row r="69" spans="1:20" x14ac:dyDescent="0.25">
      <c r="A69" s="29" t="s">
        <v>17</v>
      </c>
      <c r="B69" s="10" t="s">
        <v>180</v>
      </c>
      <c r="C69" s="70" t="s">
        <v>134</v>
      </c>
      <c r="D69" s="13">
        <v>43047</v>
      </c>
      <c r="E69" s="26">
        <v>72.900000000000006</v>
      </c>
      <c r="F69" s="13">
        <v>43047</v>
      </c>
      <c r="G69" s="3">
        <v>72.900000000000006</v>
      </c>
      <c r="H69" s="26">
        <v>72.900000000000006</v>
      </c>
      <c r="I69" s="12">
        <v>171</v>
      </c>
      <c r="J69" s="12">
        <v>800</v>
      </c>
      <c r="L69" s="12" t="s">
        <v>103</v>
      </c>
      <c r="M69" s="12" t="s">
        <v>105</v>
      </c>
      <c r="T69" s="12" t="s">
        <v>140</v>
      </c>
    </row>
    <row r="70" spans="1:20" ht="30" x14ac:dyDescent="0.25">
      <c r="A70" s="31" t="s">
        <v>5</v>
      </c>
      <c r="B70" s="10" t="s">
        <v>181</v>
      </c>
      <c r="C70" s="70" t="s">
        <v>135</v>
      </c>
      <c r="D70" s="13">
        <v>43055</v>
      </c>
      <c r="E70" s="24">
        <v>3992.81</v>
      </c>
      <c r="F70" s="13">
        <v>43055</v>
      </c>
      <c r="G70" s="3">
        <v>3992.81</v>
      </c>
      <c r="H70" s="24">
        <v>50.320345205479455</v>
      </c>
      <c r="I70" s="12">
        <v>171</v>
      </c>
      <c r="J70" s="73" t="s">
        <v>139</v>
      </c>
      <c r="K70" s="75" t="s">
        <v>190</v>
      </c>
      <c r="L70" s="12" t="s">
        <v>103</v>
      </c>
      <c r="M70" s="12" t="s">
        <v>105</v>
      </c>
      <c r="S70" s="12">
        <f t="shared" si="3"/>
        <v>115</v>
      </c>
      <c r="T70" s="23">
        <v>10</v>
      </c>
    </row>
    <row r="71" spans="1:20" ht="30" x14ac:dyDescent="0.25">
      <c r="A71" s="31" t="s">
        <v>5</v>
      </c>
      <c r="B71" s="10" t="s">
        <v>182</v>
      </c>
      <c r="C71" s="70" t="s">
        <v>136</v>
      </c>
      <c r="D71" s="13">
        <v>43055</v>
      </c>
      <c r="E71" s="24">
        <v>5079.92</v>
      </c>
      <c r="F71" s="13">
        <v>43055</v>
      </c>
      <c r="G71" s="3">
        <v>5079.92</v>
      </c>
      <c r="H71" s="24">
        <v>64.020909589041096</v>
      </c>
      <c r="I71" s="12">
        <v>171</v>
      </c>
      <c r="J71" s="73" t="s">
        <v>139</v>
      </c>
      <c r="K71" s="75" t="s">
        <v>190</v>
      </c>
      <c r="L71" s="12" t="s">
        <v>103</v>
      </c>
      <c r="M71" s="12" t="s">
        <v>105</v>
      </c>
      <c r="S71" s="12">
        <f t="shared" si="3"/>
        <v>115</v>
      </c>
      <c r="T71" s="23">
        <v>10</v>
      </c>
    </row>
    <row r="72" spans="1:20" x14ac:dyDescent="0.25">
      <c r="A72" s="29" t="s">
        <v>17</v>
      </c>
      <c r="B72" s="10" t="s">
        <v>183</v>
      </c>
      <c r="C72" s="70" t="s">
        <v>137</v>
      </c>
      <c r="D72" s="13">
        <v>43069</v>
      </c>
      <c r="E72" s="26">
        <v>3330.2</v>
      </c>
      <c r="F72" s="13">
        <v>43069</v>
      </c>
      <c r="G72" s="3">
        <v>3330.2</v>
      </c>
      <c r="H72" s="26">
        <v>72.989999999999995</v>
      </c>
      <c r="I72" s="12">
        <v>171</v>
      </c>
      <c r="J72" s="73">
        <v>800</v>
      </c>
      <c r="K72" s="73"/>
      <c r="L72" s="12" t="s">
        <v>103</v>
      </c>
      <c r="M72" s="12" t="s">
        <v>105</v>
      </c>
      <c r="S72" s="12">
        <f t="shared" si="3"/>
        <v>43</v>
      </c>
      <c r="T72" s="23">
        <v>4</v>
      </c>
    </row>
    <row r="73" spans="1:20" ht="30" x14ac:dyDescent="0.25">
      <c r="A73" s="31" t="s">
        <v>5</v>
      </c>
      <c r="B73" s="10" t="s">
        <v>184</v>
      </c>
      <c r="C73" s="70" t="s">
        <v>150</v>
      </c>
      <c r="D73" s="13">
        <v>43080</v>
      </c>
      <c r="E73" s="24">
        <v>5014</v>
      </c>
      <c r="F73" s="13">
        <v>43080</v>
      </c>
      <c r="G73" s="3">
        <v>2014</v>
      </c>
      <c r="H73" s="24">
        <v>28.85</v>
      </c>
      <c r="I73" s="12">
        <v>171</v>
      </c>
      <c r="J73" s="73" t="s">
        <v>139</v>
      </c>
      <c r="K73" s="75" t="s">
        <v>190</v>
      </c>
      <c r="L73" s="12" t="s">
        <v>103</v>
      </c>
      <c r="M73" s="12" t="s">
        <v>105</v>
      </c>
      <c r="S73" s="12">
        <f t="shared" ref="S73" si="4">+T73*12-5</f>
        <v>115</v>
      </c>
      <c r="T73" s="23">
        <v>10</v>
      </c>
    </row>
    <row r="74" spans="1:20" x14ac:dyDescent="0.25">
      <c r="A74" s="71" t="s">
        <v>44</v>
      </c>
      <c r="B74" s="10" t="s">
        <v>185</v>
      </c>
      <c r="C74" s="70" t="s">
        <v>148</v>
      </c>
      <c r="D74" s="13">
        <v>43082</v>
      </c>
      <c r="E74" s="72">
        <v>9593.33</v>
      </c>
      <c r="F74" s="13">
        <v>43082</v>
      </c>
      <c r="G74" s="3">
        <v>9593.33</v>
      </c>
      <c r="H74" s="72">
        <v>49.94</v>
      </c>
      <c r="I74" s="12">
        <v>171</v>
      </c>
      <c r="J74" s="73">
        <v>800</v>
      </c>
      <c r="K74" s="73"/>
      <c r="L74" s="12" t="s">
        <v>103</v>
      </c>
      <c r="M74" s="12" t="s">
        <v>105</v>
      </c>
      <c r="S74" s="12">
        <f t="shared" ref="S74:S77" si="5">+T74*12-5</f>
        <v>115</v>
      </c>
      <c r="T74" s="23">
        <v>10</v>
      </c>
    </row>
    <row r="75" spans="1:20" ht="30" x14ac:dyDescent="0.25">
      <c r="A75" s="31" t="s">
        <v>5</v>
      </c>
      <c r="B75" s="10" t="s">
        <v>186</v>
      </c>
      <c r="C75" s="70" t="s">
        <v>151</v>
      </c>
      <c r="D75" s="13">
        <v>43089</v>
      </c>
      <c r="E75" s="24">
        <v>11413</v>
      </c>
      <c r="F75" s="13">
        <v>43089</v>
      </c>
      <c r="G75" s="3">
        <v>11413</v>
      </c>
      <c r="H75" s="24">
        <v>37.520000000000003</v>
      </c>
      <c r="I75" s="12">
        <v>171</v>
      </c>
      <c r="J75" s="73" t="s">
        <v>139</v>
      </c>
      <c r="K75" s="75" t="s">
        <v>190</v>
      </c>
      <c r="L75" s="12" t="s">
        <v>103</v>
      </c>
      <c r="M75" s="12" t="s">
        <v>105</v>
      </c>
      <c r="S75" s="12">
        <f t="shared" ref="S75:S76" si="6">+T75*12-5</f>
        <v>115</v>
      </c>
      <c r="T75" s="23">
        <v>10</v>
      </c>
    </row>
    <row r="76" spans="1:20" x14ac:dyDescent="0.25">
      <c r="A76" s="71" t="s">
        <v>44</v>
      </c>
      <c r="B76" s="10" t="s">
        <v>187</v>
      </c>
      <c r="C76" s="70" t="s">
        <v>149</v>
      </c>
      <c r="D76" s="13">
        <v>43097</v>
      </c>
      <c r="E76" s="72">
        <v>7159.06</v>
      </c>
      <c r="F76" s="13">
        <v>43097</v>
      </c>
      <c r="G76" s="3">
        <v>7159.06</v>
      </c>
      <c r="H76" s="72">
        <v>7.85</v>
      </c>
      <c r="I76" s="12">
        <v>171</v>
      </c>
      <c r="J76" s="73">
        <v>200</v>
      </c>
      <c r="K76" s="73"/>
      <c r="L76" s="12" t="s">
        <v>103</v>
      </c>
      <c r="M76" s="12" t="s">
        <v>105</v>
      </c>
      <c r="S76" s="12">
        <f t="shared" si="6"/>
        <v>115</v>
      </c>
      <c r="T76" s="23">
        <v>10</v>
      </c>
    </row>
    <row r="77" spans="1:20" ht="30" x14ac:dyDescent="0.25">
      <c r="A77" s="28" t="s">
        <v>14</v>
      </c>
      <c r="B77" s="10" t="s">
        <v>188</v>
      </c>
      <c r="C77" s="70" t="s">
        <v>189</v>
      </c>
      <c r="D77" s="13">
        <v>43100</v>
      </c>
      <c r="E77" s="27">
        <v>60000</v>
      </c>
      <c r="F77" s="13">
        <v>43097</v>
      </c>
      <c r="G77" s="3">
        <v>7159.06</v>
      </c>
      <c r="H77" s="27">
        <v>4.9800000000000004</v>
      </c>
      <c r="I77" s="12">
        <v>171</v>
      </c>
      <c r="J77" s="73" t="s">
        <v>139</v>
      </c>
      <c r="K77" s="75" t="s">
        <v>190</v>
      </c>
      <c r="L77" s="12" t="s">
        <v>103</v>
      </c>
      <c r="M77" s="12" t="s">
        <v>105</v>
      </c>
      <c r="S77" s="12">
        <f t="shared" si="5"/>
        <v>391</v>
      </c>
      <c r="T77" s="23">
        <v>33</v>
      </c>
    </row>
    <row r="78" spans="1:20" ht="15.75" thickBot="1" x14ac:dyDescent="0.3">
      <c r="E78" s="57">
        <f>SUM(E41:E77)</f>
        <v>134909.72</v>
      </c>
      <c r="G78" s="57">
        <f>SUM(G41:G77)</f>
        <v>79068.78</v>
      </c>
      <c r="H78" s="57">
        <f>SUM(H41:H77)</f>
        <v>3753.2609397260262</v>
      </c>
    </row>
    <row r="80" spans="1:20" ht="15.75" thickBot="1" x14ac:dyDescent="0.3">
      <c r="E80" s="58">
        <f>+E39+E78</f>
        <v>1666431.83</v>
      </c>
      <c r="G80" s="58">
        <f>+G39+G78</f>
        <v>2383885.9699999997</v>
      </c>
      <c r="H80" s="58">
        <f>+H39+H78</f>
        <v>39078.210939726014</v>
      </c>
    </row>
    <row r="81" spans="3:5" ht="15.75" thickTop="1" x14ac:dyDescent="0.25"/>
    <row r="83" spans="3:5" x14ac:dyDescent="0.25">
      <c r="E83" s="3">
        <v>1531522.11</v>
      </c>
    </row>
    <row r="85" spans="3:5" x14ac:dyDescent="0.25">
      <c r="E85" s="3">
        <f>+E39-E83</f>
        <v>0</v>
      </c>
    </row>
    <row r="86" spans="3:5" x14ac:dyDescent="0.25">
      <c r="C86" t="s">
        <v>101</v>
      </c>
    </row>
    <row r="87" spans="3:5" x14ac:dyDescent="0.25">
      <c r="C87" t="s">
        <v>100</v>
      </c>
      <c r="E87" s="3">
        <v>42621.99</v>
      </c>
    </row>
    <row r="88" spans="3:5" x14ac:dyDescent="0.25">
      <c r="C88" t="s">
        <v>102</v>
      </c>
      <c r="E88" s="3">
        <f>+E39+E87</f>
        <v>1574144.1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fixed assets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 Skovsgaard</dc:creator>
  <cp:lastModifiedBy>Fabio Di Clemente</cp:lastModifiedBy>
  <dcterms:created xsi:type="dcterms:W3CDTF">2017-11-30T15:57:30Z</dcterms:created>
  <dcterms:modified xsi:type="dcterms:W3CDTF">2018-01-10T07:11:17Z</dcterms:modified>
</cp:coreProperties>
</file>