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5C00AC52-4D16-4C45-A2C5-C454FE34D79B}" xr6:coauthVersionLast="47" xr6:coauthVersionMax="47" xr10:uidLastSave="{00000000-0000-0000-0000-000000000000}"/>
  <bookViews>
    <workbookView xWindow="-108" yWindow="-108" windowWidth="23256" windowHeight="12576" activeTab="1" xr2:uid="{135CDC7A-3672-49F7-8D88-F6F196223671}"/>
  </bookViews>
  <sheets>
    <sheet name="LineaBase" sheetId="1" r:id="rId1"/>
    <sheet name="Nomenclatura" sheetId="3" r:id="rId2"/>
    <sheet name="i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19" i="3"/>
  <c r="F20" i="3"/>
  <c r="F18" i="3"/>
  <c r="F17" i="3"/>
  <c r="F16" i="3"/>
  <c r="F15" i="3"/>
  <c r="F14" i="3"/>
  <c r="F12" i="3"/>
  <c r="F11" i="3"/>
  <c r="F10" i="3"/>
  <c r="F9" i="3"/>
  <c r="F8" i="3"/>
  <c r="F4" i="3"/>
  <c r="F5" i="3"/>
  <c r="F6" i="3"/>
  <c r="F7" i="3"/>
  <c r="F13" i="3"/>
  <c r="D65" i="1"/>
  <c r="D66" i="1"/>
  <c r="D67" i="1"/>
  <c r="D68" i="1"/>
  <c r="D69" i="1"/>
  <c r="D70" i="1"/>
  <c r="D71" i="1"/>
  <c r="D72" i="1"/>
  <c r="D73" i="1"/>
  <c r="D75" i="1"/>
  <c r="D78" i="1"/>
  <c r="D79" i="1"/>
  <c r="D62" i="1"/>
  <c r="D54" i="1"/>
  <c r="D44" i="1"/>
  <c r="D45" i="1"/>
  <c r="D46" i="1"/>
  <c r="D47" i="1"/>
  <c r="D48" i="1"/>
  <c r="D49" i="1"/>
  <c r="D50" i="1"/>
  <c r="D51" i="1"/>
  <c r="D52" i="1"/>
  <c r="D33" i="1"/>
  <c r="D41" i="1"/>
  <c r="D23" i="1"/>
  <c r="D24" i="1"/>
  <c r="D25" i="1"/>
  <c r="D26" i="1"/>
  <c r="D27" i="1"/>
  <c r="D28" i="1"/>
  <c r="D29" i="1"/>
  <c r="D30" i="1"/>
  <c r="D31" i="1"/>
  <c r="D16" i="1"/>
  <c r="D17" i="1"/>
  <c r="D18" i="1"/>
  <c r="D19" i="1"/>
  <c r="D20" i="1"/>
  <c r="D8" i="1"/>
  <c r="D9" i="1"/>
  <c r="D10" i="1"/>
  <c r="D11" i="1"/>
  <c r="D12" i="1"/>
  <c r="D7" i="1"/>
  <c r="C8" i="1"/>
  <c r="C52" i="1"/>
  <c r="C9" i="1"/>
  <c r="C71" i="1"/>
  <c r="C25" i="1"/>
  <c r="C7" i="1"/>
  <c r="C67" i="1"/>
  <c r="C49" i="1"/>
  <c r="D14" i="2"/>
  <c r="H74" i="1"/>
  <c r="H64" i="1"/>
  <c r="H63" i="1" s="1"/>
  <c r="H57" i="1"/>
  <c r="D5" i="2"/>
  <c r="C65" i="1" s="1"/>
  <c r="D6" i="2"/>
  <c r="C75" i="1" s="1"/>
  <c r="D7" i="2"/>
  <c r="C79" i="1" s="1"/>
  <c r="D8" i="2"/>
  <c r="C12" i="1" s="1"/>
  <c r="D9" i="2"/>
  <c r="C50" i="1" s="1"/>
  <c r="D10" i="2"/>
  <c r="C10" i="1" s="1"/>
  <c r="D11" i="2"/>
  <c r="C37" i="1" s="1"/>
  <c r="D12" i="2"/>
  <c r="D13" i="2"/>
  <c r="C62" i="1" s="1"/>
  <c r="D4" i="2"/>
  <c r="C51" i="1" s="1"/>
  <c r="H76" i="1"/>
  <c r="H53" i="1"/>
  <c r="H43" i="1"/>
  <c r="H42" i="1" s="1"/>
  <c r="H36" i="1"/>
  <c r="F16" i="1"/>
  <c r="E17" i="1" s="1"/>
  <c r="F17" i="1" s="1"/>
  <c r="E18" i="1" s="1"/>
  <c r="F18" i="1" s="1"/>
  <c r="E19" i="1" s="1"/>
  <c r="F19" i="1" s="1"/>
  <c r="E20" i="1" s="1"/>
  <c r="F20" i="1" s="1"/>
  <c r="E23" i="1" s="1"/>
  <c r="H15" i="1"/>
  <c r="H22" i="1"/>
  <c r="H21" i="1" s="1"/>
  <c r="H32" i="1"/>
  <c r="H6" i="1"/>
  <c r="F6" i="1" s="1"/>
  <c r="E7" i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C23" i="1" l="1"/>
  <c r="C78" i="1"/>
  <c r="C44" i="1"/>
  <c r="C46" i="1"/>
  <c r="C48" i="1"/>
  <c r="C26" i="1"/>
  <c r="C16" i="1"/>
  <c r="C31" i="1"/>
  <c r="C24" i="1"/>
  <c r="C72" i="1"/>
  <c r="C61" i="1"/>
  <c r="C59" i="1"/>
  <c r="C38" i="1"/>
  <c r="C45" i="1"/>
  <c r="C39" i="1"/>
  <c r="C20" i="1"/>
  <c r="C40" i="1"/>
  <c r="C29" i="1"/>
  <c r="C33" i="1"/>
  <c r="C47" i="1"/>
  <c r="C54" i="1"/>
  <c r="C11" i="1"/>
  <c r="C68" i="1"/>
  <c r="C28" i="1"/>
  <c r="C73" i="1"/>
  <c r="C70" i="1"/>
  <c r="C27" i="1"/>
  <c r="C18" i="1"/>
  <c r="C19" i="1"/>
  <c r="C60" i="1"/>
  <c r="C69" i="1"/>
  <c r="C58" i="1"/>
  <c r="C30" i="1"/>
  <c r="C17" i="1"/>
  <c r="C66" i="1"/>
  <c r="C41" i="1"/>
  <c r="H56" i="1"/>
  <c r="H35" i="1"/>
  <c r="F15" i="1"/>
  <c r="E14" i="1"/>
  <c r="E22" i="1"/>
  <c r="F23" i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H14" i="1"/>
  <c r="F33" i="1" l="1"/>
  <c r="E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32" i="1"/>
  <c r="F32" i="1" s="1"/>
  <c r="F22" i="1"/>
  <c r="E21" i="1"/>
  <c r="F21" i="1" s="1"/>
  <c r="F14" i="1"/>
  <c r="F44" i="1" l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E43" i="1"/>
  <c r="F36" i="1"/>
  <c r="E35" i="1"/>
  <c r="F35" i="1" s="1"/>
  <c r="F43" i="1" l="1"/>
  <c r="E42" i="1"/>
  <c r="F42" i="1" s="1"/>
  <c r="F54" i="1"/>
  <c r="E58" i="1" s="1"/>
  <c r="E53" i="1"/>
  <c r="F53" i="1" s="1"/>
  <c r="E57" i="1" l="1"/>
  <c r="F57" i="1" l="1"/>
  <c r="E56" i="1"/>
  <c r="F56" i="1" s="1"/>
  <c r="F58" i="1"/>
  <c r="E59" i="1" s="1"/>
  <c r="F59" i="1" s="1"/>
  <c r="E60" i="1" s="1"/>
  <c r="F60" i="1" s="1"/>
  <c r="E61" i="1" s="1"/>
  <c r="F61" i="1" s="1"/>
  <c r="E62" i="1" s="1"/>
  <c r="F62" i="1" s="1"/>
  <c r="E65" i="1" s="1"/>
  <c r="E64" i="1" l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E74" i="1" l="1"/>
  <c r="F74" i="1" s="1"/>
  <c r="F75" i="1"/>
  <c r="E78" i="1" s="1"/>
  <c r="F64" i="1"/>
  <c r="E63" i="1"/>
  <c r="F63" i="1" s="1"/>
  <c r="F78" i="1" l="1"/>
  <c r="E79" i="1" s="1"/>
  <c r="F79" i="1" s="1"/>
  <c r="E77" i="1"/>
  <c r="F77" i="1" s="1"/>
</calcChain>
</file>

<file path=xl/sharedStrings.xml><?xml version="1.0" encoding="utf-8"?>
<sst xmlns="http://schemas.openxmlformats.org/spreadsheetml/2006/main" count="274" uniqueCount="96">
  <si>
    <t xml:space="preserve">   Inicio</t>
  </si>
  <si>
    <t xml:space="preserve">      Crear la vision del proyecto</t>
  </si>
  <si>
    <t xml:space="preserve">      Identificacion del scrum master e interesados</t>
  </si>
  <si>
    <t xml:space="preserve">      Formacion de los equipo Scrum</t>
  </si>
  <si>
    <t xml:space="preserve">      Elaboracion y priorizacion del Product Backlog</t>
  </si>
  <si>
    <t xml:space="preserve">      Planificar el lanzamiento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</si>
  <si>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</si>
  <si>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</si>
  <si>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</si>
  <si>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</si>
  <si>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</si>
  <si>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</si>
  <si>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</si>
  <si>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 xml:space="preserve">         Implementaciòn</t>
  </si>
  <si>
    <t xml:space="preserve">            Creacion de entregables</t>
  </si>
  <si>
    <t xml:space="preserve">               Gestión de usuarios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</si>
  <si>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</si>
  <si>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</si>
  <si>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</si>
  <si>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</si>
  <si>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</si>
  <si>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 Demostraciòn y validacion del sprint</t>
  </si>
  <si>
    <t xml:space="preserve">            Retrospectiva del sprint</t>
  </si>
  <si>
    <t xml:space="preserve">      Sprint 2</t>
  </si>
  <si>
    <t>Cierre</t>
  </si>
  <si>
    <t xml:space="preserve">   Envio de entregables</t>
  </si>
  <si>
    <t xml:space="preserve">   Retrospectiva del proyecto</t>
  </si>
  <si>
    <t>Actividad</t>
  </si>
  <si>
    <t>Item</t>
  </si>
  <si>
    <t>Fecha
Inicio</t>
  </si>
  <si>
    <t>Fecha
FIN</t>
  </si>
  <si>
    <t>Plan del Proyecto</t>
  </si>
  <si>
    <t>Product Backlog</t>
  </si>
  <si>
    <t>Sprint Backlog</t>
  </si>
  <si>
    <t>Codigo</t>
  </si>
  <si>
    <t xml:space="preserve">           Revisión y Retrospectiva</t>
  </si>
  <si>
    <t>Plan de Prueba</t>
  </si>
  <si>
    <t>Acta de Prueba</t>
  </si>
  <si>
    <t>Lecciones Aprendidas</t>
  </si>
  <si>
    <t xml:space="preserve">           Depliegue</t>
  </si>
  <si>
    <t>Documento de despliegue</t>
  </si>
  <si>
    <t xml:space="preserve">      Completar Project Chapter</t>
  </si>
  <si>
    <t xml:space="preserve">            Elaboracion de documento de despliegue</t>
  </si>
  <si>
    <t>Plan de Despliegue</t>
  </si>
  <si>
    <t>PROYECTO  DE GESTION DE PERFILES INMOBILIARIOS</t>
  </si>
  <si>
    <t>Nomenclatura</t>
  </si>
  <si>
    <t>Compilado</t>
  </si>
  <si>
    <t>AP</t>
  </si>
  <si>
    <t>PD</t>
  </si>
  <si>
    <t>PP</t>
  </si>
  <si>
    <t>PB</t>
  </si>
  <si>
    <t>PC</t>
  </si>
  <si>
    <t>SB</t>
  </si>
  <si>
    <t>CO</t>
  </si>
  <si>
    <t>DD</t>
  </si>
  <si>
    <t>LP</t>
  </si>
  <si>
    <t>TP</t>
  </si>
  <si>
    <t>Project Chapter</t>
  </si>
  <si>
    <t>reponsable/rol</t>
  </si>
  <si>
    <t>% de Avance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</si>
  <si>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</si>
  <si>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</si>
  <si>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</si>
  <si>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</si>
  <si>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 xml:space="preserve">      Sprint 3</t>
  </si>
  <si>
    <t>SGPI</t>
  </si>
  <si>
    <t>extencion</t>
  </si>
  <si>
    <t>Responsable</t>
  </si>
  <si>
    <t>Cronograma</t>
  </si>
  <si>
    <t>CR</t>
  </si>
  <si>
    <t>DLR</t>
  </si>
  <si>
    <t>DLR-WLO-JST</t>
  </si>
  <si>
    <t>WLO</t>
  </si>
  <si>
    <t>JLS</t>
  </si>
  <si>
    <t>Fin del Spint 1</t>
  </si>
  <si>
    <t>Fin de la Fase de Incio</t>
  </si>
  <si>
    <t>Fin del Spint 2</t>
  </si>
  <si>
    <t>Fin del proyecto</t>
  </si>
  <si>
    <t>Fin del Spint 3</t>
  </si>
  <si>
    <t>docx</t>
  </si>
  <si>
    <t>zip</t>
  </si>
  <si>
    <t>xlsx</t>
  </si>
  <si>
    <t>s</t>
  </si>
  <si>
    <t>py</t>
  </si>
  <si>
    <t>Framework Desarrollo</t>
  </si>
  <si>
    <t>Sprint</t>
  </si>
  <si>
    <t>S1</t>
  </si>
  <si>
    <t>IDE desarrollo</t>
  </si>
  <si>
    <t>Estandar de desarrollo</t>
  </si>
  <si>
    <t>ED</t>
  </si>
  <si>
    <t>ID</t>
  </si>
  <si>
    <t>FW</t>
  </si>
  <si>
    <t>exe</t>
  </si>
  <si>
    <t>S2</t>
  </si>
  <si>
    <t>N°</t>
  </si>
  <si>
    <t>Caso Nomenclatura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</si>
</sst>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right" vertical="center" wrapText="1"/>
    </xf>
    <xf numFmtId="10" fontId="7" fillId="2" borderId="0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right" vertical="center" wrapText="1"/>
    </xf>
    <xf numFmtId="10" fontId="7" fillId="3" borderId="0" xfId="1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/>
    <xf numFmtId="0" fontId="8" fillId="2" borderId="1" xfId="0" applyFont="1" applyFill="1" applyBorder="1" applyAlignment="1">
      <alignment vertical="center" wrapText="1"/>
    </xf>
    <xf numFmtId="0" fontId="0" fillId="5" borderId="5" xfId="0" applyFont="1" applyFill="1" applyBorder="1"/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FAE14-4B2D-4A14-B82E-46F972FBF5E2}" name="Tabla22" displayName="Tabla22" ref="C3:G17" totalsRowShown="0" headerRowDxfId="0">
  <autoFilter ref="C3:G17" xr:uid="{7D62B2B5-D687-4738-AF7B-2E927F90E834}"/>
  <tableColumns count="5">
    <tableColumn id="1" xr3:uid="{B70CFB5E-C084-47D0-9134-2EF656EA24EE}" name="Item" dataDxfId="3"/>
    <tableColumn id="6" xr3:uid="{6BC0D0C4-E10A-4FD6-94C6-4AB7D80D0D66}" name="Sprint" dataDxfId="2"/>
    <tableColumn id="2" xr3:uid="{41609A6F-742E-44C5-86AD-0DDC7405F855}" name="Codigo"/>
    <tableColumn id="3" xr3:uid="{F2D3F79A-0D67-445B-9DA7-D43F667DE7E7}" name="Nomenclatura" dataDxfId="1">
      <calculatedColumnFormula>CONCATENATE(LineaBase!$B$3,"_",Tabla22[[#This Row],[Sprint]],"-",Nomenclatura!E4)</calculatedColumnFormula>
    </tableColumn>
    <tableColumn id="4" xr3:uid="{9CED1855-1653-42A3-B1E3-3A8E9C6F24FC}" name="exten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B2B5-D687-4738-AF7B-2E927F90E834}" name="Tabla2" displayName="Tabla2" ref="B3:F14" totalsRowShown="0" headerRowDxfId="5">
  <autoFilter ref="B3:F14" xr:uid="{7D62B2B5-D687-4738-AF7B-2E927F90E834}"/>
  <tableColumns count="5">
    <tableColumn id="1" xr3:uid="{FCF73ED9-6468-4715-88EB-CE7515ED85D9}" name="Item" dataDxfId="4"/>
    <tableColumn id="2" xr3:uid="{1DEA1486-2FD3-447C-A384-61D42A318733}" name="Codigo"/>
    <tableColumn id="3" xr3:uid="{02296F8D-04E9-4A5C-891E-082BCEFEE086}" name="Nomenclatura">
      <calculatedColumnFormula>CONCATENATE(LineaBase!$B$3,"_",item!C4)</calculatedColumnFormula>
    </tableColumn>
    <tableColumn id="4" xr3:uid="{374AE476-73E6-4E78-AE88-171C607CB26F}" name="extencion"/>
    <tableColumn id="5" xr3:uid="{192D190B-CEB9-4008-AF75-C963A0DA8369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090-8851-4ED4-B47C-9566D7FB69F4}">
  <dimension ref="A3:H80"/>
  <sheetViews>
    <sheetView zoomScale="130" zoomScaleNormal="130" workbookViewId="0">
      <selection activeCell="A14" sqref="A14"/>
    </sheetView>
  </sheetViews>
  <sheetFormatPr baseColWidth="10" defaultRowHeight="14.4" x14ac:dyDescent="0.3"/>
  <cols>
    <col min="1" max="1" width="43.88671875" customWidth="1"/>
    <col min="2" max="2" width="19.88671875" customWidth="1"/>
    <col min="3" max="3" width="16" customWidth="1"/>
    <col min="4" max="4" width="17.5546875" customWidth="1"/>
    <col min="5" max="5" width="11.5546875" style="6"/>
    <col min="6" max="6" width="12.5546875" customWidth="1"/>
    <col min="8" max="8" width="11.5546875" style="8"/>
  </cols>
  <sheetData>
    <row r="3" spans="1:8" ht="27.6" x14ac:dyDescent="0.3">
      <c r="A3" s="32" t="s">
        <v>44</v>
      </c>
      <c r="B3" s="13" t="s">
        <v>65</v>
      </c>
    </row>
    <row r="5" spans="1:8" ht="20.399999999999999" x14ac:dyDescent="0.3">
      <c r="A5" s="25" t="s">
        <v>27</v>
      </c>
      <c r="B5" s="26" t="s">
        <v>28</v>
      </c>
      <c r="C5" s="26" t="s">
        <v>45</v>
      </c>
      <c r="D5" s="26" t="s">
        <v>58</v>
      </c>
      <c r="E5" s="27" t="s">
        <v>29</v>
      </c>
      <c r="F5" s="26" t="s">
        <v>30</v>
      </c>
      <c r="G5" s="28" t="s">
        <v>59</v>
      </c>
      <c r="H5" s="24"/>
    </row>
    <row r="6" spans="1:8" x14ac:dyDescent="0.3">
      <c r="A6" s="1" t="s">
        <v>0</v>
      </c>
      <c r="B6" s="2"/>
      <c r="C6" s="2"/>
      <c r="D6" s="2"/>
      <c r="E6" s="5">
        <v>44456</v>
      </c>
      <c r="F6" s="5">
        <f>E6+H6</f>
        <v>44469</v>
      </c>
      <c r="G6" s="17">
        <v>0</v>
      </c>
      <c r="H6" s="8">
        <f>SUM(H7:H12)</f>
        <v>13</v>
      </c>
    </row>
    <row r="7" spans="1:8" x14ac:dyDescent="0.3">
      <c r="A7" s="3" t="s">
        <v>1</v>
      </c>
      <c r="B7" s="4" t="s">
        <v>57</v>
      </c>
      <c r="C7" s="16" t="str">
        <f>VLOOKUP(B7,item!$B$4:$D$14,3,FALSE)</f>
        <v>SGPI_PC</v>
      </c>
      <c r="D7" s="4" t="str">
        <f>VLOOKUP(B7,item!$B$4:$F$14,5,FALSE)</f>
        <v>DLR</v>
      </c>
      <c r="E7" s="7">
        <f>E6</f>
        <v>44456</v>
      </c>
      <c r="F7" s="7">
        <f>E7+H7</f>
        <v>44458</v>
      </c>
      <c r="G7" s="17">
        <v>0</v>
      </c>
      <c r="H7" s="8">
        <v>2</v>
      </c>
    </row>
    <row r="8" spans="1:8" x14ac:dyDescent="0.3">
      <c r="A8" s="3" t="s">
        <v>41</v>
      </c>
      <c r="B8" s="4" t="s">
        <v>57</v>
      </c>
      <c r="C8" s="16" t="str">
        <f>VLOOKUP(B8,item!$B$4:$D$14,3,FALSE)</f>
        <v>SGPI_PC</v>
      </c>
      <c r="D8" s="4" t="str">
        <f>VLOOKUP(B8,item!$B$4:$F$14,5,FALSE)</f>
        <v>DLR</v>
      </c>
      <c r="E8" s="7">
        <f>F7</f>
        <v>44458</v>
      </c>
      <c r="F8" s="7">
        <f t="shared" ref="F8:F54" si="0">E8+H8</f>
        <v>44460</v>
      </c>
      <c r="G8" s="17">
        <v>0</v>
      </c>
      <c r="H8" s="8">
        <v>2</v>
      </c>
    </row>
    <row r="9" spans="1:8" x14ac:dyDescent="0.3">
      <c r="A9" s="3" t="s">
        <v>2</v>
      </c>
      <c r="B9" s="4" t="s">
        <v>57</v>
      </c>
      <c r="C9" s="16" t="str">
        <f>VLOOKUP(B9,item!$B$4:$D$14,3,FALSE)</f>
        <v>SGPI_PC</v>
      </c>
      <c r="D9" s="4" t="str">
        <f>VLOOKUP(B9,item!$B$4:$F$14,5,FALSE)</f>
        <v>DLR</v>
      </c>
      <c r="E9" s="7">
        <f>F8</f>
        <v>44460</v>
      </c>
      <c r="F9" s="7">
        <f t="shared" si="0"/>
        <v>44462</v>
      </c>
      <c r="G9" s="17">
        <v>0</v>
      </c>
      <c r="H9" s="8">
        <v>2</v>
      </c>
    </row>
    <row r="10" spans="1:8" x14ac:dyDescent="0.3">
      <c r="A10" s="3" t="s">
        <v>3</v>
      </c>
      <c r="B10" s="4" t="s">
        <v>31</v>
      </c>
      <c r="C10" s="16" t="str">
        <f>VLOOKUP(B10,item!$B$4:$D$14,3,FALSE)</f>
        <v>SGPI_PP</v>
      </c>
      <c r="D10" s="4" t="str">
        <f>VLOOKUP(B10,item!$B$4:$F$14,5,FALSE)</f>
        <v>JLS</v>
      </c>
      <c r="E10" s="7">
        <f>F9</f>
        <v>44462</v>
      </c>
      <c r="F10" s="7">
        <f t="shared" si="0"/>
        <v>44465</v>
      </c>
      <c r="G10" s="17">
        <v>0</v>
      </c>
      <c r="H10" s="8">
        <v>3</v>
      </c>
    </row>
    <row r="11" spans="1:8" x14ac:dyDescent="0.3">
      <c r="A11" s="3" t="s">
        <v>4</v>
      </c>
      <c r="B11" s="4" t="s">
        <v>32</v>
      </c>
      <c r="C11" s="16" t="str">
        <f>VLOOKUP(B11,item!$B$4:$D$14,3,FALSE)</f>
        <v>SGPI_PB</v>
      </c>
      <c r="D11" s="4" t="str">
        <f>VLOOKUP(B11,item!$B$4:$F$14,5,FALSE)</f>
        <v>WLO</v>
      </c>
      <c r="E11" s="7">
        <f>F10</f>
        <v>44465</v>
      </c>
      <c r="F11" s="7">
        <f t="shared" si="0"/>
        <v>44468</v>
      </c>
      <c r="G11" s="17">
        <v>0</v>
      </c>
      <c r="H11" s="8">
        <v>3</v>
      </c>
    </row>
    <row r="12" spans="1:8" x14ac:dyDescent="0.3">
      <c r="A12" s="3" t="s">
        <v>5</v>
      </c>
      <c r="B12" s="4" t="s">
        <v>43</v>
      </c>
      <c r="C12" s="16" t="str">
        <f>VLOOKUP(B12,item!$B$4:$D$14,3,FALSE)</f>
        <v>SGPI_PD</v>
      </c>
      <c r="D12" s="4" t="str">
        <f>VLOOKUP(B12,item!$B$4:$F$14,5,FALSE)</f>
        <v>WLO</v>
      </c>
      <c r="E12" s="7">
        <f>F11</f>
        <v>44468</v>
      </c>
      <c r="F12" s="7">
        <f t="shared" si="0"/>
        <v>44469</v>
      </c>
      <c r="G12" s="17">
        <v>0</v>
      </c>
      <c r="H12" s="8">
        <v>1</v>
      </c>
    </row>
    <row r="13" spans="1:8" x14ac:dyDescent="0.3">
      <c r="A13" s="18" t="s">
        <v>75</v>
      </c>
      <c r="B13" s="19"/>
      <c r="C13" s="20"/>
      <c r="D13" s="19"/>
      <c r="E13" s="21"/>
      <c r="F13" s="22">
        <v>44469</v>
      </c>
      <c r="G13" s="23">
        <v>0</v>
      </c>
      <c r="H13" s="24"/>
    </row>
    <row r="14" spans="1:8" x14ac:dyDescent="0.3">
      <c r="A14" s="1" t="s">
        <v>6</v>
      </c>
      <c r="B14" s="2"/>
      <c r="C14" s="2"/>
      <c r="D14" s="4"/>
      <c r="E14" s="5">
        <f>E15</f>
        <v>44469</v>
      </c>
      <c r="F14" s="5">
        <f t="shared" si="0"/>
        <v>44490</v>
      </c>
      <c r="G14" s="17">
        <v>0</v>
      </c>
      <c r="H14" s="8">
        <f>H15+H21+H32</f>
        <v>21</v>
      </c>
    </row>
    <row r="15" spans="1:8" x14ac:dyDescent="0.3">
      <c r="A15" s="1" t="s">
        <v>7</v>
      </c>
      <c r="B15" s="2"/>
      <c r="C15" s="2"/>
      <c r="D15" s="4"/>
      <c r="E15" s="5">
        <f>F12</f>
        <v>44469</v>
      </c>
      <c r="F15" s="5">
        <f t="shared" si="0"/>
        <v>44475</v>
      </c>
      <c r="G15" s="17">
        <v>0</v>
      </c>
      <c r="H15" s="8">
        <f>SUM(H16:H20)</f>
        <v>6</v>
      </c>
    </row>
    <row r="16" spans="1:8" x14ac:dyDescent="0.3">
      <c r="A16" s="3" t="s">
        <v>8</v>
      </c>
      <c r="B16" s="4" t="s">
        <v>32</v>
      </c>
      <c r="C16" s="16" t="str">
        <f>VLOOKUP(B16,item!$B$4:$D$14,3,FALSE)</f>
        <v>SGPI_PB</v>
      </c>
      <c r="D16" s="4" t="str">
        <f>VLOOKUP(B16,item!$B$4:$F$14,5,FALSE)</f>
        <v>WLO</v>
      </c>
      <c r="E16" s="7">
        <v>44453</v>
      </c>
      <c r="F16" s="7">
        <f t="shared" si="0"/>
        <v>44455</v>
      </c>
      <c r="G16" s="17">
        <v>0</v>
      </c>
      <c r="H16" s="8">
        <v>2</v>
      </c>
    </row>
    <row r="17" spans="1:8" x14ac:dyDescent="0.3">
      <c r="A17" s="3" t="s">
        <v>9</v>
      </c>
      <c r="B17" s="4" t="s">
        <v>32</v>
      </c>
      <c r="C17" s="16" t="str">
        <f>VLOOKUP(B17,item!$B$4:$D$14,3,FALSE)</f>
        <v>SGPI_PB</v>
      </c>
      <c r="D17" s="4" t="str">
        <f>VLOOKUP(B17,item!$B$4:$F$14,5,FALSE)</f>
        <v>WLO</v>
      </c>
      <c r="E17" s="7">
        <f>F16</f>
        <v>44455</v>
      </c>
      <c r="F17" s="7">
        <f t="shared" si="0"/>
        <v>44456</v>
      </c>
      <c r="G17" s="17">
        <v>0</v>
      </c>
      <c r="H17" s="8">
        <v>1</v>
      </c>
    </row>
    <row r="18" spans="1:8" x14ac:dyDescent="0.3">
      <c r="A18" s="3" t="s">
        <v>10</v>
      </c>
      <c r="B18" s="4" t="s">
        <v>32</v>
      </c>
      <c r="C18" s="16" t="str">
        <f>VLOOKUP(B18,item!$B$4:$D$14,3,FALSE)</f>
        <v>SGPI_PB</v>
      </c>
      <c r="D18" s="4" t="str">
        <f>VLOOKUP(B18,item!$B$4:$F$14,5,FALSE)</f>
        <v>WLO</v>
      </c>
      <c r="E18" s="7">
        <f>F17</f>
        <v>44456</v>
      </c>
      <c r="F18" s="7">
        <f t="shared" si="0"/>
        <v>44457</v>
      </c>
      <c r="G18" s="17">
        <v>0</v>
      </c>
      <c r="H18" s="8">
        <v>1</v>
      </c>
    </row>
    <row r="19" spans="1:8" x14ac:dyDescent="0.3">
      <c r="A19" s="3" t="s">
        <v>11</v>
      </c>
      <c r="B19" s="4" t="s">
        <v>32</v>
      </c>
      <c r="C19" s="16" t="str">
        <f>VLOOKUP(B19,item!$B$4:$D$14,3,FALSE)</f>
        <v>SGPI_PB</v>
      </c>
      <c r="D19" s="4" t="str">
        <f>VLOOKUP(B19,item!$B$4:$F$14,5,FALSE)</f>
        <v>WLO</v>
      </c>
      <c r="E19" s="7">
        <f>F18</f>
        <v>44457</v>
      </c>
      <c r="F19" s="7">
        <f t="shared" si="0"/>
        <v>44458</v>
      </c>
      <c r="G19" s="17">
        <v>0</v>
      </c>
      <c r="H19" s="8">
        <v>1</v>
      </c>
    </row>
    <row r="20" spans="1:8" x14ac:dyDescent="0.3">
      <c r="A20" s="3" t="s">
        <v>12</v>
      </c>
      <c r="B20" s="4" t="s">
        <v>33</v>
      </c>
      <c r="C20" s="16" t="str">
        <f>VLOOKUP(B20,item!$B$4:$D$14,3,FALSE)</f>
        <v>SGPI_SB</v>
      </c>
      <c r="D20" s="4" t="str">
        <f>VLOOKUP(B20,item!$B$4:$F$14,5,FALSE)</f>
        <v>DLR-WLO-JST</v>
      </c>
      <c r="E20" s="7">
        <f>F19</f>
        <v>44458</v>
      </c>
      <c r="F20" s="7">
        <f t="shared" si="0"/>
        <v>44459</v>
      </c>
      <c r="G20" s="17">
        <v>0</v>
      </c>
      <c r="H20" s="8">
        <v>1</v>
      </c>
    </row>
    <row r="21" spans="1:8" x14ac:dyDescent="0.3">
      <c r="A21" s="1" t="s">
        <v>13</v>
      </c>
      <c r="B21" s="2"/>
      <c r="C21" s="2"/>
      <c r="D21" s="4"/>
      <c r="E21" s="5">
        <f>E22</f>
        <v>44459</v>
      </c>
      <c r="F21" s="5">
        <f t="shared" si="0"/>
        <v>44473</v>
      </c>
      <c r="G21" s="17">
        <v>0</v>
      </c>
      <c r="H21" s="8">
        <f>H22+SUM(H27:H31)</f>
        <v>14</v>
      </c>
    </row>
    <row r="22" spans="1:8" x14ac:dyDescent="0.3">
      <c r="A22" s="1" t="s">
        <v>14</v>
      </c>
      <c r="B22" s="2"/>
      <c r="C22" s="2"/>
      <c r="D22" s="4"/>
      <c r="E22" s="5">
        <f>E23</f>
        <v>44459</v>
      </c>
      <c r="F22" s="5">
        <f t="shared" si="0"/>
        <v>44468</v>
      </c>
      <c r="G22" s="17">
        <v>0</v>
      </c>
      <c r="H22" s="8">
        <f>SUM(H23:H26)</f>
        <v>9</v>
      </c>
    </row>
    <row r="23" spans="1:8" x14ac:dyDescent="0.3">
      <c r="A23" s="3" t="s">
        <v>15</v>
      </c>
      <c r="B23" s="4" t="s">
        <v>46</v>
      </c>
      <c r="C23" s="16" t="str">
        <f>VLOOKUP(B23,item!$B$4:$D$14,3,FALSE)</f>
        <v>SGPI_CO</v>
      </c>
      <c r="D23" s="4" t="str">
        <f>VLOOKUP(B23,item!$B$4:$F$14,5,FALSE)</f>
        <v>DLR-WLO-JST</v>
      </c>
      <c r="E23" s="7">
        <f>F20</f>
        <v>44459</v>
      </c>
      <c r="F23" s="7">
        <f t="shared" si="0"/>
        <v>44461</v>
      </c>
      <c r="G23" s="17">
        <v>0</v>
      </c>
      <c r="H23" s="8">
        <v>2</v>
      </c>
    </row>
    <row r="24" spans="1:8" x14ac:dyDescent="0.3">
      <c r="A24" s="3" t="s">
        <v>16</v>
      </c>
      <c r="B24" s="4" t="s">
        <v>46</v>
      </c>
      <c r="C24" s="16" t="str">
        <f>VLOOKUP(B24,item!$B$4:$D$14,3,FALSE)</f>
        <v>SGPI_CO</v>
      </c>
      <c r="D24" s="4" t="str">
        <f>VLOOKUP(B24,item!$B$4:$F$14,5,FALSE)</f>
        <v>DLR-WLO-JST</v>
      </c>
      <c r="E24" s="7">
        <f t="shared" ref="E24:E31" si="1">F23</f>
        <v>44461</v>
      </c>
      <c r="F24" s="7">
        <f t="shared" si="0"/>
        <v>44464</v>
      </c>
      <c r="G24" s="17">
        <v>0</v>
      </c>
      <c r="H24" s="8">
        <v>3</v>
      </c>
    </row>
    <row r="25" spans="1:8" x14ac:dyDescent="0.3">
      <c r="A25" s="3" t="s">
        <v>17</v>
      </c>
      <c r="B25" s="4" t="s">
        <v>46</v>
      </c>
      <c r="C25" s="16" t="str">
        <f>VLOOKUP(B25,item!$B$4:$D$14,3,FALSE)</f>
        <v>SGPI_CO</v>
      </c>
      <c r="D25" s="4" t="str">
        <f>VLOOKUP(B25,item!$B$4:$F$14,5,FALSE)</f>
        <v>DLR-WLO-JST</v>
      </c>
      <c r="E25" s="7">
        <f t="shared" si="1"/>
        <v>44464</v>
      </c>
      <c r="F25" s="7">
        <f t="shared" si="0"/>
        <v>44466</v>
      </c>
      <c r="G25" s="17">
        <v>0</v>
      </c>
      <c r="H25" s="8">
        <v>2</v>
      </c>
    </row>
    <row r="26" spans="1:8" x14ac:dyDescent="0.3">
      <c r="A26" s="3" t="s">
        <v>18</v>
      </c>
      <c r="B26" s="4" t="s">
        <v>46</v>
      </c>
      <c r="C26" s="16" t="str">
        <f>VLOOKUP(B26,item!$B$4:$D$14,3,FALSE)</f>
        <v>SGPI_CO</v>
      </c>
      <c r="D26" s="4" t="str">
        <f>VLOOKUP(B26,item!$B$4:$F$14,5,FALSE)</f>
        <v>DLR-WLO-JST</v>
      </c>
      <c r="E26" s="7">
        <f t="shared" si="1"/>
        <v>44466</v>
      </c>
      <c r="F26" s="7">
        <f t="shared" si="0"/>
        <v>44468</v>
      </c>
      <c r="G26" s="17">
        <v>0</v>
      </c>
      <c r="H26" s="8">
        <v>2</v>
      </c>
    </row>
    <row r="27" spans="1:8" x14ac:dyDescent="0.3">
      <c r="A27" s="3" t="s">
        <v>19</v>
      </c>
      <c r="B27" s="4" t="s">
        <v>33</v>
      </c>
      <c r="C27" s="16" t="str">
        <f>VLOOKUP(B27,item!$B$4:$D$14,3,FALSE)</f>
        <v>SGPI_SB</v>
      </c>
      <c r="D27" s="4" t="str">
        <f>VLOOKUP(B27,item!$B$4:$F$14,5,FALSE)</f>
        <v>DLR-WLO-JST</v>
      </c>
      <c r="E27" s="7">
        <f t="shared" si="1"/>
        <v>44468</v>
      </c>
      <c r="F27" s="7">
        <f t="shared" si="0"/>
        <v>44469</v>
      </c>
      <c r="G27" s="17">
        <v>0</v>
      </c>
      <c r="H27" s="8">
        <v>1</v>
      </c>
    </row>
    <row r="28" spans="1:8" x14ac:dyDescent="0.3">
      <c r="A28" s="3" t="s">
        <v>20</v>
      </c>
      <c r="B28" s="4" t="s">
        <v>32</v>
      </c>
      <c r="C28" s="16" t="str">
        <f>VLOOKUP(B28,item!$B$4:$D$14,3,FALSE)</f>
        <v>SGPI_PB</v>
      </c>
      <c r="D28" s="4" t="str">
        <f>VLOOKUP(B28,item!$B$4:$F$14,5,FALSE)</f>
        <v>WLO</v>
      </c>
      <c r="E28" s="7">
        <f t="shared" si="1"/>
        <v>44469</v>
      </c>
      <c r="F28" s="7">
        <f t="shared" si="0"/>
        <v>44470</v>
      </c>
      <c r="G28" s="17">
        <v>0</v>
      </c>
      <c r="H28" s="8">
        <v>1</v>
      </c>
    </row>
    <row r="29" spans="1:8" x14ac:dyDescent="0.3">
      <c r="A29" s="3" t="s">
        <v>35</v>
      </c>
      <c r="B29" s="4" t="s">
        <v>36</v>
      </c>
      <c r="C29" s="16" t="str">
        <f>VLOOKUP(B29,item!$B$4:$D$14,3,FALSE)</f>
        <v>SGPI_TP</v>
      </c>
      <c r="D29" s="4" t="str">
        <f>VLOOKUP(B29,item!$B$4:$F$14,5,FALSE)</f>
        <v>JLS</v>
      </c>
      <c r="E29" s="7">
        <f t="shared" si="1"/>
        <v>44470</v>
      </c>
      <c r="F29" s="7">
        <f t="shared" si="0"/>
        <v>44471</v>
      </c>
      <c r="G29" s="17">
        <v>0</v>
      </c>
      <c r="H29" s="8">
        <v>1</v>
      </c>
    </row>
    <row r="30" spans="1:8" x14ac:dyDescent="0.3">
      <c r="A30" s="3" t="s">
        <v>21</v>
      </c>
      <c r="B30" s="4" t="s">
        <v>37</v>
      </c>
      <c r="C30" s="16" t="str">
        <f>VLOOKUP(B30,item!$B$4:$D$14,3,FALSE)</f>
        <v>SGPI_AP</v>
      </c>
      <c r="D30" s="4" t="str">
        <f>VLOOKUP(B30,item!$B$4:$F$14,5,FALSE)</f>
        <v>JLS</v>
      </c>
      <c r="E30" s="7">
        <f t="shared" si="1"/>
        <v>44471</v>
      </c>
      <c r="F30" s="7">
        <f t="shared" si="0"/>
        <v>44472</v>
      </c>
      <c r="G30" s="17">
        <v>0</v>
      </c>
      <c r="H30" s="8">
        <v>1</v>
      </c>
    </row>
    <row r="31" spans="1:8" s="9" customFormat="1" x14ac:dyDescent="0.3">
      <c r="A31" s="3" t="s">
        <v>22</v>
      </c>
      <c r="B31" s="4" t="s">
        <v>38</v>
      </c>
      <c r="C31" s="16" t="str">
        <f>VLOOKUP(B31,item!$B$4:$D$14,3,FALSE)</f>
        <v>SGPI_LP</v>
      </c>
      <c r="D31" s="4" t="str">
        <f>VLOOKUP(B31,item!$B$4:$F$14,5,FALSE)</f>
        <v>DLR</v>
      </c>
      <c r="E31" s="7">
        <f t="shared" si="1"/>
        <v>44472</v>
      </c>
      <c r="F31" s="7">
        <f t="shared" si="0"/>
        <v>44473</v>
      </c>
      <c r="G31" s="17">
        <v>0</v>
      </c>
      <c r="H31" s="8">
        <v>1</v>
      </c>
    </row>
    <row r="32" spans="1:8" s="9" customFormat="1" x14ac:dyDescent="0.3">
      <c r="A32" s="1" t="s">
        <v>39</v>
      </c>
      <c r="C32" s="2"/>
      <c r="D32" s="4"/>
      <c r="E32" s="5">
        <f>E33</f>
        <v>44473</v>
      </c>
      <c r="F32" s="5">
        <f t="shared" si="0"/>
        <v>44474</v>
      </c>
      <c r="G32" s="17">
        <v>0</v>
      </c>
      <c r="H32" s="8">
        <f>H33</f>
        <v>1</v>
      </c>
    </row>
    <row r="33" spans="1:8" x14ac:dyDescent="0.3">
      <c r="A33" s="3" t="s">
        <v>42</v>
      </c>
      <c r="B33" s="4" t="s">
        <v>40</v>
      </c>
      <c r="C33" s="16" t="str">
        <f>VLOOKUP(B33,item!$B$4:$D$14,3,FALSE)</f>
        <v>SGPI_DD</v>
      </c>
      <c r="D33" s="4" t="str">
        <f>VLOOKUP(B33,item!$B$4:$F$14,5,FALSE)</f>
        <v>WLO</v>
      </c>
      <c r="E33" s="7">
        <f>F31</f>
        <v>44473</v>
      </c>
      <c r="F33" s="7">
        <f t="shared" si="0"/>
        <v>44474</v>
      </c>
      <c r="G33" s="17">
        <v>0</v>
      </c>
      <c r="H33" s="8">
        <v>1</v>
      </c>
    </row>
    <row r="34" spans="1:8" x14ac:dyDescent="0.3">
      <c r="A34" s="18" t="s">
        <v>74</v>
      </c>
      <c r="B34" s="19"/>
      <c r="C34" s="20"/>
      <c r="D34" s="19"/>
      <c r="E34" s="21">
        <v>44453</v>
      </c>
      <c r="F34" s="21">
        <v>44474</v>
      </c>
      <c r="G34" s="23">
        <v>0</v>
      </c>
      <c r="H34" s="24"/>
    </row>
    <row r="35" spans="1:8" x14ac:dyDescent="0.3">
      <c r="A35" s="1" t="s">
        <v>23</v>
      </c>
      <c r="B35" s="2"/>
      <c r="C35" s="2"/>
      <c r="D35" s="4"/>
      <c r="E35" s="5">
        <f>E36</f>
        <v>44474</v>
      </c>
      <c r="F35" s="5">
        <f t="shared" si="0"/>
        <v>44495</v>
      </c>
      <c r="G35" s="17">
        <v>0</v>
      </c>
      <c r="H35" s="8">
        <f>H36+H42+H53</f>
        <v>21</v>
      </c>
    </row>
    <row r="36" spans="1:8" x14ac:dyDescent="0.3">
      <c r="A36" s="1" t="s">
        <v>7</v>
      </c>
      <c r="B36" s="2"/>
      <c r="C36" s="2"/>
      <c r="D36" s="4"/>
      <c r="E36" s="5">
        <f>F33</f>
        <v>44474</v>
      </c>
      <c r="F36" s="5">
        <f t="shared" si="0"/>
        <v>44480</v>
      </c>
      <c r="G36" s="17">
        <v>0</v>
      </c>
      <c r="H36" s="8">
        <f>SUM(H37:H41)</f>
        <v>6</v>
      </c>
    </row>
    <row r="37" spans="1:8" x14ac:dyDescent="0.3">
      <c r="A37" s="3" t="s">
        <v>8</v>
      </c>
      <c r="B37" s="4" t="s">
        <v>32</v>
      </c>
      <c r="C37" s="16" t="str">
        <f>VLOOKUP(B37,item!$B$4:$D$14,3,FALSE)</f>
        <v>SGPI_PB</v>
      </c>
      <c r="D37" s="4" t="s">
        <v>70</v>
      </c>
      <c r="E37" s="7">
        <f>E36</f>
        <v>44474</v>
      </c>
      <c r="F37" s="7">
        <f t="shared" si="0"/>
        <v>44476</v>
      </c>
      <c r="G37" s="17">
        <v>0</v>
      </c>
      <c r="H37" s="8">
        <v>2</v>
      </c>
    </row>
    <row r="38" spans="1:8" x14ac:dyDescent="0.3">
      <c r="A38" s="3" t="s">
        <v>9</v>
      </c>
      <c r="B38" s="4" t="s">
        <v>32</v>
      </c>
      <c r="C38" s="16" t="str">
        <f>VLOOKUP(B38,item!$B$4:$D$14,3,FALSE)</f>
        <v>SGPI_PB</v>
      </c>
      <c r="D38" s="4" t="s">
        <v>70</v>
      </c>
      <c r="E38" s="7">
        <f>F37</f>
        <v>44476</v>
      </c>
      <c r="F38" s="7">
        <f t="shared" si="0"/>
        <v>44477</v>
      </c>
      <c r="G38" s="17">
        <v>0</v>
      </c>
      <c r="H38" s="8">
        <v>1</v>
      </c>
    </row>
    <row r="39" spans="1:8" x14ac:dyDescent="0.3">
      <c r="A39" s="3" t="s">
        <v>10</v>
      </c>
      <c r="B39" s="4" t="s">
        <v>32</v>
      </c>
      <c r="C39" s="16" t="str">
        <f>VLOOKUP(B39,item!$B$4:$D$14,3,FALSE)</f>
        <v>SGPI_PB</v>
      </c>
      <c r="D39" s="4" t="s">
        <v>70</v>
      </c>
      <c r="E39" s="7">
        <f>F38</f>
        <v>44477</v>
      </c>
      <c r="F39" s="7">
        <f t="shared" si="0"/>
        <v>44478</v>
      </c>
      <c r="G39" s="17">
        <v>0</v>
      </c>
      <c r="H39" s="8">
        <v>1</v>
      </c>
    </row>
    <row r="40" spans="1:8" x14ac:dyDescent="0.3">
      <c r="A40" s="3" t="s">
        <v>11</v>
      </c>
      <c r="B40" s="4" t="s">
        <v>32</v>
      </c>
      <c r="C40" s="16" t="str">
        <f>VLOOKUP(B40,item!$B$4:$D$14,3,FALSE)</f>
        <v>SGPI_PB</v>
      </c>
      <c r="D40" s="4" t="s">
        <v>70</v>
      </c>
      <c r="E40" s="7">
        <f>F39</f>
        <v>44478</v>
      </c>
      <c r="F40" s="7">
        <f t="shared" si="0"/>
        <v>44479</v>
      </c>
      <c r="G40" s="17">
        <v>0</v>
      </c>
      <c r="H40" s="8">
        <v>1</v>
      </c>
    </row>
    <row r="41" spans="1:8" x14ac:dyDescent="0.3">
      <c r="A41" s="3" t="s">
        <v>12</v>
      </c>
      <c r="B41" s="4" t="s">
        <v>33</v>
      </c>
      <c r="C41" s="16" t="str">
        <f>VLOOKUP(B41,item!$B$4:$D$14,3,FALSE)</f>
        <v>SGPI_SB</v>
      </c>
      <c r="D41" s="4" t="str">
        <f>VLOOKUP(B41,item!$B$4:$F$14,5,FALSE)</f>
        <v>DLR-WLO-JST</v>
      </c>
      <c r="E41" s="7">
        <f>F40</f>
        <v>44479</v>
      </c>
      <c r="F41" s="7">
        <f t="shared" si="0"/>
        <v>44480</v>
      </c>
      <c r="G41" s="17">
        <v>0</v>
      </c>
      <c r="H41" s="8">
        <v>1</v>
      </c>
    </row>
    <row r="42" spans="1:8" x14ac:dyDescent="0.3">
      <c r="A42" s="1" t="s">
        <v>13</v>
      </c>
      <c r="B42" s="2"/>
      <c r="C42" s="2"/>
      <c r="D42" s="4"/>
      <c r="E42" s="5">
        <f>E43</f>
        <v>44480</v>
      </c>
      <c r="F42" s="5">
        <f t="shared" si="0"/>
        <v>44494</v>
      </c>
      <c r="G42" s="17">
        <v>0</v>
      </c>
      <c r="H42" s="8">
        <f>H43+SUM(H48:H52)</f>
        <v>14</v>
      </c>
    </row>
    <row r="43" spans="1:8" x14ac:dyDescent="0.3">
      <c r="A43" s="1" t="s">
        <v>14</v>
      </c>
      <c r="B43" s="2"/>
      <c r="C43" s="2"/>
      <c r="D43" s="4"/>
      <c r="E43" s="5">
        <f>E44</f>
        <v>44480</v>
      </c>
      <c r="F43" s="5">
        <f t="shared" si="0"/>
        <v>44489</v>
      </c>
      <c r="G43" s="17">
        <v>0</v>
      </c>
      <c r="H43" s="8">
        <f>SUM(H44:H47)</f>
        <v>9</v>
      </c>
    </row>
    <row r="44" spans="1:8" x14ac:dyDescent="0.3">
      <c r="A44" s="3" t="s">
        <v>60</v>
      </c>
      <c r="B44" s="4" t="s">
        <v>46</v>
      </c>
      <c r="C44" s="16" t="str">
        <f>VLOOKUP(B44,item!$B$4:$D$14,3,FALSE)</f>
        <v>SGPI_CO</v>
      </c>
      <c r="D44" s="4" t="str">
        <f>VLOOKUP(B44,item!$B$4:$F$14,5,FALSE)</f>
        <v>DLR-WLO-JST</v>
      </c>
      <c r="E44" s="7">
        <f>F41</f>
        <v>44480</v>
      </c>
      <c r="F44" s="7">
        <f t="shared" si="0"/>
        <v>44482</v>
      </c>
      <c r="G44" s="17">
        <v>0</v>
      </c>
      <c r="H44" s="8">
        <v>2</v>
      </c>
    </row>
    <row r="45" spans="1:8" x14ac:dyDescent="0.3">
      <c r="A45" s="3" t="s">
        <v>61</v>
      </c>
      <c r="B45" s="4" t="s">
        <v>46</v>
      </c>
      <c r="C45" s="16" t="str">
        <f>VLOOKUP(B45,item!$B$4:$D$14,3,FALSE)</f>
        <v>SGPI_CO</v>
      </c>
      <c r="D45" s="4" t="str">
        <f>VLOOKUP(B45,item!$B$4:$F$14,5,FALSE)</f>
        <v>DLR-WLO-JST</v>
      </c>
      <c r="E45" s="7">
        <f t="shared" ref="E45:E52" si="2">F44</f>
        <v>44482</v>
      </c>
      <c r="F45" s="7">
        <f t="shared" si="0"/>
        <v>44485</v>
      </c>
      <c r="G45" s="17">
        <v>0</v>
      </c>
      <c r="H45" s="8">
        <v>3</v>
      </c>
    </row>
    <row r="46" spans="1:8" x14ac:dyDescent="0.3">
      <c r="A46" s="3" t="s">
        <v>62</v>
      </c>
      <c r="B46" s="4" t="s">
        <v>46</v>
      </c>
      <c r="C46" s="16" t="str">
        <f>VLOOKUP(B46,item!$B$4:$D$14,3,FALSE)</f>
        <v>SGPI_CO</v>
      </c>
      <c r="D46" s="4" t="str">
        <f>VLOOKUP(B46,item!$B$4:$F$14,5,FALSE)</f>
        <v>DLR-WLO-JST</v>
      </c>
      <c r="E46" s="7">
        <f t="shared" si="2"/>
        <v>44485</v>
      </c>
      <c r="F46" s="7">
        <f t="shared" si="0"/>
        <v>44487</v>
      </c>
      <c r="G46" s="17">
        <v>0</v>
      </c>
      <c r="H46" s="8">
        <v>2</v>
      </c>
    </row>
    <row r="47" spans="1:8" x14ac:dyDescent="0.3">
      <c r="A47" s="3" t="s">
        <v>63</v>
      </c>
      <c r="B47" s="4" t="s">
        <v>46</v>
      </c>
      <c r="C47" s="16" t="str">
        <f>VLOOKUP(B47,item!$B$4:$D$14,3,FALSE)</f>
        <v>SGPI_CO</v>
      </c>
      <c r="D47" s="4" t="str">
        <f>VLOOKUP(B47,item!$B$4:$F$14,5,FALSE)</f>
        <v>DLR-WLO-JST</v>
      </c>
      <c r="E47" s="7">
        <f t="shared" si="2"/>
        <v>44487</v>
      </c>
      <c r="F47" s="7">
        <f t="shared" si="0"/>
        <v>44489</v>
      </c>
      <c r="G47" s="17">
        <v>0</v>
      </c>
      <c r="H47" s="8">
        <v>2</v>
      </c>
    </row>
    <row r="48" spans="1:8" x14ac:dyDescent="0.3">
      <c r="A48" s="3" t="s">
        <v>19</v>
      </c>
      <c r="B48" s="4" t="s">
        <v>33</v>
      </c>
      <c r="C48" s="16" t="str">
        <f>VLOOKUP(B48,item!$B$4:$D$14,3,FALSE)</f>
        <v>SGPI_SB</v>
      </c>
      <c r="D48" s="4" t="str">
        <f>VLOOKUP(B48,item!$B$4:$F$14,5,FALSE)</f>
        <v>DLR-WLO-JST</v>
      </c>
      <c r="E48" s="7">
        <f t="shared" si="2"/>
        <v>44489</v>
      </c>
      <c r="F48" s="7">
        <f t="shared" si="0"/>
        <v>44490</v>
      </c>
      <c r="G48" s="17">
        <v>0</v>
      </c>
      <c r="H48" s="8">
        <v>1</v>
      </c>
    </row>
    <row r="49" spans="1:8" x14ac:dyDescent="0.3">
      <c r="A49" s="3" t="s">
        <v>20</v>
      </c>
      <c r="B49" s="4" t="s">
        <v>32</v>
      </c>
      <c r="C49" s="16" t="str">
        <f>VLOOKUP(B49,item!$B$4:$D$14,3,FALSE)</f>
        <v>SGPI_PB</v>
      </c>
      <c r="D49" s="4" t="str">
        <f>VLOOKUP(B49,item!$B$4:$F$14,5,FALSE)</f>
        <v>WLO</v>
      </c>
      <c r="E49" s="7">
        <f t="shared" si="2"/>
        <v>44490</v>
      </c>
      <c r="F49" s="7">
        <f t="shared" si="0"/>
        <v>44491</v>
      </c>
      <c r="G49" s="17">
        <v>0</v>
      </c>
      <c r="H49" s="8">
        <v>1</v>
      </c>
    </row>
    <row r="50" spans="1:8" x14ac:dyDescent="0.3">
      <c r="A50" s="3" t="s">
        <v>35</v>
      </c>
      <c r="B50" s="4" t="s">
        <v>36</v>
      </c>
      <c r="C50" s="16" t="str">
        <f>VLOOKUP(B50,item!$B$4:$D$14,3,FALSE)</f>
        <v>SGPI_TP</v>
      </c>
      <c r="D50" s="4" t="str">
        <f>VLOOKUP(B50,item!$B$4:$F$14,5,FALSE)</f>
        <v>JLS</v>
      </c>
      <c r="E50" s="7">
        <f t="shared" si="2"/>
        <v>44491</v>
      </c>
      <c r="F50" s="7">
        <f t="shared" si="0"/>
        <v>44492</v>
      </c>
      <c r="G50" s="17">
        <v>0</v>
      </c>
      <c r="H50" s="8">
        <v>1</v>
      </c>
    </row>
    <row r="51" spans="1:8" x14ac:dyDescent="0.3">
      <c r="A51" s="3" t="s">
        <v>21</v>
      </c>
      <c r="B51" s="4" t="s">
        <v>37</v>
      </c>
      <c r="C51" s="16" t="str">
        <f>VLOOKUP(B51,item!$B$4:$D$14,3,FALSE)</f>
        <v>SGPI_AP</v>
      </c>
      <c r="D51" s="4" t="str">
        <f>VLOOKUP(B51,item!$B$4:$F$14,5,FALSE)</f>
        <v>JLS</v>
      </c>
      <c r="E51" s="7">
        <f t="shared" si="2"/>
        <v>44492</v>
      </c>
      <c r="F51" s="7">
        <f t="shared" si="0"/>
        <v>44493</v>
      </c>
      <c r="G51" s="17">
        <v>0</v>
      </c>
      <c r="H51" s="8">
        <v>1</v>
      </c>
    </row>
    <row r="52" spans="1:8" x14ac:dyDescent="0.3">
      <c r="A52" s="3" t="s">
        <v>22</v>
      </c>
      <c r="B52" s="4" t="s">
        <v>38</v>
      </c>
      <c r="C52" s="16" t="str">
        <f>VLOOKUP(B52,item!$B$4:$D$14,3,FALSE)</f>
        <v>SGPI_LP</v>
      </c>
      <c r="D52" s="4" t="str">
        <f>VLOOKUP(B52,item!$B$4:$F$14,5,FALSE)</f>
        <v>DLR</v>
      </c>
      <c r="E52" s="7">
        <f t="shared" si="2"/>
        <v>44493</v>
      </c>
      <c r="F52" s="7">
        <f t="shared" si="0"/>
        <v>44494</v>
      </c>
      <c r="G52" s="17">
        <v>0</v>
      </c>
      <c r="H52" s="8">
        <v>1</v>
      </c>
    </row>
    <row r="53" spans="1:8" x14ac:dyDescent="0.3">
      <c r="A53" s="1" t="s">
        <v>39</v>
      </c>
      <c r="B53" s="9"/>
      <c r="C53" s="2"/>
      <c r="D53" s="4"/>
      <c r="E53" s="5">
        <f>E54</f>
        <v>44494</v>
      </c>
      <c r="F53" s="5">
        <f t="shared" si="0"/>
        <v>44495</v>
      </c>
      <c r="G53" s="17">
        <v>0</v>
      </c>
      <c r="H53" s="8">
        <f>H54</f>
        <v>1</v>
      </c>
    </row>
    <row r="54" spans="1:8" x14ac:dyDescent="0.3">
      <c r="A54" s="3" t="s">
        <v>42</v>
      </c>
      <c r="B54" s="4" t="s">
        <v>40</v>
      </c>
      <c r="C54" s="16" t="str">
        <f>VLOOKUP(B54,item!$B$4:$D$14,3,FALSE)</f>
        <v>SGPI_DD</v>
      </c>
      <c r="D54" s="4" t="str">
        <f>VLOOKUP(B54,item!$B$4:$F$14,5,FALSE)</f>
        <v>WLO</v>
      </c>
      <c r="E54" s="7">
        <f>F52</f>
        <v>44494</v>
      </c>
      <c r="F54" s="7">
        <f t="shared" si="0"/>
        <v>44495</v>
      </c>
      <c r="G54" s="17">
        <v>0</v>
      </c>
      <c r="H54" s="8">
        <v>1</v>
      </c>
    </row>
    <row r="55" spans="1:8" x14ac:dyDescent="0.3">
      <c r="A55" s="18" t="s">
        <v>76</v>
      </c>
      <c r="B55" s="19"/>
      <c r="C55" s="29"/>
      <c r="D55" s="19"/>
      <c r="E55" s="21">
        <v>44474</v>
      </c>
      <c r="F55" s="21">
        <v>44495</v>
      </c>
      <c r="G55" s="23">
        <v>0</v>
      </c>
      <c r="H55" s="24"/>
    </row>
    <row r="56" spans="1:8" x14ac:dyDescent="0.3">
      <c r="A56" s="1" t="s">
        <v>64</v>
      </c>
      <c r="B56" s="2"/>
      <c r="C56" s="2"/>
      <c r="D56" s="4"/>
      <c r="E56" s="5">
        <f>E57</f>
        <v>44495</v>
      </c>
      <c r="F56" s="5">
        <f t="shared" ref="F56:F75" si="3">E56+H56</f>
        <v>44516</v>
      </c>
      <c r="G56" s="17">
        <v>0</v>
      </c>
      <c r="H56" s="8">
        <f>H57+H63+H74</f>
        <v>21</v>
      </c>
    </row>
    <row r="57" spans="1:8" x14ac:dyDescent="0.3">
      <c r="A57" s="1" t="s">
        <v>7</v>
      </c>
      <c r="B57" s="2"/>
      <c r="C57" s="2"/>
      <c r="D57" s="4"/>
      <c r="E57" s="5">
        <f>F54</f>
        <v>44495</v>
      </c>
      <c r="F57" s="5">
        <f t="shared" si="3"/>
        <v>44501</v>
      </c>
      <c r="G57" s="17">
        <v>0</v>
      </c>
      <c r="H57" s="8">
        <f>SUM(H58:H62)</f>
        <v>6</v>
      </c>
    </row>
    <row r="58" spans="1:8" x14ac:dyDescent="0.3">
      <c r="A58" s="3" t="s">
        <v>8</v>
      </c>
      <c r="B58" s="4" t="s">
        <v>32</v>
      </c>
      <c r="C58" s="16" t="str">
        <f>VLOOKUP(B58,item!$B$4:$D$14,3,FALSE)</f>
        <v>SGPI_PB</v>
      </c>
      <c r="D58" s="4" t="s">
        <v>73</v>
      </c>
      <c r="E58" s="7">
        <f>F54</f>
        <v>44495</v>
      </c>
      <c r="F58" s="7">
        <f t="shared" si="3"/>
        <v>44497</v>
      </c>
      <c r="G58" s="17">
        <v>0</v>
      </c>
      <c r="H58" s="8">
        <v>2</v>
      </c>
    </row>
    <row r="59" spans="1:8" x14ac:dyDescent="0.3">
      <c r="A59" s="3" t="s">
        <v>9</v>
      </c>
      <c r="B59" s="4" t="s">
        <v>32</v>
      </c>
      <c r="C59" s="16" t="str">
        <f>VLOOKUP(B59,item!$B$4:$D$14,3,FALSE)</f>
        <v>SGPI_PB</v>
      </c>
      <c r="D59" s="4" t="s">
        <v>73</v>
      </c>
      <c r="E59" s="7">
        <f>F58</f>
        <v>44497</v>
      </c>
      <c r="F59" s="7">
        <f t="shared" si="3"/>
        <v>44498</v>
      </c>
      <c r="G59" s="17">
        <v>0</v>
      </c>
      <c r="H59" s="8">
        <v>1</v>
      </c>
    </row>
    <row r="60" spans="1:8" x14ac:dyDescent="0.3">
      <c r="A60" s="3" t="s">
        <v>10</v>
      </c>
      <c r="B60" s="4" t="s">
        <v>32</v>
      </c>
      <c r="C60" s="16" t="str">
        <f>VLOOKUP(B60,item!$B$4:$D$14,3,FALSE)</f>
        <v>SGPI_PB</v>
      </c>
      <c r="D60" s="4" t="s">
        <v>73</v>
      </c>
      <c r="E60" s="7">
        <f>F59</f>
        <v>44498</v>
      </c>
      <c r="F60" s="7">
        <f t="shared" si="3"/>
        <v>44499</v>
      </c>
      <c r="G60" s="17">
        <v>0</v>
      </c>
      <c r="H60" s="8">
        <v>1</v>
      </c>
    </row>
    <row r="61" spans="1:8" x14ac:dyDescent="0.3">
      <c r="A61" s="3" t="s">
        <v>11</v>
      </c>
      <c r="B61" s="4" t="s">
        <v>32</v>
      </c>
      <c r="C61" s="16" t="str">
        <f>VLOOKUP(B61,item!$B$4:$D$14,3,FALSE)</f>
        <v>SGPI_PB</v>
      </c>
      <c r="D61" s="4" t="s">
        <v>73</v>
      </c>
      <c r="E61" s="7">
        <f>F60</f>
        <v>44499</v>
      </c>
      <c r="F61" s="7">
        <f t="shared" si="3"/>
        <v>44500</v>
      </c>
      <c r="G61" s="17">
        <v>0</v>
      </c>
      <c r="H61" s="8">
        <v>1</v>
      </c>
    </row>
    <row r="62" spans="1:8" x14ac:dyDescent="0.3">
      <c r="A62" s="3" t="s">
        <v>12</v>
      </c>
      <c r="B62" s="4" t="s">
        <v>33</v>
      </c>
      <c r="C62" s="16" t="str">
        <f>VLOOKUP(B62,item!$B$4:$D$14,3,FALSE)</f>
        <v>SGPI_SB</v>
      </c>
      <c r="D62" s="4" t="str">
        <f>VLOOKUP(B62,item!$B$4:$F$14,5,FALSE)</f>
        <v>DLR-WLO-JST</v>
      </c>
      <c r="E62" s="7">
        <f>F61</f>
        <v>44500</v>
      </c>
      <c r="F62" s="7">
        <f t="shared" si="3"/>
        <v>44501</v>
      </c>
      <c r="G62" s="17">
        <v>0</v>
      </c>
      <c r="H62" s="8">
        <v>1</v>
      </c>
    </row>
    <row r="63" spans="1:8" x14ac:dyDescent="0.3">
      <c r="A63" s="1" t="s">
        <v>13</v>
      </c>
      <c r="B63" s="2"/>
      <c r="C63" s="2"/>
      <c r="D63" s="4"/>
      <c r="E63" s="5">
        <f>E64</f>
        <v>44501</v>
      </c>
      <c r="F63" s="5">
        <f t="shared" si="3"/>
        <v>44515</v>
      </c>
      <c r="G63" s="17">
        <v>0</v>
      </c>
      <c r="H63" s="8">
        <f>H64+SUM(H69:H73)</f>
        <v>14</v>
      </c>
    </row>
    <row r="64" spans="1:8" x14ac:dyDescent="0.3">
      <c r="A64" s="1" t="s">
        <v>14</v>
      </c>
      <c r="B64" s="2"/>
      <c r="C64" s="2"/>
      <c r="D64" s="4"/>
      <c r="E64" s="5">
        <f>E65</f>
        <v>44501</v>
      </c>
      <c r="F64" s="5">
        <f t="shared" si="3"/>
        <v>44510</v>
      </c>
      <c r="G64" s="17">
        <v>0</v>
      </c>
      <c r="H64" s="8">
        <f>SUM(H65:H68)</f>
        <v>9</v>
      </c>
    </row>
    <row r="65" spans="1:8" x14ac:dyDescent="0.3">
      <c r="A65" s="3" t="s">
        <v>60</v>
      </c>
      <c r="B65" s="4" t="s">
        <v>46</v>
      </c>
      <c r="C65" s="16" t="str">
        <f>VLOOKUP(B65,item!$B$4:$D$14,3,FALSE)</f>
        <v>SGPI_CO</v>
      </c>
      <c r="D65" s="4" t="str">
        <f>VLOOKUP(B65,item!$B$4:$F$14,5,FALSE)</f>
        <v>DLR-WLO-JST</v>
      </c>
      <c r="E65" s="7">
        <f>F62</f>
        <v>44501</v>
      </c>
      <c r="F65" s="7">
        <f t="shared" si="3"/>
        <v>44503</v>
      </c>
      <c r="G65" s="17">
        <v>0</v>
      </c>
      <c r="H65" s="8">
        <v>2</v>
      </c>
    </row>
    <row r="66" spans="1:8" x14ac:dyDescent="0.3">
      <c r="A66" s="3" t="s">
        <v>61</v>
      </c>
      <c r="B66" s="4" t="s">
        <v>46</v>
      </c>
      <c r="C66" s="16" t="str">
        <f>VLOOKUP(B66,item!$B$4:$D$14,3,FALSE)</f>
        <v>SGPI_CO</v>
      </c>
      <c r="D66" s="4" t="str">
        <f>VLOOKUP(B66,item!$B$4:$F$14,5,FALSE)</f>
        <v>DLR-WLO-JST</v>
      </c>
      <c r="E66" s="7">
        <f t="shared" ref="E66:E73" si="4">F65</f>
        <v>44503</v>
      </c>
      <c r="F66" s="7">
        <f t="shared" si="3"/>
        <v>44506</v>
      </c>
      <c r="G66" s="17">
        <v>0</v>
      </c>
      <c r="H66" s="8">
        <v>3</v>
      </c>
    </row>
    <row r="67" spans="1:8" x14ac:dyDescent="0.3">
      <c r="A67" s="3" t="s">
        <v>62</v>
      </c>
      <c r="B67" s="4" t="s">
        <v>46</v>
      </c>
      <c r="C67" s="16" t="str">
        <f>VLOOKUP(B67,item!$B$4:$D$14,3,FALSE)</f>
        <v>SGPI_CO</v>
      </c>
      <c r="D67" s="4" t="str">
        <f>VLOOKUP(B67,item!$B$4:$F$14,5,FALSE)</f>
        <v>DLR-WLO-JST</v>
      </c>
      <c r="E67" s="7">
        <f t="shared" si="4"/>
        <v>44506</v>
      </c>
      <c r="F67" s="7">
        <f t="shared" si="3"/>
        <v>44508</v>
      </c>
      <c r="G67" s="17">
        <v>0</v>
      </c>
      <c r="H67" s="8">
        <v>2</v>
      </c>
    </row>
    <row r="68" spans="1:8" x14ac:dyDescent="0.3">
      <c r="A68" s="3" t="s">
        <v>63</v>
      </c>
      <c r="B68" s="4" t="s">
        <v>46</v>
      </c>
      <c r="C68" s="16" t="str">
        <f>VLOOKUP(B68,item!$B$4:$D$14,3,FALSE)</f>
        <v>SGPI_CO</v>
      </c>
      <c r="D68" s="4" t="str">
        <f>VLOOKUP(B68,item!$B$4:$F$14,5,FALSE)</f>
        <v>DLR-WLO-JST</v>
      </c>
      <c r="E68" s="7">
        <f t="shared" si="4"/>
        <v>44508</v>
      </c>
      <c r="F68" s="7">
        <f t="shared" si="3"/>
        <v>44510</v>
      </c>
      <c r="G68" s="17">
        <v>0</v>
      </c>
      <c r="H68" s="8">
        <v>2</v>
      </c>
    </row>
    <row r="69" spans="1:8" x14ac:dyDescent="0.3">
      <c r="A69" s="3" t="s">
        <v>19</v>
      </c>
      <c r="B69" s="4" t="s">
        <v>33</v>
      </c>
      <c r="C69" s="16" t="str">
        <f>VLOOKUP(B69,item!$B$4:$D$14,3,FALSE)</f>
        <v>SGPI_SB</v>
      </c>
      <c r="D69" s="4" t="str">
        <f>VLOOKUP(B69,item!$B$4:$F$14,5,FALSE)</f>
        <v>DLR-WLO-JST</v>
      </c>
      <c r="E69" s="7">
        <f t="shared" si="4"/>
        <v>44510</v>
      </c>
      <c r="F69" s="7">
        <f t="shared" si="3"/>
        <v>44511</v>
      </c>
      <c r="G69" s="17">
        <v>0</v>
      </c>
      <c r="H69" s="8">
        <v>1</v>
      </c>
    </row>
    <row r="70" spans="1:8" x14ac:dyDescent="0.3">
      <c r="A70" s="3" t="s">
        <v>20</v>
      </c>
      <c r="B70" s="4" t="s">
        <v>32</v>
      </c>
      <c r="C70" s="16" t="str">
        <f>VLOOKUP(B70,item!$B$4:$D$14,3,FALSE)</f>
        <v>SGPI_PB</v>
      </c>
      <c r="D70" s="4" t="str">
        <f>VLOOKUP(B70,item!$B$4:$F$14,5,FALSE)</f>
        <v>WLO</v>
      </c>
      <c r="E70" s="7">
        <f t="shared" si="4"/>
        <v>44511</v>
      </c>
      <c r="F70" s="7">
        <f t="shared" si="3"/>
        <v>44512</v>
      </c>
      <c r="G70" s="17">
        <v>0</v>
      </c>
      <c r="H70" s="8">
        <v>1</v>
      </c>
    </row>
    <row r="71" spans="1:8" x14ac:dyDescent="0.3">
      <c r="A71" s="3" t="s">
        <v>35</v>
      </c>
      <c r="B71" s="4" t="s">
        <v>36</v>
      </c>
      <c r="C71" s="16" t="str">
        <f>VLOOKUP(B71,item!$B$4:$D$14,3,FALSE)</f>
        <v>SGPI_TP</v>
      </c>
      <c r="D71" s="4" t="str">
        <f>VLOOKUP(B71,item!$B$4:$F$14,5,FALSE)</f>
        <v>JLS</v>
      </c>
      <c r="E71" s="7">
        <f t="shared" si="4"/>
        <v>44512</v>
      </c>
      <c r="F71" s="7">
        <f t="shared" si="3"/>
        <v>44513</v>
      </c>
      <c r="G71" s="17">
        <v>0</v>
      </c>
      <c r="H71" s="8">
        <v>1</v>
      </c>
    </row>
    <row r="72" spans="1:8" x14ac:dyDescent="0.3">
      <c r="A72" s="3" t="s">
        <v>21</v>
      </c>
      <c r="B72" s="4" t="s">
        <v>37</v>
      </c>
      <c r="C72" s="16" t="str">
        <f>VLOOKUP(B72,item!$B$4:$D$14,3,FALSE)</f>
        <v>SGPI_AP</v>
      </c>
      <c r="D72" s="4" t="str">
        <f>VLOOKUP(B72,item!$B$4:$F$14,5,FALSE)</f>
        <v>JLS</v>
      </c>
      <c r="E72" s="7">
        <f t="shared" si="4"/>
        <v>44513</v>
      </c>
      <c r="F72" s="7">
        <f t="shared" si="3"/>
        <v>44514</v>
      </c>
      <c r="G72" s="17">
        <v>0</v>
      </c>
      <c r="H72" s="8">
        <v>1</v>
      </c>
    </row>
    <row r="73" spans="1:8" x14ac:dyDescent="0.3">
      <c r="A73" s="3" t="s">
        <v>22</v>
      </c>
      <c r="B73" s="4" t="s">
        <v>38</v>
      </c>
      <c r="C73" s="16" t="str">
        <f>VLOOKUP(B73,item!$B$4:$D$14,3,FALSE)</f>
        <v>SGPI_LP</v>
      </c>
      <c r="D73" s="4" t="str">
        <f>VLOOKUP(B73,item!$B$4:$F$14,5,FALSE)</f>
        <v>DLR</v>
      </c>
      <c r="E73" s="7">
        <f t="shared" si="4"/>
        <v>44514</v>
      </c>
      <c r="F73" s="7">
        <f t="shared" si="3"/>
        <v>44515</v>
      </c>
      <c r="G73" s="17">
        <v>0</v>
      </c>
      <c r="H73" s="8">
        <v>1</v>
      </c>
    </row>
    <row r="74" spans="1:8" x14ac:dyDescent="0.3">
      <c r="A74" s="1" t="s">
        <v>39</v>
      </c>
      <c r="B74" s="9"/>
      <c r="C74" s="2"/>
      <c r="D74" s="4"/>
      <c r="E74" s="5">
        <f>E75</f>
        <v>44515</v>
      </c>
      <c r="F74" s="5">
        <f t="shared" si="3"/>
        <v>44516</v>
      </c>
      <c r="G74" s="17">
        <v>0</v>
      </c>
      <c r="H74" s="8">
        <f>H75</f>
        <v>1</v>
      </c>
    </row>
    <row r="75" spans="1:8" x14ac:dyDescent="0.3">
      <c r="A75" s="3" t="s">
        <v>42</v>
      </c>
      <c r="B75" s="4" t="s">
        <v>40</v>
      </c>
      <c r="C75" s="16" t="str">
        <f>VLOOKUP(B75,item!$B$4:$D$14,3,FALSE)</f>
        <v>SGPI_DD</v>
      </c>
      <c r="D75" s="4" t="str">
        <f>VLOOKUP(B75,item!$B$4:$F$14,5,FALSE)</f>
        <v>WLO</v>
      </c>
      <c r="E75" s="7">
        <f>F73</f>
        <v>44515</v>
      </c>
      <c r="F75" s="7">
        <f t="shared" si="3"/>
        <v>44516</v>
      </c>
      <c r="G75" s="17">
        <v>0</v>
      </c>
      <c r="H75" s="8">
        <v>1</v>
      </c>
    </row>
    <row r="76" spans="1:8" x14ac:dyDescent="0.3">
      <c r="A76" s="18" t="s">
        <v>78</v>
      </c>
      <c r="B76" s="19"/>
      <c r="C76" s="29"/>
      <c r="D76" s="19"/>
      <c r="E76" s="21">
        <v>44495</v>
      </c>
      <c r="F76" s="21">
        <v>44516</v>
      </c>
      <c r="G76" s="23">
        <v>0</v>
      </c>
      <c r="H76" s="24">
        <f>H77+H78</f>
        <v>2</v>
      </c>
    </row>
    <row r="77" spans="1:8" x14ac:dyDescent="0.3">
      <c r="A77" s="1" t="s">
        <v>24</v>
      </c>
      <c r="B77" s="2"/>
      <c r="C77" s="2"/>
      <c r="D77" s="4"/>
      <c r="E77" s="5">
        <f>E78</f>
        <v>44516</v>
      </c>
      <c r="F77" s="7">
        <f>E77+H76</f>
        <v>44518</v>
      </c>
      <c r="G77" s="17">
        <v>0</v>
      </c>
      <c r="H77" s="8">
        <v>1</v>
      </c>
    </row>
    <row r="78" spans="1:8" x14ac:dyDescent="0.3">
      <c r="A78" s="3" t="s">
        <v>25</v>
      </c>
      <c r="B78" s="4" t="s">
        <v>40</v>
      </c>
      <c r="C78" s="16" t="str">
        <f>VLOOKUP(B78,item!$B$4:$D$14,3,FALSE)</f>
        <v>SGPI_DD</v>
      </c>
      <c r="D78" s="4" t="str">
        <f>VLOOKUP(B78,item!$B$4:$F$14,5,FALSE)</f>
        <v>WLO</v>
      </c>
      <c r="E78" s="7">
        <f>F75</f>
        <v>44516</v>
      </c>
      <c r="F78" s="7">
        <f>E78+H77</f>
        <v>44517</v>
      </c>
      <c r="G78" s="17">
        <v>0</v>
      </c>
      <c r="H78" s="8">
        <v>1</v>
      </c>
    </row>
    <row r="79" spans="1:8" x14ac:dyDescent="0.3">
      <c r="A79" s="3" t="s">
        <v>26</v>
      </c>
      <c r="B79" s="4" t="s">
        <v>38</v>
      </c>
      <c r="C79" s="16" t="str">
        <f>VLOOKUP(B79,item!$B$4:$D$14,3,FALSE)</f>
        <v>SGPI_LP</v>
      </c>
      <c r="D79" s="4" t="str">
        <f>VLOOKUP(B79,item!$B$4:$F$14,5,FALSE)</f>
        <v>DLR</v>
      </c>
      <c r="E79" s="7">
        <f>F78</f>
        <v>44517</v>
      </c>
      <c r="F79" s="7">
        <f>E79+H78</f>
        <v>44518</v>
      </c>
      <c r="G79" s="17">
        <v>0</v>
      </c>
    </row>
    <row r="80" spans="1:8" x14ac:dyDescent="0.3">
      <c r="A80" s="30" t="s">
        <v>77</v>
      </c>
      <c r="B80" s="31"/>
      <c r="C80" s="31"/>
      <c r="D80" s="31"/>
      <c r="E80" s="22">
        <v>44516</v>
      </c>
      <c r="F80" s="21">
        <v>44518</v>
      </c>
      <c r="G80" s="23">
        <v>0</v>
      </c>
      <c r="H80" s="2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75C3-1767-4B96-BC0A-7BCCDF581491}">
  <dimension ref="A3:G24"/>
  <sheetViews>
    <sheetView tabSelected="1" workbookViewId="0">
      <selection activeCell="H21" sqref="H21"/>
    </sheetView>
  </sheetViews>
  <sheetFormatPr baseColWidth="10" defaultRowHeight="14.4" x14ac:dyDescent="0.3"/>
  <cols>
    <col min="2" max="2" width="14.44140625" customWidth="1"/>
    <col min="3" max="3" width="26.88671875" customWidth="1"/>
    <col min="4" max="4" width="8.21875" hidden="1" customWidth="1"/>
    <col min="6" max="6" width="15.6640625" customWidth="1"/>
    <col min="8" max="8" width="20.109375" customWidth="1"/>
  </cols>
  <sheetData>
    <row r="3" spans="1:7" ht="28.8" x14ac:dyDescent="0.3">
      <c r="A3" s="36" t="s">
        <v>94</v>
      </c>
      <c r="B3" s="37" t="s">
        <v>95</v>
      </c>
      <c r="C3" s="38" t="s">
        <v>28</v>
      </c>
      <c r="D3" s="38" t="s">
        <v>85</v>
      </c>
      <c r="E3" s="38" t="s">
        <v>34</v>
      </c>
      <c r="F3" s="38" t="s">
        <v>45</v>
      </c>
      <c r="G3" s="38" t="s">
        <v>66</v>
      </c>
    </row>
    <row r="4" spans="1:7" x14ac:dyDescent="0.3">
      <c r="A4">
        <v>1</v>
      </c>
      <c r="B4">
        <v>5</v>
      </c>
      <c r="C4" s="12" t="s">
        <v>37</v>
      </c>
      <c r="D4" s="34" t="s">
        <v>86</v>
      </c>
      <c r="E4" t="s">
        <v>47</v>
      </c>
      <c r="F4" t="str">
        <f>CONCATENATE(LineaBase!$B$3,"_",Tabla22[[#This Row],[Sprint]],"-",Nomenclatura!E4)</f>
        <v>SGPI_S1-AP</v>
      </c>
      <c r="G4" t="s">
        <v>79</v>
      </c>
    </row>
    <row r="5" spans="1:7" x14ac:dyDescent="0.3">
      <c r="A5">
        <v>2</v>
      </c>
      <c r="B5">
        <v>5</v>
      </c>
      <c r="C5" s="12" t="s">
        <v>46</v>
      </c>
      <c r="D5" s="34" t="s">
        <v>86</v>
      </c>
      <c r="E5" t="s">
        <v>53</v>
      </c>
      <c r="F5" t="str">
        <f>CONCATENATE(LineaBase!$B$3,"_",Tabla22[[#This Row],[Sprint]],"-",Nomenclatura!E5)</f>
        <v>SGPI_S1-CO</v>
      </c>
      <c r="G5" t="s">
        <v>80</v>
      </c>
    </row>
    <row r="6" spans="1:7" x14ac:dyDescent="0.3">
      <c r="A6">
        <v>3</v>
      </c>
      <c r="B6">
        <v>5</v>
      </c>
      <c r="C6" s="12" t="s">
        <v>40</v>
      </c>
      <c r="D6" s="34" t="s">
        <v>86</v>
      </c>
      <c r="E6" t="s">
        <v>54</v>
      </c>
      <c r="F6" t="str">
        <f>CONCATENATE(LineaBase!$B$3,"_",Tabla22[[#This Row],[Sprint]],"-",Nomenclatura!E6)</f>
        <v>SGPI_S1-DD</v>
      </c>
      <c r="G6" t="s">
        <v>79</v>
      </c>
    </row>
    <row r="7" spans="1:7" x14ac:dyDescent="0.3">
      <c r="A7">
        <v>4</v>
      </c>
      <c r="B7">
        <v>2</v>
      </c>
      <c r="C7" s="12" t="s">
        <v>38</v>
      </c>
      <c r="D7" s="34"/>
      <c r="E7" t="s">
        <v>55</v>
      </c>
      <c r="F7" t="str">
        <f>CONCATENATE(LineaBase!$B$3,"_",Nomenclatura!E7)</f>
        <v>SGPI_LP</v>
      </c>
      <c r="G7" t="s">
        <v>79</v>
      </c>
    </row>
    <row r="8" spans="1:7" x14ac:dyDescent="0.3">
      <c r="A8">
        <v>5</v>
      </c>
      <c r="B8">
        <v>2</v>
      </c>
      <c r="C8" s="12" t="s">
        <v>43</v>
      </c>
      <c r="D8" s="34"/>
      <c r="E8" t="s">
        <v>48</v>
      </c>
      <c r="F8" t="str">
        <f>CONCATENATE(LineaBase!$B$3,"_",Nomenclatura!E8)</f>
        <v>SGPI_PD</v>
      </c>
      <c r="G8" t="s">
        <v>79</v>
      </c>
    </row>
    <row r="9" spans="1:7" x14ac:dyDescent="0.3">
      <c r="A9">
        <v>6</v>
      </c>
      <c r="B9">
        <v>2</v>
      </c>
      <c r="C9" s="12" t="s">
        <v>36</v>
      </c>
      <c r="D9" s="34"/>
      <c r="E9" t="s">
        <v>56</v>
      </c>
      <c r="F9" t="str">
        <f>CONCATENATE(LineaBase!$B$3,"_",Nomenclatura!E9)</f>
        <v>SGPI_TP</v>
      </c>
      <c r="G9" t="s">
        <v>79</v>
      </c>
    </row>
    <row r="10" spans="1:7" x14ac:dyDescent="0.3">
      <c r="A10">
        <v>7</v>
      </c>
      <c r="B10">
        <v>2</v>
      </c>
      <c r="C10" s="12" t="s">
        <v>31</v>
      </c>
      <c r="D10" s="34"/>
      <c r="E10" t="s">
        <v>49</v>
      </c>
      <c r="F10" t="str">
        <f>CONCATENATE(LineaBase!$B$3,"_",Nomenclatura!E10)</f>
        <v>SGPI_PP</v>
      </c>
      <c r="G10" t="s">
        <v>79</v>
      </c>
    </row>
    <row r="11" spans="1:7" x14ac:dyDescent="0.3">
      <c r="A11">
        <v>8</v>
      </c>
      <c r="B11">
        <v>2</v>
      </c>
      <c r="C11" s="12" t="s">
        <v>32</v>
      </c>
      <c r="D11" s="34"/>
      <c r="E11" t="s">
        <v>50</v>
      </c>
      <c r="F11" t="str">
        <f>CONCATENATE(LineaBase!$B$3,"_",Nomenclatura!E11)</f>
        <v>SGPI_PB</v>
      </c>
      <c r="G11" t="s">
        <v>81</v>
      </c>
    </row>
    <row r="12" spans="1:7" x14ac:dyDescent="0.3">
      <c r="A12">
        <v>9</v>
      </c>
      <c r="B12">
        <v>2</v>
      </c>
      <c r="C12" s="12" t="s">
        <v>57</v>
      </c>
      <c r="D12" s="34"/>
      <c r="E12" t="s">
        <v>51</v>
      </c>
      <c r="F12" t="str">
        <f>CONCATENATE(LineaBase!$B$3,"_",Nomenclatura!E12)</f>
        <v>SGPI_PC</v>
      </c>
      <c r="G12" t="s">
        <v>79</v>
      </c>
    </row>
    <row r="13" spans="1:7" x14ac:dyDescent="0.3">
      <c r="A13">
        <v>10</v>
      </c>
      <c r="B13">
        <v>5</v>
      </c>
      <c r="C13" s="12" t="s">
        <v>33</v>
      </c>
      <c r="D13" s="34" t="s">
        <v>86</v>
      </c>
      <c r="E13" t="s">
        <v>52</v>
      </c>
      <c r="F13" t="str">
        <f>CONCATENATE(LineaBase!$B$3,"_",Tabla22[[#This Row],[Sprint]],"-",Nomenclatura!E13)</f>
        <v>SGPI_S1-SB</v>
      </c>
      <c r="G13" t="s">
        <v>81</v>
      </c>
    </row>
    <row r="14" spans="1:7" x14ac:dyDescent="0.3">
      <c r="A14">
        <v>11</v>
      </c>
      <c r="B14">
        <v>2</v>
      </c>
      <c r="C14" s="14" t="s">
        <v>68</v>
      </c>
      <c r="D14" s="34"/>
      <c r="E14" s="15" t="s">
        <v>69</v>
      </c>
      <c r="F14" t="str">
        <f>CONCATENATE(LineaBase!$B$3,"_",Nomenclatura!E14)</f>
        <v>SGPI_CR</v>
      </c>
      <c r="G14" s="15" t="s">
        <v>81</v>
      </c>
    </row>
    <row r="15" spans="1:7" x14ac:dyDescent="0.3">
      <c r="A15">
        <v>12</v>
      </c>
      <c r="B15">
        <v>2</v>
      </c>
      <c r="C15" s="14" t="s">
        <v>87</v>
      </c>
      <c r="D15" s="34"/>
      <c r="E15" s="15" t="s">
        <v>90</v>
      </c>
      <c r="F15" t="str">
        <f>CONCATENATE(LineaBase!$B$3,"_",Nomenclatura!E15)</f>
        <v>SGPI_ID</v>
      </c>
      <c r="G15" s="15" t="s">
        <v>92</v>
      </c>
    </row>
    <row r="16" spans="1:7" x14ac:dyDescent="0.3">
      <c r="A16">
        <v>13</v>
      </c>
      <c r="B16">
        <v>2</v>
      </c>
      <c r="C16" s="14" t="s">
        <v>84</v>
      </c>
      <c r="D16" s="34"/>
      <c r="E16" s="15" t="s">
        <v>91</v>
      </c>
      <c r="F16" t="str">
        <f>CONCATENATE(LineaBase!$B$3,"_",Nomenclatura!E16)</f>
        <v>SGPI_FW</v>
      </c>
      <c r="G16" s="15" t="s">
        <v>80</v>
      </c>
    </row>
    <row r="17" spans="1:7" x14ac:dyDescent="0.3">
      <c r="A17">
        <v>14</v>
      </c>
      <c r="B17">
        <v>1</v>
      </c>
      <c r="C17" s="14" t="s">
        <v>88</v>
      </c>
      <c r="D17" s="34"/>
      <c r="E17" s="15" t="s">
        <v>89</v>
      </c>
      <c r="F17" t="str">
        <f>CONCATENATE(Nomenclatura!E17)</f>
        <v>ED</v>
      </c>
      <c r="G17" t="s">
        <v>79</v>
      </c>
    </row>
    <row r="18" spans="1:7" x14ac:dyDescent="0.3">
      <c r="A18">
        <v>15</v>
      </c>
      <c r="B18">
        <v>5</v>
      </c>
      <c r="C18" s="12" t="s">
        <v>37</v>
      </c>
      <c r="D18" s="34" t="s">
        <v>93</v>
      </c>
      <c r="E18" t="s">
        <v>47</v>
      </c>
      <c r="F18" s="33" t="str">
        <f>CONCATENATE(LineaBase!$B$3,"_",D18,"-",Nomenclatura!E18)</f>
        <v>SGPI_S2-AP</v>
      </c>
      <c r="G18" t="s">
        <v>79</v>
      </c>
    </row>
    <row r="19" spans="1:7" x14ac:dyDescent="0.3">
      <c r="A19">
        <v>16</v>
      </c>
      <c r="B19">
        <v>5</v>
      </c>
      <c r="C19" s="12" t="s">
        <v>46</v>
      </c>
      <c r="D19" s="34" t="s">
        <v>93</v>
      </c>
      <c r="E19" t="s">
        <v>53</v>
      </c>
      <c r="F19" s="33" t="str">
        <f>CONCATENATE(LineaBase!$B$3,"_",D19,"-",Nomenclatura!E19)</f>
        <v>SGPI_S2-CO</v>
      </c>
      <c r="G19" t="s">
        <v>80</v>
      </c>
    </row>
    <row r="20" spans="1:7" x14ac:dyDescent="0.3">
      <c r="A20">
        <v>17</v>
      </c>
      <c r="B20">
        <v>5</v>
      </c>
      <c r="C20" s="12" t="s">
        <v>40</v>
      </c>
      <c r="D20" s="34" t="s">
        <v>93</v>
      </c>
      <c r="E20" t="s">
        <v>54</v>
      </c>
      <c r="F20" s="33" t="str">
        <f>CONCATENATE(LineaBase!$B$3,"_",D20,"-",Nomenclatura!E20)</f>
        <v>SGPI_S2-DD</v>
      </c>
      <c r="G20" t="s">
        <v>79</v>
      </c>
    </row>
    <row r="21" spans="1:7" x14ac:dyDescent="0.3">
      <c r="A21">
        <v>18</v>
      </c>
      <c r="B21">
        <v>5</v>
      </c>
      <c r="C21" s="12" t="s">
        <v>33</v>
      </c>
      <c r="D21" s="34" t="s">
        <v>86</v>
      </c>
      <c r="E21" t="s">
        <v>52</v>
      </c>
      <c r="F21" s="33" t="str">
        <f>CONCATENATE(LineaBase!$B$3,"_",D21,"-",Nomenclatura!E21)</f>
        <v>SGPI_S1-SB</v>
      </c>
      <c r="G21" t="s">
        <v>81</v>
      </c>
    </row>
    <row r="22" spans="1:7" x14ac:dyDescent="0.3">
      <c r="C22" s="2"/>
      <c r="D22" s="11"/>
    </row>
    <row r="23" spans="1:7" x14ac:dyDescent="0.3">
      <c r="C23" s="10"/>
      <c r="D23" s="35"/>
    </row>
    <row r="24" spans="1:7" x14ac:dyDescent="0.3">
      <c r="C24" s="2"/>
      <c r="D24" s="11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030-2033-4763-9161-991C4A614F2F}">
  <dimension ref="A3:H24"/>
  <sheetViews>
    <sheetView workbookViewId="0">
      <selection activeCell="H4" sqref="H4:H14"/>
    </sheetView>
  </sheetViews>
  <sheetFormatPr baseColWidth="10" defaultRowHeight="14.4" x14ac:dyDescent="0.3"/>
  <cols>
    <col min="2" max="2" width="26.88671875" customWidth="1"/>
    <col min="4" max="4" width="15.6640625" customWidth="1"/>
    <col min="6" max="6" width="21.44140625" customWidth="1"/>
    <col min="7" max="7" width="20.109375" customWidth="1"/>
  </cols>
  <sheetData>
    <row r="3" spans="1:8" x14ac:dyDescent="0.3">
      <c r="B3" s="13" t="s">
        <v>28</v>
      </c>
      <c r="C3" s="13" t="s">
        <v>34</v>
      </c>
      <c r="D3" s="13" t="s">
        <v>45</v>
      </c>
      <c r="E3" s="13" t="s">
        <v>66</v>
      </c>
      <c r="F3" s="13" t="s">
        <v>67</v>
      </c>
    </row>
    <row r="4" spans="1:8" x14ac:dyDescent="0.3">
      <c r="A4">
        <v>1</v>
      </c>
      <c r="B4" s="12" t="s">
        <v>37</v>
      </c>
      <c r="C4" t="s">
        <v>47</v>
      </c>
      <c r="D4" t="str">
        <f>CONCATENATE(LineaBase!$B$3,"_",item!C4)</f>
        <v>SGPI_AP</v>
      </c>
      <c r="E4" t="s">
        <v>79</v>
      </c>
      <c r="F4" t="s">
        <v>73</v>
      </c>
      <c r="H4" t="s">
        <v>82</v>
      </c>
    </row>
    <row r="5" spans="1:8" x14ac:dyDescent="0.3">
      <c r="A5">
        <v>2</v>
      </c>
      <c r="B5" s="12" t="s">
        <v>46</v>
      </c>
      <c r="C5" t="s">
        <v>53</v>
      </c>
      <c r="D5" t="str">
        <f>CONCATENATE(LineaBase!$B$3,"_",item!C5)</f>
        <v>SGPI_CO</v>
      </c>
      <c r="E5" t="s">
        <v>80</v>
      </c>
      <c r="F5" t="s">
        <v>71</v>
      </c>
      <c r="H5" t="s">
        <v>82</v>
      </c>
    </row>
    <row r="6" spans="1:8" x14ac:dyDescent="0.3">
      <c r="A6">
        <v>3</v>
      </c>
      <c r="B6" s="12" t="s">
        <v>40</v>
      </c>
      <c r="C6" t="s">
        <v>54</v>
      </c>
      <c r="D6" t="str">
        <f>CONCATENATE(LineaBase!$B$3,"_",item!C6)</f>
        <v>SGPI_DD</v>
      </c>
      <c r="E6" t="s">
        <v>79</v>
      </c>
      <c r="F6" t="s">
        <v>72</v>
      </c>
      <c r="H6" t="s">
        <v>82</v>
      </c>
    </row>
    <row r="7" spans="1:8" x14ac:dyDescent="0.3">
      <c r="A7">
        <v>4</v>
      </c>
      <c r="B7" s="12" t="s">
        <v>38</v>
      </c>
      <c r="C7" t="s">
        <v>55</v>
      </c>
      <c r="D7" t="str">
        <f>CONCATENATE(LineaBase!$B$3,"_",item!C7)</f>
        <v>SGPI_LP</v>
      </c>
      <c r="E7" t="s">
        <v>79</v>
      </c>
      <c r="F7" t="s">
        <v>70</v>
      </c>
      <c r="H7" t="s">
        <v>83</v>
      </c>
    </row>
    <row r="8" spans="1:8" x14ac:dyDescent="0.3">
      <c r="A8">
        <v>5</v>
      </c>
      <c r="B8" s="12" t="s">
        <v>43</v>
      </c>
      <c r="C8" t="s">
        <v>48</v>
      </c>
      <c r="D8" t="str">
        <f>CONCATENATE(LineaBase!$B$3,"_",item!C8)</f>
        <v>SGPI_PD</v>
      </c>
      <c r="E8" t="s">
        <v>79</v>
      </c>
      <c r="F8" t="s">
        <v>72</v>
      </c>
      <c r="H8" t="s">
        <v>83</v>
      </c>
    </row>
    <row r="9" spans="1:8" x14ac:dyDescent="0.3">
      <c r="A9">
        <v>6</v>
      </c>
      <c r="B9" s="12" t="s">
        <v>36</v>
      </c>
      <c r="C9" t="s">
        <v>56</v>
      </c>
      <c r="D9" t="str">
        <f>CONCATENATE(LineaBase!$B$3,"_",item!C9)</f>
        <v>SGPI_TP</v>
      </c>
      <c r="E9" t="s">
        <v>79</v>
      </c>
      <c r="F9" t="s">
        <v>73</v>
      </c>
      <c r="H9" t="s">
        <v>83</v>
      </c>
    </row>
    <row r="10" spans="1:8" x14ac:dyDescent="0.3">
      <c r="A10">
        <v>7</v>
      </c>
      <c r="B10" s="12" t="s">
        <v>31</v>
      </c>
      <c r="C10" t="s">
        <v>49</v>
      </c>
      <c r="D10" t="str">
        <f>CONCATENATE(LineaBase!$B$3,"_",item!C10)</f>
        <v>SGPI_PP</v>
      </c>
      <c r="E10" t="s">
        <v>79</v>
      </c>
      <c r="F10" t="s">
        <v>73</v>
      </c>
      <c r="H10" t="s">
        <v>83</v>
      </c>
    </row>
    <row r="11" spans="1:8" x14ac:dyDescent="0.3">
      <c r="A11">
        <v>8</v>
      </c>
      <c r="B11" s="12" t="s">
        <v>32</v>
      </c>
      <c r="C11" t="s">
        <v>50</v>
      </c>
      <c r="D11" t="str">
        <f>CONCATENATE(LineaBase!$B$3,"_",item!C11)</f>
        <v>SGPI_PB</v>
      </c>
      <c r="E11" t="s">
        <v>81</v>
      </c>
      <c r="F11" t="s">
        <v>72</v>
      </c>
      <c r="H11" t="s">
        <v>83</v>
      </c>
    </row>
    <row r="12" spans="1:8" x14ac:dyDescent="0.3">
      <c r="A12">
        <v>9</v>
      </c>
      <c r="B12" s="12" t="s">
        <v>57</v>
      </c>
      <c r="C12" t="s">
        <v>51</v>
      </c>
      <c r="D12" t="str">
        <f>CONCATENATE(LineaBase!$B$3,"_",item!C12)</f>
        <v>SGPI_PC</v>
      </c>
      <c r="E12" t="s">
        <v>79</v>
      </c>
      <c r="F12" t="s">
        <v>70</v>
      </c>
      <c r="H12" t="s">
        <v>83</v>
      </c>
    </row>
    <row r="13" spans="1:8" x14ac:dyDescent="0.3">
      <c r="A13">
        <v>10</v>
      </c>
      <c r="B13" s="12" t="s">
        <v>33</v>
      </c>
      <c r="C13" t="s">
        <v>52</v>
      </c>
      <c r="D13" t="str">
        <f>CONCATENATE(LineaBase!$B$3,"_",item!C13)</f>
        <v>SGPI_SB</v>
      </c>
      <c r="E13" t="s">
        <v>81</v>
      </c>
      <c r="F13" t="s">
        <v>71</v>
      </c>
      <c r="H13" t="s">
        <v>82</v>
      </c>
    </row>
    <row r="14" spans="1:8" x14ac:dyDescent="0.3">
      <c r="A14">
        <v>11</v>
      </c>
      <c r="B14" s="14" t="s">
        <v>68</v>
      </c>
      <c r="C14" s="15" t="s">
        <v>69</v>
      </c>
      <c r="D14" s="15" t="str">
        <f>CONCATENATE(LineaBase!$B$3,"_",item!C14)</f>
        <v>SGPI_CR</v>
      </c>
      <c r="E14" s="15" t="s">
        <v>81</v>
      </c>
      <c r="F14" s="15" t="s">
        <v>70</v>
      </c>
      <c r="H14" t="s">
        <v>83</v>
      </c>
    </row>
    <row r="15" spans="1:8" x14ac:dyDescent="0.3">
      <c r="B15" s="2"/>
    </row>
    <row r="16" spans="1:8" x14ac:dyDescent="0.3">
      <c r="B16" s="2"/>
    </row>
    <row r="17" spans="2:2" x14ac:dyDescent="0.3">
      <c r="B17" s="2"/>
    </row>
    <row r="18" spans="2:2" x14ac:dyDescent="0.3">
      <c r="B18" s="10"/>
    </row>
    <row r="19" spans="2:2" x14ac:dyDescent="0.3">
      <c r="B19" s="2"/>
    </row>
    <row r="20" spans="2:2" x14ac:dyDescent="0.3">
      <c r="B20" s="11"/>
    </row>
    <row r="21" spans="2:2" x14ac:dyDescent="0.3">
      <c r="B21" s="2"/>
    </row>
    <row r="22" spans="2:2" x14ac:dyDescent="0.3">
      <c r="B22" s="2"/>
    </row>
    <row r="23" spans="2:2" x14ac:dyDescent="0.3">
      <c r="B23" s="10"/>
    </row>
    <row r="24" spans="2:2" x14ac:dyDescent="0.3">
      <c r="B24" s="2"/>
    </row>
  </sheetData>
  <sortState xmlns:xlrd2="http://schemas.microsoft.com/office/spreadsheetml/2017/richdata2" ref="B4:B24">
    <sortCondition ref="B4:B24"/>
  </sortState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2021-10-14T03:06:01Z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