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efore Chaff Removal" sheetId="2" r:id="rId5"/>
    <sheet state="visible" name="After Chaff Removal" sheetId="3" r:id="rId6"/>
    <sheet state="visible" name="Factors" sheetId="4" r:id="rId7"/>
    <sheet state="visible" name="Bag Weight" sheetId="5" r:id="rId8"/>
  </sheets>
  <definedNames/>
  <calcPr/>
</workbook>
</file>

<file path=xl/sharedStrings.xml><?xml version="1.0" encoding="utf-8"?>
<sst xmlns="http://schemas.openxmlformats.org/spreadsheetml/2006/main" count="26" uniqueCount="20">
  <si>
    <t>Seed Yeild (mean)</t>
  </si>
  <si>
    <t xml:space="preserve">Before Chaff Removal </t>
  </si>
  <si>
    <t>After Chaff Removal</t>
  </si>
  <si>
    <t>g/m2</t>
  </si>
  <si>
    <t>lb/acre</t>
  </si>
  <si>
    <t>kg/hectare</t>
  </si>
  <si>
    <t>NOTE:</t>
  </si>
  <si>
    <t>(6/17/21) some seed was lost from bag 2012 while testing chaff removal ideas, weight post cleanup is 38.788</t>
  </si>
  <si>
    <t>Bag ID</t>
  </si>
  <si>
    <t>Weight+Bag</t>
  </si>
  <si>
    <t>Seed Weight (g/m2)</t>
  </si>
  <si>
    <t>kg/ha</t>
  </si>
  <si>
    <t>Bag Weight</t>
  </si>
  <si>
    <t>Conversion Factors</t>
  </si>
  <si>
    <t>Bag Weight (g)</t>
  </si>
  <si>
    <t>g/m2 -&gt; lb/acre</t>
  </si>
  <si>
    <t>g/m2 -&gt; kg/ha</t>
  </si>
  <si>
    <t>Bag</t>
  </si>
  <si>
    <t>Weight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</si>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</sst>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3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bottom style="medium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164" xfId="0" applyFont="1" applyNumberFormat="1"/>
    <xf borderId="0" fillId="2" fontId="2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2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9.63"/>
    <col customWidth="1" min="3" max="3" width="18.0"/>
  </cols>
  <sheetData>
    <row r="1">
      <c r="A1" s="1" t="s">
        <v>0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2"/>
      <c r="B2" s="4" t="s">
        <v>1</v>
      </c>
      <c r="C2" s="4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5" t="s">
        <v>3</v>
      </c>
      <c r="B3" s="3">
        <f>average('Before Chaff Removal'!C2:C20)</f>
        <v>61.36594211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5" t="s">
        <v>4</v>
      </c>
      <c r="B4" s="6">
        <f>average('Before Chaff Removal'!D2:D20)</f>
        <v>547.4941235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5" t="s">
        <v>5</v>
      </c>
      <c r="B5" s="6">
        <f>average('Before Chaff Removal'!E2:E20)</f>
        <v>613.6594211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7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0"/>
  </cols>
  <sheetData>
    <row r="1">
      <c r="A1" s="8" t="s">
        <v>8</v>
      </c>
      <c r="B1" s="8" t="s">
        <v>9</v>
      </c>
      <c r="C1" s="8" t="s">
        <v>10</v>
      </c>
      <c r="D1" s="8" t="s">
        <v>4</v>
      </c>
      <c r="E1" s="8" t="s">
        <v>11</v>
      </c>
      <c r="F1" s="8" t="s">
        <v>12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>
        <v>2001.0</v>
      </c>
      <c r="B2" s="10">
        <v>60.891</v>
      </c>
      <c r="C2" s="9">
        <f t="shared" ref="C2:C20" si="1">B2-F2</f>
        <v>58.6199</v>
      </c>
      <c r="D2" s="11">
        <f>C2*Factors!$B$2</f>
        <v>522.9945091</v>
      </c>
      <c r="E2" s="11">
        <f>C2*Factors!$B$3</f>
        <v>586.199</v>
      </c>
      <c r="F2" s="9">
        <f>'Bag Weight'!C2</f>
        <v>2.2711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>
        <v>2011.0</v>
      </c>
      <c r="B3" s="10">
        <v>82.14</v>
      </c>
      <c r="C3" s="9">
        <f t="shared" si="1"/>
        <v>82.14</v>
      </c>
      <c r="D3" s="11">
        <f>C3*Factors!$B$2</f>
        <v>732.8359308</v>
      </c>
      <c r="E3" s="11">
        <f>C3*Factors!$B$3</f>
        <v>821.4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0">
        <v>2027.0</v>
      </c>
      <c r="B4" s="10">
        <v>70.532</v>
      </c>
      <c r="C4" s="9">
        <f t="shared" si="1"/>
        <v>70.532</v>
      </c>
      <c r="D4" s="11">
        <f>C4*Factors!$B$2</f>
        <v>629.2717783</v>
      </c>
      <c r="E4" s="11">
        <f>C4*Factors!$B$3</f>
        <v>705.32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0">
        <v>2013.0</v>
      </c>
      <c r="B5" s="10">
        <v>67.285</v>
      </c>
      <c r="C5" s="9">
        <f t="shared" si="1"/>
        <v>67.285</v>
      </c>
      <c r="D5" s="11">
        <f>C5*Factors!$B$2</f>
        <v>600.3027222</v>
      </c>
      <c r="E5" s="11">
        <f>C5*Factors!$B$3</f>
        <v>672.85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10">
        <v>2007.0</v>
      </c>
      <c r="B6" s="10">
        <v>29.4</v>
      </c>
      <c r="C6" s="9">
        <f t="shared" si="1"/>
        <v>29.4</v>
      </c>
      <c r="D6" s="11">
        <f>C6*Factors!$B$2</f>
        <v>262.3006619</v>
      </c>
      <c r="E6" s="11">
        <f>C6*Factors!$B$3</f>
        <v>294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10">
        <v>2009.0</v>
      </c>
      <c r="B7" s="10">
        <v>52.13</v>
      </c>
      <c r="C7" s="9">
        <f t="shared" si="1"/>
        <v>52.13</v>
      </c>
      <c r="D7" s="11">
        <f>C7*Factors!$B$2</f>
        <v>465.0929763</v>
      </c>
      <c r="E7" s="11">
        <f>C7*Factors!$B$3</f>
        <v>521.3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0">
        <v>2012.0</v>
      </c>
      <c r="B8" s="10">
        <v>39.0</v>
      </c>
      <c r="C8" s="9">
        <f t="shared" si="1"/>
        <v>39</v>
      </c>
      <c r="D8" s="11">
        <f>C8*Factors!$B$2</f>
        <v>347.9498576</v>
      </c>
      <c r="E8" s="11">
        <f>C8*Factors!$B$3</f>
        <v>390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0">
        <v>2004.0</v>
      </c>
      <c r="B9" s="10">
        <v>2.58</v>
      </c>
      <c r="C9" s="9">
        <f t="shared" si="1"/>
        <v>2.58</v>
      </c>
      <c r="D9" s="11">
        <f>C9*Factors!$B$2</f>
        <v>23.01822135</v>
      </c>
      <c r="E9" s="11">
        <f>C9*Factors!$B$3</f>
        <v>25.8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10">
        <v>2003.0</v>
      </c>
      <c r="B10" s="10">
        <v>40.551</v>
      </c>
      <c r="C10" s="9">
        <f t="shared" si="1"/>
        <v>40.551</v>
      </c>
      <c r="D10" s="11">
        <f>C10*Factors!$B$2</f>
        <v>361.7875558</v>
      </c>
      <c r="E10" s="11">
        <f>C10*Factors!$B$3</f>
        <v>405.51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10">
        <v>2024.0</v>
      </c>
      <c r="B11" s="10">
        <v>53.859</v>
      </c>
      <c r="C11" s="9">
        <f t="shared" si="1"/>
        <v>53.859</v>
      </c>
      <c r="D11" s="11">
        <f>C11*Factors!$B$2</f>
        <v>480.5187533</v>
      </c>
      <c r="E11" s="11">
        <f>C11*Factors!$B$3</f>
        <v>538.59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10">
        <v>2008.0</v>
      </c>
      <c r="B12" s="10">
        <v>20.37</v>
      </c>
      <c r="C12" s="9">
        <f t="shared" si="1"/>
        <v>20.37</v>
      </c>
      <c r="D12" s="11">
        <f>C12*Factors!$B$2</f>
        <v>181.7368872</v>
      </c>
      <c r="E12" s="11">
        <f>C12*Factors!$B$3</f>
        <v>203.7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10">
        <v>2002.0</v>
      </c>
      <c r="B13" s="10">
        <v>46.648</v>
      </c>
      <c r="C13" s="9">
        <f t="shared" si="1"/>
        <v>46.648</v>
      </c>
      <c r="D13" s="11">
        <f>C13*Factors!$B$2</f>
        <v>416.1837168</v>
      </c>
      <c r="E13" s="11">
        <f>C13*Factors!$B$3</f>
        <v>466.48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10">
        <v>2014.0</v>
      </c>
      <c r="B14" s="10">
        <v>106.918</v>
      </c>
      <c r="C14" s="9">
        <f t="shared" si="1"/>
        <v>106.918</v>
      </c>
      <c r="D14" s="11">
        <f>C14*Factors!$B$2</f>
        <v>953.9000737</v>
      </c>
      <c r="E14" s="11">
        <f>C14*Factors!$B$3</f>
        <v>1069.18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0">
        <v>2015.0</v>
      </c>
      <c r="B15" s="10">
        <v>119.687</v>
      </c>
      <c r="C15" s="9">
        <f t="shared" si="1"/>
        <v>119.687</v>
      </c>
      <c r="D15" s="11">
        <f>C15*Factors!$B$2</f>
        <v>1067.822426</v>
      </c>
      <c r="E15" s="11">
        <f>C15*Factors!$B$3</f>
        <v>1196.87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0">
        <v>2010.0</v>
      </c>
      <c r="B16" s="10">
        <v>60.955</v>
      </c>
      <c r="C16" s="9">
        <f t="shared" si="1"/>
        <v>60.955</v>
      </c>
      <c r="D16" s="11">
        <f>C16*Factors!$B$2</f>
        <v>543.8277838</v>
      </c>
      <c r="E16" s="11">
        <f>C16*Factors!$B$3</f>
        <v>609.55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10">
        <v>2002.0</v>
      </c>
      <c r="B17" s="10">
        <v>75.465</v>
      </c>
      <c r="C17" s="9">
        <f t="shared" si="1"/>
        <v>75.465</v>
      </c>
      <c r="D17" s="11">
        <f>C17*Factors!$B$2</f>
        <v>673.2829744</v>
      </c>
      <c r="E17" s="11">
        <f>C17*Factors!$B$3</f>
        <v>754.65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0">
        <v>2023.0</v>
      </c>
      <c r="B18" s="10">
        <v>77.553</v>
      </c>
      <c r="C18" s="9">
        <f t="shared" si="1"/>
        <v>77.553</v>
      </c>
      <c r="D18" s="11">
        <f>C18*Factors!$B$2</f>
        <v>691.9116745</v>
      </c>
      <c r="E18" s="11">
        <f>C18*Factors!$B$3</f>
        <v>775.53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0">
        <v>2025.0</v>
      </c>
      <c r="B19" s="10">
        <v>69.832</v>
      </c>
      <c r="C19" s="9">
        <f t="shared" si="1"/>
        <v>69.832</v>
      </c>
      <c r="D19" s="11">
        <f>C19*Factors!$B$2</f>
        <v>623.0265245</v>
      </c>
      <c r="E19" s="11">
        <f>C19*Factors!$B$3</f>
        <v>698.32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0">
        <v>2027.0</v>
      </c>
      <c r="B20" s="10">
        <v>92.428</v>
      </c>
      <c r="C20" s="9">
        <f t="shared" si="1"/>
        <v>92.428</v>
      </c>
      <c r="D20" s="11">
        <f>C20*Factors!$B$2</f>
        <v>824.6233189</v>
      </c>
      <c r="E20" s="11">
        <f>C20*Factors!$B$3</f>
        <v>924.28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13"/>
    <col customWidth="1" min="3" max="3" width="17.0"/>
  </cols>
  <sheetData>
    <row r="1">
      <c r="A1" s="8" t="s">
        <v>8</v>
      </c>
      <c r="B1" s="8" t="s">
        <v>9</v>
      </c>
      <c r="C1" s="8" t="s">
        <v>10</v>
      </c>
      <c r="D1" s="8" t="s">
        <v>4</v>
      </c>
      <c r="E1" s="8" t="s">
        <v>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63"/>
    <col customWidth="1" min="3" max="3" width="13.25"/>
  </cols>
  <sheetData>
    <row r="1">
      <c r="A1" s="10"/>
      <c r="B1" s="8" t="s">
        <v>13</v>
      </c>
      <c r="C1" s="8" t="s">
        <v>14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15</v>
      </c>
      <c r="B2" s="10">
        <v>8.92179122</v>
      </c>
      <c r="C2" s="9">
        <f>'Bag Weight'!C2</f>
        <v>2.2711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16</v>
      </c>
      <c r="B3" s="10">
        <v>10.0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17</v>
      </c>
      <c r="B1" s="8" t="s">
        <v>18</v>
      </c>
      <c r="C1" s="8" t="s">
        <v>19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1.0</v>
      </c>
      <c r="B2" s="10">
        <v>2.286</v>
      </c>
      <c r="C2" s="12">
        <f>average(B2:B11)</f>
        <v>2.2711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2.0</v>
      </c>
      <c r="B3" s="10">
        <v>2.284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3.0</v>
      </c>
      <c r="B4" s="10">
        <v>2.252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v>4.0</v>
      </c>
      <c r="B5" s="10">
        <v>2.249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5.0</v>
      </c>
      <c r="B6" s="10">
        <v>2.267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>
        <v>6.0</v>
      </c>
      <c r="B7" s="10">
        <v>2.264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7.0</v>
      </c>
      <c r="B8" s="10">
        <v>2.272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8.0</v>
      </c>
      <c r="B9" s="10">
        <v>2.286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v>9.0</v>
      </c>
      <c r="B10" s="10">
        <v>2.276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v>10.0</v>
      </c>
      <c r="B11" s="10">
        <v>2.275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