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健身文档/"/>
    </mc:Choice>
  </mc:AlternateContent>
  <xr:revisionPtr revIDLastSave="0" documentId="10_ncr:8100000_{3DD4E924-A15B-4847-BAC9-C086AC15EBF3}" xr6:coauthVersionLast="33" xr6:coauthVersionMax="33" xr10:uidLastSave="{00000000-0000-0000-0000-000000000000}"/>
  <bookViews>
    <workbookView xWindow="10980" yWindow="1780" windowWidth="25600" windowHeight="15560" tabRatio="500" activeTab="4" xr2:uid="{00000000-000D-0000-FFFF-FFFF00000000}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1" i="4" l="1"/>
  <c r="B261" i="4"/>
  <c r="B252" i="4"/>
  <c r="B232" i="4"/>
  <c r="Q2" i="5"/>
  <c r="Q11" i="5" s="1"/>
  <c r="Q4" i="5"/>
  <c r="Q5" i="5"/>
  <c r="Q6" i="5"/>
  <c r="Q8" i="5"/>
  <c r="Q9" i="5"/>
  <c r="Q10" i="5"/>
  <c r="P2" i="5"/>
  <c r="P11" i="5" s="1"/>
  <c r="O2" i="5"/>
  <c r="R2" i="5" s="1"/>
  <c r="O4" i="5"/>
  <c r="O5" i="5"/>
  <c r="O6" i="5"/>
  <c r="R6" i="5" s="1"/>
  <c r="O8" i="5"/>
  <c r="R8" i="5" s="1"/>
  <c r="O9" i="5"/>
  <c r="O10" i="5"/>
  <c r="O11" i="5"/>
  <c r="P6" i="5"/>
  <c r="P4" i="5"/>
  <c r="R4" i="5"/>
  <c r="P5" i="5"/>
  <c r="P8" i="5"/>
  <c r="P9" i="5"/>
  <c r="R9" i="5"/>
  <c r="P10" i="5"/>
  <c r="R10" i="5"/>
  <c r="R5" i="5"/>
  <c r="K6" i="1"/>
  <c r="C11" i="4"/>
  <c r="C15" i="4" s="1"/>
  <c r="C17" i="4" s="1"/>
  <c r="C22" i="4" s="1"/>
  <c r="C24" i="4" s="1"/>
  <c r="C33" i="4" s="1"/>
  <c r="C44" i="4" s="1"/>
  <c r="C48" i="4" s="1"/>
  <c r="C54" i="4" s="1"/>
  <c r="C61" i="4" s="1"/>
  <c r="C66" i="4" s="1"/>
  <c r="C70" i="4" s="1"/>
  <c r="C75" i="4" s="1"/>
  <c r="C81" i="4" s="1"/>
  <c r="C87" i="4" s="1"/>
  <c r="C92" i="4" s="1"/>
  <c r="C105" i="4" s="1"/>
  <c r="C112" i="4" s="1"/>
  <c r="B123" i="4"/>
  <c r="C122" i="4"/>
  <c r="B142" i="4"/>
  <c r="C141" i="4"/>
  <c r="B200" i="4"/>
  <c r="C199" i="4"/>
  <c r="B211" i="4"/>
  <c r="C210" i="4"/>
  <c r="B226" i="4"/>
  <c r="B214" i="4"/>
  <c r="B179" i="4"/>
  <c r="B194" i="4"/>
  <c r="B161" i="4"/>
  <c r="B174" i="4"/>
  <c r="Y684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10" i="1"/>
  <c r="C123" i="4" l="1"/>
  <c r="C142" i="4" s="1"/>
  <c r="C161" i="4" s="1"/>
  <c r="C174" i="4" s="1"/>
  <c r="C179" i="4" s="1"/>
  <c r="C194" i="4" s="1"/>
  <c r="C200" i="4" s="1"/>
  <c r="C211" i="4" s="1"/>
  <c r="C214" i="4" s="1"/>
  <c r="C226" i="4" s="1"/>
  <c r="C232" i="4" s="1"/>
  <c r="C252" i="4" s="1"/>
  <c r="R11" i="5"/>
</calcChain>
</file>

<file path=xl/sharedStrings.xml><?xml version="1.0" encoding="utf-8"?>
<sst xmlns="http://schemas.openxmlformats.org/spreadsheetml/2006/main" count="474" uniqueCount="446">
  <si>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</si>
  <si>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</si>
  <si>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</si>
  <si>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</si>
  <si>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</si>
  <si>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</si>
  <si>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</si>
  <si>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</si>
  <si>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</si>
  <si>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</si>
  <si>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</si>
  <si>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</si>
  <si>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</si>
  <si>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</si>
  <si>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</si>
  <si>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</si>
  <si>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</si>
  <si>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</si>
  <si>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</si>
  <si>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</si>
  <si>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</si>
  <si>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</si>
  <si>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</si>
  <si>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</si>
  <si>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</si>
  <si>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</si>
  <si>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</si>
  <si>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</si>
  <si>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</si>
  <si>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</si>
  <si>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</si>
  <si>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</si>
  <si>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</si>
  <si>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</si>
  <si>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</si>
  <si>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</si>
  <si>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</si>
  <si>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</si>
  <si>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</si>
  <si>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</si>
  <si>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</si>
  <si>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</si>
  <si>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</si>
  <si>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</si>
  <si>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</si>
  <si>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</si>
  <si>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</si>
  <si>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</si>
  <si>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</si>
  <si>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</si>
  <si>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</si>
  <si>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</si>
  <si>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</si>
  <si>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</si>
  <si>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</si>
  <si>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</si>
  <si>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</si>
  <si>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</si>
  <si>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</si>
  <si>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</si>
  <si>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</si>
  <si>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</si>
  <si>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</si>
  <si>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</si>
  <si>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</si>
  <si>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</si>
  <si>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</si>
  <si>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</si>
  <si>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</si>
  <si>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</si>
  <si>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</si>
  <si>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</si>
  <si>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</si>
  <si>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</si>
  <si>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</si>
  <si>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</si>
  <si>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</si>
  <si>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</si>
  <si>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</si>
  <si>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</si>
  <si>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</si>
  <si>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</si>
  <si>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</si>
  <si>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</si>
  <si>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</si>
  <si>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</si>
  <si>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</si>
  <si>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</si>
  <si>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</si>
  <si>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</si>
  <si>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</si>
  <si>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</si>
  <si>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</si>
  <si>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</si>
  <si>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</si>
  <si>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</si>
  <si>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</si>
  <si>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</si>
  <si>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</si>
  <si>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</si>
  <si>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</si>
  <si>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</si>
  <si>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</si>
  <si>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</si>
  <si>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</si>
  <si>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</si>
  <si>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</si>
  <si>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</si>
  <si>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</si>
  <si>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</si>
  <si>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</si>
  <si>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</si>
  <si>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</si>
  <si>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</si>
  <si>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</si>
  <si>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</si>
  <si>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</si>
  <si>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</si>
  <si>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</si>
  <si>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</si>
  <si>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</si>
  <si>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</si>
  <si>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</si>
  <si>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</si>
  <si>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</si>
  <si>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</si>
  <si>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</si>
  <si>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</si>
  <si>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</si>
  <si>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</si>
  <si>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</si>
  <si>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</si>
  <si>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</si>
  <si>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</si>
  <si>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</si>
  <si>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</si>
  <si>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</si>
  <si>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</si>
  <si>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</si>
  <si>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</si>
  <si>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</si>
  <si>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</si>
  <si>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</si>
  <si>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</si>
  <si>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</si>
  <si>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</si>
  <si>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</si>
  <si>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</si>
  <si>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</si>
  <si>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</si>
  <si>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</si>
  <si>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</si>
  <si>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</si>
  <si>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</si>
  <si>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</si>
  <si>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</si>
  <si>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</si>
  <si>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</si>
  <si>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</si>
  <si>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</si>
  <si>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</si>
  <si>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</si>
  <si>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</si>
  <si>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</si>
  <si>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</si>
  <si>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</si>
  <si>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</si>
  <si>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</si>
  <si>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</si>
  <si>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</si>
  <si>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</si>
  <si>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</si>
  <si>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</si>
  <si>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</si>
  <si>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</si>
  <si>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</si>
  <si>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</si>
  <si>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</si>
  <si>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</si>
  <si>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</si>
  <si>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</si>
  <si>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</si>
  <si>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</si>
  <si>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</si>
  <si>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</si>
  <si>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</si>
  <si>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</si>
  <si>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</si>
  <si>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</si>
  <si>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</si>
  <si>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</si>
  <si>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</si>
  <si>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</si>
  <si>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</si>
  <si>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</si>
  <si>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</si>
  <si>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</si>
  <si>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</si>
  <si>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</si>
  <si>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</si>
  <si>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</si>
  <si>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</si>
  <si>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</si>
  <si>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</si>
  <si>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</si>
  <si>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</si>
  <si>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</si>
  <si>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</si>
  <si>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</si>
  <si>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</si>
  <si>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</si>
  <si>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</si>
  <si>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</si>
  <si>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</si>
  <si>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</si>
  <si>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</si>
  <si>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</si>
  <si>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</si>
  <si>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</si>
  <si>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</si>
  <si>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</si>
  <si>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</si>
  <si>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</si>
  <si>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</si>
  <si>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</si>
  <si>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</si>
  <si>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</si>
  <si>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</si>
  <si>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</si>
  <si>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</si>
  <si>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</si>
  <si>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</si>
  <si>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</si>
  <si>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</si>
  <si>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</si>
  <si>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</si>
  <si>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</si>
  <si>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</si>
  <si>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</si>
  <si>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</si>
  <si>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</si>
  <si>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</si>
  <si>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</si>
  <si>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</si>
  <si>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</si>
  <si>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</si>
  <si>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</si>
  <si>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</si>
  <si>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</si>
  <si>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</si>
  <si>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</si>
  <si>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</si>
  <si>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</si>
  <si>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</si>
  <si>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</si>
  <si>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</si>
  <si>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</si>
  <si>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</si>
  <si>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</si>
  <si>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</si>
  <si>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</si>
  <si>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</si>
  <si>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</si>
  <si>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</si>
  <si>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</si>
  <si>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</si>
  <si>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</si>
  <si>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</si>
  <si>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</si>
  <si>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</si>
  <si>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</si>
  <si>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</si>
  <si>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</si>
  <si>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</si>
  <si>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</si>
  <si>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</si>
  <si>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</si>
  <si>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</si>
  <si>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</si>
  <si>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</si>
  <si>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</si>
  <si>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</si>
  <si>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</si>
  <si>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</si>
  <si>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</si>
  <si>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</si>
  <si>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</si>
  <si>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</si>
  <si>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</si>
  <si>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</si>
  <si>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</si>
  <si>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</si>
  <si>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</si>
  <si>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</si>
  <si>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</si>
  <si>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</si>
  <si>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</si>
  <si>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</si>
  <si>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</si>
  <si>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</si>
  <si>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</si>
  <si>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</si>
  <si>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</si>
  <si>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</si>
  <si>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</si>
  <si>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</si>
  <si>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</si>
  <si>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</si>
  <si>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</si>
  <si>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</si>
  <si>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</si>
  <si>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</si>
  <si>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</si>
  <si>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</si>
  <si>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</si>
  <si>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</si>
  <si>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</si>
  <si>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</si>
  <si>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</si>
  <si>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</si>
  <si>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</si>
  <si>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</si>
  <si>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</si>
  <si>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</si>
  <si>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</si>
  <si>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</si>
  <si>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</si>
  <si>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</si>
  <si>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</si>
  <si>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</si>
  <si>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</si>
  <si>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</si>
  <si>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</si>
  <si>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</si>
  <si>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</si>
  <si>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</si>
  <si>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</si>
  <si>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</si>
  <si>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</si>
  <si>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</si>
  <si>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</si>
  <si>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</si>
  <si>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</si>
  <si>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</si>
  <si>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</si>
  <si>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</si>
  <si>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龟波气功    悟空                  预定</t>
    <rPh sb="0" eb="2">
      <t>gui'b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</si>
  <si>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</si>
  <si>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</si>
  <si>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</si>
  <si>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</si>
  <si>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</si>
  <si>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</si>
  <si>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</si>
  <si>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</si>
  <si>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</si>
  <si>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</si>
  <si>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</si>
  <si>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</si>
  <si>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</si>
  <si>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</si>
  <si>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</si>
  <si>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</si>
  <si>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</si>
  <si>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</si>
  <si>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</si>
  <si>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</si>
  <si>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</si>
  <si>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</si>
  <si>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</si>
  <si>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</si>
  <si>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</si>
  <si>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</si>
  <si>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</si>
  <si>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</si>
  <si>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</si>
  <si>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</si>
  <si>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</si>
  <si>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</si>
  <si>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</si>
  <si>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</si>
  <si>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</si>
  <si>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</si>
  <si>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</si>
  <si>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</si>
  <si>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</si>
  <si>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屁股</t>
    <rPh sb="0" eb="2">
      <t>pi'gi</t>
    </rPh>
    <phoneticPr fontId="1" type="noConversion"/>
  </si>
  <si>
    <t xml:space="preserve">海贼王      婚纱     女帝         </t>
    <rPh sb="0" eb="1">
      <t>long'zhulan'fabei'ji'teyu'din</t>
    </rPh>
    <phoneticPr fontId="1" type="noConversion"/>
  </si>
  <si>
    <t>质量/g</t>
    <rPh sb="0" eb="1">
      <t>zhi'liang</t>
    </rPh>
    <phoneticPr fontId="55" type="noConversion"/>
  </si>
  <si>
    <t>脂肪</t>
    <rPh sb="0" eb="1">
      <t>zhi'fang</t>
    </rPh>
    <phoneticPr fontId="55" type="noConversion"/>
  </si>
  <si>
    <t>碳水</t>
    <rPh sb="0" eb="1">
      <t>tan'shui</t>
    </rPh>
    <phoneticPr fontId="55" type="noConversion"/>
  </si>
  <si>
    <t>蛋白</t>
    <rPh sb="0" eb="1">
      <t>dan'bai</t>
    </rPh>
    <phoneticPr fontId="55" type="noConversion"/>
  </si>
  <si>
    <t>食物</t>
    <rPh sb="0" eb="1">
      <t>shi'wu</t>
    </rPh>
    <phoneticPr fontId="55" type="noConversion"/>
  </si>
  <si>
    <t>热量/kcal</t>
    <rPh sb="0" eb="1">
      <t>re'liang</t>
    </rPh>
    <phoneticPr fontId="55" type="noConversion"/>
  </si>
  <si>
    <t>热量计算</t>
    <rPh sb="0" eb="1">
      <t>re'liang'ji'suan</t>
    </rPh>
    <phoneticPr fontId="55" type="noConversion"/>
  </si>
  <si>
    <t>总热量</t>
    <rPh sb="0" eb="1">
      <t>zong're'liang</t>
    </rPh>
    <phoneticPr fontId="55" type="noConversion"/>
  </si>
  <si>
    <t>鸡胸肉:蛋白质19.4g/脂肪5g  /碳水2.5g  ≈ 101卡</t>
    <rPh sb="0" eb="1">
      <t>ji'xiong'rou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</si>
  <si>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Grandista ROS 觉悟3桃红(已付) + 黑发悟空</t>
    <rPh sb="0" eb="2">
      <t>yi'daohei'fawu'kong</t>
    </rPh>
    <phoneticPr fontId="1" type="noConversion"/>
  </si>
  <si>
    <t>罗宾codeB 景品                    预定</t>
    <rPh sb="0" eb="1">
      <t>luo'bin</t>
    </rPh>
    <rPh sb="8" eb="9">
      <t>jin'pin</t>
    </rPh>
    <rPh sb="30" eb="31">
      <t>yu'din</t>
    </rPh>
    <phoneticPr fontId="1" type="noConversion"/>
  </si>
  <si>
    <t>蒲原</t>
    <rPh sb="0" eb="1">
      <t>pu'yuan</t>
    </rPh>
    <rPh sb="1" eb="2">
      <t>yuan</t>
    </rPh>
    <phoneticPr fontId="1" type="noConversion"/>
  </si>
  <si>
    <t>蒲原</t>
    <rPh sb="0" eb="1">
      <t>pu'yuan</t>
    </rPh>
    <phoneticPr fontId="1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</si>
  <si>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1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</si>
  <si>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1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</si>
  <si>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1" type="noConversion"/>
  </si>
  <si>
    <t xml:space="preserve">魅力闪光    峰不二子              </t>
    <rPh sb="0" eb="1">
      <t>long'zhulan'fabei'ji'teyu'din</t>
    </rPh>
    <phoneticPr fontId="1" type="noConversion"/>
  </si>
  <si>
    <t>黑曼巴  氮气宙斯</t>
    <rPh sb="0" eb="1">
      <t>hei'man'ba</t>
    </rPh>
    <rPh sb="7" eb="8">
      <t>zhou'si</t>
    </rPh>
    <phoneticPr fontId="1" type="noConversion"/>
  </si>
  <si>
    <t xml:space="preserve">GROS   佐助                       </t>
    <rPh sb="0" eb="1">
      <t>long'zhulan'fabei'ji'teyu'din</t>
    </rPh>
    <phoneticPr fontId="1" type="noConversion"/>
  </si>
  <si>
    <t xml:space="preserve">GROS  终极自在极意功   悟空       </t>
    <rPh sb="0" eb="1">
      <t>long'zhulan'fabei'ji'teyu'din</t>
    </rPh>
    <phoneticPr fontId="1" type="noConversion"/>
  </si>
  <si>
    <t>FDS   海贼王    蕾玖</t>
    <rPh sb="0" eb="1">
      <t>lei'jiu</t>
    </rPh>
    <phoneticPr fontId="1" type="noConversion"/>
  </si>
  <si>
    <t>PI 新52超人</t>
    <phoneticPr fontId="1" type="noConversion"/>
  </si>
  <si>
    <t>2018.09</t>
    <phoneticPr fontId="1" type="noConversion"/>
  </si>
  <si>
    <t xml:space="preserve">HG     魔神Z铁甲万能侠            </t>
    <phoneticPr fontId="1" type="noConversion"/>
  </si>
  <si>
    <t xml:space="preserve">龙珠TV      腾云小悟空            </t>
    <rPh sb="0" eb="1">
      <t>long'zhulan'fabei'ji'teyu'din</t>
    </rPh>
    <phoneticPr fontId="1" type="noConversion"/>
  </si>
  <si>
    <t xml:space="preserve">GROS   卡卡西                     </t>
    <rPh sb="0" eb="1">
      <t>long'zhulan'fabei'ji'teyu'din</t>
    </rPh>
    <phoneticPr fontId="1" type="noConversion"/>
  </si>
  <si>
    <t>玩模主义</t>
    <rPh sb="0" eb="2">
      <t>wan'mo</t>
    </rPh>
    <phoneticPr fontId="1" type="noConversion"/>
  </si>
  <si>
    <t xml:space="preserve">1/6         钢铁奥特曼            </t>
    <rPh sb="0" eb="2">
      <t>gang'tie</t>
    </rPh>
    <phoneticPr fontId="1" type="noConversion"/>
  </si>
  <si>
    <t xml:space="preserve">黑曼巴 L红蜘蛛                    </t>
    <rPh sb="0" eb="1">
      <t>hei'man'ba</t>
    </rPh>
    <rPh sb="5" eb="6">
      <t>hong'zhi'zhu</t>
    </rPh>
    <phoneticPr fontId="1" type="noConversion"/>
  </si>
  <si>
    <t>御模道     1/6 赛文               预定</t>
    <rPh sb="0" eb="1">
      <t>yu'mo'da</t>
    </rPh>
    <phoneticPr fontId="1" type="noConversion"/>
  </si>
  <si>
    <t>2018.10</t>
    <phoneticPr fontId="1" type="noConversion"/>
  </si>
  <si>
    <t>BWFC 特兰克斯 未来                预定</t>
    <phoneticPr fontId="1" type="noConversion"/>
  </si>
  <si>
    <t>BWFC 黑悟空 扎马斯                预定</t>
    <phoneticPr fontId="1" type="noConversion"/>
  </si>
  <si>
    <t>BWFC 佛利萨 第2形态               预定</t>
    <phoneticPr fontId="1" type="noConversion"/>
  </si>
  <si>
    <t>蒲原</t>
  </si>
  <si>
    <t>BWFC 小悟空 童年                  预定</t>
    <phoneticPr fontId="1" type="noConversion"/>
  </si>
  <si>
    <t>BWFC 贝吉塔 比达                  预定</t>
    <phoneticPr fontId="1" type="noConversion"/>
  </si>
  <si>
    <t xml:space="preserve">HG     魔神Z大魔神                </t>
    <phoneticPr fontId="1" type="noConversion"/>
  </si>
  <si>
    <t>BWFC 孙悟空 打伞修行              预定</t>
    <phoneticPr fontId="1" type="noConversion"/>
  </si>
  <si>
    <t>BWFC 比克 短笛                    预定</t>
    <phoneticPr fontId="1" type="noConversion"/>
  </si>
  <si>
    <t>BWFC 人造人 17号                  预定</t>
    <phoneticPr fontId="1" type="noConversion"/>
  </si>
  <si>
    <t>BWFC 孙悟空 军装                  预定</t>
    <phoneticPr fontId="1" type="noConversion"/>
  </si>
  <si>
    <t>BWFC 山治                         预定</t>
    <phoneticPr fontId="1" type="noConversion"/>
  </si>
  <si>
    <t>BWFC 海侠 甚平                    预定</t>
    <phoneticPr fontId="1" type="noConversion"/>
  </si>
  <si>
    <t xml:space="preserve">龙珠GT    贝吉塔超4               预定 </t>
    <rPh sb="0" eb="1">
      <t>long'zh</t>
    </rPh>
    <phoneticPr fontId="1" type="noConversion"/>
  </si>
  <si>
    <t>变形金刚封绘集</t>
    <rPh sb="0" eb="2">
      <t>bian'xi</t>
    </rPh>
    <phoneticPr fontId="1" type="noConversion"/>
  </si>
  <si>
    <t>BWFC 卡塔库栗 卡二                预定</t>
    <phoneticPr fontId="1" type="noConversion"/>
  </si>
  <si>
    <t xml:space="preserve">Grandista  索隆                   预定           </t>
    <phoneticPr fontId="1" type="noConversion"/>
  </si>
  <si>
    <t xml:space="preserve">Grandista  山治                   预定           </t>
    <phoneticPr fontId="1" type="noConversion"/>
  </si>
  <si>
    <t xml:space="preserve">BOS         超赛悟空              </t>
    <rPh sb="0" eb="1">
      <t>long'zhulan'fabei'ji'teyu'din</t>
    </rPh>
    <phoneticPr fontId="1" type="noConversion"/>
  </si>
  <si>
    <t xml:space="preserve">闪光魅力    兰琪                  </t>
    <rPh sb="0" eb="1">
      <t>shan'guangyu'din</t>
    </rPh>
    <phoneticPr fontId="1" type="noConversion"/>
  </si>
  <si>
    <t xml:space="preserve">GROS        悟饭                  </t>
    <rPh sb="0" eb="14">
      <t>bo's</t>
    </rPh>
    <phoneticPr fontId="1" type="noConversion"/>
  </si>
  <si>
    <t>闪光与魅力      布尔玛            预定</t>
    <rPh sb="0" eb="2">
      <t>shan'guan</t>
    </rPh>
    <phoneticPr fontId="1" type="noConversion"/>
  </si>
  <si>
    <t>闪光与魅力      女帝</t>
    <rPh sb="0" eb="5">
      <t>nv'd</t>
    </rPh>
    <phoneticPr fontId="1" type="noConversion"/>
  </si>
  <si>
    <t>SMSP            祖国超四悟空</t>
    <phoneticPr fontId="1" type="noConversion"/>
  </si>
  <si>
    <t>1/4             路人女主 英梨梨</t>
    <phoneticPr fontId="1" type="noConversion"/>
  </si>
  <si>
    <t>GROS            绿谷              预定</t>
    <phoneticPr fontId="1" type="noConversion"/>
  </si>
  <si>
    <t>AOH       欧尔麦特                预定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</si>
</sst>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0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  <font>
      <sz val="18"/>
      <color theme="5"/>
      <name val="DengXian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5" fillId="2" borderId="0" xfId="0" applyFont="1" applyFill="1"/>
    <xf numFmtId="0" fontId="7" fillId="2" borderId="0" xfId="0" applyFont="1" applyFill="1"/>
    <xf numFmtId="0" fontId="59" fillId="3" borderId="0" xfId="0" applyFont="1" applyFill="1"/>
    <xf numFmtId="0" fontId="38" fillId="5" borderId="0" xfId="0" applyFont="1" applyFill="1" applyAlignment="1">
      <alignment horizontal="center" vertical="center"/>
    </xf>
    <xf numFmtId="176" fontId="35" fillId="0" borderId="0" xfId="0" applyNumberFormat="1" applyFont="1" applyFill="1" applyAlignment="1">
      <alignment horizontal="left" vertical="center"/>
    </xf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9" fillId="5" borderId="0" xfId="0" applyFont="1" applyFill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34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rou.com/lian/shangbi/santouji/5484.html" TargetMode="External"/><Relationship Id="rId21" Type="http://schemas.openxmlformats.org/officeDocument/2006/relationships/hyperlink" Target="http://www.jirou.com/lian/shangbi/ertouji/5345.html" TargetMode="External"/><Relationship Id="rId42" Type="http://schemas.openxmlformats.org/officeDocument/2006/relationships/hyperlink" Target="http://www.jirou.com/lian/xiongbu/yi/4642.html" TargetMode="External"/><Relationship Id="rId47" Type="http://schemas.openxmlformats.org/officeDocument/2006/relationships/hyperlink" Target="http://www.jirou.com/lian/xiongbu/yi/4622.html" TargetMode="External"/><Relationship Id="rId63" Type="http://schemas.openxmlformats.org/officeDocument/2006/relationships/hyperlink" Target="http://www.jirou.com/lian/yao/xieji/4823.html" TargetMode="External"/><Relationship Id="rId68" Type="http://schemas.openxmlformats.org/officeDocument/2006/relationships/hyperlink" Target="http://www.jirou.com/lian/datui/hou/5554.html" TargetMode="External"/><Relationship Id="rId16" Type="http://schemas.openxmlformats.org/officeDocument/2006/relationships/hyperlink" Target="http://www.jirou.com/lian/jb/hou/5252.html" TargetMode="External"/><Relationship Id="rId11" Type="http://schemas.openxmlformats.org/officeDocument/2006/relationships/hyperlink" Target="http://www.jirou.com/lian/jb/hou/5275.html" TargetMode="External"/><Relationship Id="rId24" Type="http://schemas.openxmlformats.org/officeDocument/2006/relationships/hyperlink" Target="http://www.jirou.com/lian/shangbi/gongji/5381.html" TargetMode="External"/><Relationship Id="rId32" Type="http://schemas.openxmlformats.org/officeDocument/2006/relationships/hyperlink" Target="http://www.jirou.com/lian/shangbi/santouji/5467.html" TargetMode="External"/><Relationship Id="rId37" Type="http://schemas.openxmlformats.org/officeDocument/2006/relationships/hyperlink" Target="http://www.jirou.com/lian/qianbi/qbj/4992.html" TargetMode="External"/><Relationship Id="rId40" Type="http://schemas.openxmlformats.org/officeDocument/2006/relationships/hyperlink" Target="http://www.jirou.com/lian/xiongbu/yi/4653.html" TargetMode="External"/><Relationship Id="rId45" Type="http://schemas.openxmlformats.org/officeDocument/2006/relationships/hyperlink" Target="http://www.jirou.com/lian/xiongbu/yi/4630.html" TargetMode="External"/><Relationship Id="rId53" Type="http://schemas.openxmlformats.org/officeDocument/2006/relationships/hyperlink" Target="http://www.jirou.com/lian/beibu/bk/4495.html" TargetMode="External"/><Relationship Id="rId58" Type="http://schemas.openxmlformats.org/officeDocument/2006/relationships/hyperlink" Target="http://www.jirou.com/lian/beibu/jianhou/4550.html" TargetMode="External"/><Relationship Id="rId66" Type="http://schemas.openxmlformats.org/officeDocument/2006/relationships/hyperlink" Target="http://www.jirou.com/lian/yao/yaobeiji/4858.html" TargetMode="External"/><Relationship Id="rId74" Type="http://schemas.openxmlformats.org/officeDocument/2006/relationships/hyperlink" Target="http://www.jirou.com/plus/view.php?aid=5631" TargetMode="External"/><Relationship Id="rId5" Type="http://schemas.openxmlformats.org/officeDocument/2006/relationships/hyperlink" Target="http://www.jirou.com/lian/jb/qian/5112.html" TargetMode="External"/><Relationship Id="rId61" Type="http://schemas.openxmlformats.org/officeDocument/2006/relationships/hyperlink" Target="http://www.jirou.com/lian/yao/fuji/4678.html" TargetMode="External"/><Relationship Id="rId19" Type="http://schemas.openxmlformats.org/officeDocument/2006/relationships/hyperlink" Target="http://www.jirou.com/lian/shangbi/ertouji/5347.html" TargetMode="External"/><Relationship Id="rId14" Type="http://schemas.openxmlformats.org/officeDocument/2006/relationships/hyperlink" Target="http://www.jirou.com/lian/jb/hou/5272.html" TargetMode="External"/><Relationship Id="rId22" Type="http://schemas.openxmlformats.org/officeDocument/2006/relationships/hyperlink" Target="http://www.jirou.com/lian/shangbi/ertouji/5330.html" TargetMode="External"/><Relationship Id="rId27" Type="http://schemas.openxmlformats.org/officeDocument/2006/relationships/hyperlink" Target="http://www.jirou.com/lian/shangbi/santouji/5482.html" TargetMode="External"/><Relationship Id="rId30" Type="http://schemas.openxmlformats.org/officeDocument/2006/relationships/hyperlink" Target="http://www.jirou.com/lian/shangbi/santouji/5479.html" TargetMode="External"/><Relationship Id="rId35" Type="http://schemas.openxmlformats.org/officeDocument/2006/relationships/hyperlink" Target="http://www.jirou.com/lian/qianbi/qbj/4984.html" TargetMode="External"/><Relationship Id="rId43" Type="http://schemas.openxmlformats.org/officeDocument/2006/relationships/hyperlink" Target="http://www.jirou.com/lian/xiongbu/yi/4632.html" TargetMode="External"/><Relationship Id="rId48" Type="http://schemas.openxmlformats.org/officeDocument/2006/relationships/hyperlink" Target="http://www.jirou.com/lian/xiongbu/shangxiongji/4583.html" TargetMode="External"/><Relationship Id="rId56" Type="http://schemas.openxmlformats.org/officeDocument/2006/relationships/hyperlink" Target="http://www.jirou.com/lian/beibu/xs/4557.html" TargetMode="External"/><Relationship Id="rId64" Type="http://schemas.openxmlformats.org/officeDocument/2006/relationships/hyperlink" Target="http://www.jirou.com/lian/yao/xieji/4824.html" TargetMode="External"/><Relationship Id="rId69" Type="http://schemas.openxmlformats.org/officeDocument/2006/relationships/hyperlink" Target="http://www.jirou.com/lian/datui/qian/5643.html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://www.jirou.com/lian/jb/zhong/5182.html" TargetMode="External"/><Relationship Id="rId51" Type="http://schemas.openxmlformats.org/officeDocument/2006/relationships/hyperlink" Target="http://www.jirou.com/lian/beibu/bk/4491.html" TargetMode="External"/><Relationship Id="rId72" Type="http://schemas.openxmlformats.org/officeDocument/2006/relationships/hyperlink" Target="http://www.jirou.com/lian/datui/qian/5633.html" TargetMode="External"/><Relationship Id="rId3" Type="http://schemas.openxmlformats.org/officeDocument/2006/relationships/hyperlink" Target="http://www.jirou.com/lian/jb/qian/5123.html" TargetMode="External"/><Relationship Id="rId12" Type="http://schemas.openxmlformats.org/officeDocument/2006/relationships/hyperlink" Target="http://www.jirou.com/lian/jb/hou/5274.html" TargetMode="External"/><Relationship Id="rId17" Type="http://schemas.openxmlformats.org/officeDocument/2006/relationships/hyperlink" Target="http://www.jirou.com/lian/jb/hou/5251.html" TargetMode="External"/><Relationship Id="rId25" Type="http://schemas.openxmlformats.org/officeDocument/2006/relationships/hyperlink" Target="http://www.jirou.com/lian/shangbi/santouji/5485.html" TargetMode="External"/><Relationship Id="rId33" Type="http://schemas.openxmlformats.org/officeDocument/2006/relationships/hyperlink" Target="http://www.jirou.com/lian/shangbi/santouji/5465.html" TargetMode="External"/><Relationship Id="rId38" Type="http://schemas.openxmlformats.org/officeDocument/2006/relationships/hyperlink" Target="http://www.jirou.com/lian/qianbi/ssj/4912.html" TargetMode="External"/><Relationship Id="rId46" Type="http://schemas.openxmlformats.org/officeDocument/2006/relationships/hyperlink" Target="http://www.jirou.com/lian/xiongbu/yi/4623.html" TargetMode="External"/><Relationship Id="rId59" Type="http://schemas.openxmlformats.org/officeDocument/2006/relationships/hyperlink" Target="http://www.jirou.com/lian/beibu/jianhou/4553.html" TargetMode="External"/><Relationship Id="rId67" Type="http://schemas.openxmlformats.org/officeDocument/2006/relationships/hyperlink" Target="http://www.jirou.com/lian/datui/nei/5532.html" TargetMode="External"/><Relationship Id="rId20" Type="http://schemas.openxmlformats.org/officeDocument/2006/relationships/hyperlink" Target="http://www.jirou.com/lian/shangbi/ertouji/5346.html" TargetMode="External"/><Relationship Id="rId41" Type="http://schemas.openxmlformats.org/officeDocument/2006/relationships/hyperlink" Target="http://www.jirou.com/lian/xiongbu/yi/4643.html" TargetMode="External"/><Relationship Id="rId54" Type="http://schemas.openxmlformats.org/officeDocument/2006/relationships/hyperlink" Target="http://www.jirou.com/lian/beibu/bk/4497.html" TargetMode="External"/><Relationship Id="rId62" Type="http://schemas.openxmlformats.org/officeDocument/2006/relationships/hyperlink" Target="http://www.jirou.com/lian/yao/xieji/4754.html" TargetMode="External"/><Relationship Id="rId70" Type="http://schemas.openxmlformats.org/officeDocument/2006/relationships/hyperlink" Target="http://www.jirou.com/lian/datui/qian/5642.html" TargetMode="External"/><Relationship Id="rId75" Type="http://schemas.openxmlformats.org/officeDocument/2006/relationships/hyperlink" Target="http://www.jirou.com/lian/datui/qian/5630.html" TargetMode="External"/><Relationship Id="rId1" Type="http://schemas.openxmlformats.org/officeDocument/2006/relationships/hyperlink" Target="http://www.jirou.com/lian/jb/qian/5132.html" TargetMode="External"/><Relationship Id="rId6" Type="http://schemas.openxmlformats.org/officeDocument/2006/relationships/hyperlink" Target="http://www.jirou.com/lian/jb/zhong/5207.html" TargetMode="External"/><Relationship Id="rId15" Type="http://schemas.openxmlformats.org/officeDocument/2006/relationships/hyperlink" Target="http://www.jirou.com/lian/jb/hou/5253.html" TargetMode="External"/><Relationship Id="rId23" Type="http://schemas.openxmlformats.org/officeDocument/2006/relationships/hyperlink" Target="http://www.jirou.com/lian/shangbi/gongji/5384.html" TargetMode="External"/><Relationship Id="rId28" Type="http://schemas.openxmlformats.org/officeDocument/2006/relationships/hyperlink" Target="http://www.jirou.com/lian/shangbi/santouji/5481.html" TargetMode="External"/><Relationship Id="rId36" Type="http://schemas.openxmlformats.org/officeDocument/2006/relationships/hyperlink" Target="http://www.jirou.com/lian/qianbi/qbj/4985.html" TargetMode="External"/><Relationship Id="rId49" Type="http://schemas.openxmlformats.org/officeDocument/2006/relationships/hyperlink" Target="http://www.jirou.com/lian/xiongbu/shangxiongji/4575.html" TargetMode="External"/><Relationship Id="rId57" Type="http://schemas.openxmlformats.org/officeDocument/2006/relationships/hyperlink" Target="http://www.jirou.com/lian/beibu/xs/4558.html" TargetMode="External"/><Relationship Id="rId10" Type="http://schemas.openxmlformats.org/officeDocument/2006/relationships/hyperlink" Target="http://www.jirou.com/lian/jb/zhong/5183.html" TargetMode="External"/><Relationship Id="rId31" Type="http://schemas.openxmlformats.org/officeDocument/2006/relationships/hyperlink" Target="http://www.jirou.com/lian/shangbi/santouji/5468.html" TargetMode="External"/><Relationship Id="rId44" Type="http://schemas.openxmlformats.org/officeDocument/2006/relationships/hyperlink" Target="http://www.jirou.com/lian/xiongbu/yi/4631.html" TargetMode="External"/><Relationship Id="rId52" Type="http://schemas.openxmlformats.org/officeDocument/2006/relationships/hyperlink" Target="http://www.jirou.com/lian/beibu/bk/4494.html" TargetMode="External"/><Relationship Id="rId60" Type="http://schemas.openxmlformats.org/officeDocument/2006/relationships/hyperlink" Target="http://www.jirou.com/lian/beibu/jianhou/4551.html" TargetMode="External"/><Relationship Id="rId65" Type="http://schemas.openxmlformats.org/officeDocument/2006/relationships/hyperlink" Target="http://www.jirou.com/lian/yao/xieji/4845.html" TargetMode="External"/><Relationship Id="rId73" Type="http://schemas.openxmlformats.org/officeDocument/2006/relationships/hyperlink" Target="http://www.jirou.com/lian/datui/qian/5632.html" TargetMode="External"/><Relationship Id="rId4" Type="http://schemas.openxmlformats.org/officeDocument/2006/relationships/hyperlink" Target="http://www.jirou.com/lian/jb/qian/5113.html" TargetMode="External"/><Relationship Id="rId9" Type="http://schemas.openxmlformats.org/officeDocument/2006/relationships/hyperlink" Target="http://www.jirou.com/lian/jb/zhong/5181.html" TargetMode="External"/><Relationship Id="rId13" Type="http://schemas.openxmlformats.org/officeDocument/2006/relationships/hyperlink" Target="http://www.jirou.com/lian/jb/hou/5273.html" TargetMode="External"/><Relationship Id="rId18" Type="http://schemas.openxmlformats.org/officeDocument/2006/relationships/hyperlink" Target="http://www.jirou.com/lian/shangbi/ertouji/5349.html" TargetMode="External"/><Relationship Id="rId39" Type="http://schemas.openxmlformats.org/officeDocument/2006/relationships/hyperlink" Target="http://www.jirou.com/lian/xiongbu/yi/4654.html" TargetMode="External"/><Relationship Id="rId34" Type="http://schemas.openxmlformats.org/officeDocument/2006/relationships/hyperlink" Target="http://www.jirou.com/lian/qianbi/qbj/4983.html" TargetMode="External"/><Relationship Id="rId50" Type="http://schemas.openxmlformats.org/officeDocument/2006/relationships/hyperlink" Target="http://www.jirou.com/lian/xiongbu/shangxiongji/4574.html" TargetMode="External"/><Relationship Id="rId55" Type="http://schemas.openxmlformats.org/officeDocument/2006/relationships/hyperlink" Target="http://www.jirou.com/lian/beibu/bk/4496.html" TargetMode="External"/><Relationship Id="rId76" Type="http://schemas.openxmlformats.org/officeDocument/2006/relationships/hyperlink" Target="http://www.jirou.com/lian/xiaotui/5517.html" TargetMode="External"/><Relationship Id="rId7" Type="http://schemas.openxmlformats.org/officeDocument/2006/relationships/hyperlink" Target="http://www.jirou.com/lian/jb/zhong/5206.html" TargetMode="External"/><Relationship Id="rId71" Type="http://schemas.openxmlformats.org/officeDocument/2006/relationships/hyperlink" Target="http://www.jirou.com/lian/datui/qian/5641.html" TargetMode="External"/><Relationship Id="rId2" Type="http://schemas.openxmlformats.org/officeDocument/2006/relationships/hyperlink" Target="http://www.jirou.com/lian/jb/qian/5124.html" TargetMode="External"/><Relationship Id="rId29" Type="http://schemas.openxmlformats.org/officeDocument/2006/relationships/hyperlink" Target="http://www.jirou.com/lian/shangbi/santouji/5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Q52"/>
  <sheetViews>
    <sheetView topLeftCell="H17" zoomScale="120" zoomScaleNormal="120" zoomScalePageLayoutView="120" workbookViewId="0">
      <selection activeCell="K25" sqref="K25"/>
    </sheetView>
  </sheetViews>
  <sheetFormatPr baseColWidth="10" defaultRowHeight="21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>
      <c r="A1" s="109" t="s">
        <v>10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7" ht="63" customHeight="1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>
      <c r="A3" s="1"/>
      <c r="K3" s="31" t="s">
        <v>19</v>
      </c>
      <c r="M3"/>
      <c r="O3"/>
      <c r="P3"/>
      <c r="Q3"/>
    </row>
    <row r="4" spans="1:17">
      <c r="K4" s="32">
        <v>94</v>
      </c>
      <c r="O4"/>
      <c r="P4"/>
      <c r="Q4"/>
    </row>
    <row r="5" spans="1:17" ht="19">
      <c r="K5" s="33" t="s">
        <v>18</v>
      </c>
      <c r="M5"/>
      <c r="O5"/>
      <c r="P5"/>
      <c r="Q5"/>
    </row>
    <row r="6" spans="1:17">
      <c r="K6" s="34">
        <f>SUM(13.7*K4+726)</f>
        <v>2013.8</v>
      </c>
    </row>
    <row r="7" spans="1:17">
      <c r="K7" s="29" t="s">
        <v>12</v>
      </c>
      <c r="L7" s="10" t="s">
        <v>16</v>
      </c>
    </row>
    <row r="8" spans="1:17">
      <c r="K8" s="29">
        <v>1.5</v>
      </c>
      <c r="L8" s="11" t="s">
        <v>15</v>
      </c>
    </row>
    <row r="9" spans="1:17">
      <c r="K9" s="30" t="s">
        <v>17</v>
      </c>
      <c r="L9" s="11" t="s">
        <v>14</v>
      </c>
    </row>
    <row r="10" spans="1:17">
      <c r="K10" s="47">
        <f>SUM(K6*K8)</f>
        <v>3020.7</v>
      </c>
      <c r="L10" s="28" t="s">
        <v>13</v>
      </c>
    </row>
    <row r="11" spans="1:17">
      <c r="K11" s="49" t="s">
        <v>20</v>
      </c>
      <c r="L11" s="46" t="s">
        <v>145</v>
      </c>
    </row>
    <row r="12" spans="1:17" ht="21" customHeight="1">
      <c r="K12" s="50" t="s">
        <v>21</v>
      </c>
      <c r="L12" s="91" t="s">
        <v>358</v>
      </c>
    </row>
    <row r="13" spans="1:17">
      <c r="K13" s="50" t="s">
        <v>23</v>
      </c>
    </row>
    <row r="14" spans="1:17">
      <c r="K14" s="51" t="s">
        <v>22</v>
      </c>
    </row>
    <row r="15" spans="1:17" ht="21" customHeight="1">
      <c r="K15" s="48" t="s">
        <v>128</v>
      </c>
      <c r="M15" s="45"/>
    </row>
    <row r="16" spans="1:17" ht="23" customHeight="1">
      <c r="K16" s="35" t="s">
        <v>129</v>
      </c>
      <c r="M16" s="45"/>
    </row>
    <row r="17" spans="11:14" ht="21" customHeight="1">
      <c r="K17" s="36" t="s">
        <v>130</v>
      </c>
      <c r="L17" s="37" t="s">
        <v>133</v>
      </c>
      <c r="M17" s="45"/>
    </row>
    <row r="18" spans="11:14" ht="19" customHeight="1">
      <c r="K18" s="110" t="s">
        <v>144</v>
      </c>
      <c r="L18" s="38" t="s">
        <v>131</v>
      </c>
      <c r="M18" s="119" t="s">
        <v>146</v>
      </c>
    </row>
    <row r="19" spans="11:14" ht="19" customHeight="1">
      <c r="K19" s="111"/>
      <c r="L19" s="38" t="s">
        <v>132</v>
      </c>
      <c r="M19" s="120"/>
    </row>
    <row r="20" spans="11:14" ht="19" customHeight="1">
      <c r="K20" s="112"/>
      <c r="L20" s="38" t="s">
        <v>135</v>
      </c>
      <c r="M20" s="121"/>
    </row>
    <row r="21" spans="11:14">
      <c r="K21" s="113" t="s">
        <v>143</v>
      </c>
      <c r="L21" s="43" t="s">
        <v>134</v>
      </c>
    </row>
    <row r="22" spans="11:14">
      <c r="K22" s="114"/>
      <c r="L22" s="44" t="s">
        <v>136</v>
      </c>
    </row>
    <row r="23" spans="11:14" ht="21" customHeight="1">
      <c r="K23" s="39" t="s">
        <v>161</v>
      </c>
      <c r="L23" s="40" t="s">
        <v>162</v>
      </c>
      <c r="N23" s="90"/>
    </row>
    <row r="24" spans="11:14" ht="21" customHeight="1">
      <c r="K24" s="39" t="s">
        <v>163</v>
      </c>
      <c r="L24" s="40" t="s">
        <v>164</v>
      </c>
    </row>
    <row r="25" spans="11:14" ht="21" customHeight="1">
      <c r="K25" s="41" t="s">
        <v>396</v>
      </c>
      <c r="L25" s="42" t="s">
        <v>165</v>
      </c>
    </row>
    <row r="26" spans="11:14" ht="21" customHeight="1">
      <c r="K26" s="117" t="s">
        <v>381</v>
      </c>
      <c r="L26" s="118"/>
      <c r="M26" s="89" t="s">
        <v>371</v>
      </c>
    </row>
    <row r="27" spans="11:14" ht="21" customHeight="1">
      <c r="K27" s="115" t="s">
        <v>166</v>
      </c>
      <c r="L27" s="116"/>
      <c r="M27" s="89" t="s">
        <v>351</v>
      </c>
    </row>
    <row r="28" spans="11:14" ht="21" customHeight="1">
      <c r="K28" s="115" t="s">
        <v>167</v>
      </c>
      <c r="L28" s="116"/>
      <c r="M28" s="89"/>
    </row>
    <row r="29" spans="11:14" ht="21" customHeight="1">
      <c r="K29" s="115" t="s">
        <v>168</v>
      </c>
      <c r="L29" s="116"/>
    </row>
    <row r="30" spans="11:14" ht="21" customHeight="1">
      <c r="K30" s="115" t="s">
        <v>169</v>
      </c>
      <c r="L30" s="116"/>
    </row>
    <row r="31" spans="11:14" ht="21" customHeight="1">
      <c r="K31" s="115" t="s">
        <v>170</v>
      </c>
      <c r="L31" s="116"/>
    </row>
    <row r="32" spans="11:14" ht="21" customHeight="1">
      <c r="K32" s="115" t="s">
        <v>171</v>
      </c>
      <c r="L32" s="116"/>
    </row>
    <row r="33" spans="11:12" ht="21" customHeight="1">
      <c r="K33" s="115" t="s">
        <v>172</v>
      </c>
      <c r="L33" s="116"/>
    </row>
    <row r="34" spans="11:12">
      <c r="K34" s="115" t="s">
        <v>173</v>
      </c>
      <c r="L34" s="116"/>
    </row>
    <row r="35" spans="11:12">
      <c r="K35" s="115" t="s">
        <v>174</v>
      </c>
      <c r="L35" s="116"/>
    </row>
    <row r="36" spans="11:12">
      <c r="K36" s="115" t="s">
        <v>175</v>
      </c>
      <c r="L36" s="116"/>
    </row>
    <row r="37" spans="11:12">
      <c r="K37" s="115" t="s">
        <v>176</v>
      </c>
      <c r="L37" s="116"/>
    </row>
    <row r="38" spans="11:12">
      <c r="K38" s="115" t="s">
        <v>177</v>
      </c>
      <c r="L38" s="116"/>
    </row>
    <row r="39" spans="11:12">
      <c r="K39" s="115" t="s">
        <v>178</v>
      </c>
      <c r="L39" s="116"/>
    </row>
    <row r="40" spans="11:12">
      <c r="K40" s="115" t="s">
        <v>179</v>
      </c>
      <c r="L40" s="116"/>
    </row>
    <row r="41" spans="11:12">
      <c r="K41" s="115" t="s">
        <v>180</v>
      </c>
      <c r="L41" s="116"/>
    </row>
    <row r="42" spans="11:12">
      <c r="K42" s="115" t="s">
        <v>181</v>
      </c>
      <c r="L42" s="116"/>
    </row>
    <row r="43" spans="11:12">
      <c r="K43" s="115" t="s">
        <v>182</v>
      </c>
      <c r="L43" s="116"/>
    </row>
    <row r="44" spans="11:12">
      <c r="K44" s="115" t="s">
        <v>183</v>
      </c>
      <c r="L44" s="116"/>
    </row>
    <row r="45" spans="11:12">
      <c r="K45" s="115" t="s">
        <v>184</v>
      </c>
      <c r="L45" s="116"/>
    </row>
    <row r="46" spans="11:12">
      <c r="K46" s="124"/>
      <c r="L46" s="125"/>
    </row>
    <row r="47" spans="11:12">
      <c r="K47" s="122"/>
      <c r="L47" s="123"/>
    </row>
    <row r="48" spans="11:12" ht="23">
      <c r="K48" s="103" t="s">
        <v>138</v>
      </c>
      <c r="L48" s="104"/>
    </row>
    <row r="49" spans="11:12">
      <c r="K49" s="105" t="s">
        <v>139</v>
      </c>
      <c r="L49" s="106"/>
    </row>
    <row r="50" spans="11:12">
      <c r="K50" s="105" t="s">
        <v>140</v>
      </c>
      <c r="L50" s="106"/>
    </row>
    <row r="51" spans="11:12">
      <c r="K51" s="105" t="s">
        <v>141</v>
      </c>
      <c r="L51" s="106"/>
    </row>
    <row r="52" spans="11:12" ht="22">
      <c r="K52" s="107" t="s">
        <v>142</v>
      </c>
      <c r="L52" s="108"/>
    </row>
  </sheetData>
  <mergeCells count="31"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  <mergeCell ref="M18:M20"/>
    <mergeCell ref="K27:L27"/>
    <mergeCell ref="K28:L28"/>
    <mergeCell ref="K29:L29"/>
    <mergeCell ref="K30:L30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K48:L48"/>
    <mergeCell ref="K50:L50"/>
    <mergeCell ref="K51:L51"/>
    <mergeCell ref="K49:L49"/>
    <mergeCell ref="K52:L5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F1" workbookViewId="0">
      <selection activeCell="P13" sqref="P13"/>
    </sheetView>
  </sheetViews>
  <sheetFormatPr baseColWidth="10" defaultRowHeight="40" customHeight="1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2.5" style="77" customWidth="1"/>
    <col min="13" max="18" width="12.6640625" style="77" customWidth="1"/>
  </cols>
  <sheetData>
    <row r="1" spans="1:28" s="78" customFormat="1" ht="31" customHeight="1">
      <c r="A1" s="94" t="s">
        <v>359</v>
      </c>
      <c r="B1" s="77" t="s">
        <v>360</v>
      </c>
      <c r="C1" s="77" t="s">
        <v>361</v>
      </c>
      <c r="D1" s="79" t="s">
        <v>362</v>
      </c>
      <c r="E1" s="92" t="s">
        <v>364</v>
      </c>
      <c r="F1" s="93" t="s">
        <v>363</v>
      </c>
      <c r="G1" s="77"/>
      <c r="H1" s="77"/>
      <c r="I1" s="77"/>
      <c r="J1" s="77" t="s">
        <v>369</v>
      </c>
      <c r="K1" s="77" t="s">
        <v>370</v>
      </c>
      <c r="L1" s="126" t="s">
        <v>394</v>
      </c>
      <c r="M1" s="100" t="s">
        <v>392</v>
      </c>
      <c r="N1" s="6" t="s">
        <v>388</v>
      </c>
      <c r="O1" s="2" t="s">
        <v>389</v>
      </c>
      <c r="P1" s="2" t="s">
        <v>390</v>
      </c>
      <c r="Q1" s="2" t="s">
        <v>391</v>
      </c>
      <c r="R1" s="2" t="s">
        <v>393</v>
      </c>
      <c r="S1" s="77"/>
      <c r="T1" s="6"/>
    </row>
    <row r="2" spans="1:28" ht="28" customHeight="1">
      <c r="A2" s="92" t="s">
        <v>365</v>
      </c>
      <c r="J2" s="77">
        <v>5</v>
      </c>
      <c r="K2" s="77">
        <v>2</v>
      </c>
      <c r="L2" s="126"/>
      <c r="M2" s="98" t="s">
        <v>372</v>
      </c>
      <c r="N2" s="89">
        <v>500</v>
      </c>
      <c r="O2" s="89">
        <f>AVERAGE(N2*0.05)</f>
        <v>25</v>
      </c>
      <c r="P2" s="89">
        <f>AVERAGE(N2*0.03)</f>
        <v>15</v>
      </c>
      <c r="Q2" s="89">
        <f>AVERAGE(N2*0.194)</f>
        <v>97</v>
      </c>
      <c r="R2" s="89">
        <f>SUM(O2*9+P2*4+Q2*4)</f>
        <v>673</v>
      </c>
    </row>
    <row r="3" spans="1:28" ht="40" customHeight="1">
      <c r="A3" s="77">
        <v>90</v>
      </c>
      <c r="B3" s="96" t="s">
        <v>367</v>
      </c>
      <c r="C3" s="97" t="s">
        <v>368</v>
      </c>
      <c r="D3" s="79">
        <v>200</v>
      </c>
      <c r="E3" s="79">
        <v>200</v>
      </c>
      <c r="F3" s="79" t="s">
        <v>366</v>
      </c>
      <c r="H3" s="77">
        <v>1750</v>
      </c>
      <c r="I3" s="77">
        <v>437.5</v>
      </c>
      <c r="L3" s="126"/>
      <c r="M3" s="2" t="s">
        <v>380</v>
      </c>
      <c r="N3" s="89"/>
      <c r="O3" s="89"/>
      <c r="P3" s="89"/>
      <c r="Q3" s="89"/>
      <c r="R3" s="89"/>
    </row>
    <row r="4" spans="1:28" ht="40" customHeight="1">
      <c r="C4" s="77">
        <v>2200</v>
      </c>
      <c r="D4" s="77">
        <v>800</v>
      </c>
      <c r="E4" s="77">
        <v>800</v>
      </c>
      <c r="F4" s="95">
        <v>450</v>
      </c>
      <c r="L4" s="126"/>
      <c r="M4" s="98" t="s">
        <v>373</v>
      </c>
      <c r="N4" s="89">
        <v>50</v>
      </c>
      <c r="O4" s="89">
        <f>SUM(N4*0.071)</f>
        <v>3.55</v>
      </c>
      <c r="P4" s="89">
        <f>SUM(N4*0.079)</f>
        <v>3.95</v>
      </c>
      <c r="Q4" s="89">
        <f>SUM(N4*0.75)</f>
        <v>37.5</v>
      </c>
      <c r="R4" s="89">
        <f>SUM(O4*9+P4*4+Q4*4)</f>
        <v>197.75</v>
      </c>
    </row>
    <row r="5" spans="1:28" ht="40" customHeight="1">
      <c r="L5" s="126"/>
      <c r="M5" s="98" t="s">
        <v>379</v>
      </c>
      <c r="N5" s="89">
        <v>30</v>
      </c>
      <c r="O5" s="89">
        <f>SUM(N5*0.012)</f>
        <v>0.36</v>
      </c>
      <c r="P5" s="89">
        <f>SUM(N5*0.532)</f>
        <v>15.96</v>
      </c>
      <c r="Q5" s="89">
        <f>SUM(N5*0.352)</f>
        <v>10.559999999999999</v>
      </c>
      <c r="R5" s="89">
        <f>SUM(O5*9+P5*4+Q5*4)</f>
        <v>109.32</v>
      </c>
    </row>
    <row r="6" spans="1:28" ht="40" customHeight="1">
      <c r="L6" s="126"/>
      <c r="M6" s="6" t="s">
        <v>374</v>
      </c>
      <c r="N6" s="89">
        <v>250</v>
      </c>
      <c r="O6" s="77">
        <f>SUM(N6*0.002)</f>
        <v>0.5</v>
      </c>
      <c r="P6" s="77">
        <f>SUM(N6*0.008)</f>
        <v>2</v>
      </c>
      <c r="Q6" s="77">
        <f>SUM(N6*0.024)</f>
        <v>6</v>
      </c>
      <c r="R6" s="89">
        <f>SUM(O6*9+P6*4+Q6*4)</f>
        <v>36.5</v>
      </c>
    </row>
    <row r="7" spans="1:28" ht="40" customHeight="1">
      <c r="L7" s="126"/>
      <c r="M7" s="6" t="s">
        <v>378</v>
      </c>
      <c r="N7"/>
      <c r="R7" s="89"/>
    </row>
    <row r="8" spans="1:28" ht="40" customHeight="1">
      <c r="L8" s="126"/>
      <c r="M8" s="99" t="s">
        <v>375</v>
      </c>
      <c r="N8" s="89">
        <v>500</v>
      </c>
      <c r="O8" s="77">
        <f>SUM(N8*0.006)</f>
        <v>3</v>
      </c>
      <c r="P8" s="77">
        <f>SUM(N8*0.027)</f>
        <v>13.5</v>
      </c>
      <c r="Q8" s="77">
        <f>SUM(N8*0.041)</f>
        <v>20.5</v>
      </c>
      <c r="R8" s="89">
        <f t="shared" ref="R8:R10" si="0">SUM(O8*9+P8*4+Q8*4)</f>
        <v>163</v>
      </c>
    </row>
    <row r="9" spans="1:28" ht="40" customHeight="1">
      <c r="L9" s="126"/>
      <c r="M9" s="99" t="s">
        <v>376</v>
      </c>
      <c r="N9" s="89">
        <v>200</v>
      </c>
      <c r="O9" s="77">
        <f>SUM(N9*0.008)</f>
        <v>1.6</v>
      </c>
      <c r="P9" s="77">
        <f>SUM(N9*0.772)</f>
        <v>154.4</v>
      </c>
      <c r="Q9" s="77">
        <f>SUM(N9*0.074)</f>
        <v>14.799999999999999</v>
      </c>
      <c r="R9" s="89">
        <f t="shared" si="0"/>
        <v>691.2</v>
      </c>
    </row>
    <row r="10" spans="1:28" ht="40" customHeight="1">
      <c r="L10" s="126"/>
      <c r="M10" s="99" t="s">
        <v>377</v>
      </c>
      <c r="N10" s="89">
        <v>50</v>
      </c>
      <c r="O10" s="77">
        <f>SUM(N10*0.067)</f>
        <v>3.35</v>
      </c>
      <c r="P10" s="77">
        <f>SUM(N10*0.616)</f>
        <v>30.8</v>
      </c>
      <c r="Q10" s="77">
        <f>SUM(N10*0.15)</f>
        <v>7.5</v>
      </c>
      <c r="R10" s="89">
        <f t="shared" si="0"/>
        <v>183.35</v>
      </c>
    </row>
    <row r="11" spans="1:28" ht="40" customHeight="1">
      <c r="L11" s="101" t="s">
        <v>395</v>
      </c>
      <c r="O11" s="77">
        <f>SUM(O2:O10)</f>
        <v>37.36</v>
      </c>
      <c r="P11" s="77">
        <f>SUM(P2:P10)</f>
        <v>235.61</v>
      </c>
      <c r="Q11" s="77">
        <f>SUM(Q2:Q10)</f>
        <v>193.86</v>
      </c>
      <c r="R11" s="77">
        <f>SUM(R2:R10)</f>
        <v>2054.12</v>
      </c>
    </row>
    <row r="14" spans="1:28" ht="40" customHeight="1">
      <c r="W14" s="98"/>
      <c r="X14" s="89"/>
      <c r="Y14" s="89"/>
      <c r="Z14" s="89"/>
      <c r="AA14" s="89"/>
      <c r="AB14" s="89"/>
    </row>
  </sheetData>
  <mergeCells count="1">
    <mergeCell ref="L1:L10"/>
  </mergeCells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9"/>
  <sheetViews>
    <sheetView workbookViewId="0">
      <selection activeCell="E5" sqref="E5"/>
    </sheetView>
  </sheetViews>
  <sheetFormatPr baseColWidth="10" defaultRowHeight="90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32" customFormat="1" ht="47" customHeight="1">
      <c r="A1" s="132" t="s">
        <v>127</v>
      </c>
    </row>
    <row r="2" spans="1:7" ht="67" customHeight="1">
      <c r="A2" s="133" t="s">
        <v>126</v>
      </c>
      <c r="B2" s="134"/>
      <c r="C2" s="135"/>
      <c r="D2" s="25" t="s">
        <v>73</v>
      </c>
      <c r="E2" s="12"/>
      <c r="F2" s="13"/>
      <c r="G2" s="13"/>
    </row>
    <row r="3" spans="1:7" ht="36" customHeight="1">
      <c r="A3" s="129" t="s">
        <v>24</v>
      </c>
      <c r="B3" s="127" t="s">
        <v>25</v>
      </c>
      <c r="C3" s="16" t="s">
        <v>75</v>
      </c>
    </row>
    <row r="4" spans="1:7" ht="36" customHeight="1">
      <c r="A4" s="130"/>
      <c r="B4" s="127"/>
      <c r="C4" s="16" t="s">
        <v>76</v>
      </c>
    </row>
    <row r="5" spans="1:7" ht="36" customHeight="1">
      <c r="A5" s="130"/>
      <c r="B5" s="127"/>
      <c r="C5" s="16" t="s">
        <v>77</v>
      </c>
    </row>
    <row r="6" spans="1:7" ht="36" customHeight="1">
      <c r="A6" s="130"/>
      <c r="B6" s="127"/>
      <c r="C6" s="74" t="s">
        <v>78</v>
      </c>
      <c r="D6" s="75"/>
    </row>
    <row r="7" spans="1:7" ht="36" customHeight="1">
      <c r="A7" s="130"/>
      <c r="B7" s="127"/>
      <c r="C7" s="74" t="s">
        <v>79</v>
      </c>
      <c r="D7" s="75"/>
    </row>
    <row r="8" spans="1:7" ht="36" customHeight="1">
      <c r="A8" s="130"/>
      <c r="B8" s="127" t="s">
        <v>26</v>
      </c>
      <c r="C8" s="16" t="s">
        <v>80</v>
      </c>
    </row>
    <row r="9" spans="1:7" ht="36" customHeight="1">
      <c r="A9" s="130"/>
      <c r="B9" s="127"/>
      <c r="C9" s="16" t="s">
        <v>81</v>
      </c>
    </row>
    <row r="10" spans="1:7" ht="36" customHeight="1">
      <c r="A10" s="130"/>
      <c r="B10" s="127"/>
      <c r="C10" s="16" t="s">
        <v>82</v>
      </c>
    </row>
    <row r="11" spans="1:7" ht="36" customHeight="1">
      <c r="A11" s="130"/>
      <c r="B11" s="127"/>
      <c r="C11" s="16" t="s">
        <v>83</v>
      </c>
    </row>
    <row r="12" spans="1:7" ht="36" customHeight="1">
      <c r="A12" s="130"/>
      <c r="B12" s="127"/>
      <c r="C12" s="16" t="s">
        <v>84</v>
      </c>
    </row>
    <row r="13" spans="1:7" ht="36" customHeight="1">
      <c r="A13" s="130"/>
      <c r="B13" s="127" t="s">
        <v>27</v>
      </c>
      <c r="C13" s="16" t="s">
        <v>85</v>
      </c>
    </row>
    <row r="14" spans="1:7" ht="36" customHeight="1">
      <c r="A14" s="130"/>
      <c r="B14" s="127"/>
      <c r="C14" s="16" t="s">
        <v>86</v>
      </c>
    </row>
    <row r="15" spans="1:7" ht="36" customHeight="1">
      <c r="A15" s="130"/>
      <c r="B15" s="127"/>
      <c r="C15" s="16" t="s">
        <v>87</v>
      </c>
    </row>
    <row r="16" spans="1:7" ht="36" customHeight="1">
      <c r="A16" s="130"/>
      <c r="B16" s="127"/>
      <c r="C16" s="16" t="s">
        <v>88</v>
      </c>
    </row>
    <row r="17" spans="1:3" ht="36" customHeight="1">
      <c r="A17" s="130"/>
      <c r="B17" s="127"/>
      <c r="C17" s="16" t="s">
        <v>89</v>
      </c>
    </row>
    <row r="18" spans="1:3" ht="36" customHeight="1">
      <c r="A18" s="130"/>
      <c r="B18" s="127"/>
      <c r="C18" s="16" t="s">
        <v>90</v>
      </c>
    </row>
    <row r="19" spans="1:3" ht="36" customHeight="1">
      <c r="A19" s="131"/>
      <c r="B19" s="127"/>
      <c r="C19" s="16" t="s">
        <v>83</v>
      </c>
    </row>
    <row r="20" spans="1:3" ht="36" customHeight="1">
      <c r="A20" s="129" t="s">
        <v>28</v>
      </c>
      <c r="B20" s="127" t="s">
        <v>29</v>
      </c>
      <c r="C20" s="16" t="s">
        <v>91</v>
      </c>
    </row>
    <row r="21" spans="1:3" ht="36" customHeight="1">
      <c r="A21" s="130"/>
      <c r="B21" s="127"/>
      <c r="C21" s="16" t="s">
        <v>92</v>
      </c>
    </row>
    <row r="22" spans="1:3" ht="36" customHeight="1">
      <c r="A22" s="130"/>
      <c r="B22" s="127"/>
      <c r="C22" s="16" t="s">
        <v>93</v>
      </c>
    </row>
    <row r="23" spans="1:3" ht="36" customHeight="1">
      <c r="A23" s="130"/>
      <c r="B23" s="127"/>
      <c r="C23" s="16" t="s">
        <v>94</v>
      </c>
    </row>
    <row r="24" spans="1:3" ht="36" customHeight="1">
      <c r="A24" s="130"/>
      <c r="B24" s="127"/>
      <c r="C24" s="16" t="s">
        <v>30</v>
      </c>
    </row>
    <row r="25" spans="1:3" ht="36" customHeight="1">
      <c r="A25" s="130"/>
      <c r="B25" s="127"/>
      <c r="C25" s="16" t="s">
        <v>95</v>
      </c>
    </row>
    <row r="26" spans="1:3" ht="36" customHeight="1">
      <c r="A26" s="130"/>
      <c r="B26" s="127"/>
      <c r="C26" s="16" t="s">
        <v>96</v>
      </c>
    </row>
    <row r="27" spans="1:3" ht="36" customHeight="1">
      <c r="A27" s="130"/>
      <c r="B27" s="127"/>
      <c r="C27" s="16" t="s">
        <v>31</v>
      </c>
    </row>
    <row r="28" spans="1:3" ht="36" customHeight="1">
      <c r="A28" s="130"/>
      <c r="B28" s="127"/>
      <c r="C28" s="16" t="s">
        <v>32</v>
      </c>
    </row>
    <row r="29" spans="1:3" ht="36" customHeight="1">
      <c r="A29" s="130"/>
      <c r="B29" s="127" t="s">
        <v>33</v>
      </c>
      <c r="C29" s="16" t="s">
        <v>97</v>
      </c>
    </row>
    <row r="30" spans="1:3" ht="36" customHeight="1">
      <c r="A30" s="130"/>
      <c r="B30" s="127"/>
      <c r="C30" s="16" t="s">
        <v>98</v>
      </c>
    </row>
    <row r="31" spans="1:3" ht="36" customHeight="1">
      <c r="A31" s="131"/>
      <c r="B31" s="127"/>
      <c r="C31" s="16" t="s">
        <v>99</v>
      </c>
    </row>
    <row r="32" spans="1:3" ht="36" customHeight="1">
      <c r="A32" s="129" t="s">
        <v>34</v>
      </c>
      <c r="B32" s="127" t="s">
        <v>35</v>
      </c>
      <c r="C32" s="16" t="s">
        <v>100</v>
      </c>
    </row>
    <row r="33" spans="1:3" ht="36" customHeight="1">
      <c r="A33" s="130"/>
      <c r="B33" s="127"/>
      <c r="C33" s="16" t="s">
        <v>38</v>
      </c>
    </row>
    <row r="34" spans="1:3" ht="36" customHeight="1">
      <c r="A34" s="130"/>
      <c r="B34" s="127"/>
      <c r="C34" s="16" t="s">
        <v>39</v>
      </c>
    </row>
    <row r="35" spans="1:3" ht="36" customHeight="1">
      <c r="A35" s="130"/>
      <c r="B35" s="127"/>
      <c r="C35" s="16" t="s">
        <v>74</v>
      </c>
    </row>
    <row r="36" spans="1:3" ht="36" customHeight="1">
      <c r="A36" s="130"/>
      <c r="B36" s="127"/>
      <c r="C36" s="16" t="s">
        <v>40</v>
      </c>
    </row>
    <row r="37" spans="1:3" ht="36" customHeight="1">
      <c r="A37" s="130"/>
      <c r="B37" s="127" t="s">
        <v>36</v>
      </c>
      <c r="C37" s="16" t="s">
        <v>101</v>
      </c>
    </row>
    <row r="38" spans="1:3" ht="36" customHeight="1">
      <c r="A38" s="130"/>
      <c r="B38" s="127"/>
      <c r="C38" s="16" t="s">
        <v>102</v>
      </c>
    </row>
    <row r="39" spans="1:3" ht="36" customHeight="1">
      <c r="A39" s="130"/>
      <c r="B39" s="127" t="s">
        <v>37</v>
      </c>
      <c r="C39" s="16" t="s">
        <v>103</v>
      </c>
    </row>
    <row r="40" spans="1:3" ht="36" customHeight="1">
      <c r="A40" s="130"/>
      <c r="B40" s="127"/>
      <c r="C40" s="16" t="s">
        <v>104</v>
      </c>
    </row>
    <row r="41" spans="1:3" ht="36" customHeight="1">
      <c r="A41" s="131"/>
      <c r="B41" s="127"/>
      <c r="C41" s="16" t="s">
        <v>105</v>
      </c>
    </row>
    <row r="42" spans="1:3" ht="36" customHeight="1">
      <c r="A42" s="129" t="s">
        <v>41</v>
      </c>
      <c r="B42" s="127" t="s">
        <v>42</v>
      </c>
      <c r="C42" s="16" t="s">
        <v>106</v>
      </c>
    </row>
    <row r="43" spans="1:3" ht="36" customHeight="1">
      <c r="A43" s="130"/>
      <c r="B43" s="127"/>
      <c r="C43" s="16" t="s">
        <v>107</v>
      </c>
    </row>
    <row r="44" spans="1:3" ht="36" customHeight="1">
      <c r="A44" s="130"/>
      <c r="B44" s="127"/>
      <c r="C44" s="16" t="s">
        <v>43</v>
      </c>
    </row>
    <row r="45" spans="1:3" ht="36" customHeight="1">
      <c r="A45" s="130"/>
      <c r="B45" s="127"/>
      <c r="C45" s="16" t="s">
        <v>44</v>
      </c>
    </row>
    <row r="46" spans="1:3" ht="36" customHeight="1">
      <c r="A46" s="130"/>
      <c r="B46" s="127"/>
      <c r="C46" s="16" t="s">
        <v>45</v>
      </c>
    </row>
    <row r="47" spans="1:3" ht="36" customHeight="1">
      <c r="A47" s="130"/>
      <c r="B47" s="127" t="s">
        <v>46</v>
      </c>
      <c r="C47" s="16" t="s">
        <v>47</v>
      </c>
    </row>
    <row r="48" spans="1:3" ht="36" customHeight="1">
      <c r="A48" s="130"/>
      <c r="B48" s="127"/>
      <c r="C48" s="16" t="s">
        <v>108</v>
      </c>
    </row>
    <row r="49" spans="1:3" ht="36" customHeight="1">
      <c r="A49" s="130"/>
      <c r="B49" s="127" t="s">
        <v>48</v>
      </c>
      <c r="C49" s="16" t="s">
        <v>49</v>
      </c>
    </row>
    <row r="50" spans="1:3" ht="36" customHeight="1">
      <c r="A50" s="130"/>
      <c r="B50" s="127"/>
      <c r="C50" s="16" t="s">
        <v>50</v>
      </c>
    </row>
    <row r="51" spans="1:3" ht="36" customHeight="1">
      <c r="A51" s="130"/>
      <c r="B51" s="127"/>
      <c r="C51" s="16" t="s">
        <v>51</v>
      </c>
    </row>
    <row r="52" spans="1:3" ht="36" customHeight="1">
      <c r="A52" s="130"/>
      <c r="B52" s="127"/>
      <c r="C52" s="16" t="s">
        <v>52</v>
      </c>
    </row>
    <row r="53" spans="1:3" ht="36" customHeight="1">
      <c r="A53" s="130"/>
      <c r="B53" s="127"/>
      <c r="C53" s="16" t="s">
        <v>53</v>
      </c>
    </row>
    <row r="54" spans="1:3" ht="36" customHeight="1">
      <c r="A54" s="130"/>
      <c r="B54" s="127"/>
      <c r="C54" s="16" t="s">
        <v>54</v>
      </c>
    </row>
    <row r="55" spans="1:3" ht="36" customHeight="1">
      <c r="A55" s="130"/>
      <c r="B55" s="127"/>
      <c r="C55" s="16" t="s">
        <v>109</v>
      </c>
    </row>
    <row r="56" spans="1:3" ht="36" customHeight="1">
      <c r="A56" s="130"/>
      <c r="B56" s="127"/>
      <c r="C56" s="16" t="s">
        <v>55</v>
      </c>
    </row>
    <row r="57" spans="1:3" ht="36" customHeight="1">
      <c r="A57" s="131"/>
      <c r="B57" s="127"/>
      <c r="C57" s="16" t="s">
        <v>56</v>
      </c>
    </row>
    <row r="58" spans="1:3" ht="36" customHeight="1">
      <c r="A58" s="129" t="s">
        <v>57</v>
      </c>
      <c r="B58" s="127" t="s">
        <v>58</v>
      </c>
      <c r="C58" s="16" t="s">
        <v>110</v>
      </c>
    </row>
    <row r="59" spans="1:3" ht="36" customHeight="1">
      <c r="A59" s="130"/>
      <c r="B59" s="127"/>
      <c r="C59" s="16" t="s">
        <v>111</v>
      </c>
    </row>
    <row r="60" spans="1:3" ht="36" customHeight="1">
      <c r="A60" s="130"/>
      <c r="B60" s="127"/>
      <c r="C60" s="16" t="s">
        <v>112</v>
      </c>
    </row>
    <row r="61" spans="1:3" ht="36" customHeight="1">
      <c r="A61" s="130"/>
      <c r="B61" s="127"/>
      <c r="C61" s="16" t="s">
        <v>59</v>
      </c>
    </row>
    <row r="62" spans="1:3" ht="36" customHeight="1">
      <c r="A62" s="131"/>
      <c r="B62" s="21" t="s">
        <v>60</v>
      </c>
      <c r="C62" s="16" t="s">
        <v>113</v>
      </c>
    </row>
    <row r="63" spans="1:3" ht="36" customHeight="1">
      <c r="A63" s="129" t="s">
        <v>61</v>
      </c>
      <c r="B63" s="21" t="s">
        <v>62</v>
      </c>
      <c r="C63" s="16" t="s">
        <v>32</v>
      </c>
    </row>
    <row r="64" spans="1:3" ht="36" customHeight="1">
      <c r="A64" s="130"/>
      <c r="B64" s="127" t="s">
        <v>63</v>
      </c>
      <c r="C64" s="16" t="s">
        <v>65</v>
      </c>
    </row>
    <row r="65" spans="1:4" ht="36" customHeight="1">
      <c r="A65" s="130"/>
      <c r="B65" s="127"/>
      <c r="C65" s="16" t="s">
        <v>114</v>
      </c>
    </row>
    <row r="66" spans="1:4" ht="36" customHeight="1">
      <c r="A66" s="130"/>
      <c r="B66" s="127"/>
      <c r="C66" s="16" t="s">
        <v>115</v>
      </c>
    </row>
    <row r="67" spans="1:4" ht="36" customHeight="1">
      <c r="A67" s="130"/>
      <c r="B67" s="127"/>
      <c r="C67" s="16" t="s">
        <v>66</v>
      </c>
    </row>
    <row r="68" spans="1:4" ht="36" customHeight="1">
      <c r="A68" s="131"/>
      <c r="B68" s="21" t="s">
        <v>64</v>
      </c>
      <c r="C68" s="16" t="s">
        <v>116</v>
      </c>
    </row>
    <row r="69" spans="1:4" ht="36" customHeight="1">
      <c r="A69" s="128" t="s">
        <v>67</v>
      </c>
      <c r="B69" s="21" t="s">
        <v>68</v>
      </c>
      <c r="C69" s="16" t="s">
        <v>117</v>
      </c>
    </row>
    <row r="70" spans="1:4" ht="36" customHeight="1">
      <c r="A70" s="128"/>
      <c r="B70" s="127" t="s">
        <v>69</v>
      </c>
      <c r="C70" s="16" t="s">
        <v>118</v>
      </c>
    </row>
    <row r="71" spans="1:4" ht="36" customHeight="1">
      <c r="A71" s="128"/>
      <c r="B71" s="127"/>
      <c r="C71" s="16" t="s">
        <v>70</v>
      </c>
    </row>
    <row r="72" spans="1:4" ht="36" customHeight="1">
      <c r="A72" s="128"/>
      <c r="B72" s="127"/>
      <c r="C72" s="16" t="s">
        <v>119</v>
      </c>
    </row>
    <row r="73" spans="1:4" ht="36" customHeight="1">
      <c r="A73" s="128"/>
      <c r="B73" s="127"/>
      <c r="C73" s="16" t="s">
        <v>120</v>
      </c>
    </row>
    <row r="74" spans="1:4" ht="36" customHeight="1">
      <c r="A74" s="128"/>
      <c r="B74" s="127"/>
      <c r="C74" s="16" t="s">
        <v>121</v>
      </c>
    </row>
    <row r="75" spans="1:4" ht="36" customHeight="1">
      <c r="A75" s="128"/>
      <c r="B75" s="127"/>
      <c r="C75" s="16" t="s">
        <v>122</v>
      </c>
    </row>
    <row r="76" spans="1:4" ht="36" customHeight="1">
      <c r="A76" s="128"/>
      <c r="B76" s="127"/>
      <c r="C76" s="16" t="s">
        <v>123</v>
      </c>
    </row>
    <row r="77" spans="1:4" ht="36" customHeight="1">
      <c r="A77" s="128"/>
      <c r="B77" s="21" t="s">
        <v>71</v>
      </c>
      <c r="C77" s="16" t="s">
        <v>124</v>
      </c>
    </row>
    <row r="78" spans="1:4" ht="36" customHeight="1">
      <c r="A78" s="128"/>
      <c r="B78" s="22" t="s">
        <v>72</v>
      </c>
      <c r="C78" s="16" t="s">
        <v>125</v>
      </c>
    </row>
    <row r="79" spans="1:4" ht="36" customHeight="1">
      <c r="A79" s="18"/>
      <c r="B79" s="23"/>
      <c r="C79" s="14"/>
      <c r="D79" s="26"/>
    </row>
    <row r="80" spans="1:4" ht="36" customHeight="1">
      <c r="A80" s="18"/>
      <c r="B80" s="23"/>
      <c r="C80" s="14"/>
      <c r="D80" s="26"/>
    </row>
    <row r="81" spans="1:4" ht="36" customHeight="1">
      <c r="A81" s="18"/>
      <c r="B81" s="23"/>
      <c r="C81" s="14"/>
      <c r="D81" s="26"/>
    </row>
    <row r="82" spans="1:4" ht="36" customHeight="1">
      <c r="A82" s="18"/>
      <c r="B82" s="23"/>
      <c r="C82" s="14"/>
      <c r="D82" s="26"/>
    </row>
    <row r="83" spans="1:4" ht="36" customHeight="1">
      <c r="A83" s="18"/>
      <c r="B83" s="23"/>
      <c r="C83" s="14"/>
      <c r="D83" s="26"/>
    </row>
    <row r="84" spans="1:4" ht="36" customHeight="1">
      <c r="A84" s="18"/>
      <c r="B84" s="23"/>
      <c r="C84" s="14"/>
      <c r="D84" s="26"/>
    </row>
    <row r="85" spans="1:4" ht="36" customHeight="1">
      <c r="A85" s="18"/>
      <c r="B85" s="23"/>
      <c r="C85" s="14"/>
      <c r="D85" s="26"/>
    </row>
    <row r="86" spans="1:4" ht="36" customHeight="1">
      <c r="A86" s="18"/>
      <c r="B86" s="23"/>
      <c r="C86" s="14"/>
      <c r="D86" s="26"/>
    </row>
    <row r="87" spans="1:4" ht="36" customHeight="1">
      <c r="A87" s="18"/>
      <c r="B87" s="23"/>
      <c r="C87" s="14"/>
      <c r="D87" s="26"/>
    </row>
    <row r="88" spans="1:4" ht="36" customHeight="1">
      <c r="A88" s="18"/>
      <c r="B88" s="23"/>
      <c r="C88" s="14"/>
      <c r="D88" s="26"/>
    </row>
    <row r="89" spans="1:4" ht="36" customHeight="1">
      <c r="A89" s="18"/>
      <c r="B89" s="23"/>
      <c r="C89" s="14"/>
      <c r="D89" s="27"/>
    </row>
    <row r="90" spans="1:4" ht="36" customHeight="1">
      <c r="A90" s="18"/>
      <c r="B90" s="23"/>
      <c r="C90" s="14"/>
      <c r="D90" s="27"/>
    </row>
    <row r="91" spans="1:4" ht="36" customHeight="1">
      <c r="A91" s="18"/>
      <c r="B91" s="23"/>
      <c r="C91" s="14"/>
      <c r="D91" s="27"/>
    </row>
    <row r="92" spans="1:4" ht="36" customHeight="1">
      <c r="A92" s="18"/>
      <c r="B92" s="23"/>
      <c r="C92" s="14"/>
      <c r="D92" s="27"/>
    </row>
    <row r="93" spans="1:4" ht="36" customHeight="1">
      <c r="A93" s="18"/>
      <c r="B93" s="23"/>
      <c r="C93" s="14"/>
      <c r="D93" s="27"/>
    </row>
    <row r="94" spans="1:4" ht="36" customHeight="1">
      <c r="A94" s="18"/>
      <c r="B94" s="23"/>
      <c r="C94" s="14"/>
      <c r="D94" s="27"/>
    </row>
    <row r="95" spans="1:4" ht="36" customHeight="1">
      <c r="A95" s="18"/>
      <c r="B95" s="23"/>
      <c r="C95" s="14"/>
      <c r="D95" s="27"/>
    </row>
    <row r="96" spans="1:4" ht="36" customHeight="1">
      <c r="A96" s="18"/>
      <c r="B96" s="23"/>
      <c r="C96" s="14"/>
      <c r="D96" s="27"/>
    </row>
    <row r="97" spans="1:4" ht="36" customHeight="1">
      <c r="A97" s="18"/>
      <c r="B97" s="23"/>
      <c r="C97" s="14"/>
      <c r="D97" s="27"/>
    </row>
    <row r="98" spans="1:4" ht="36" customHeight="1">
      <c r="A98" s="18"/>
      <c r="B98" s="23"/>
      <c r="C98" s="14"/>
      <c r="D98" s="27"/>
    </row>
    <row r="99" spans="1:4" ht="36" customHeight="1">
      <c r="A99" s="18"/>
      <c r="B99" s="23"/>
      <c r="C99" s="14"/>
      <c r="D99" s="27"/>
    </row>
    <row r="100" spans="1:4" ht="36" customHeight="1">
      <c r="A100" s="18"/>
      <c r="B100" s="23"/>
      <c r="C100" s="14"/>
      <c r="D100" s="27"/>
    </row>
    <row r="101" spans="1:4" ht="36" customHeight="1">
      <c r="A101" s="18"/>
      <c r="B101" s="23"/>
      <c r="C101" s="14"/>
      <c r="D101" s="27"/>
    </row>
    <row r="102" spans="1:4" ht="36" customHeight="1">
      <c r="A102" s="18"/>
      <c r="B102" s="23"/>
      <c r="C102" s="14"/>
      <c r="D102" s="27"/>
    </row>
    <row r="103" spans="1:4" ht="36" customHeight="1">
      <c r="A103" s="18"/>
      <c r="B103" s="23"/>
      <c r="C103" s="14"/>
      <c r="D103" s="27"/>
    </row>
    <row r="104" spans="1:4" ht="36" customHeight="1">
      <c r="A104" s="18"/>
      <c r="B104" s="23"/>
      <c r="C104" s="14"/>
      <c r="D104" s="27"/>
    </row>
    <row r="105" spans="1:4" ht="36" customHeight="1">
      <c r="A105" s="18"/>
      <c r="B105" s="23"/>
      <c r="C105" s="14"/>
      <c r="D105" s="27"/>
    </row>
    <row r="106" spans="1:4" ht="36" customHeight="1">
      <c r="A106" s="18"/>
      <c r="B106" s="23"/>
      <c r="C106" s="14"/>
      <c r="D106" s="27"/>
    </row>
    <row r="107" spans="1:4" ht="36" customHeight="1">
      <c r="A107" s="18"/>
      <c r="B107" s="23"/>
      <c r="C107" s="14"/>
      <c r="D107" s="27"/>
    </row>
    <row r="108" spans="1:4" ht="36" customHeight="1">
      <c r="A108" s="18"/>
      <c r="B108" s="23"/>
      <c r="C108" s="14"/>
      <c r="D108" s="27"/>
    </row>
    <row r="109" spans="1:4" ht="36" customHeight="1">
      <c r="A109" s="18"/>
      <c r="B109" s="23"/>
      <c r="C109" s="14"/>
      <c r="D109" s="27"/>
    </row>
    <row r="110" spans="1:4" ht="36" customHeight="1">
      <c r="A110" s="18"/>
      <c r="B110" s="23"/>
      <c r="C110" s="14"/>
      <c r="D110" s="27"/>
    </row>
    <row r="111" spans="1:4" ht="36" customHeight="1">
      <c r="A111" s="18"/>
      <c r="B111" s="23"/>
      <c r="C111" s="14"/>
      <c r="D111" s="27"/>
    </row>
    <row r="112" spans="1:4" ht="36" customHeight="1">
      <c r="A112" s="18"/>
      <c r="B112" s="23"/>
      <c r="C112" s="14"/>
      <c r="D112" s="27"/>
    </row>
    <row r="113" spans="1:4" ht="36" customHeight="1">
      <c r="A113" s="18"/>
      <c r="B113" s="23"/>
      <c r="C113" s="14"/>
      <c r="D113" s="27"/>
    </row>
    <row r="114" spans="1:4" ht="36" customHeight="1">
      <c r="A114" s="18"/>
      <c r="B114" s="23"/>
      <c r="C114" s="14"/>
      <c r="D114" s="27"/>
    </row>
    <row r="115" spans="1:4" ht="36" customHeight="1">
      <c r="A115" s="18"/>
      <c r="B115" s="23"/>
      <c r="C115" s="14"/>
      <c r="D115" s="27"/>
    </row>
    <row r="116" spans="1:4" ht="36" customHeight="1">
      <c r="A116" s="18"/>
      <c r="B116" s="23"/>
      <c r="C116" s="14"/>
      <c r="D116" s="27"/>
    </row>
    <row r="117" spans="1:4" ht="36" customHeight="1">
      <c r="A117" s="18"/>
      <c r="B117" s="23"/>
      <c r="C117" s="14"/>
      <c r="D117" s="27"/>
    </row>
    <row r="118" spans="1:4" ht="36" customHeight="1">
      <c r="A118" s="18"/>
      <c r="B118" s="23"/>
      <c r="C118" s="14"/>
      <c r="D118" s="27"/>
    </row>
    <row r="119" spans="1:4" ht="36" customHeight="1">
      <c r="A119" s="18"/>
      <c r="B119" s="23"/>
      <c r="C119" s="14"/>
      <c r="D119" s="27"/>
    </row>
    <row r="120" spans="1:4" ht="36" customHeight="1">
      <c r="A120" s="18"/>
      <c r="B120" s="23"/>
      <c r="C120" s="14"/>
      <c r="D120" s="27"/>
    </row>
    <row r="121" spans="1:4" ht="36" customHeight="1">
      <c r="A121" s="18"/>
      <c r="B121" s="23"/>
      <c r="C121" s="14"/>
      <c r="D121" s="27"/>
    </row>
    <row r="122" spans="1:4" ht="36" customHeight="1">
      <c r="A122" s="18"/>
      <c r="B122" s="23"/>
      <c r="C122" s="14"/>
      <c r="D122" s="27"/>
    </row>
    <row r="123" spans="1:4" ht="36" customHeight="1">
      <c r="A123" s="18"/>
      <c r="B123" s="23"/>
      <c r="C123" s="14"/>
      <c r="D123" s="27"/>
    </row>
    <row r="124" spans="1:4" ht="36" customHeight="1">
      <c r="A124" s="18"/>
      <c r="B124" s="23"/>
      <c r="C124" s="14"/>
      <c r="D124" s="27"/>
    </row>
    <row r="125" spans="1:4" ht="36" customHeight="1">
      <c r="A125" s="18"/>
      <c r="B125" s="23"/>
      <c r="C125" s="14"/>
      <c r="D125" s="27"/>
    </row>
    <row r="126" spans="1:4" ht="36" customHeight="1">
      <c r="A126" s="18"/>
      <c r="B126" s="23"/>
      <c r="C126" s="14"/>
      <c r="D126" s="27"/>
    </row>
    <row r="127" spans="1:4" ht="36" customHeight="1">
      <c r="A127" s="18"/>
      <c r="B127" s="23"/>
      <c r="C127" s="14"/>
      <c r="D127" s="27"/>
    </row>
    <row r="128" spans="1:4" ht="36" customHeight="1">
      <c r="A128" s="18"/>
      <c r="B128" s="23"/>
      <c r="C128" s="14"/>
      <c r="D128" s="27"/>
    </row>
    <row r="129" spans="1:4" ht="36" customHeight="1">
      <c r="A129" s="18"/>
      <c r="B129" s="23"/>
      <c r="C129" s="14"/>
      <c r="D129" s="27"/>
    </row>
    <row r="130" spans="1:4" ht="36" customHeight="1">
      <c r="A130" s="18"/>
      <c r="B130" s="23"/>
      <c r="C130" s="14"/>
      <c r="D130" s="27"/>
    </row>
    <row r="131" spans="1:4" ht="36" customHeight="1">
      <c r="A131" s="18"/>
      <c r="B131" s="23"/>
      <c r="C131" s="14"/>
      <c r="D131" s="27"/>
    </row>
    <row r="132" spans="1:4" ht="36" customHeight="1">
      <c r="A132" s="18"/>
      <c r="B132" s="23"/>
      <c r="C132" s="14"/>
      <c r="D132" s="27"/>
    </row>
    <row r="133" spans="1:4" ht="36" customHeight="1">
      <c r="A133" s="18"/>
      <c r="B133" s="23"/>
      <c r="C133" s="14"/>
      <c r="D133" s="27"/>
    </row>
    <row r="134" spans="1:4" ht="36" customHeight="1">
      <c r="A134" s="18"/>
      <c r="B134" s="23"/>
      <c r="C134" s="14"/>
      <c r="D134" s="27"/>
    </row>
    <row r="135" spans="1:4" ht="36" customHeight="1">
      <c r="A135" s="18"/>
      <c r="B135" s="23"/>
      <c r="C135" s="14"/>
      <c r="D135" s="27"/>
    </row>
    <row r="136" spans="1:4" ht="36" customHeight="1">
      <c r="A136" s="18"/>
      <c r="B136" s="23"/>
      <c r="C136" s="14"/>
      <c r="D136" s="27"/>
    </row>
    <row r="137" spans="1:4" ht="36" customHeight="1">
      <c r="A137" s="18"/>
      <c r="B137" s="23"/>
      <c r="C137" s="14"/>
      <c r="D137" s="27"/>
    </row>
    <row r="138" spans="1:4" ht="36" customHeight="1">
      <c r="A138" s="18"/>
      <c r="B138" s="23"/>
      <c r="C138" s="14"/>
      <c r="D138" s="27"/>
    </row>
    <row r="139" spans="1:4" ht="36" customHeight="1">
      <c r="A139" s="18"/>
      <c r="B139" s="23"/>
      <c r="C139" s="14"/>
      <c r="D139" s="27"/>
    </row>
    <row r="140" spans="1:4" ht="36" customHeight="1">
      <c r="A140" s="18"/>
      <c r="B140" s="23"/>
      <c r="C140" s="14"/>
      <c r="D140" s="27"/>
    </row>
    <row r="141" spans="1:4" ht="36" customHeight="1">
      <c r="A141" s="18"/>
      <c r="B141" s="23"/>
      <c r="C141" s="14"/>
      <c r="D141" s="27"/>
    </row>
    <row r="142" spans="1:4" ht="36" customHeight="1">
      <c r="A142" s="18"/>
      <c r="B142" s="23"/>
      <c r="C142" s="14"/>
      <c r="D142" s="27"/>
    </row>
    <row r="143" spans="1:4" ht="36" customHeight="1">
      <c r="A143" s="18"/>
      <c r="B143" s="23"/>
      <c r="C143" s="14"/>
      <c r="D143" s="27"/>
    </row>
    <row r="144" spans="1:4" ht="36" customHeight="1">
      <c r="A144" s="18"/>
      <c r="B144" s="23"/>
      <c r="C144" s="14"/>
      <c r="D144" s="27"/>
    </row>
    <row r="145" spans="1:4" ht="36" customHeight="1">
      <c r="A145" s="18"/>
      <c r="B145" s="23"/>
      <c r="C145" s="14"/>
      <c r="D145" s="27"/>
    </row>
    <row r="146" spans="1:4" ht="36" customHeight="1">
      <c r="A146" s="18"/>
      <c r="B146" s="23"/>
      <c r="C146" s="14"/>
      <c r="D146" s="27"/>
    </row>
    <row r="147" spans="1:4" ht="36" customHeight="1">
      <c r="A147" s="18"/>
      <c r="B147" s="23"/>
      <c r="C147" s="14"/>
      <c r="D147" s="27"/>
    </row>
    <row r="148" spans="1:4" ht="36" customHeight="1">
      <c r="A148" s="18"/>
      <c r="B148" s="23"/>
      <c r="C148" s="14"/>
      <c r="D148" s="27"/>
    </row>
    <row r="149" spans="1:4" ht="36" customHeight="1">
      <c r="A149" s="18"/>
      <c r="B149" s="23"/>
      <c r="C149" s="14"/>
      <c r="D149" s="27"/>
    </row>
    <row r="150" spans="1:4" ht="36" customHeight="1">
      <c r="A150" s="18"/>
      <c r="B150" s="23"/>
      <c r="C150" s="14"/>
      <c r="D150" s="27"/>
    </row>
    <row r="151" spans="1:4" ht="36" customHeight="1">
      <c r="A151" s="18"/>
      <c r="B151" s="23"/>
      <c r="C151" s="14"/>
      <c r="D151" s="27"/>
    </row>
    <row r="152" spans="1:4" ht="36" customHeight="1">
      <c r="A152" s="18"/>
      <c r="B152" s="23"/>
      <c r="C152" s="14"/>
      <c r="D152" s="27"/>
    </row>
    <row r="153" spans="1:4" ht="36" customHeight="1">
      <c r="A153" s="18"/>
      <c r="B153" s="23"/>
      <c r="C153" s="14"/>
      <c r="D153" s="27"/>
    </row>
    <row r="154" spans="1:4" ht="36" customHeight="1">
      <c r="A154" s="18"/>
      <c r="B154" s="23"/>
      <c r="C154" s="14"/>
      <c r="D154" s="27"/>
    </row>
    <row r="155" spans="1:4" ht="36" customHeight="1">
      <c r="A155" s="18"/>
      <c r="B155" s="23"/>
      <c r="C155" s="14"/>
      <c r="D155" s="27"/>
    </row>
    <row r="156" spans="1:4" ht="36" customHeight="1">
      <c r="A156" s="18"/>
      <c r="B156" s="23"/>
      <c r="C156" s="14"/>
      <c r="D156" s="27"/>
    </row>
    <row r="157" spans="1:4" ht="36" customHeight="1">
      <c r="A157" s="18"/>
      <c r="B157" s="23"/>
      <c r="C157" s="14"/>
      <c r="D157" s="27"/>
    </row>
    <row r="158" spans="1:4" ht="36" customHeight="1">
      <c r="A158" s="18"/>
      <c r="B158" s="23"/>
      <c r="C158" s="14"/>
      <c r="D158" s="27"/>
    </row>
    <row r="159" spans="1:4" ht="36" customHeight="1">
      <c r="A159" s="18"/>
      <c r="B159" s="23"/>
      <c r="C159" s="14"/>
      <c r="D159" s="27"/>
    </row>
    <row r="160" spans="1:4" ht="36" customHeight="1">
      <c r="A160" s="18"/>
      <c r="B160" s="23"/>
      <c r="C160" s="14"/>
      <c r="D160" s="27"/>
    </row>
    <row r="161" spans="1:4" ht="36" customHeight="1">
      <c r="A161" s="18"/>
      <c r="B161" s="23"/>
      <c r="C161" s="14"/>
      <c r="D161" s="27"/>
    </row>
    <row r="162" spans="1:4" ht="36" customHeight="1">
      <c r="A162" s="18"/>
      <c r="B162" s="23"/>
      <c r="C162" s="14"/>
      <c r="D162" s="27"/>
    </row>
    <row r="163" spans="1:4" ht="36" customHeight="1">
      <c r="A163" s="18"/>
      <c r="B163" s="23"/>
      <c r="C163" s="14"/>
      <c r="D163" s="27"/>
    </row>
    <row r="164" spans="1:4" ht="36" customHeight="1">
      <c r="A164" s="18"/>
      <c r="B164" s="23"/>
      <c r="C164" s="14"/>
      <c r="D164" s="27"/>
    </row>
    <row r="165" spans="1:4" ht="36" customHeight="1">
      <c r="A165" s="18"/>
      <c r="B165" s="23"/>
      <c r="C165" s="14"/>
      <c r="D165" s="27"/>
    </row>
    <row r="166" spans="1:4" ht="36" customHeight="1">
      <c r="A166" s="18"/>
      <c r="B166" s="23"/>
      <c r="C166" s="14"/>
      <c r="D166" s="27"/>
    </row>
    <row r="167" spans="1:4" ht="36" customHeight="1">
      <c r="A167" s="18"/>
      <c r="B167" s="23"/>
      <c r="C167" s="14"/>
      <c r="D167" s="27"/>
    </row>
    <row r="168" spans="1:4" ht="36" customHeight="1">
      <c r="A168" s="18"/>
      <c r="B168" s="23"/>
      <c r="C168" s="14"/>
      <c r="D168" s="27"/>
    </row>
    <row r="169" spans="1:4" ht="36" customHeight="1">
      <c r="A169" s="18"/>
      <c r="B169" s="23"/>
      <c r="C169" s="14"/>
      <c r="D169" s="27"/>
    </row>
    <row r="170" spans="1:4" ht="36" customHeight="1">
      <c r="A170" s="18"/>
      <c r="B170" s="23"/>
      <c r="C170" s="14"/>
      <c r="D170" s="27"/>
    </row>
    <row r="171" spans="1:4" ht="36" customHeight="1">
      <c r="A171" s="18"/>
      <c r="B171" s="23"/>
      <c r="C171" s="14"/>
      <c r="D171" s="27"/>
    </row>
    <row r="172" spans="1:4" ht="36" customHeight="1">
      <c r="A172" s="18"/>
      <c r="B172" s="23"/>
      <c r="C172" s="14"/>
      <c r="D172" s="27"/>
    </row>
    <row r="173" spans="1:4" ht="36" customHeight="1">
      <c r="A173" s="18"/>
      <c r="B173" s="23"/>
      <c r="C173" s="14"/>
      <c r="D173" s="27"/>
    </row>
    <row r="174" spans="1:4" ht="36" customHeight="1">
      <c r="A174" s="18"/>
      <c r="B174" s="23"/>
      <c r="C174" s="14"/>
      <c r="D174" s="27"/>
    </row>
    <row r="175" spans="1:4" ht="36" customHeight="1">
      <c r="A175" s="18"/>
      <c r="B175" s="23"/>
      <c r="C175" s="14"/>
      <c r="D175" s="27"/>
    </row>
    <row r="176" spans="1:4" ht="36" customHeight="1">
      <c r="A176" s="18"/>
      <c r="B176" s="23"/>
      <c r="C176" s="14"/>
      <c r="D176" s="27"/>
    </row>
    <row r="177" spans="1:4" ht="36" customHeight="1">
      <c r="A177" s="18"/>
      <c r="B177" s="23"/>
      <c r="C177" s="14"/>
      <c r="D177" s="27"/>
    </row>
    <row r="178" spans="1:4" ht="36" customHeight="1">
      <c r="A178" s="18"/>
      <c r="B178" s="23"/>
      <c r="C178" s="14"/>
      <c r="D178" s="27"/>
    </row>
    <row r="179" spans="1:4" ht="36" customHeight="1">
      <c r="A179" s="18"/>
      <c r="B179" s="23"/>
      <c r="C179" s="14"/>
      <c r="D179" s="27"/>
    </row>
    <row r="180" spans="1:4" ht="36" customHeight="1">
      <c r="A180" s="18"/>
      <c r="B180" s="23"/>
      <c r="C180" s="14"/>
      <c r="D180" s="27"/>
    </row>
    <row r="181" spans="1:4" ht="36" customHeight="1">
      <c r="A181" s="18"/>
      <c r="B181" s="23"/>
      <c r="C181" s="14"/>
      <c r="D181" s="27"/>
    </row>
    <row r="182" spans="1:4" ht="36" customHeight="1">
      <c r="A182" s="18"/>
      <c r="B182" s="23"/>
      <c r="C182" s="14"/>
      <c r="D182" s="27"/>
    </row>
    <row r="183" spans="1:4" ht="36" customHeight="1">
      <c r="A183" s="18"/>
      <c r="B183" s="23"/>
      <c r="C183" s="14"/>
      <c r="D183" s="27"/>
    </row>
    <row r="184" spans="1:4" ht="36" customHeight="1">
      <c r="A184" s="18"/>
      <c r="B184" s="23"/>
      <c r="C184" s="14"/>
      <c r="D184" s="27"/>
    </row>
    <row r="185" spans="1:4" ht="36" customHeight="1">
      <c r="A185" s="18"/>
      <c r="B185" s="23"/>
      <c r="C185" s="14"/>
      <c r="D185" s="27"/>
    </row>
    <row r="186" spans="1:4" ht="36" customHeight="1">
      <c r="A186" s="18"/>
      <c r="B186" s="23"/>
      <c r="C186" s="14"/>
      <c r="D186" s="27"/>
    </row>
    <row r="187" spans="1:4" ht="36" customHeight="1">
      <c r="A187" s="18"/>
      <c r="B187" s="23"/>
      <c r="C187" s="14"/>
      <c r="D187" s="27"/>
    </row>
    <row r="188" spans="1:4" ht="36" customHeight="1">
      <c r="A188" s="18"/>
      <c r="B188" s="23"/>
      <c r="C188" s="14"/>
      <c r="D188" s="27"/>
    </row>
    <row r="189" spans="1:4" ht="36" customHeight="1">
      <c r="A189" s="18"/>
      <c r="B189" s="23"/>
      <c r="C189" s="14"/>
      <c r="D189" s="27"/>
    </row>
    <row r="190" spans="1:4" ht="36" customHeight="1">
      <c r="A190" s="18"/>
      <c r="B190" s="23"/>
      <c r="C190" s="14"/>
      <c r="D190" s="27"/>
    </row>
    <row r="191" spans="1:4" ht="36" customHeight="1">
      <c r="A191" s="18"/>
      <c r="B191" s="23"/>
      <c r="C191" s="14"/>
      <c r="D191" s="27"/>
    </row>
    <row r="192" spans="1:4" ht="36" customHeight="1">
      <c r="A192" s="18"/>
      <c r="B192" s="23"/>
      <c r="C192" s="14"/>
      <c r="D192" s="27"/>
    </row>
    <row r="193" spans="1:4" ht="36" customHeight="1">
      <c r="A193" s="18"/>
      <c r="B193" s="23"/>
      <c r="C193" s="14"/>
      <c r="D193" s="27"/>
    </row>
    <row r="194" spans="1:4" ht="36" customHeight="1">
      <c r="A194" s="18"/>
      <c r="B194" s="23"/>
      <c r="C194" s="14"/>
      <c r="D194" s="27"/>
    </row>
    <row r="195" spans="1:4" ht="36" customHeight="1">
      <c r="A195" s="18"/>
      <c r="B195" s="23"/>
      <c r="C195" s="14"/>
      <c r="D195" s="27"/>
    </row>
    <row r="196" spans="1:4" ht="36" customHeight="1">
      <c r="A196" s="18"/>
      <c r="B196" s="23"/>
      <c r="C196" s="14"/>
      <c r="D196" s="27"/>
    </row>
    <row r="197" spans="1:4" ht="36" customHeight="1">
      <c r="A197" s="18"/>
      <c r="B197" s="23"/>
      <c r="C197" s="14"/>
      <c r="D197" s="27"/>
    </row>
    <row r="198" spans="1:4" ht="36" customHeight="1">
      <c r="A198" s="18"/>
      <c r="B198" s="23"/>
      <c r="C198" s="14"/>
      <c r="D198" s="27"/>
    </row>
    <row r="199" spans="1:4" ht="36" customHeight="1">
      <c r="A199" s="18"/>
      <c r="B199" s="23"/>
      <c r="C199" s="14"/>
      <c r="D199" s="27"/>
    </row>
    <row r="200" spans="1:4" ht="36" customHeight="1">
      <c r="A200" s="18"/>
      <c r="B200" s="23"/>
      <c r="C200" s="14"/>
      <c r="D200" s="27"/>
    </row>
    <row r="201" spans="1:4" ht="36" customHeight="1">
      <c r="A201" s="18"/>
      <c r="B201" s="23"/>
      <c r="C201" s="14"/>
      <c r="D201" s="27"/>
    </row>
    <row r="202" spans="1:4" ht="36" customHeight="1">
      <c r="A202" s="18"/>
      <c r="B202" s="23"/>
      <c r="C202" s="14"/>
      <c r="D202" s="27"/>
    </row>
    <row r="203" spans="1:4" ht="36" customHeight="1">
      <c r="A203" s="18"/>
      <c r="B203" s="23"/>
      <c r="C203" s="14"/>
      <c r="D203" s="27"/>
    </row>
    <row r="204" spans="1:4" ht="36" customHeight="1">
      <c r="A204" s="18"/>
      <c r="B204" s="23"/>
      <c r="C204" s="14"/>
      <c r="D204" s="27"/>
    </row>
    <row r="205" spans="1:4" ht="36" customHeight="1">
      <c r="A205" s="18"/>
      <c r="B205" s="23"/>
      <c r="C205" s="14"/>
      <c r="D205" s="27"/>
    </row>
    <row r="206" spans="1:4" ht="36" customHeight="1">
      <c r="A206" s="18"/>
      <c r="B206" s="23"/>
      <c r="C206" s="14"/>
      <c r="D206" s="27"/>
    </row>
    <row r="207" spans="1:4" ht="36" customHeight="1">
      <c r="A207" s="18"/>
      <c r="B207" s="23"/>
      <c r="C207" s="14"/>
      <c r="D207" s="27"/>
    </row>
    <row r="208" spans="1:4" ht="36" customHeight="1">
      <c r="A208" s="18"/>
      <c r="B208" s="23"/>
      <c r="C208" s="14"/>
      <c r="D208" s="27"/>
    </row>
    <row r="209" spans="1:4" ht="36" customHeight="1">
      <c r="A209" s="18"/>
      <c r="B209" s="23"/>
      <c r="C209" s="14"/>
      <c r="D209" s="27"/>
    </row>
    <row r="210" spans="1:4" ht="36" customHeight="1">
      <c r="A210" s="18"/>
      <c r="B210" s="23"/>
      <c r="C210" s="14"/>
      <c r="D210" s="27"/>
    </row>
    <row r="211" spans="1:4" ht="36" customHeight="1">
      <c r="A211" s="18"/>
      <c r="B211" s="23"/>
      <c r="C211" s="14"/>
      <c r="D211" s="27"/>
    </row>
    <row r="212" spans="1:4" ht="36" customHeight="1">
      <c r="A212" s="18"/>
      <c r="B212" s="23"/>
      <c r="C212" s="14"/>
      <c r="D212" s="27"/>
    </row>
    <row r="213" spans="1:4" ht="36" customHeight="1">
      <c r="A213" s="18"/>
      <c r="B213" s="23"/>
      <c r="C213" s="14"/>
      <c r="D213" s="27"/>
    </row>
    <row r="214" spans="1:4" ht="36" customHeight="1">
      <c r="A214" s="18"/>
      <c r="B214" s="23"/>
      <c r="C214" s="14"/>
      <c r="D214" s="27"/>
    </row>
    <row r="215" spans="1:4" ht="36" customHeight="1">
      <c r="A215" s="18"/>
      <c r="B215" s="23"/>
      <c r="C215" s="14"/>
      <c r="D215" s="27"/>
    </row>
    <row r="216" spans="1:4" ht="36" customHeight="1">
      <c r="A216" s="18"/>
      <c r="B216" s="23"/>
      <c r="C216" s="14"/>
      <c r="D216" s="27"/>
    </row>
    <row r="217" spans="1:4" ht="36" customHeight="1">
      <c r="A217" s="18"/>
      <c r="B217" s="23"/>
      <c r="C217" s="14"/>
      <c r="D217" s="27"/>
    </row>
    <row r="218" spans="1:4" ht="36" customHeight="1">
      <c r="A218" s="18"/>
      <c r="B218" s="23"/>
      <c r="C218" s="14"/>
      <c r="D218" s="27"/>
    </row>
    <row r="219" spans="1:4" ht="36" customHeight="1">
      <c r="A219" s="18"/>
      <c r="B219" s="23"/>
      <c r="C219" s="14"/>
      <c r="D219" s="27"/>
    </row>
    <row r="220" spans="1:4" ht="36" customHeight="1">
      <c r="A220" s="18"/>
      <c r="B220" s="23"/>
      <c r="C220" s="14"/>
      <c r="D220" s="27"/>
    </row>
    <row r="221" spans="1:4" ht="36" customHeight="1">
      <c r="A221" s="18"/>
      <c r="B221" s="23"/>
      <c r="C221" s="14"/>
      <c r="D221" s="27"/>
    </row>
    <row r="222" spans="1:4" ht="36" customHeight="1">
      <c r="A222" s="18"/>
      <c r="B222" s="23"/>
      <c r="C222" s="14"/>
      <c r="D222" s="27"/>
    </row>
    <row r="223" spans="1:4" ht="36" customHeight="1">
      <c r="A223" s="18"/>
      <c r="B223" s="23"/>
      <c r="C223" s="14"/>
      <c r="D223" s="27"/>
    </row>
    <row r="224" spans="1:4" ht="36" customHeight="1">
      <c r="A224" s="18"/>
      <c r="B224" s="23"/>
      <c r="C224" s="14"/>
      <c r="D224" s="27"/>
    </row>
    <row r="225" spans="1:4" ht="36" customHeight="1">
      <c r="A225" s="18"/>
      <c r="B225" s="23"/>
      <c r="C225" s="14"/>
      <c r="D225" s="27"/>
    </row>
    <row r="226" spans="1:4" ht="36" customHeight="1">
      <c r="A226" s="18"/>
      <c r="B226" s="23"/>
      <c r="C226" s="14"/>
      <c r="D226" s="27"/>
    </row>
    <row r="227" spans="1:4" ht="36" customHeight="1">
      <c r="A227" s="18"/>
      <c r="B227" s="23"/>
      <c r="C227" s="14"/>
      <c r="D227" s="27"/>
    </row>
    <row r="228" spans="1:4" ht="36" customHeight="1">
      <c r="A228" s="18"/>
      <c r="B228" s="23"/>
      <c r="C228" s="14"/>
      <c r="D228" s="27"/>
    </row>
    <row r="229" spans="1:4" ht="36" customHeight="1">
      <c r="A229" s="18"/>
      <c r="B229" s="23"/>
      <c r="C229" s="14"/>
      <c r="D229" s="27"/>
    </row>
    <row r="230" spans="1:4" ht="36" customHeight="1">
      <c r="A230" s="18"/>
      <c r="B230" s="23"/>
      <c r="C230" s="14"/>
      <c r="D230" s="27"/>
    </row>
    <row r="231" spans="1:4" ht="36" customHeight="1">
      <c r="A231" s="18"/>
      <c r="B231" s="23"/>
      <c r="C231" s="14"/>
      <c r="D231" s="27"/>
    </row>
    <row r="232" spans="1:4" ht="36" customHeight="1">
      <c r="A232" s="18"/>
      <c r="B232" s="23"/>
      <c r="C232" s="14"/>
      <c r="D232" s="27"/>
    </row>
    <row r="233" spans="1:4" ht="36" customHeight="1">
      <c r="A233" s="18"/>
      <c r="B233" s="23"/>
      <c r="C233" s="14"/>
      <c r="D233" s="27"/>
    </row>
    <row r="234" spans="1:4" ht="36" customHeight="1">
      <c r="A234" s="18"/>
      <c r="B234" s="23"/>
      <c r="C234" s="14"/>
      <c r="D234" s="27"/>
    </row>
    <row r="235" spans="1:4" ht="36" customHeight="1">
      <c r="A235" s="18"/>
      <c r="B235" s="23"/>
      <c r="C235" s="14"/>
      <c r="D235" s="27"/>
    </row>
    <row r="236" spans="1:4" ht="36" customHeight="1">
      <c r="A236" s="18"/>
      <c r="B236" s="23"/>
      <c r="C236" s="14"/>
      <c r="D236" s="27"/>
    </row>
    <row r="237" spans="1:4" ht="36" customHeight="1">
      <c r="A237" s="18"/>
      <c r="B237" s="23"/>
      <c r="C237" s="14"/>
      <c r="D237" s="27"/>
    </row>
    <row r="238" spans="1:4" ht="36" customHeight="1">
      <c r="A238" s="18"/>
      <c r="B238" s="23"/>
      <c r="C238" s="14"/>
      <c r="D238" s="27"/>
    </row>
    <row r="239" spans="1:4" ht="36" customHeight="1">
      <c r="A239" s="18"/>
      <c r="B239" s="23"/>
      <c r="C239" s="14"/>
      <c r="D239" s="27"/>
    </row>
    <row r="240" spans="1:4" ht="36" customHeight="1">
      <c r="A240" s="18"/>
      <c r="B240" s="23"/>
      <c r="C240" s="14"/>
      <c r="D240" s="27"/>
    </row>
    <row r="241" spans="1:4" ht="36" customHeight="1">
      <c r="A241" s="18"/>
      <c r="B241" s="23"/>
      <c r="C241" s="14"/>
      <c r="D241" s="27"/>
    </row>
    <row r="242" spans="1:4" ht="36" customHeight="1">
      <c r="A242" s="18"/>
      <c r="B242" s="23"/>
      <c r="C242" s="14"/>
      <c r="D242" s="27"/>
    </row>
    <row r="243" spans="1:4" ht="36" customHeight="1">
      <c r="A243" s="18"/>
      <c r="B243" s="23"/>
      <c r="C243" s="14"/>
      <c r="D243" s="27"/>
    </row>
    <row r="244" spans="1:4" ht="36" customHeight="1">
      <c r="A244" s="18"/>
      <c r="B244" s="23"/>
      <c r="C244" s="14"/>
      <c r="D244" s="27"/>
    </row>
    <row r="245" spans="1:4" ht="36" customHeight="1">
      <c r="A245" s="18"/>
      <c r="B245" s="23"/>
      <c r="C245" s="14"/>
      <c r="D245" s="27"/>
    </row>
    <row r="246" spans="1:4" ht="36" customHeight="1">
      <c r="A246" s="18"/>
      <c r="B246" s="23"/>
      <c r="C246" s="14"/>
      <c r="D246" s="27"/>
    </row>
    <row r="247" spans="1:4" ht="36" customHeight="1">
      <c r="A247" s="18"/>
      <c r="B247" s="23"/>
      <c r="C247" s="14"/>
      <c r="D247" s="27"/>
    </row>
    <row r="248" spans="1:4" ht="36" customHeight="1">
      <c r="A248" s="18"/>
      <c r="B248" s="23"/>
      <c r="C248" s="14"/>
      <c r="D248" s="27"/>
    </row>
    <row r="249" spans="1:4" ht="36" customHeight="1">
      <c r="A249" s="18"/>
      <c r="B249" s="23"/>
      <c r="C249" s="14"/>
      <c r="D249" s="27"/>
    </row>
    <row r="250" spans="1:4">
      <c r="A250" s="18"/>
      <c r="B250" s="23"/>
      <c r="C250" s="14"/>
      <c r="D250" s="27"/>
    </row>
    <row r="251" spans="1:4">
      <c r="A251" s="18"/>
      <c r="B251" s="23"/>
      <c r="C251" s="14"/>
      <c r="D251" s="27"/>
    </row>
    <row r="252" spans="1:4">
      <c r="A252" s="18"/>
      <c r="B252" s="23"/>
      <c r="C252" s="14"/>
      <c r="D252" s="27"/>
    </row>
    <row r="253" spans="1:4">
      <c r="A253" s="18"/>
      <c r="B253" s="23"/>
      <c r="C253" s="14"/>
      <c r="D253" s="27"/>
    </row>
    <row r="254" spans="1:4">
      <c r="A254" s="19"/>
      <c r="B254" s="24"/>
      <c r="C254" s="15"/>
      <c r="D254" s="26"/>
    </row>
    <row r="255" spans="1:4">
      <c r="A255" s="19"/>
      <c r="B255" s="24"/>
      <c r="C255" s="15"/>
      <c r="D255" s="26"/>
    </row>
    <row r="256" spans="1:4">
      <c r="A256" s="19"/>
      <c r="B256" s="24"/>
      <c r="C256" s="15"/>
      <c r="D256" s="26"/>
    </row>
    <row r="257" spans="1:4">
      <c r="A257" s="19"/>
      <c r="B257" s="24"/>
      <c r="C257" s="15"/>
      <c r="D257" s="26"/>
    </row>
    <row r="258" spans="1:4">
      <c r="A258" s="19"/>
      <c r="B258" s="24"/>
      <c r="C258" s="15"/>
      <c r="D258" s="26"/>
    </row>
    <row r="259" spans="1:4">
      <c r="A259" s="19"/>
      <c r="B259" s="24"/>
      <c r="C259" s="15"/>
      <c r="D259" s="26"/>
    </row>
  </sheetData>
  <mergeCells count="23"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  <mergeCell ref="B29:B31"/>
    <mergeCell ref="B70:B76"/>
    <mergeCell ref="A69:A78"/>
    <mergeCell ref="B58:B61"/>
    <mergeCell ref="A58:A62"/>
    <mergeCell ref="B64:B67"/>
    <mergeCell ref="A63:A68"/>
  </mergeCells>
  <phoneticPr fontId="1" type="noConversion"/>
  <hyperlinks>
    <hyperlink ref="C3" r:id="rId1" display="推举" xr:uid="{00000000-0004-0000-0200-000000000000}"/>
    <hyperlink ref="C4" r:id="rId2" display="坐姿推举" xr:uid="{00000000-0004-0000-0200-000001000000}"/>
    <hyperlink ref="C5" r:id="rId3" display="阿诺德推举" xr:uid="{00000000-0004-0000-0200-000002000000}"/>
    <hyperlink ref="C6" r:id="rId4" display="双臂前平举" xr:uid="{00000000-0004-0000-0200-000003000000}"/>
    <hyperlink ref="C7" r:id="rId5" display="单臂前平举" xr:uid="{00000000-0004-0000-0200-000004000000}"/>
    <hyperlink ref="C8" r:id="rId6" display="侧平举" xr:uid="{00000000-0004-0000-0200-000005000000}"/>
    <hyperlink ref="C9" r:id="rId7" display="直拉" xr:uid="{00000000-0004-0000-0200-000006000000}"/>
    <hyperlink ref="C10" r:id="rId8" display="坐姿侧平举" xr:uid="{00000000-0004-0000-0200-000007000000}"/>
    <hyperlink ref="C11" r:id="rId9" display="侧卧侧平举" xr:uid="{00000000-0004-0000-0200-000008000000}"/>
    <hyperlink ref="C12" r:id="rId10" display="侧斜侧平举" xr:uid="{00000000-0004-0000-0200-000009000000}"/>
    <hyperlink ref="C13" r:id="rId11" display="俯身侧平举" xr:uid="{00000000-0004-0000-0200-00000A000000}"/>
    <hyperlink ref="C14" r:id="rId12" display="俯身摆臂" xr:uid="{00000000-0004-0000-0200-00000B000000}"/>
    <hyperlink ref="C15" r:id="rId13" display="俯身上拉" xr:uid="{00000000-0004-0000-0200-00000C000000}"/>
    <hyperlink ref="C16" r:id="rId14" display="斜躺侧平举" xr:uid="{00000000-0004-0000-0200-00000D000000}"/>
    <hyperlink ref="C17" r:id="rId15" display="斜板侧平举" xr:uid="{00000000-0004-0000-0200-00000E000000}"/>
    <hyperlink ref="C18" r:id="rId16" display="坐姿俯身侧平举" xr:uid="{00000000-0004-0000-0200-00000F000000}"/>
    <hyperlink ref="C19" r:id="rId17" display="侧卧侧平举" xr:uid="{00000000-0004-0000-0200-000010000000}"/>
    <hyperlink ref="C42" r:id="rId18" display="半蹲单臂弯举" xr:uid="{00000000-0004-0000-0200-000011000000}"/>
    <hyperlink ref="C43" r:id="rId19" display="垂式弯举" xr:uid="{00000000-0004-0000-0200-000012000000}"/>
    <hyperlink ref="C44" r:id="rId20" xr:uid="{00000000-0004-0000-0200-000013000000}"/>
    <hyperlink ref="C45" r:id="rId21" xr:uid="{00000000-0004-0000-0200-000014000000}"/>
    <hyperlink ref="C46" r:id="rId22" xr:uid="{00000000-0004-0000-0200-000015000000}"/>
    <hyperlink ref="C47" r:id="rId23" xr:uid="{00000000-0004-0000-0200-000016000000}"/>
    <hyperlink ref="C48" r:id="rId24" display="直板托臂弯举" xr:uid="{00000000-0004-0000-0200-000017000000}"/>
    <hyperlink ref="C49" r:id="rId25" xr:uid="{00000000-0004-0000-0200-000018000000}"/>
    <hyperlink ref="C50" r:id="rId26" xr:uid="{00000000-0004-0000-0200-000019000000}"/>
    <hyperlink ref="C51" r:id="rId27" xr:uid="{00000000-0004-0000-0200-00001A000000}"/>
    <hyperlink ref="C52" r:id="rId28" xr:uid="{00000000-0004-0000-0200-00001B000000}"/>
    <hyperlink ref="C53" r:id="rId29" xr:uid="{00000000-0004-0000-0200-00001C000000}"/>
    <hyperlink ref="C54" r:id="rId30" xr:uid="{00000000-0004-0000-0200-00001D000000}"/>
    <hyperlink ref="C55" r:id="rId31" display="站姿屈臂伸(单)" xr:uid="{00000000-0004-0000-0200-00001E000000}"/>
    <hyperlink ref="C56" r:id="rId32" xr:uid="{00000000-0004-0000-0200-00001F000000}"/>
    <hyperlink ref="C57" r:id="rId33" xr:uid="{00000000-0004-0000-0200-000020000000}"/>
    <hyperlink ref="C58" r:id="rId34" display="臂弯举" xr:uid="{00000000-0004-0000-0200-000021000000}"/>
    <hyperlink ref="C59" r:id="rId35" display="臂弯举(腕翻转)" xr:uid="{00000000-0004-0000-0200-000022000000}"/>
    <hyperlink ref="C60" r:id="rId36" display="臂弯举(锤式)" xr:uid="{00000000-0004-0000-0200-000023000000}"/>
    <hyperlink ref="C61" r:id="rId37" xr:uid="{00000000-0004-0000-0200-000024000000}"/>
    <hyperlink ref="C62" r:id="rId38" display="腕弯举" xr:uid="{00000000-0004-0000-0200-000025000000}"/>
    <hyperlink ref="C20" r:id="rId39" display="仰卧屈臂上提(单)" xr:uid="{00000000-0004-0000-0200-000026000000}"/>
    <hyperlink ref="C21" r:id="rId40" display="仰卧屈臂上拉" xr:uid="{00000000-0004-0000-0200-000027000000}"/>
    <hyperlink ref="C22" r:id="rId41" display="下斜飞鸟" xr:uid="{00000000-0004-0000-0200-000028000000}"/>
    <hyperlink ref="C23" r:id="rId42" display="高腿位飞鸟" xr:uid="{00000000-0004-0000-0200-000029000000}"/>
    <hyperlink ref="C24" r:id="rId43" xr:uid="{00000000-0004-0000-0200-00002A000000}"/>
    <hyperlink ref="C25" r:id="rId44" display="下斜卧推" xr:uid="{00000000-0004-0000-0200-00002B000000}"/>
    <hyperlink ref="C26" r:id="rId45" display="卧推" xr:uid="{00000000-0004-0000-0200-00002C000000}"/>
    <hyperlink ref="C27" r:id="rId46" xr:uid="{00000000-0004-0000-0200-00002D000000}"/>
    <hyperlink ref="C28" r:id="rId47" xr:uid="{00000000-0004-0000-0200-00002E000000}"/>
    <hyperlink ref="C29" r:id="rId48" display="上斜飞鸟" xr:uid="{00000000-0004-0000-0200-00002F000000}"/>
    <hyperlink ref="C30" r:id="rId49" display="上斜卧推" xr:uid="{00000000-0004-0000-0200-000030000000}"/>
    <hyperlink ref="C31" r:id="rId50" display="旋转上斜卧推" xr:uid="{00000000-0004-0000-0200-000031000000}"/>
    <hyperlink ref="C32" r:id="rId51" display="斜板划船" xr:uid="{00000000-0004-0000-0200-000032000000}"/>
    <hyperlink ref="C33" r:id="rId52" xr:uid="{00000000-0004-0000-0200-000033000000}"/>
    <hyperlink ref="C34" r:id="rId53" xr:uid="{00000000-0004-0000-0200-000034000000}"/>
    <hyperlink ref="C35" r:id="rId54" xr:uid="{00000000-0004-0000-0200-000035000000}"/>
    <hyperlink ref="C36" r:id="rId55" xr:uid="{00000000-0004-0000-0200-000036000000}"/>
    <hyperlink ref="C37" r:id="rId56" display="绕肩" xr:uid="{00000000-0004-0000-0200-000037000000}"/>
    <hyperlink ref="C38" r:id="rId57" display="耸肩" xr:uid="{00000000-0004-0000-0200-000038000000}"/>
    <hyperlink ref="C39" r:id="rId58" display="俯身摆肩" xr:uid="{00000000-0004-0000-0200-000039000000}"/>
    <hyperlink ref="C40" r:id="rId59" display="侧卧侧拉" xr:uid="{00000000-0004-0000-0200-00003A000000}"/>
    <hyperlink ref="C41" r:id="rId60" display="侧卧支撑侧拉" xr:uid="{00000000-0004-0000-0200-00003B000000}"/>
    <hyperlink ref="C63" r:id="rId61" xr:uid="{00000000-0004-0000-0200-00003C000000}"/>
    <hyperlink ref="C64" r:id="rId62" xr:uid="{00000000-0004-0000-0200-00003D000000}"/>
    <hyperlink ref="C65" r:id="rId63" display="双臂侧屈体" xr:uid="{00000000-0004-0000-0200-00003E000000}"/>
    <hyperlink ref="C66" r:id="rId64" display="单臂侧屈" xr:uid="{00000000-0004-0000-0200-00003F000000}"/>
    <hyperlink ref="C67" r:id="rId65" xr:uid="{00000000-0004-0000-0200-000040000000}"/>
    <hyperlink ref="C68" r:id="rId66" display="直腿硬拉" xr:uid="{00000000-0004-0000-0200-000041000000}"/>
    <hyperlink ref="C69" r:id="rId67" display="侧弓步" xr:uid="{00000000-0004-0000-0200-000042000000}"/>
    <hyperlink ref="C77" r:id="rId68" display="硬拉" xr:uid="{00000000-0004-0000-0200-000043000000}"/>
    <hyperlink ref="C70" r:id="rId69" display="深蹲" xr:uid="{00000000-0004-0000-0200-000044000000}"/>
    <hyperlink ref="C71" r:id="rId70" xr:uid="{00000000-0004-0000-0200-000045000000}"/>
    <hyperlink ref="C72" r:id="rId71" display="提箱式深蹲" xr:uid="{00000000-0004-0000-0200-000046000000}"/>
    <hyperlink ref="C73" r:id="rId72" display="弓步蹲" xr:uid="{00000000-0004-0000-0200-000047000000}"/>
    <hyperlink ref="C74" r:id="rId73" display="侧弓步" xr:uid="{00000000-0004-0000-0200-000048000000}"/>
    <hyperlink ref="C75" r:id="rId74" display="前弓步" xr:uid="{00000000-0004-0000-0200-000049000000}"/>
    <hyperlink ref="C76" r:id="rId75" display="后弓步" xr:uid="{00000000-0004-0000-0200-00004A000000}"/>
    <hyperlink ref="C78" r:id="rId76" display="坐姿提踵" xr:uid="{00000000-0004-0000-0200-00004B000000}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18" sqref="B18"/>
    </sheetView>
  </sheetViews>
  <sheetFormatPr baseColWidth="10" defaultRowHeight="31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>
      <c r="A1" s="61" t="s">
        <v>189</v>
      </c>
      <c r="C1" s="157" t="s">
        <v>188</v>
      </c>
      <c r="D1" s="157"/>
    </row>
    <row r="2" spans="1:6" ht="65" customHeight="1">
      <c r="A2" s="142" t="s">
        <v>137</v>
      </c>
      <c r="C2" s="158" t="s">
        <v>154</v>
      </c>
      <c r="D2" s="158"/>
    </row>
    <row r="3" spans="1:6" ht="31" customHeight="1">
      <c r="A3" s="143"/>
      <c r="C3" s="159" t="s">
        <v>147</v>
      </c>
      <c r="D3" s="53" t="s">
        <v>148</v>
      </c>
      <c r="E3" s="155" t="s">
        <v>332</v>
      </c>
      <c r="F3" s="156"/>
    </row>
    <row r="4" spans="1:6" ht="31" customHeight="1">
      <c r="A4" s="144" t="s">
        <v>190</v>
      </c>
      <c r="C4" s="160"/>
      <c r="D4" s="54" t="s">
        <v>35</v>
      </c>
    </row>
    <row r="5" spans="1:6" ht="31" customHeight="1">
      <c r="A5" s="145"/>
      <c r="C5" s="161" t="s">
        <v>149</v>
      </c>
      <c r="D5" s="53" t="s">
        <v>150</v>
      </c>
      <c r="F5" s="136" t="s">
        <v>352</v>
      </c>
    </row>
    <row r="6" spans="1:6" ht="31" customHeight="1">
      <c r="A6" s="145"/>
      <c r="C6" s="162"/>
      <c r="D6" s="54" t="s">
        <v>28</v>
      </c>
      <c r="F6" s="136"/>
    </row>
    <row r="7" spans="1:6" ht="31" customHeight="1">
      <c r="A7" s="145"/>
      <c r="C7" s="138" t="s">
        <v>151</v>
      </c>
      <c r="D7" s="53" t="s">
        <v>152</v>
      </c>
      <c r="F7" s="136"/>
    </row>
    <row r="8" spans="1:6" ht="31" customHeight="1">
      <c r="A8" s="145"/>
      <c r="C8" s="139"/>
      <c r="D8" s="55" t="s">
        <v>153</v>
      </c>
      <c r="F8" s="136"/>
    </row>
    <row r="9" spans="1:6" ht="23">
      <c r="A9" s="145"/>
      <c r="C9" s="151" t="s">
        <v>155</v>
      </c>
      <c r="D9" s="152"/>
      <c r="F9" s="136"/>
    </row>
    <row r="10" spans="1:6">
      <c r="A10" s="145"/>
      <c r="C10" s="147" t="s">
        <v>158</v>
      </c>
      <c r="D10" s="148"/>
      <c r="F10" s="136"/>
    </row>
    <row r="11" spans="1:6" ht="32" customHeight="1">
      <c r="A11" s="145"/>
      <c r="C11" s="59" t="s">
        <v>156</v>
      </c>
      <c r="D11" s="58" t="s">
        <v>157</v>
      </c>
      <c r="E11" s="4"/>
      <c r="F11" s="136"/>
    </row>
    <row r="12" spans="1:6" ht="54" customHeight="1">
      <c r="A12" s="146"/>
      <c r="C12" s="149" t="s">
        <v>159</v>
      </c>
      <c r="D12" s="150"/>
      <c r="F12" s="136"/>
    </row>
    <row r="13" spans="1:6" ht="37" customHeight="1">
      <c r="C13" s="153" t="s">
        <v>185</v>
      </c>
      <c r="D13" s="154"/>
      <c r="F13" s="136" t="s">
        <v>353</v>
      </c>
    </row>
    <row r="14" spans="1:6" ht="45" customHeight="1">
      <c r="C14" s="57" t="s">
        <v>187</v>
      </c>
      <c r="D14" s="60" t="s">
        <v>186</v>
      </c>
      <c r="F14" s="136"/>
    </row>
    <row r="15" spans="1:6" ht="48" customHeight="1">
      <c r="C15" s="140" t="s">
        <v>160</v>
      </c>
      <c r="D15" s="141"/>
      <c r="E15" s="56"/>
      <c r="F15" s="136"/>
    </row>
    <row r="16" spans="1:6">
      <c r="F16" s="136"/>
    </row>
    <row r="17" spans="6:6">
      <c r="F17" s="136"/>
    </row>
    <row r="18" spans="6:6">
      <c r="F18" s="136"/>
    </row>
    <row r="19" spans="6:6">
      <c r="F19" s="136"/>
    </row>
    <row r="20" spans="6:6">
      <c r="F20" s="137" t="s">
        <v>354</v>
      </c>
    </row>
    <row r="21" spans="6:6">
      <c r="F21" s="137"/>
    </row>
    <row r="22" spans="6:6">
      <c r="F22" s="137"/>
    </row>
    <row r="23" spans="6:6">
      <c r="F23" s="137"/>
    </row>
  </sheetData>
  <mergeCells count="16">
    <mergeCell ref="C1:D1"/>
    <mergeCell ref="C2:D2"/>
    <mergeCell ref="C3:C4"/>
    <mergeCell ref="C5:C6"/>
    <mergeCell ref="F5:F12"/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84"/>
  <sheetViews>
    <sheetView tabSelected="1" topLeftCell="A246" workbookViewId="0">
      <selection activeCell="B260" sqref="B260"/>
    </sheetView>
  </sheetViews>
  <sheetFormatPr baseColWidth="10" defaultRowHeight="26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>
      <c r="A1" s="164">
        <v>2014.4</v>
      </c>
      <c r="B1" s="164"/>
    </row>
    <row r="2" spans="1:3" ht="30" customHeight="1">
      <c r="A2" s="63" t="s">
        <v>191</v>
      </c>
      <c r="B2" s="85">
        <v>43.8</v>
      </c>
    </row>
    <row r="3" spans="1:3">
      <c r="A3" s="63" t="s">
        <v>192</v>
      </c>
      <c r="B3" s="85">
        <v>120</v>
      </c>
    </row>
    <row r="4" spans="1:3">
      <c r="B4" s="86">
        <f>SUM(B2:B3)</f>
        <v>163.80000000000001</v>
      </c>
      <c r="C4" s="71">
        <v>163.80000000000001</v>
      </c>
    </row>
    <row r="5" spans="1:3" ht="28">
      <c r="A5" s="164">
        <v>2014.5</v>
      </c>
      <c r="B5" s="164"/>
    </row>
    <row r="6" spans="1:3">
      <c r="A6" s="63" t="s">
        <v>193</v>
      </c>
      <c r="B6" s="85">
        <v>98</v>
      </c>
    </row>
    <row r="7" spans="1:3">
      <c r="A7" s="63" t="s">
        <v>252</v>
      </c>
      <c r="B7" s="87">
        <v>68.349999999999994</v>
      </c>
    </row>
    <row r="8" spans="1:3">
      <c r="A8" s="63" t="s">
        <v>253</v>
      </c>
      <c r="B8" s="85">
        <v>129</v>
      </c>
    </row>
    <row r="9" spans="1:3">
      <c r="A9" s="63" t="s">
        <v>254</v>
      </c>
      <c r="B9" s="85">
        <v>180</v>
      </c>
    </row>
    <row r="10" spans="1:3">
      <c r="A10" s="63" t="s">
        <v>255</v>
      </c>
      <c r="B10" s="85">
        <v>148</v>
      </c>
      <c r="C10" s="70">
        <v>623.35</v>
      </c>
    </row>
    <row r="11" spans="1:3">
      <c r="B11" s="86">
        <f>SUM(B6:B10)</f>
        <v>623.35</v>
      </c>
      <c r="C11" s="71">
        <f>SUM(C4:C10)</f>
        <v>787.15000000000009</v>
      </c>
    </row>
    <row r="12" spans="1:3" ht="21" customHeight="1">
      <c r="A12" s="164" t="s">
        <v>194</v>
      </c>
      <c r="B12" s="164"/>
    </row>
    <row r="13" spans="1:3">
      <c r="A13" s="64" t="s">
        <v>195</v>
      </c>
      <c r="B13" s="85">
        <v>53.75</v>
      </c>
    </row>
    <row r="14" spans="1:3">
      <c r="A14" s="64" t="s">
        <v>196</v>
      </c>
      <c r="B14" s="85">
        <v>79</v>
      </c>
      <c r="C14" s="70">
        <v>132.75</v>
      </c>
    </row>
    <row r="15" spans="1:3">
      <c r="A15" s="64"/>
      <c r="B15" s="86">
        <f>SUM(B13:B14)</f>
        <v>132.75</v>
      </c>
      <c r="C15" s="71">
        <f>SUM(C11:C14)</f>
        <v>919.90000000000009</v>
      </c>
    </row>
    <row r="16" spans="1:3" ht="21" customHeight="1">
      <c r="A16" s="164" t="s">
        <v>238</v>
      </c>
      <c r="B16" s="164"/>
      <c r="C16" s="70">
        <v>324</v>
      </c>
    </row>
    <row r="17" spans="1:3">
      <c r="A17" s="64" t="s">
        <v>197</v>
      </c>
      <c r="B17" s="86">
        <v>324</v>
      </c>
      <c r="C17" s="71">
        <f>SUM(C15:C16)</f>
        <v>1243.9000000000001</v>
      </c>
    </row>
    <row r="18" spans="1:3" ht="21" customHeight="1">
      <c r="A18" s="164" t="s">
        <v>239</v>
      </c>
      <c r="B18" s="164"/>
    </row>
    <row r="19" spans="1:3">
      <c r="A19" s="63" t="s">
        <v>198</v>
      </c>
      <c r="B19" s="85">
        <v>109.61</v>
      </c>
    </row>
    <row r="20" spans="1:3">
      <c r="A20" s="63" t="s">
        <v>199</v>
      </c>
      <c r="B20" s="85">
        <v>90</v>
      </c>
    </row>
    <row r="21" spans="1:3">
      <c r="A21" s="63" t="s">
        <v>198</v>
      </c>
      <c r="B21" s="85">
        <v>105.7</v>
      </c>
      <c r="C21" s="70">
        <v>305.31</v>
      </c>
    </row>
    <row r="22" spans="1:3">
      <c r="B22" s="86">
        <f>SUM(B19:B21)</f>
        <v>305.31</v>
      </c>
      <c r="C22" s="71">
        <f>SUM(C17:C21)</f>
        <v>1549.21</v>
      </c>
    </row>
    <row r="23" spans="1:3" ht="21" customHeight="1">
      <c r="A23" s="164" t="s">
        <v>200</v>
      </c>
      <c r="B23" s="164"/>
      <c r="C23" s="70">
        <v>49.67</v>
      </c>
    </row>
    <row r="24" spans="1:3">
      <c r="A24" s="63" t="s">
        <v>201</v>
      </c>
      <c r="B24" s="86">
        <v>49.67</v>
      </c>
      <c r="C24" s="71">
        <f>SUM(C22:C23)</f>
        <v>1598.88</v>
      </c>
    </row>
    <row r="25" spans="1:3" ht="21" customHeight="1">
      <c r="A25" s="164" t="s">
        <v>240</v>
      </c>
      <c r="B25" s="164"/>
    </row>
    <row r="26" spans="1:3">
      <c r="A26" s="64" t="s">
        <v>202</v>
      </c>
      <c r="B26" s="85">
        <v>95</v>
      </c>
    </row>
    <row r="27" spans="1:3">
      <c r="A27" s="63" t="s">
        <v>203</v>
      </c>
      <c r="B27" s="85">
        <v>227</v>
      </c>
    </row>
    <row r="28" spans="1:3">
      <c r="A28" s="63" t="s">
        <v>203</v>
      </c>
      <c r="B28" s="85">
        <v>233</v>
      </c>
    </row>
    <row r="29" spans="1:3">
      <c r="A29" s="63" t="s">
        <v>204</v>
      </c>
      <c r="B29" s="85">
        <v>308.70999999999998</v>
      </c>
    </row>
    <row r="30" spans="1:3">
      <c r="A30" s="63" t="s">
        <v>205</v>
      </c>
      <c r="B30" s="85">
        <v>19.899999999999999</v>
      </c>
    </row>
    <row r="31" spans="1:3">
      <c r="A31" s="63" t="s">
        <v>206</v>
      </c>
      <c r="B31" s="85">
        <v>98</v>
      </c>
    </row>
    <row r="32" spans="1:3">
      <c r="A32" s="63" t="s">
        <v>207</v>
      </c>
      <c r="B32" s="85">
        <v>116.82</v>
      </c>
      <c r="C32" s="70">
        <v>1098.43</v>
      </c>
    </row>
    <row r="33" spans="1:3">
      <c r="B33" s="86">
        <f>SUM(B26:B32)</f>
        <v>1098.43</v>
      </c>
      <c r="C33" s="71">
        <f>SUM(C24:C32)</f>
        <v>2697.3100000000004</v>
      </c>
    </row>
    <row r="34" spans="1:3" ht="21" customHeight="1">
      <c r="A34" s="164" t="s">
        <v>241</v>
      </c>
      <c r="B34" s="164"/>
    </row>
    <row r="35" spans="1:3">
      <c r="A35" s="63" t="s">
        <v>208</v>
      </c>
      <c r="B35" s="85">
        <v>115</v>
      </c>
    </row>
    <row r="36" spans="1:3">
      <c r="A36" s="63" t="s">
        <v>209</v>
      </c>
      <c r="B36" s="85">
        <v>91</v>
      </c>
    </row>
    <row r="37" spans="1:3">
      <c r="A37" s="63" t="s">
        <v>256</v>
      </c>
      <c r="B37" s="85">
        <v>57</v>
      </c>
    </row>
    <row r="38" spans="1:3">
      <c r="A38" s="63" t="s">
        <v>257</v>
      </c>
      <c r="B38" s="85">
        <v>35.64</v>
      </c>
    </row>
    <row r="39" spans="1:3">
      <c r="A39" s="63" t="s">
        <v>258</v>
      </c>
      <c r="B39" s="85">
        <v>61</v>
      </c>
    </row>
    <row r="40" spans="1:3">
      <c r="A40" s="63" t="s">
        <v>210</v>
      </c>
      <c r="B40" s="85">
        <v>178.2</v>
      </c>
    </row>
    <row r="41" spans="1:3">
      <c r="A41" s="63" t="s">
        <v>211</v>
      </c>
      <c r="B41" s="85">
        <v>51.27</v>
      </c>
    </row>
    <row r="42" spans="1:3">
      <c r="A42" s="63" t="s">
        <v>211</v>
      </c>
      <c r="B42" s="85">
        <v>9</v>
      </c>
    </row>
    <row r="43" spans="1:3" ht="41" customHeight="1">
      <c r="A43" s="65" t="s">
        <v>212</v>
      </c>
      <c r="B43" s="85">
        <v>227.92</v>
      </c>
      <c r="C43" s="70">
        <v>826.03</v>
      </c>
    </row>
    <row r="44" spans="1:3" ht="24" customHeight="1">
      <c r="A44" s="65"/>
      <c r="B44" s="86">
        <f>SUM(B35:B43)</f>
        <v>826.02999999999986</v>
      </c>
      <c r="C44" s="71">
        <f>SUM(C33:C43)</f>
        <v>3523.34</v>
      </c>
    </row>
    <row r="45" spans="1:3" ht="21" customHeight="1">
      <c r="A45" s="164" t="s">
        <v>242</v>
      </c>
      <c r="B45" s="164"/>
    </row>
    <row r="46" spans="1:3">
      <c r="A46" s="65" t="s">
        <v>213</v>
      </c>
      <c r="B46" s="85">
        <v>309.7</v>
      </c>
    </row>
    <row r="47" spans="1:3">
      <c r="A47" s="65" t="s">
        <v>214</v>
      </c>
      <c r="B47" s="85">
        <v>191</v>
      </c>
      <c r="C47" s="70">
        <v>500.7</v>
      </c>
    </row>
    <row r="48" spans="1:3">
      <c r="A48" s="65"/>
      <c r="B48" s="86">
        <f>SUM(B46:B47)</f>
        <v>500.7</v>
      </c>
      <c r="C48" s="71">
        <f>SUM(C44:C47)</f>
        <v>4024.04</v>
      </c>
    </row>
    <row r="49" spans="1:3" ht="21" customHeight="1">
      <c r="A49" s="164" t="s">
        <v>243</v>
      </c>
      <c r="B49" s="164"/>
    </row>
    <row r="50" spans="1:3">
      <c r="A50" s="65" t="s">
        <v>259</v>
      </c>
      <c r="B50" s="85">
        <v>185</v>
      </c>
    </row>
    <row r="51" spans="1:3">
      <c r="A51" s="63" t="s">
        <v>215</v>
      </c>
      <c r="B51" s="85">
        <v>212</v>
      </c>
    </row>
    <row r="52" spans="1:3">
      <c r="A52" s="63" t="s">
        <v>216</v>
      </c>
      <c r="B52" s="85">
        <v>19.5</v>
      </c>
    </row>
    <row r="53" spans="1:3">
      <c r="A53" s="65" t="s">
        <v>260</v>
      </c>
      <c r="B53" s="85">
        <v>99</v>
      </c>
      <c r="C53" s="70">
        <v>515.5</v>
      </c>
    </row>
    <row r="54" spans="1:3">
      <c r="A54" s="65"/>
      <c r="B54" s="86">
        <f>SUM(B50:B53)</f>
        <v>515.5</v>
      </c>
      <c r="C54" s="71">
        <f>SUM(C48:C53)</f>
        <v>4539.54</v>
      </c>
    </row>
    <row r="55" spans="1:3" ht="21" customHeight="1">
      <c r="A55" s="164" t="s">
        <v>244</v>
      </c>
      <c r="B55" s="164"/>
    </row>
    <row r="56" spans="1:3">
      <c r="A56" s="64" t="s">
        <v>217</v>
      </c>
      <c r="B56" s="85">
        <v>199.78</v>
      </c>
    </row>
    <row r="57" spans="1:3">
      <c r="A57" s="65" t="s">
        <v>261</v>
      </c>
      <c r="B57" s="85">
        <v>290</v>
      </c>
    </row>
    <row r="58" spans="1:3">
      <c r="A58" s="65" t="s">
        <v>218</v>
      </c>
      <c r="B58" s="85">
        <v>238.9</v>
      </c>
    </row>
    <row r="59" spans="1:3">
      <c r="A59" s="63" t="s">
        <v>222</v>
      </c>
      <c r="B59" s="85">
        <v>197</v>
      </c>
    </row>
    <row r="60" spans="1:3">
      <c r="A60" s="65" t="s">
        <v>262</v>
      </c>
      <c r="B60" s="85">
        <v>56</v>
      </c>
      <c r="C60" s="70">
        <v>982</v>
      </c>
    </row>
    <row r="61" spans="1:3">
      <c r="A61" s="65"/>
      <c r="B61" s="86">
        <f>SUM(B56:B60)</f>
        <v>981.68</v>
      </c>
      <c r="C61" s="71">
        <f>SUM(C54:C60)</f>
        <v>5521.54</v>
      </c>
    </row>
    <row r="62" spans="1:3" ht="21" customHeight="1">
      <c r="A62" s="164" t="s">
        <v>245</v>
      </c>
      <c r="B62" s="164"/>
    </row>
    <row r="63" spans="1:3">
      <c r="A63" s="65" t="s">
        <v>263</v>
      </c>
      <c r="B63" s="85">
        <v>75.239999999999995</v>
      </c>
    </row>
    <row r="64" spans="1:3">
      <c r="A64" s="65" t="s">
        <v>264</v>
      </c>
      <c r="B64" s="85">
        <v>85.84</v>
      </c>
    </row>
    <row r="65" spans="1:3">
      <c r="A65" s="65" t="s">
        <v>265</v>
      </c>
      <c r="B65" s="85">
        <v>46.06</v>
      </c>
      <c r="C65" s="70">
        <v>207.14</v>
      </c>
    </row>
    <row r="66" spans="1:3">
      <c r="A66" s="65"/>
      <c r="B66" s="86">
        <f>SUM(B63:B65)</f>
        <v>207.14</v>
      </c>
      <c r="C66" s="71">
        <f>SUM(C61:C65)</f>
        <v>5728.68</v>
      </c>
    </row>
    <row r="67" spans="1:3" ht="21" customHeight="1">
      <c r="A67" s="164" t="s">
        <v>219</v>
      </c>
      <c r="B67" s="164"/>
    </row>
    <row r="68" spans="1:3">
      <c r="A68" s="65" t="s">
        <v>266</v>
      </c>
      <c r="B68" s="85">
        <v>115</v>
      </c>
    </row>
    <row r="69" spans="1:3">
      <c r="A69" s="65" t="s">
        <v>220</v>
      </c>
      <c r="B69" s="85">
        <v>83.3</v>
      </c>
      <c r="C69" s="70">
        <v>198.3</v>
      </c>
    </row>
    <row r="70" spans="1:3">
      <c r="A70" s="65"/>
      <c r="B70" s="86">
        <f>SUM(B68:B69)</f>
        <v>198.3</v>
      </c>
      <c r="C70" s="71">
        <f>SUM(C66:C69)</f>
        <v>5926.9800000000005</v>
      </c>
    </row>
    <row r="71" spans="1:3" ht="21" customHeight="1">
      <c r="A71" s="164" t="s">
        <v>247</v>
      </c>
      <c r="B71" s="164"/>
    </row>
    <row r="72" spans="1:3">
      <c r="A72" s="65" t="s">
        <v>246</v>
      </c>
      <c r="B72" s="85">
        <v>93</v>
      </c>
    </row>
    <row r="73" spans="1:3">
      <c r="A73" s="65" t="s">
        <v>223</v>
      </c>
      <c r="B73" s="85">
        <v>202</v>
      </c>
    </row>
    <row r="74" spans="1:3">
      <c r="A74" s="65" t="s">
        <v>267</v>
      </c>
      <c r="B74" s="85">
        <v>120</v>
      </c>
      <c r="C74" s="70">
        <v>415</v>
      </c>
    </row>
    <row r="75" spans="1:3">
      <c r="A75" s="65"/>
      <c r="B75" s="86">
        <f>SUM(B72:B74)</f>
        <v>415</v>
      </c>
      <c r="C75" s="71">
        <f>SUM(C70:C74)</f>
        <v>6341.9800000000005</v>
      </c>
    </row>
    <row r="76" spans="1:3" ht="21" customHeight="1">
      <c r="A76" s="164" t="s">
        <v>248</v>
      </c>
      <c r="B76" s="164"/>
    </row>
    <row r="77" spans="1:3">
      <c r="A77" s="65" t="s">
        <v>268</v>
      </c>
      <c r="B77" s="85">
        <v>71.540000000000006</v>
      </c>
    </row>
    <row r="78" spans="1:3">
      <c r="A78" s="65" t="s">
        <v>269</v>
      </c>
      <c r="B78" s="85">
        <v>98.99</v>
      </c>
    </row>
    <row r="79" spans="1:3">
      <c r="A79" s="65" t="s">
        <v>270</v>
      </c>
      <c r="B79" s="85">
        <v>96</v>
      </c>
    </row>
    <row r="80" spans="1:3">
      <c r="A80" s="65" t="s">
        <v>271</v>
      </c>
      <c r="B80" s="85">
        <v>120</v>
      </c>
      <c r="C80" s="70">
        <v>386.53</v>
      </c>
    </row>
    <row r="81" spans="1:3">
      <c r="A81" s="65"/>
      <c r="B81" s="86">
        <f>SUM(B77:B80)</f>
        <v>386.53</v>
      </c>
      <c r="C81" s="71">
        <f>SUM(C75:C80)</f>
        <v>6728.51</v>
      </c>
    </row>
    <row r="82" spans="1:3" ht="21" customHeight="1">
      <c r="A82" s="164" t="s">
        <v>221</v>
      </c>
      <c r="B82" s="164"/>
    </row>
    <row r="83" spans="1:3">
      <c r="A83" s="65" t="s">
        <v>272</v>
      </c>
      <c r="B83" s="85">
        <v>108</v>
      </c>
    </row>
    <row r="84" spans="1:3">
      <c r="A84" s="65" t="s">
        <v>273</v>
      </c>
      <c r="B84" s="85">
        <v>17.149999999999999</v>
      </c>
    </row>
    <row r="85" spans="1:3">
      <c r="A85" s="65" t="s">
        <v>274</v>
      </c>
      <c r="B85" s="85">
        <v>225</v>
      </c>
    </row>
    <row r="86" spans="1:3">
      <c r="A86" s="65" t="s">
        <v>275</v>
      </c>
      <c r="B86" s="85">
        <v>229</v>
      </c>
      <c r="C86" s="70">
        <v>579.15</v>
      </c>
    </row>
    <row r="87" spans="1:3">
      <c r="A87" s="65"/>
      <c r="B87" s="86">
        <f>SUM(B83:B86)</f>
        <v>579.15</v>
      </c>
      <c r="C87" s="71">
        <f>SUM(C81:C86)</f>
        <v>7307.66</v>
      </c>
    </row>
    <row r="88" spans="1:3" ht="21" customHeight="1">
      <c r="A88" s="164" t="s">
        <v>249</v>
      </c>
      <c r="B88" s="164"/>
    </row>
    <row r="89" spans="1:3">
      <c r="A89" s="65" t="s">
        <v>224</v>
      </c>
      <c r="B89" s="85">
        <v>36.26</v>
      </c>
    </row>
    <row r="90" spans="1:3">
      <c r="A90" s="65" t="s">
        <v>276</v>
      </c>
      <c r="B90" s="85">
        <v>75</v>
      </c>
    </row>
    <row r="91" spans="1:3">
      <c r="A91" s="65" t="s">
        <v>277</v>
      </c>
      <c r="B91" s="85">
        <v>118</v>
      </c>
      <c r="C91" s="70">
        <v>229.26</v>
      </c>
    </row>
    <row r="92" spans="1:3">
      <c r="A92" s="65"/>
      <c r="B92" s="86">
        <f>SUM(B89:B91)</f>
        <v>229.26</v>
      </c>
      <c r="C92" s="72">
        <f>SUM(C87:C91)</f>
        <v>7536.92</v>
      </c>
    </row>
    <row r="93" spans="1:3" ht="21" customHeight="1">
      <c r="A93" s="164" t="s">
        <v>225</v>
      </c>
      <c r="B93" s="164"/>
    </row>
    <row r="94" spans="1:3">
      <c r="A94" s="65" t="s">
        <v>278</v>
      </c>
      <c r="B94" s="85">
        <v>143.5</v>
      </c>
    </row>
    <row r="95" spans="1:3">
      <c r="A95" s="65" t="s">
        <v>226</v>
      </c>
      <c r="B95" s="85">
        <v>69.8</v>
      </c>
    </row>
    <row r="96" spans="1:3">
      <c r="A96" s="65" t="s">
        <v>279</v>
      </c>
      <c r="B96" s="85">
        <v>166.32</v>
      </c>
    </row>
    <row r="97" spans="1:3">
      <c r="A97" s="65" t="s">
        <v>227</v>
      </c>
      <c r="B97" s="85">
        <v>14.5</v>
      </c>
    </row>
    <row r="98" spans="1:3">
      <c r="A98" s="65" t="s">
        <v>280</v>
      </c>
      <c r="B98" s="85">
        <v>33.5</v>
      </c>
    </row>
    <row r="99" spans="1:3">
      <c r="A99" s="65" t="s">
        <v>228</v>
      </c>
      <c r="B99" s="85">
        <v>199.5</v>
      </c>
    </row>
    <row r="100" spans="1:3">
      <c r="A100" s="65" t="s">
        <v>281</v>
      </c>
      <c r="B100" s="85">
        <v>6.5</v>
      </c>
    </row>
    <row r="101" spans="1:3">
      <c r="A101" s="65" t="s">
        <v>282</v>
      </c>
      <c r="B101" s="85">
        <v>26.6</v>
      </c>
    </row>
    <row r="102" spans="1:3">
      <c r="A102" s="65" t="s">
        <v>283</v>
      </c>
      <c r="B102" s="85">
        <v>245</v>
      </c>
    </row>
    <row r="103" spans="1:3">
      <c r="A103" s="65" t="s">
        <v>284</v>
      </c>
      <c r="B103" s="85">
        <v>93.1</v>
      </c>
    </row>
    <row r="104" spans="1:3">
      <c r="A104" s="65" t="s">
        <v>285</v>
      </c>
      <c r="B104" s="85">
        <v>70.599999999999994</v>
      </c>
      <c r="C104" s="68">
        <v>1068.92</v>
      </c>
    </row>
    <row r="105" spans="1:3">
      <c r="A105" s="65"/>
      <c r="B105" s="86">
        <f>SUM(B94:B104)</f>
        <v>1068.92</v>
      </c>
      <c r="C105" s="69">
        <f>SUM(C92:C104)</f>
        <v>8605.84</v>
      </c>
    </row>
    <row r="106" spans="1:3" ht="21" customHeight="1">
      <c r="A106" s="164" t="s">
        <v>250</v>
      </c>
      <c r="B106" s="164"/>
      <c r="C106" s="68"/>
    </row>
    <row r="107" spans="1:3">
      <c r="A107" s="66" t="s">
        <v>229</v>
      </c>
      <c r="B107" s="85">
        <v>99</v>
      </c>
      <c r="C107" s="68"/>
    </row>
    <row r="108" spans="1:3">
      <c r="A108" s="63" t="s">
        <v>226</v>
      </c>
      <c r="B108" s="85">
        <v>22.5</v>
      </c>
      <c r="C108" s="68"/>
    </row>
    <row r="109" spans="1:3">
      <c r="A109" s="66" t="s">
        <v>230</v>
      </c>
      <c r="B109" s="85">
        <v>135.24</v>
      </c>
      <c r="C109" s="68"/>
    </row>
    <row r="110" spans="1:3">
      <c r="A110" s="66" t="s">
        <v>231</v>
      </c>
      <c r="B110" s="85">
        <v>0</v>
      </c>
      <c r="C110" s="68"/>
    </row>
    <row r="111" spans="1:3">
      <c r="A111" s="66" t="s">
        <v>232</v>
      </c>
      <c r="B111" s="85">
        <v>109.25</v>
      </c>
      <c r="C111" s="67">
        <v>365.99</v>
      </c>
    </row>
    <row r="112" spans="1:3">
      <c r="A112" s="66"/>
      <c r="B112" s="86">
        <f>SUM(B107:B111)</f>
        <v>365.99</v>
      </c>
      <c r="C112" s="69">
        <f>SUM(C105:C111)</f>
        <v>8971.83</v>
      </c>
    </row>
    <row r="113" spans="1:3" ht="21" customHeight="1">
      <c r="A113" s="164" t="s">
        <v>251</v>
      </c>
      <c r="B113" s="164"/>
      <c r="C113" s="68"/>
    </row>
    <row r="114" spans="1:3">
      <c r="A114" s="66" t="s">
        <v>233</v>
      </c>
      <c r="B114" s="85">
        <v>121</v>
      </c>
      <c r="C114" s="68"/>
    </row>
    <row r="115" spans="1:3">
      <c r="A115" s="66" t="s">
        <v>234</v>
      </c>
      <c r="B115" s="85">
        <v>104</v>
      </c>
      <c r="C115" s="68"/>
    </row>
    <row r="116" spans="1:3">
      <c r="A116" s="66" t="s">
        <v>235</v>
      </c>
      <c r="B116" s="85">
        <v>34.6</v>
      </c>
      <c r="C116" s="68"/>
    </row>
    <row r="117" spans="1:3">
      <c r="A117" s="66" t="s">
        <v>301</v>
      </c>
      <c r="B117" s="85">
        <v>112.7</v>
      </c>
    </row>
    <row r="118" spans="1:3" ht="26" customHeight="1">
      <c r="A118" s="66" t="s">
        <v>397</v>
      </c>
      <c r="B118" s="85">
        <v>170.6</v>
      </c>
    </row>
    <row r="119" spans="1:3">
      <c r="A119" s="66" t="s">
        <v>236</v>
      </c>
      <c r="B119" s="85">
        <v>34.299999999999997</v>
      </c>
    </row>
    <row r="120" spans="1:3">
      <c r="A120" s="66" t="s">
        <v>237</v>
      </c>
      <c r="B120" s="85">
        <v>90.14</v>
      </c>
    </row>
    <row r="121" spans="1:3">
      <c r="A121" s="66" t="s">
        <v>286</v>
      </c>
      <c r="B121" s="85">
        <v>88</v>
      </c>
    </row>
    <row r="122" spans="1:3">
      <c r="A122" s="63" t="s">
        <v>287</v>
      </c>
      <c r="B122" s="85">
        <v>80</v>
      </c>
      <c r="C122" s="70">
        <f>AVERAGE(B123)</f>
        <v>835.33999999999992</v>
      </c>
    </row>
    <row r="123" spans="1:3">
      <c r="B123" s="86">
        <f>SUM(B114:B122)</f>
        <v>835.33999999999992</v>
      </c>
      <c r="C123" s="71">
        <f>SUM(C112:C122)</f>
        <v>9807.17</v>
      </c>
    </row>
    <row r="124" spans="1:3" ht="28">
      <c r="A124" s="164" t="s">
        <v>288</v>
      </c>
      <c r="B124" s="164"/>
    </row>
    <row r="125" spans="1:3" ht="26" customHeight="1">
      <c r="A125" s="66" t="s">
        <v>289</v>
      </c>
      <c r="B125" s="85">
        <v>172</v>
      </c>
    </row>
    <row r="126" spans="1:3" ht="24" customHeight="1">
      <c r="A126" s="63" t="s">
        <v>290</v>
      </c>
      <c r="B126" s="85">
        <v>77</v>
      </c>
    </row>
    <row r="127" spans="1:3">
      <c r="A127" s="63" t="s">
        <v>292</v>
      </c>
      <c r="B127" s="85">
        <v>88.2</v>
      </c>
    </row>
    <row r="128" spans="1:3">
      <c r="A128" s="63" t="s">
        <v>291</v>
      </c>
      <c r="B128" s="85">
        <v>71</v>
      </c>
    </row>
    <row r="129" spans="1:3">
      <c r="A129" s="63" t="s">
        <v>356</v>
      </c>
      <c r="B129" s="88">
        <v>145</v>
      </c>
    </row>
    <row r="130" spans="1:3">
      <c r="A130" s="76" t="s">
        <v>293</v>
      </c>
      <c r="B130" s="88">
        <v>65</v>
      </c>
    </row>
    <row r="131" spans="1:3">
      <c r="A131" s="76" t="s">
        <v>296</v>
      </c>
      <c r="B131" s="88">
        <v>20</v>
      </c>
    </row>
    <row r="132" spans="1:3">
      <c r="A132" s="63" t="s">
        <v>295</v>
      </c>
      <c r="B132" s="85">
        <v>78.599999999999994</v>
      </c>
    </row>
    <row r="133" spans="1:3">
      <c r="A133" s="63" t="s">
        <v>300</v>
      </c>
      <c r="B133" s="85">
        <v>76.400000000000006</v>
      </c>
    </row>
    <row r="134" spans="1:3">
      <c r="A134" s="63" t="s">
        <v>294</v>
      </c>
      <c r="B134" s="85">
        <v>44.4</v>
      </c>
    </row>
    <row r="135" spans="1:3">
      <c r="A135" s="63" t="s">
        <v>337</v>
      </c>
      <c r="B135" s="85">
        <v>80</v>
      </c>
    </row>
    <row r="136" spans="1:3">
      <c r="A136" s="63" t="s">
        <v>338</v>
      </c>
      <c r="B136" s="85">
        <v>70</v>
      </c>
      <c r="C136"/>
    </row>
    <row r="137" spans="1:3">
      <c r="A137" s="63" t="s">
        <v>335</v>
      </c>
      <c r="B137" s="85">
        <v>80</v>
      </c>
      <c r="C137"/>
    </row>
    <row r="138" spans="1:3">
      <c r="A138" s="63" t="s">
        <v>297</v>
      </c>
      <c r="B138" s="85">
        <v>60</v>
      </c>
      <c r="C138"/>
    </row>
    <row r="139" spans="1:3">
      <c r="A139" s="63" t="s">
        <v>298</v>
      </c>
      <c r="B139" s="85">
        <v>76</v>
      </c>
      <c r="C139"/>
    </row>
    <row r="140" spans="1:3">
      <c r="A140" s="63" t="s">
        <v>299</v>
      </c>
      <c r="B140" s="85">
        <v>60</v>
      </c>
      <c r="C140"/>
    </row>
    <row r="141" spans="1:3" ht="24" customHeight="1">
      <c r="A141" s="63" t="s">
        <v>383</v>
      </c>
      <c r="B141" s="85">
        <v>86</v>
      </c>
      <c r="C141" s="70">
        <f>AVERAGE(B142)</f>
        <v>1349.6</v>
      </c>
    </row>
    <row r="142" spans="1:3" ht="24" customHeight="1">
      <c r="A142"/>
      <c r="B142" s="86">
        <f>SUM(B125:B141)</f>
        <v>1349.6</v>
      </c>
      <c r="C142" s="71">
        <f>SUM(C123:C141)</f>
        <v>11156.77</v>
      </c>
    </row>
    <row r="143" spans="1:3" ht="28">
      <c r="A143" s="164" t="s">
        <v>302</v>
      </c>
      <c r="B143" s="164"/>
      <c r="C143"/>
    </row>
    <row r="144" spans="1:3">
      <c r="A144" s="63" t="s">
        <v>303</v>
      </c>
      <c r="B144" s="85">
        <v>98</v>
      </c>
      <c r="C144"/>
    </row>
    <row r="145" spans="1:15">
      <c r="A145" s="63" t="s">
        <v>304</v>
      </c>
      <c r="B145" s="85">
        <v>83</v>
      </c>
      <c r="C145"/>
    </row>
    <row r="146" spans="1:15">
      <c r="A146" s="63" t="s">
        <v>382</v>
      </c>
      <c r="B146" s="85">
        <v>80</v>
      </c>
    </row>
    <row r="147" spans="1:15">
      <c r="A147" s="63" t="s">
        <v>385</v>
      </c>
      <c r="B147" s="85">
        <v>80</v>
      </c>
    </row>
    <row r="148" spans="1:15">
      <c r="A148" s="63" t="s">
        <v>334</v>
      </c>
      <c r="B148" s="85">
        <v>80</v>
      </c>
    </row>
    <row r="149" spans="1:15">
      <c r="A149" s="63" t="s">
        <v>321</v>
      </c>
      <c r="B149" s="85">
        <v>80</v>
      </c>
    </row>
    <row r="150" spans="1:15">
      <c r="A150" s="63" t="s">
        <v>305</v>
      </c>
      <c r="B150" s="85">
        <v>70.599999999999994</v>
      </c>
    </row>
    <row r="151" spans="1:15">
      <c r="A151" s="63" t="s">
        <v>306</v>
      </c>
      <c r="B151" s="85">
        <v>49.6</v>
      </c>
    </row>
    <row r="152" spans="1:15">
      <c r="A152" s="63" t="s">
        <v>307</v>
      </c>
      <c r="B152" s="85">
        <v>49.5</v>
      </c>
    </row>
    <row r="153" spans="1:15">
      <c r="A153" s="63" t="s">
        <v>324</v>
      </c>
      <c r="B153" s="85">
        <v>51</v>
      </c>
    </row>
    <row r="154" spans="1:15">
      <c r="A154" s="65" t="s">
        <v>308</v>
      </c>
      <c r="B154" s="85">
        <v>131.5</v>
      </c>
    </row>
    <row r="155" spans="1:15">
      <c r="A155" s="65" t="s">
        <v>309</v>
      </c>
      <c r="B155" s="85">
        <v>158.88</v>
      </c>
    </row>
    <row r="156" spans="1:15">
      <c r="A156" s="65" t="s">
        <v>310</v>
      </c>
      <c r="B156" s="85">
        <v>83.6</v>
      </c>
    </row>
    <row r="157" spans="1:15">
      <c r="A157" s="65" t="s">
        <v>311</v>
      </c>
      <c r="B157" s="85">
        <v>83</v>
      </c>
    </row>
    <row r="158" spans="1:15">
      <c r="A158" s="65" t="s">
        <v>336</v>
      </c>
      <c r="B158" s="85">
        <v>84</v>
      </c>
    </row>
    <row r="159" spans="1:15">
      <c r="A159" s="65" t="s">
        <v>320</v>
      </c>
      <c r="B159" s="85">
        <v>84</v>
      </c>
      <c r="C159"/>
      <c r="I159" s="78"/>
      <c r="J159"/>
      <c r="M159" s="77"/>
      <c r="O159"/>
    </row>
    <row r="160" spans="1:15">
      <c r="A160" s="65" t="s">
        <v>312</v>
      </c>
      <c r="B160" s="85">
        <v>114.8</v>
      </c>
      <c r="C160" s="70">
        <v>1461.48</v>
      </c>
      <c r="D160" s="83"/>
      <c r="E160" s="86"/>
    </row>
    <row r="161" spans="1:15">
      <c r="A161" s="65"/>
      <c r="B161" s="86">
        <f>SUM(B144:B160)</f>
        <v>1461.48</v>
      </c>
      <c r="C161" s="71">
        <f>SUM(C142:C160)</f>
        <v>12618.25</v>
      </c>
    </row>
    <row r="162" spans="1:15" ht="28">
      <c r="A162" s="163">
        <v>2018.01</v>
      </c>
      <c r="B162" s="164"/>
    </row>
    <row r="163" spans="1:15">
      <c r="A163" s="65" t="s">
        <v>342</v>
      </c>
      <c r="B163" s="85">
        <v>86</v>
      </c>
    </row>
    <row r="164" spans="1:15">
      <c r="A164" s="63" t="s">
        <v>313</v>
      </c>
      <c r="B164" s="85">
        <v>292</v>
      </c>
    </row>
    <row r="165" spans="1:15">
      <c r="A165" s="63" t="s">
        <v>314</v>
      </c>
      <c r="B165" s="85">
        <v>42</v>
      </c>
    </row>
    <row r="166" spans="1:15">
      <c r="A166" s="63" t="s">
        <v>315</v>
      </c>
      <c r="B166" s="85">
        <v>56.6</v>
      </c>
    </row>
    <row r="167" spans="1:15">
      <c r="A167" s="63" t="s">
        <v>316</v>
      </c>
      <c r="B167" s="85">
        <v>272</v>
      </c>
    </row>
    <row r="168" spans="1:15">
      <c r="A168" s="63" t="s">
        <v>317</v>
      </c>
      <c r="B168" s="85">
        <v>50</v>
      </c>
    </row>
    <row r="169" spans="1:15">
      <c r="A169" s="65" t="s">
        <v>318</v>
      </c>
      <c r="B169" s="85">
        <v>84.83</v>
      </c>
    </row>
    <row r="170" spans="1:15">
      <c r="A170" s="63" t="s">
        <v>319</v>
      </c>
      <c r="B170" s="85">
        <v>137.19999999999999</v>
      </c>
    </row>
    <row r="171" spans="1:15">
      <c r="A171" s="63" t="s">
        <v>322</v>
      </c>
      <c r="B171" s="85">
        <v>74</v>
      </c>
    </row>
    <row r="172" spans="1:15">
      <c r="A172" s="63" t="s">
        <v>413</v>
      </c>
      <c r="B172" s="85">
        <v>84</v>
      </c>
      <c r="I172" s="78"/>
      <c r="J172"/>
      <c r="M172" s="77"/>
      <c r="O172"/>
    </row>
    <row r="173" spans="1:15">
      <c r="A173" s="63" t="s">
        <v>406</v>
      </c>
      <c r="B173" s="85">
        <v>84</v>
      </c>
      <c r="C173" s="70">
        <v>1262.6300000000001</v>
      </c>
    </row>
    <row r="174" spans="1:15">
      <c r="B174" s="86">
        <f>SUM(B163:B173)</f>
        <v>1262.6300000000001</v>
      </c>
      <c r="C174" s="72">
        <f>SUM(C161:C173)</f>
        <v>13880.880000000001</v>
      </c>
    </row>
    <row r="175" spans="1:15" ht="28">
      <c r="A175" s="163">
        <v>2018.02</v>
      </c>
      <c r="B175" s="164"/>
    </row>
    <row r="176" spans="1:15">
      <c r="A176" s="63" t="s">
        <v>355</v>
      </c>
      <c r="B176" s="85">
        <v>84</v>
      </c>
    </row>
    <row r="177" spans="1:4">
      <c r="A177" s="63" t="s">
        <v>350</v>
      </c>
      <c r="B177" s="85">
        <v>86</v>
      </c>
    </row>
    <row r="178" spans="1:4">
      <c r="A178" s="63" t="s">
        <v>323</v>
      </c>
      <c r="B178" s="85">
        <v>115.64</v>
      </c>
      <c r="C178" s="70">
        <v>285.64</v>
      </c>
    </row>
    <row r="179" spans="1:4">
      <c r="B179" s="85">
        <f>SUM(B176:B178)</f>
        <v>285.64</v>
      </c>
      <c r="C179" s="72">
        <f>SUM(C174:C178)</f>
        <v>14166.52</v>
      </c>
    </row>
    <row r="180" spans="1:4" ht="28">
      <c r="A180" s="163">
        <v>2018.03</v>
      </c>
      <c r="B180" s="164"/>
    </row>
    <row r="181" spans="1:4">
      <c r="A181" s="63" t="s">
        <v>384</v>
      </c>
      <c r="B181" s="85">
        <v>84.74</v>
      </c>
    </row>
    <row r="182" spans="1:4">
      <c r="A182" s="63" t="s">
        <v>325</v>
      </c>
      <c r="B182" s="85">
        <v>115.64</v>
      </c>
    </row>
    <row r="183" spans="1:4">
      <c r="A183" s="63" t="s">
        <v>407</v>
      </c>
      <c r="B183" s="85">
        <v>86</v>
      </c>
      <c r="D183" s="82" t="s">
        <v>329</v>
      </c>
    </row>
    <row r="184" spans="1:4">
      <c r="A184" s="63" t="s">
        <v>326</v>
      </c>
      <c r="B184" s="85">
        <v>49</v>
      </c>
    </row>
    <row r="185" spans="1:4">
      <c r="A185" s="63" t="s">
        <v>327</v>
      </c>
      <c r="B185" s="85">
        <v>64.680000000000007</v>
      </c>
    </row>
    <row r="186" spans="1:4" ht="48">
      <c r="A186" s="65" t="s">
        <v>328</v>
      </c>
      <c r="B186" s="85">
        <v>369</v>
      </c>
    </row>
    <row r="187" spans="1:4">
      <c r="A187" s="65" t="s">
        <v>357</v>
      </c>
      <c r="B187" s="85">
        <v>83</v>
      </c>
    </row>
    <row r="188" spans="1:4">
      <c r="A188" s="65" t="s">
        <v>387</v>
      </c>
      <c r="B188" s="85">
        <v>83.1</v>
      </c>
    </row>
    <row r="189" spans="1:4">
      <c r="A189" s="65" t="s">
        <v>404</v>
      </c>
      <c r="B189" s="85">
        <v>84.4</v>
      </c>
    </row>
    <row r="190" spans="1:4">
      <c r="A190" s="65" t="s">
        <v>412</v>
      </c>
      <c r="B190" s="85">
        <v>84</v>
      </c>
    </row>
    <row r="191" spans="1:4">
      <c r="A191" s="65" t="s">
        <v>330</v>
      </c>
      <c r="B191" s="85">
        <v>117</v>
      </c>
    </row>
    <row r="192" spans="1:4">
      <c r="A192" s="65" t="s">
        <v>331</v>
      </c>
      <c r="B192" s="85">
        <v>36</v>
      </c>
    </row>
    <row r="193" spans="1:4">
      <c r="A193" s="65" t="s">
        <v>333</v>
      </c>
      <c r="B193" s="85">
        <v>72</v>
      </c>
      <c r="C193" s="70">
        <v>1328.56</v>
      </c>
    </row>
    <row r="194" spans="1:4">
      <c r="A194" s="65"/>
      <c r="B194" s="86">
        <f>SUM(B181:B193)</f>
        <v>1328.56</v>
      </c>
      <c r="C194" s="72">
        <f>SUM(C179:C193)</f>
        <v>15495.08</v>
      </c>
    </row>
    <row r="195" spans="1:4" ht="28">
      <c r="A195" s="163">
        <v>2018.04</v>
      </c>
      <c r="B195" s="164"/>
    </row>
    <row r="196" spans="1:4">
      <c r="A196" s="65" t="s">
        <v>415</v>
      </c>
      <c r="B196" s="85">
        <v>288</v>
      </c>
    </row>
    <row r="197" spans="1:4">
      <c r="A197" s="65" t="s">
        <v>339</v>
      </c>
      <c r="B197" s="85">
        <v>82</v>
      </c>
    </row>
    <row r="198" spans="1:4">
      <c r="A198" s="63" t="s">
        <v>340</v>
      </c>
      <c r="B198" s="85">
        <v>114.5</v>
      </c>
    </row>
    <row r="199" spans="1:4">
      <c r="C199" s="70">
        <f>SUM(B200,0)</f>
        <v>484.5</v>
      </c>
    </row>
    <row r="200" spans="1:4">
      <c r="B200" s="86">
        <f>SUM(B196:B199)</f>
        <v>484.5</v>
      </c>
      <c r="C200" s="72">
        <f>SUM(C190:C199)</f>
        <v>17308.14</v>
      </c>
    </row>
    <row r="201" spans="1:4" ht="28">
      <c r="A201" s="163">
        <v>2018.05</v>
      </c>
      <c r="B201" s="164"/>
    </row>
    <row r="202" spans="1:4">
      <c r="A202" s="63" t="s">
        <v>341</v>
      </c>
      <c r="B202" s="85">
        <v>137.19999999999999</v>
      </c>
    </row>
    <row r="203" spans="1:4">
      <c r="A203" s="63" t="s">
        <v>343</v>
      </c>
      <c r="B203" s="85">
        <v>55</v>
      </c>
    </row>
    <row r="204" spans="1:4">
      <c r="A204" s="73" t="s">
        <v>345</v>
      </c>
      <c r="B204" s="84">
        <v>9.9</v>
      </c>
      <c r="D204" s="82" t="s">
        <v>344</v>
      </c>
    </row>
    <row r="205" spans="1:4">
      <c r="A205" s="63" t="s">
        <v>438</v>
      </c>
      <c r="B205" s="85">
        <v>84</v>
      </c>
    </row>
    <row r="206" spans="1:4">
      <c r="A206" s="73" t="s">
        <v>346</v>
      </c>
      <c r="B206" s="84">
        <v>9.9</v>
      </c>
      <c r="D206" s="82" t="s">
        <v>344</v>
      </c>
    </row>
    <row r="207" spans="1:4">
      <c r="A207" s="63" t="s">
        <v>439</v>
      </c>
      <c r="B207" s="85">
        <v>84</v>
      </c>
    </row>
    <row r="208" spans="1:4">
      <c r="A208" s="63" t="s">
        <v>437</v>
      </c>
      <c r="B208" s="85">
        <v>84</v>
      </c>
    </row>
    <row r="209" spans="1:4">
      <c r="A209" s="73" t="s">
        <v>347</v>
      </c>
      <c r="B209" s="84">
        <v>10</v>
      </c>
      <c r="D209" s="82" t="s">
        <v>348</v>
      </c>
    </row>
    <row r="210" spans="1:4">
      <c r="C210" s="70">
        <f>SUM(B211,0)</f>
        <v>474</v>
      </c>
    </row>
    <row r="211" spans="1:4">
      <c r="B211" s="86">
        <f>SUM(B202:B210)</f>
        <v>474</v>
      </c>
      <c r="C211" s="72">
        <f>SUM(C200:C210)</f>
        <v>17782.14</v>
      </c>
    </row>
    <row r="212" spans="1:4" ht="28">
      <c r="A212" s="163" t="s">
        <v>349</v>
      </c>
      <c r="B212" s="164"/>
    </row>
    <row r="213" spans="1:4">
      <c r="C213" s="70">
        <v>0</v>
      </c>
    </row>
    <row r="214" spans="1:4">
      <c r="B214" s="86">
        <f>SUM(B213:B213)</f>
        <v>0</v>
      </c>
      <c r="C214" s="72">
        <f>SUM(C211:C213)</f>
        <v>17782.14</v>
      </c>
    </row>
    <row r="215" spans="1:4" ht="28">
      <c r="A215" s="163">
        <v>2018.08</v>
      </c>
      <c r="B215" s="164"/>
    </row>
    <row r="216" spans="1:4">
      <c r="A216" s="63" t="s">
        <v>386</v>
      </c>
      <c r="B216" s="85">
        <v>68</v>
      </c>
    </row>
    <row r="217" spans="1:4">
      <c r="A217" s="63" t="s">
        <v>405</v>
      </c>
      <c r="B217" s="85">
        <v>155.80000000000001</v>
      </c>
    </row>
    <row r="218" spans="1:4">
      <c r="A218" s="63" t="s">
        <v>416</v>
      </c>
      <c r="B218" s="85">
        <v>147.69999999999999</v>
      </c>
    </row>
    <row r="219" spans="1:4">
      <c r="A219" s="73" t="s">
        <v>398</v>
      </c>
      <c r="B219" s="84">
        <v>9.7100000000000009</v>
      </c>
      <c r="D219" s="82" t="s">
        <v>399</v>
      </c>
    </row>
    <row r="220" spans="1:4">
      <c r="A220" s="73" t="s">
        <v>401</v>
      </c>
      <c r="B220" s="84">
        <v>9.7100000000000009</v>
      </c>
      <c r="D220" s="82" t="s">
        <v>400</v>
      </c>
    </row>
    <row r="221" spans="1:4">
      <c r="A221" s="73" t="s">
        <v>402</v>
      </c>
      <c r="B221" s="84">
        <v>9.7100000000000009</v>
      </c>
      <c r="D221" s="82" t="s">
        <v>400</v>
      </c>
    </row>
    <row r="222" spans="1:4">
      <c r="A222" s="73" t="s">
        <v>403</v>
      </c>
      <c r="B222" s="84">
        <v>9.7100000000000009</v>
      </c>
      <c r="D222" s="82" t="s">
        <v>400</v>
      </c>
    </row>
    <row r="223" spans="1:4">
      <c r="A223" s="63" t="s">
        <v>408</v>
      </c>
      <c r="B223" s="85">
        <v>70.78</v>
      </c>
    </row>
    <row r="224" spans="1:4">
      <c r="A224" s="63" t="s">
        <v>409</v>
      </c>
      <c r="B224" s="85">
        <v>339</v>
      </c>
    </row>
    <row r="225" spans="1:4">
      <c r="C225" s="70">
        <v>820.12</v>
      </c>
    </row>
    <row r="226" spans="1:4">
      <c r="B226" s="86">
        <f>SUM(B216:B225)</f>
        <v>820.11999999999989</v>
      </c>
      <c r="C226" s="72">
        <f>SUM(C214:C225)</f>
        <v>18602.259999999998</v>
      </c>
    </row>
    <row r="227" spans="1:4" ht="28">
      <c r="A227" s="163" t="s">
        <v>410</v>
      </c>
      <c r="B227" s="164"/>
    </row>
    <row r="228" spans="1:4">
      <c r="A228" s="63" t="s">
        <v>411</v>
      </c>
      <c r="B228" s="85">
        <v>177</v>
      </c>
    </row>
    <row r="229" spans="1:4">
      <c r="A229" s="63" t="s">
        <v>425</v>
      </c>
      <c r="B229" s="85">
        <v>201</v>
      </c>
    </row>
    <row r="230" spans="1:4">
      <c r="A230" s="73" t="s">
        <v>417</v>
      </c>
      <c r="B230" s="84">
        <v>10</v>
      </c>
      <c r="D230" s="82" t="s">
        <v>414</v>
      </c>
    </row>
    <row r="231" spans="1:4">
      <c r="C231" s="70">
        <v>388</v>
      </c>
    </row>
    <row r="232" spans="1:4">
      <c r="B232" s="86">
        <f>SUM(B228:B231)</f>
        <v>388</v>
      </c>
      <c r="C232" s="72">
        <f>SUM(C225:C231)</f>
        <v>19810.379999999997</v>
      </c>
    </row>
    <row r="233" spans="1:4" ht="28">
      <c r="A233" s="163" t="s">
        <v>418</v>
      </c>
      <c r="B233" s="164"/>
    </row>
    <row r="234" spans="1:4">
      <c r="A234" s="73" t="s">
        <v>423</v>
      </c>
      <c r="B234" s="84">
        <v>9.66</v>
      </c>
      <c r="D234" s="82" t="s">
        <v>422</v>
      </c>
    </row>
    <row r="235" spans="1:4">
      <c r="A235" s="73" t="s">
        <v>419</v>
      </c>
      <c r="B235" s="84">
        <v>9.66</v>
      </c>
      <c r="D235" s="82" t="s">
        <v>422</v>
      </c>
    </row>
    <row r="236" spans="1:4">
      <c r="A236" s="73" t="s">
        <v>424</v>
      </c>
      <c r="B236" s="84">
        <v>9.66</v>
      </c>
      <c r="D236" s="82" t="s">
        <v>422</v>
      </c>
    </row>
    <row r="237" spans="1:4">
      <c r="A237" s="73" t="s">
        <v>420</v>
      </c>
      <c r="B237" s="84">
        <v>9.66</v>
      </c>
      <c r="D237" s="82" t="s">
        <v>422</v>
      </c>
    </row>
    <row r="238" spans="1:4">
      <c r="A238" s="73" t="s">
        <v>421</v>
      </c>
      <c r="B238" s="84">
        <v>9.66</v>
      </c>
      <c r="D238" s="82" t="s">
        <v>422</v>
      </c>
    </row>
    <row r="239" spans="1:4">
      <c r="A239" s="73" t="s">
        <v>426</v>
      </c>
      <c r="B239" s="84">
        <v>9.66</v>
      </c>
      <c r="D239" s="82" t="s">
        <v>422</v>
      </c>
    </row>
    <row r="240" spans="1:4">
      <c r="A240" s="73" t="s">
        <v>427</v>
      </c>
      <c r="B240" s="84">
        <v>9.66</v>
      </c>
      <c r="D240" s="82" t="s">
        <v>422</v>
      </c>
    </row>
    <row r="241" spans="1:4">
      <c r="A241" s="73" t="s">
        <v>428</v>
      </c>
      <c r="B241" s="84">
        <v>9.66</v>
      </c>
      <c r="D241" s="82" t="s">
        <v>422</v>
      </c>
    </row>
    <row r="242" spans="1:4">
      <c r="A242" s="73" t="s">
        <v>434</v>
      </c>
      <c r="B242" s="84">
        <v>9.66</v>
      </c>
      <c r="D242" s="82" t="s">
        <v>422</v>
      </c>
    </row>
    <row r="243" spans="1:4">
      <c r="A243" s="73" t="s">
        <v>429</v>
      </c>
      <c r="B243" s="84">
        <v>9.66</v>
      </c>
      <c r="D243" s="82" t="s">
        <v>422</v>
      </c>
    </row>
    <row r="244" spans="1:4">
      <c r="A244" s="73" t="s">
        <v>430</v>
      </c>
      <c r="B244" s="84">
        <v>9.66</v>
      </c>
      <c r="D244" s="82" t="s">
        <v>422</v>
      </c>
    </row>
    <row r="245" spans="1:4">
      <c r="A245" s="73" t="s">
        <v>431</v>
      </c>
      <c r="B245" s="84">
        <v>9.6</v>
      </c>
      <c r="D245" s="82" t="s">
        <v>422</v>
      </c>
    </row>
    <row r="246" spans="1:4">
      <c r="A246" s="73" t="s">
        <v>432</v>
      </c>
      <c r="B246" s="84">
        <v>9.61</v>
      </c>
      <c r="D246" s="82" t="s">
        <v>422</v>
      </c>
    </row>
    <row r="247" spans="1:4">
      <c r="A247" s="63" t="s">
        <v>433</v>
      </c>
      <c r="B247" s="85">
        <v>108.8</v>
      </c>
    </row>
    <row r="248" spans="1:4">
      <c r="A248" s="73" t="s">
        <v>435</v>
      </c>
      <c r="B248" s="84">
        <v>9.61</v>
      </c>
      <c r="D248" s="82" t="s">
        <v>422</v>
      </c>
    </row>
    <row r="249" spans="1:4">
      <c r="A249" s="73" t="s">
        <v>436</v>
      </c>
      <c r="B249" s="84">
        <v>9.61</v>
      </c>
      <c r="D249" s="82" t="s">
        <v>422</v>
      </c>
    </row>
    <row r="250" spans="1:4">
      <c r="A250" s="73" t="s">
        <v>445</v>
      </c>
      <c r="B250" s="84">
        <v>9.61</v>
      </c>
      <c r="D250" s="82" t="s">
        <v>422</v>
      </c>
    </row>
    <row r="251" spans="1:4">
      <c r="B251" s="102"/>
      <c r="C251" s="70">
        <v>115.86</v>
      </c>
    </row>
    <row r="252" spans="1:4">
      <c r="B252" s="86">
        <f>SUM(B234:B251)</f>
        <v>263.10000000000002</v>
      </c>
      <c r="C252" s="72">
        <f>SUM(C232:C251)</f>
        <v>19926.239999999998</v>
      </c>
    </row>
    <row r="253" spans="1:4" ht="28">
      <c r="A253" s="163">
        <v>2018.11</v>
      </c>
      <c r="B253" s="164"/>
    </row>
    <row r="254" spans="1:4">
      <c r="A254" s="73" t="s">
        <v>440</v>
      </c>
      <c r="B254" s="84">
        <v>9.61</v>
      </c>
      <c r="D254" s="82" t="s">
        <v>422</v>
      </c>
    </row>
    <row r="255" spans="1:4">
      <c r="A255" s="63" t="s">
        <v>441</v>
      </c>
      <c r="B255" s="85">
        <v>68</v>
      </c>
    </row>
    <row r="256" spans="1:4">
      <c r="A256" s="63" t="s">
        <v>442</v>
      </c>
      <c r="B256" s="85">
        <v>80.3</v>
      </c>
    </row>
    <row r="257" spans="1:10">
      <c r="A257" s="63" t="s">
        <v>443</v>
      </c>
      <c r="B257" s="85">
        <v>129.69999999999999</v>
      </c>
    </row>
    <row r="258" spans="1:10">
      <c r="A258" s="73" t="s">
        <v>444</v>
      </c>
      <c r="B258" s="84">
        <v>9.61</v>
      </c>
      <c r="D258" s="82" t="s">
        <v>422</v>
      </c>
    </row>
    <row r="260" spans="1:10">
      <c r="C260" s="70">
        <v>297.22000000000003</v>
      </c>
    </row>
    <row r="261" spans="1:10">
      <c r="B261" s="85">
        <f>SUM(B254:B260)</f>
        <v>297.22000000000003</v>
      </c>
      <c r="C261" s="72">
        <f>SUM(C252:C260)</f>
        <v>20223.46</v>
      </c>
    </row>
    <row r="269" spans="1:10">
      <c r="I269" s="78"/>
      <c r="J269"/>
    </row>
    <row r="270" spans="1:10">
      <c r="I270" s="78"/>
      <c r="J270"/>
    </row>
    <row r="339" spans="10:10">
      <c r="J339" s="80"/>
    </row>
    <row r="381" spans="9:9">
      <c r="I381" s="79"/>
    </row>
    <row r="669" spans="15:15">
      <c r="O669" s="79"/>
    </row>
    <row r="674" spans="14:25">
      <c r="Y674">
        <v>9</v>
      </c>
    </row>
    <row r="675" spans="14:25">
      <c r="Y675">
        <v>12</v>
      </c>
    </row>
    <row r="676" spans="14:25">
      <c r="Y676">
        <v>8</v>
      </c>
    </row>
    <row r="677" spans="14:25">
      <c r="N677" s="79"/>
      <c r="Y677">
        <v>10</v>
      </c>
    </row>
    <row r="678" spans="14:25">
      <c r="Y678">
        <v>10</v>
      </c>
    </row>
    <row r="679" spans="14:25">
      <c r="Y679">
        <v>9</v>
      </c>
    </row>
    <row r="680" spans="14:25">
      <c r="Y680">
        <v>16</v>
      </c>
    </row>
    <row r="681" spans="14:25">
      <c r="Y681">
        <v>9</v>
      </c>
    </row>
    <row r="682" spans="14:25">
      <c r="Y682">
        <v>6</v>
      </c>
    </row>
    <row r="683" spans="14:25">
      <c r="Y683">
        <v>8</v>
      </c>
    </row>
    <row r="684" spans="14:25">
      <c r="Y684" s="81">
        <f>SUM(Y674:Y683)</f>
        <v>97</v>
      </c>
    </row>
  </sheetData>
  <mergeCells count="32">
    <mergeCell ref="A253:B253"/>
    <mergeCell ref="A233:B233"/>
    <mergeCell ref="A227:B227"/>
    <mergeCell ref="A1:B1"/>
    <mergeCell ref="A5:B5"/>
    <mergeCell ref="A12:B12"/>
    <mergeCell ref="A16:B16"/>
    <mergeCell ref="A18:B18"/>
    <mergeCell ref="A113:B113"/>
    <mergeCell ref="A88:B88"/>
    <mergeCell ref="A55:B55"/>
    <mergeCell ref="A23:B23"/>
    <mergeCell ref="A25:B25"/>
    <mergeCell ref="A34:B34"/>
    <mergeCell ref="A45:B45"/>
    <mergeCell ref="A49:B49"/>
    <mergeCell ref="A215:B215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 A227 A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2018-11-27T14:06:01Z</dcterms:modified>
  <cp:category/>
</cp:coreProperties>
</file>