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365stanford-my.sharepoint.com/personal/lgue26_stanford_edu/Documents/Jewett Lab/P4 MHCI CFPS_/P4E20/Analysis/"/>
    </mc:Choice>
  </mc:AlternateContent>
  <xr:revisionPtr revIDLastSave="661" documentId="8_{6780FE72-D3E7-45D5-89CC-9607610D47B4}" xr6:coauthVersionLast="47" xr6:coauthVersionMax="47" xr10:uidLastSave="{06114990-364B-5E4D-B4FD-18EF359A8899}"/>
  <bookViews>
    <workbookView xWindow="-30620" yWindow="2400" windowWidth="28800" windowHeight="15660" activeTab="1" xr2:uid="{00000000-000D-0000-FFFF-FFFF00000000}"/>
  </bookViews>
  <sheets>
    <sheet name="Data Input" sheetId="1" r:id="rId1"/>
    <sheet name="Data Output" sheetId="4" r:id="rId2"/>
    <sheet name="Notes" sheetId="3" r:id="rId3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4" i="1" l="1"/>
  <c r="Z44" i="1"/>
  <c r="Y44" i="1"/>
  <c r="X44" i="1"/>
  <c r="W44" i="1"/>
  <c r="V44" i="1"/>
  <c r="U44" i="1"/>
  <c r="T41" i="1"/>
  <c r="L44" i="1"/>
  <c r="U38" i="1"/>
  <c r="T38" i="1"/>
  <c r="G11" i="1"/>
  <c r="P21" i="1"/>
  <c r="Q21" i="1" s="1"/>
  <c r="P22" i="1"/>
  <c r="Q22" i="1"/>
  <c r="P23" i="1"/>
  <c r="Q23" i="1" s="1"/>
  <c r="L21" i="1"/>
  <c r="M21" i="1" s="1"/>
  <c r="L22" i="1"/>
  <c r="M22" i="1"/>
  <c r="L23" i="1"/>
  <c r="M23" i="1" s="1"/>
  <c r="F12" i="1"/>
  <c r="G12" i="1"/>
  <c r="L12" i="1"/>
  <c r="M12" i="1"/>
  <c r="P218" i="1"/>
  <c r="Q218" i="1" s="1"/>
  <c r="R218" i="1" s="1"/>
  <c r="S218" i="1" s="1"/>
  <c r="L218" i="1"/>
  <c r="M218" i="1" s="1"/>
  <c r="N218" i="1" s="1"/>
  <c r="O218" i="1" s="1"/>
  <c r="G218" i="1"/>
  <c r="F218" i="1"/>
  <c r="P217" i="1"/>
  <c r="Q217" i="1" s="1"/>
  <c r="R217" i="1" s="1"/>
  <c r="S217" i="1" s="1"/>
  <c r="L217" i="1"/>
  <c r="M217" i="1" s="1"/>
  <c r="N217" i="1" s="1"/>
  <c r="O217" i="1" s="1"/>
  <c r="G217" i="1"/>
  <c r="F217" i="1"/>
  <c r="P216" i="1"/>
  <c r="Q216" i="1" s="1"/>
  <c r="L216" i="1"/>
  <c r="M216" i="1"/>
  <c r="N216" i="1" s="1"/>
  <c r="G216" i="1"/>
  <c r="F216" i="1"/>
  <c r="P215" i="1"/>
  <c r="Q215" i="1" s="1"/>
  <c r="R215" i="1" s="1"/>
  <c r="S215" i="1" s="1"/>
  <c r="L215" i="1"/>
  <c r="M215" i="1" s="1"/>
  <c r="G215" i="1"/>
  <c r="F215" i="1"/>
  <c r="P214" i="1"/>
  <c r="Q214" i="1" s="1"/>
  <c r="L214" i="1"/>
  <c r="M214" i="1" s="1"/>
  <c r="N214" i="1" s="1"/>
  <c r="O214" i="1" s="1"/>
  <c r="G214" i="1"/>
  <c r="F214" i="1"/>
  <c r="P213" i="1"/>
  <c r="Q213" i="1" s="1"/>
  <c r="L213" i="1"/>
  <c r="M213" i="1" s="1"/>
  <c r="N213" i="1" s="1"/>
  <c r="G213" i="1"/>
  <c r="F213" i="1"/>
  <c r="P212" i="1"/>
  <c r="Q212" i="1" s="1"/>
  <c r="L212" i="1"/>
  <c r="M212" i="1" s="1"/>
  <c r="G212" i="1"/>
  <c r="F212" i="1"/>
  <c r="P211" i="1"/>
  <c r="Q211" i="1" s="1"/>
  <c r="R211" i="1" s="1"/>
  <c r="S211" i="1" s="1"/>
  <c r="L211" i="1"/>
  <c r="M211" i="1" s="1"/>
  <c r="G211" i="1"/>
  <c r="F211" i="1"/>
  <c r="P210" i="1"/>
  <c r="Q210" i="1" s="1"/>
  <c r="L210" i="1"/>
  <c r="M210" i="1" s="1"/>
  <c r="N210" i="1" s="1"/>
  <c r="U212" i="1" s="1"/>
  <c r="G210" i="1"/>
  <c r="F210" i="1"/>
  <c r="P209" i="1"/>
  <c r="Q209" i="1" s="1"/>
  <c r="L209" i="1"/>
  <c r="M209" i="1" s="1"/>
  <c r="G209" i="1"/>
  <c r="F209" i="1"/>
  <c r="P208" i="1"/>
  <c r="Q208" i="1" s="1"/>
  <c r="R208" i="1" s="1"/>
  <c r="S208" i="1" s="1"/>
  <c r="L208" i="1"/>
  <c r="M208" i="1" s="1"/>
  <c r="G208" i="1"/>
  <c r="F208" i="1"/>
  <c r="P207" i="1"/>
  <c r="Q207" i="1" s="1"/>
  <c r="L207" i="1"/>
  <c r="M207" i="1" s="1"/>
  <c r="N207" i="1" s="1"/>
  <c r="G207" i="1"/>
  <c r="F207" i="1"/>
  <c r="P206" i="1"/>
  <c r="Q206" i="1" s="1"/>
  <c r="R206" i="1" s="1"/>
  <c r="S206" i="1" s="1"/>
  <c r="L206" i="1"/>
  <c r="M206" i="1" s="1"/>
  <c r="N206" i="1" s="1"/>
  <c r="O206" i="1" s="1"/>
  <c r="G206" i="1"/>
  <c r="F206" i="1"/>
  <c r="P205" i="1"/>
  <c r="Q205" i="1" s="1"/>
  <c r="R205" i="1" s="1"/>
  <c r="S205" i="1" s="1"/>
  <c r="L205" i="1"/>
  <c r="M205" i="1" s="1"/>
  <c r="N205" i="1" s="1"/>
  <c r="O205" i="1" s="1"/>
  <c r="G205" i="1"/>
  <c r="F205" i="1"/>
  <c r="P204" i="1"/>
  <c r="Q204" i="1" s="1"/>
  <c r="L204" i="1"/>
  <c r="M204" i="1"/>
  <c r="G204" i="1"/>
  <c r="F204" i="1"/>
  <c r="P203" i="1"/>
  <c r="Q203" i="1" s="1"/>
  <c r="R203" i="1" s="1"/>
  <c r="S203" i="1" s="1"/>
  <c r="L203" i="1"/>
  <c r="M203" i="1" s="1"/>
  <c r="N203" i="1" s="1"/>
  <c r="O203" i="1" s="1"/>
  <c r="G203" i="1"/>
  <c r="F203" i="1"/>
  <c r="P202" i="1"/>
  <c r="Q202" i="1" s="1"/>
  <c r="L202" i="1"/>
  <c r="M202" i="1" s="1"/>
  <c r="N202" i="1"/>
  <c r="O202" i="1" s="1"/>
  <c r="G202" i="1"/>
  <c r="F202" i="1"/>
  <c r="P201" i="1"/>
  <c r="Q201" i="1" s="1"/>
  <c r="R201" i="1" s="1"/>
  <c r="L201" i="1"/>
  <c r="M201" i="1"/>
  <c r="N201" i="1" s="1"/>
  <c r="G201" i="1"/>
  <c r="F201" i="1"/>
  <c r="P200" i="1"/>
  <c r="Q200" i="1" s="1"/>
  <c r="R200" i="1" s="1"/>
  <c r="S200" i="1" s="1"/>
  <c r="L200" i="1"/>
  <c r="M200" i="1" s="1"/>
  <c r="G200" i="1"/>
  <c r="F200" i="1"/>
  <c r="P199" i="1"/>
  <c r="Q199" i="1" s="1"/>
  <c r="L199" i="1"/>
  <c r="M199" i="1" s="1"/>
  <c r="G199" i="1"/>
  <c r="F199" i="1"/>
  <c r="R199" i="1" s="1"/>
  <c r="S199" i="1" s="1"/>
  <c r="P198" i="1"/>
  <c r="Q198" i="1" s="1"/>
  <c r="R198" i="1" s="1"/>
  <c r="V200" i="1" s="1"/>
  <c r="L198" i="1"/>
  <c r="M198" i="1" s="1"/>
  <c r="N198" i="1" s="1"/>
  <c r="O198" i="1" s="1"/>
  <c r="G198" i="1"/>
  <c r="F198" i="1"/>
  <c r="P197" i="1"/>
  <c r="Q197" i="1" s="1"/>
  <c r="L197" i="1"/>
  <c r="M197" i="1" s="1"/>
  <c r="G197" i="1"/>
  <c r="F197" i="1"/>
  <c r="P196" i="1"/>
  <c r="Q196" i="1" s="1"/>
  <c r="R196" i="1" s="1"/>
  <c r="S196" i="1" s="1"/>
  <c r="L196" i="1"/>
  <c r="M196" i="1" s="1"/>
  <c r="N196" i="1" s="1"/>
  <c r="O196" i="1" s="1"/>
  <c r="G196" i="1"/>
  <c r="F196" i="1"/>
  <c r="P195" i="1"/>
  <c r="Q195" i="1" s="1"/>
  <c r="L195" i="1"/>
  <c r="M195" i="1"/>
  <c r="N195" i="1" s="1"/>
  <c r="G195" i="1"/>
  <c r="F195" i="1"/>
  <c r="P194" i="1"/>
  <c r="Q194" i="1" s="1"/>
  <c r="R194" i="1" s="1"/>
  <c r="S194" i="1" s="1"/>
  <c r="L194" i="1"/>
  <c r="M194" i="1" s="1"/>
  <c r="G194" i="1"/>
  <c r="F194" i="1"/>
  <c r="P193" i="1"/>
  <c r="Q193" i="1" s="1"/>
  <c r="R193" i="1"/>
  <c r="S193" i="1" s="1"/>
  <c r="L193" i="1"/>
  <c r="M193" i="1" s="1"/>
  <c r="G193" i="1"/>
  <c r="F193" i="1"/>
  <c r="P192" i="1"/>
  <c r="Q192" i="1" s="1"/>
  <c r="L192" i="1"/>
  <c r="M192" i="1" s="1"/>
  <c r="N192" i="1" s="1"/>
  <c r="U194" i="1" s="1"/>
  <c r="G192" i="1"/>
  <c r="F192" i="1"/>
  <c r="P191" i="1"/>
  <c r="Q191" i="1" s="1"/>
  <c r="R191" i="1" s="1"/>
  <c r="S191" i="1" s="1"/>
  <c r="L191" i="1"/>
  <c r="M191" i="1" s="1"/>
  <c r="G191" i="1"/>
  <c r="F191" i="1"/>
  <c r="P190" i="1"/>
  <c r="Q190" i="1" s="1"/>
  <c r="L190" i="1"/>
  <c r="M190" i="1" s="1"/>
  <c r="N190" i="1" s="1"/>
  <c r="O190" i="1" s="1"/>
  <c r="G190" i="1"/>
  <c r="F190" i="1"/>
  <c r="P189" i="1"/>
  <c r="Q189" i="1" s="1"/>
  <c r="R189" i="1" s="1"/>
  <c r="L189" i="1"/>
  <c r="M189" i="1" s="1"/>
  <c r="N189" i="1" s="1"/>
  <c r="T191" i="1" s="1"/>
  <c r="G189" i="1"/>
  <c r="F189" i="1"/>
  <c r="P186" i="1"/>
  <c r="Q186" i="1" s="1"/>
  <c r="P188" i="1"/>
  <c r="Q188" i="1" s="1"/>
  <c r="L188" i="1"/>
  <c r="M188" i="1" s="1"/>
  <c r="N188" i="1" s="1"/>
  <c r="O188" i="1" s="1"/>
  <c r="G188" i="1"/>
  <c r="F188" i="1"/>
  <c r="P187" i="1"/>
  <c r="Q187" i="1" s="1"/>
  <c r="L187" i="1"/>
  <c r="M187" i="1" s="1"/>
  <c r="N187" i="1" s="1"/>
  <c r="O187" i="1" s="1"/>
  <c r="G187" i="1"/>
  <c r="F187" i="1"/>
  <c r="L186" i="1"/>
  <c r="M186" i="1" s="1"/>
  <c r="N186" i="1" s="1"/>
  <c r="G186" i="1"/>
  <c r="F186" i="1"/>
  <c r="P185" i="1"/>
  <c r="Q185" i="1"/>
  <c r="L185" i="1"/>
  <c r="M185" i="1"/>
  <c r="N185" i="1"/>
  <c r="O185" i="1" s="1"/>
  <c r="G185" i="1"/>
  <c r="F185" i="1"/>
  <c r="P184" i="1"/>
  <c r="Q184" i="1"/>
  <c r="L184" i="1"/>
  <c r="M184" i="1"/>
  <c r="G184" i="1"/>
  <c r="F184" i="1"/>
  <c r="P183" i="1"/>
  <c r="Q183" i="1" s="1"/>
  <c r="R183" i="1" s="1"/>
  <c r="L183" i="1"/>
  <c r="M183" i="1" s="1"/>
  <c r="G183" i="1"/>
  <c r="F183" i="1"/>
  <c r="P182" i="1"/>
  <c r="Q182" i="1" s="1"/>
  <c r="R182" i="1" s="1"/>
  <c r="S182" i="1" s="1"/>
  <c r="L182" i="1"/>
  <c r="M182" i="1" s="1"/>
  <c r="G182" i="1"/>
  <c r="F182" i="1"/>
  <c r="P181" i="1"/>
  <c r="Q181" i="1" s="1"/>
  <c r="L181" i="1"/>
  <c r="M181" i="1" s="1"/>
  <c r="N181" i="1" s="1"/>
  <c r="O181" i="1" s="1"/>
  <c r="G181" i="1"/>
  <c r="F181" i="1"/>
  <c r="P180" i="1"/>
  <c r="Q180" i="1"/>
  <c r="L180" i="1"/>
  <c r="M180" i="1" s="1"/>
  <c r="N180" i="1" s="1"/>
  <c r="G180" i="1"/>
  <c r="F180" i="1"/>
  <c r="P179" i="1"/>
  <c r="Q179" i="1" s="1"/>
  <c r="R179" i="1" s="1"/>
  <c r="S179" i="1" s="1"/>
  <c r="L179" i="1"/>
  <c r="M179" i="1" s="1"/>
  <c r="N179" i="1" s="1"/>
  <c r="O179" i="1" s="1"/>
  <c r="G179" i="1"/>
  <c r="F179" i="1"/>
  <c r="P178" i="1"/>
  <c r="Q178" i="1" s="1"/>
  <c r="R178" i="1" s="1"/>
  <c r="S178" i="1" s="1"/>
  <c r="L178" i="1"/>
  <c r="M178" i="1" s="1"/>
  <c r="N178" i="1" s="1"/>
  <c r="O178" i="1" s="1"/>
  <c r="G178" i="1"/>
  <c r="F178" i="1"/>
  <c r="P177" i="1"/>
  <c r="Q177" i="1"/>
  <c r="R177" i="1" s="1"/>
  <c r="L177" i="1"/>
  <c r="M177" i="1" s="1"/>
  <c r="N177" i="1" s="1"/>
  <c r="T179" i="1" s="1"/>
  <c r="G177" i="1"/>
  <c r="F177" i="1"/>
  <c r="P176" i="1"/>
  <c r="Q176" i="1"/>
  <c r="L176" i="1"/>
  <c r="M176" i="1" s="1"/>
  <c r="G176" i="1"/>
  <c r="F176" i="1"/>
  <c r="P175" i="1"/>
  <c r="Q175" i="1" s="1"/>
  <c r="L175" i="1"/>
  <c r="M175" i="1" s="1"/>
  <c r="G175" i="1"/>
  <c r="F175" i="1"/>
  <c r="P174" i="1"/>
  <c r="Q174" i="1" s="1"/>
  <c r="R174" i="1" s="1"/>
  <c r="V176" i="1" s="1"/>
  <c r="L174" i="1"/>
  <c r="M174" i="1"/>
  <c r="N174" i="1" s="1"/>
  <c r="G174" i="1"/>
  <c r="F174" i="1"/>
  <c r="P173" i="1"/>
  <c r="Q173" i="1" s="1"/>
  <c r="L173" i="1"/>
  <c r="M173" i="1" s="1"/>
  <c r="N173" i="1" s="1"/>
  <c r="O173" i="1" s="1"/>
  <c r="G173" i="1"/>
  <c r="F173" i="1"/>
  <c r="P172" i="1"/>
  <c r="Q172" i="1"/>
  <c r="R172" i="1" s="1"/>
  <c r="S172" i="1" s="1"/>
  <c r="L172" i="1"/>
  <c r="M172" i="1" s="1"/>
  <c r="N172" i="1" s="1"/>
  <c r="O172" i="1" s="1"/>
  <c r="G172" i="1"/>
  <c r="F172" i="1"/>
  <c r="P171" i="1"/>
  <c r="Q171" i="1" s="1"/>
  <c r="L171" i="1"/>
  <c r="M171" i="1" s="1"/>
  <c r="G171" i="1"/>
  <c r="F171" i="1"/>
  <c r="P170" i="1"/>
  <c r="Q170" i="1" s="1"/>
  <c r="R170" i="1" s="1"/>
  <c r="S170" i="1" s="1"/>
  <c r="L170" i="1"/>
  <c r="M170" i="1" s="1"/>
  <c r="N170" i="1" s="1"/>
  <c r="O170" i="1" s="1"/>
  <c r="G170" i="1"/>
  <c r="F170" i="1"/>
  <c r="P169" i="1"/>
  <c r="Q169" i="1" s="1"/>
  <c r="R169" i="1" s="1"/>
  <c r="S169" i="1" s="1"/>
  <c r="L169" i="1"/>
  <c r="M169" i="1" s="1"/>
  <c r="N169" i="1" s="1"/>
  <c r="O169" i="1" s="1"/>
  <c r="G169" i="1"/>
  <c r="F169" i="1"/>
  <c r="P168" i="1"/>
  <c r="Q168" i="1" s="1"/>
  <c r="R168" i="1" s="1"/>
  <c r="S168" i="1" s="1"/>
  <c r="AA170" i="1" s="1"/>
  <c r="L168" i="1"/>
  <c r="M168" i="1"/>
  <c r="N168" i="1" s="1"/>
  <c r="T170" i="1" s="1"/>
  <c r="G168" i="1"/>
  <c r="F168" i="1"/>
  <c r="P167" i="1"/>
  <c r="Q167" i="1" s="1"/>
  <c r="L167" i="1"/>
  <c r="M167" i="1" s="1"/>
  <c r="N167" i="1" s="1"/>
  <c r="O167" i="1" s="1"/>
  <c r="G167" i="1"/>
  <c r="F167" i="1"/>
  <c r="R167" i="1" s="1"/>
  <c r="S167" i="1" s="1"/>
  <c r="P166" i="1"/>
  <c r="Q166" i="1" s="1"/>
  <c r="R166" i="1" s="1"/>
  <c r="S166" i="1" s="1"/>
  <c r="L166" i="1"/>
  <c r="M166" i="1" s="1"/>
  <c r="N166" i="1" s="1"/>
  <c r="O166" i="1" s="1"/>
  <c r="G166" i="1"/>
  <c r="F166" i="1"/>
  <c r="P165" i="1"/>
  <c r="Q165" i="1" s="1"/>
  <c r="L165" i="1"/>
  <c r="M165" i="1"/>
  <c r="G165" i="1"/>
  <c r="F165" i="1"/>
  <c r="L162" i="1"/>
  <c r="M162" i="1" s="1"/>
  <c r="N162" i="1" s="1"/>
  <c r="P164" i="1"/>
  <c r="Q164" i="1" s="1"/>
  <c r="L164" i="1"/>
  <c r="M164" i="1" s="1"/>
  <c r="N164" i="1" s="1"/>
  <c r="O164" i="1" s="1"/>
  <c r="G164" i="1"/>
  <c r="F164" i="1"/>
  <c r="P163" i="1"/>
  <c r="Q163" i="1" s="1"/>
  <c r="L163" i="1"/>
  <c r="M163" i="1"/>
  <c r="N163" i="1" s="1"/>
  <c r="O163" i="1" s="1"/>
  <c r="G163" i="1"/>
  <c r="R163" i="1" s="1"/>
  <c r="S163" i="1" s="1"/>
  <c r="F163" i="1"/>
  <c r="P162" i="1"/>
  <c r="Q162" i="1"/>
  <c r="R162" i="1" s="1"/>
  <c r="V164" i="1" s="1"/>
  <c r="G162" i="1"/>
  <c r="F162" i="1"/>
  <c r="S161" i="1"/>
  <c r="G161" i="1"/>
  <c r="F161" i="1"/>
  <c r="G160" i="1"/>
  <c r="F160" i="1"/>
  <c r="W161" i="1"/>
  <c r="T161" i="1"/>
  <c r="G159" i="1"/>
  <c r="F159" i="1"/>
  <c r="S158" i="1"/>
  <c r="G158" i="1"/>
  <c r="F158" i="1"/>
  <c r="S157" i="1"/>
  <c r="G157" i="1"/>
  <c r="F157" i="1"/>
  <c r="G156" i="1"/>
  <c r="F156" i="1"/>
  <c r="G155" i="1"/>
  <c r="F155" i="1"/>
  <c r="S154" i="1"/>
  <c r="G154" i="1"/>
  <c r="F154" i="1"/>
  <c r="G153" i="1"/>
  <c r="F153" i="1"/>
  <c r="S152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S146" i="1"/>
  <c r="G146" i="1"/>
  <c r="F146" i="1"/>
  <c r="G145" i="1"/>
  <c r="F145" i="1"/>
  <c r="W146" i="1"/>
  <c r="G144" i="1"/>
  <c r="F144" i="1"/>
  <c r="G143" i="1"/>
  <c r="F143" i="1"/>
  <c r="G142" i="1"/>
  <c r="F142" i="1"/>
  <c r="G141" i="1"/>
  <c r="S141" i="1" s="1"/>
  <c r="F141" i="1"/>
  <c r="G140" i="1"/>
  <c r="F140" i="1"/>
  <c r="S139" i="1"/>
  <c r="G139" i="1"/>
  <c r="F139" i="1"/>
  <c r="G138" i="1"/>
  <c r="F138" i="1"/>
  <c r="S137" i="1"/>
  <c r="G137" i="1"/>
  <c r="F137" i="1"/>
  <c r="S136" i="1"/>
  <c r="G136" i="1"/>
  <c r="F136" i="1"/>
  <c r="G135" i="1"/>
  <c r="F135" i="1"/>
  <c r="G134" i="1"/>
  <c r="F134" i="1"/>
  <c r="S133" i="1"/>
  <c r="G133" i="1"/>
  <c r="F133" i="1"/>
  <c r="G132" i="1"/>
  <c r="F132" i="1"/>
  <c r="S131" i="1"/>
  <c r="G131" i="1"/>
  <c r="F131" i="1"/>
  <c r="S130" i="1"/>
  <c r="G130" i="1"/>
  <c r="F130" i="1"/>
  <c r="U131" i="1"/>
  <c r="G129" i="1"/>
  <c r="F129" i="1"/>
  <c r="G128" i="1"/>
  <c r="F128" i="1"/>
  <c r="S127" i="1"/>
  <c r="G127" i="1"/>
  <c r="F127" i="1"/>
  <c r="G126" i="1"/>
  <c r="F126" i="1"/>
  <c r="G125" i="1"/>
  <c r="F125" i="1"/>
  <c r="G124" i="1"/>
  <c r="F124" i="1"/>
  <c r="G123" i="1"/>
  <c r="F123" i="1"/>
  <c r="S122" i="1"/>
  <c r="G122" i="1"/>
  <c r="F122" i="1"/>
  <c r="S121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U116" i="1" s="1"/>
  <c r="F114" i="1"/>
  <c r="S113" i="1"/>
  <c r="G113" i="1"/>
  <c r="F113" i="1"/>
  <c r="S112" i="1"/>
  <c r="G112" i="1"/>
  <c r="F112" i="1"/>
  <c r="G111" i="1"/>
  <c r="F111" i="1"/>
  <c r="S110" i="1"/>
  <c r="G110" i="1"/>
  <c r="F110" i="1"/>
  <c r="S109" i="1"/>
  <c r="G109" i="1"/>
  <c r="F109" i="1"/>
  <c r="G108" i="1"/>
  <c r="F108" i="1"/>
  <c r="T110" i="1" s="1"/>
  <c r="S107" i="1"/>
  <c r="G107" i="1"/>
  <c r="F107" i="1"/>
  <c r="S106" i="1"/>
  <c r="G106" i="1"/>
  <c r="F106" i="1"/>
  <c r="G105" i="1"/>
  <c r="F105" i="1"/>
  <c r="W107" i="1" s="1"/>
  <c r="S104" i="1"/>
  <c r="G104" i="1"/>
  <c r="F104" i="1"/>
  <c r="S103" i="1"/>
  <c r="G103" i="1"/>
  <c r="F103" i="1"/>
  <c r="G102" i="1"/>
  <c r="F102" i="1"/>
  <c r="S101" i="1"/>
  <c r="G101" i="1"/>
  <c r="F101" i="1"/>
  <c r="G100" i="1"/>
  <c r="F100" i="1"/>
  <c r="G99" i="1"/>
  <c r="F99" i="1"/>
  <c r="G98" i="1"/>
  <c r="F98" i="1"/>
  <c r="G97" i="1"/>
  <c r="F97" i="1"/>
  <c r="S97" i="1" s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S89" i="1" s="1"/>
  <c r="G88" i="1"/>
  <c r="F88" i="1"/>
  <c r="S88" i="1" s="1"/>
  <c r="G87" i="1"/>
  <c r="F87" i="1"/>
  <c r="G86" i="1"/>
  <c r="F86" i="1"/>
  <c r="S86" i="1" s="1"/>
  <c r="S85" i="1"/>
  <c r="G85" i="1"/>
  <c r="F85" i="1"/>
  <c r="G84" i="1"/>
  <c r="F84" i="1"/>
  <c r="G83" i="1"/>
  <c r="F83" i="1"/>
  <c r="S83" i="1" s="1"/>
  <c r="S82" i="1"/>
  <c r="G82" i="1"/>
  <c r="F82" i="1"/>
  <c r="G81" i="1"/>
  <c r="F81" i="1"/>
  <c r="G80" i="1"/>
  <c r="S80" i="1" s="1"/>
  <c r="F80" i="1"/>
  <c r="G79" i="1"/>
  <c r="F79" i="1"/>
  <c r="G78" i="1"/>
  <c r="F78" i="1"/>
  <c r="G77" i="1"/>
  <c r="F77" i="1"/>
  <c r="S76" i="1"/>
  <c r="G76" i="1"/>
  <c r="F76" i="1"/>
  <c r="G75" i="1"/>
  <c r="F75" i="1"/>
  <c r="S73" i="1"/>
  <c r="S71" i="1"/>
  <c r="S68" i="1"/>
  <c r="S64" i="1"/>
  <c r="S59" i="1"/>
  <c r="S58" i="1"/>
  <c r="S56" i="1"/>
  <c r="S55" i="1"/>
  <c r="P44" i="1"/>
  <c r="Q44" i="1" s="1"/>
  <c r="F44" i="1"/>
  <c r="G44" i="1"/>
  <c r="M44" i="1"/>
  <c r="P43" i="1"/>
  <c r="Q43" i="1" s="1"/>
  <c r="F43" i="1"/>
  <c r="G43" i="1"/>
  <c r="L43" i="1"/>
  <c r="M43" i="1" s="1"/>
  <c r="N43" i="1" s="1"/>
  <c r="O43" i="1" s="1"/>
  <c r="P42" i="1"/>
  <c r="Q42" i="1" s="1"/>
  <c r="F42" i="1"/>
  <c r="G42" i="1"/>
  <c r="L42" i="1"/>
  <c r="M42" i="1" s="1"/>
  <c r="P41" i="1"/>
  <c r="Q41" i="1" s="1"/>
  <c r="F41" i="1"/>
  <c r="G41" i="1"/>
  <c r="L41" i="1"/>
  <c r="M41" i="1" s="1"/>
  <c r="P40" i="1"/>
  <c r="Q40" i="1" s="1"/>
  <c r="F40" i="1"/>
  <c r="G40" i="1"/>
  <c r="L40" i="1"/>
  <c r="M40" i="1" s="1"/>
  <c r="P39" i="1"/>
  <c r="Q39" i="1"/>
  <c r="F39" i="1"/>
  <c r="G39" i="1"/>
  <c r="L39" i="1"/>
  <c r="M39" i="1" s="1"/>
  <c r="F38" i="1"/>
  <c r="G38" i="1"/>
  <c r="P38" i="1"/>
  <c r="Q38" i="1"/>
  <c r="R38" i="1" s="1"/>
  <c r="S38" i="1" s="1"/>
  <c r="L38" i="1"/>
  <c r="M38" i="1" s="1"/>
  <c r="P37" i="1"/>
  <c r="Q37" i="1"/>
  <c r="F37" i="1"/>
  <c r="G37" i="1"/>
  <c r="L37" i="1"/>
  <c r="M37" i="1"/>
  <c r="P36" i="1"/>
  <c r="Q36" i="1"/>
  <c r="F36" i="1"/>
  <c r="G36" i="1"/>
  <c r="L36" i="1"/>
  <c r="M36" i="1" s="1"/>
  <c r="P35" i="1"/>
  <c r="Q35" i="1" s="1"/>
  <c r="F35" i="1"/>
  <c r="G35" i="1"/>
  <c r="R35" i="1"/>
  <c r="S35" i="1" s="1"/>
  <c r="L35" i="1"/>
  <c r="M35" i="1" s="1"/>
  <c r="N35" i="1" s="1"/>
  <c r="O35" i="1" s="1"/>
  <c r="F34" i="1"/>
  <c r="G34" i="1"/>
  <c r="P34" i="1"/>
  <c r="Q34" i="1" s="1"/>
  <c r="L34" i="1"/>
  <c r="M34" i="1"/>
  <c r="P33" i="1"/>
  <c r="Q33" i="1" s="1"/>
  <c r="F33" i="1"/>
  <c r="G33" i="1"/>
  <c r="N33" i="1" s="1"/>
  <c r="L33" i="1"/>
  <c r="M33" i="1" s="1"/>
  <c r="P32" i="1"/>
  <c r="Q32" i="1" s="1"/>
  <c r="R32" i="1" s="1"/>
  <c r="S32" i="1" s="1"/>
  <c r="F32" i="1"/>
  <c r="G32" i="1"/>
  <c r="L32" i="1"/>
  <c r="M32" i="1" s="1"/>
  <c r="N32" i="1" s="1"/>
  <c r="O32" i="1" s="1"/>
  <c r="P31" i="1"/>
  <c r="Q31" i="1"/>
  <c r="F31" i="1"/>
  <c r="G31" i="1"/>
  <c r="L31" i="1"/>
  <c r="M31" i="1" s="1"/>
  <c r="F30" i="1"/>
  <c r="G30" i="1"/>
  <c r="P30" i="1"/>
  <c r="Q30" i="1"/>
  <c r="R30" i="1" s="1"/>
  <c r="S30" i="1" s="1"/>
  <c r="L30" i="1"/>
  <c r="M30" i="1" s="1"/>
  <c r="P29" i="1"/>
  <c r="Q29" i="1"/>
  <c r="F29" i="1"/>
  <c r="R29" i="1" s="1"/>
  <c r="S29" i="1" s="1"/>
  <c r="G29" i="1"/>
  <c r="L29" i="1"/>
  <c r="M29" i="1" s="1"/>
  <c r="P28" i="1"/>
  <c r="Q28" i="1"/>
  <c r="L28" i="1"/>
  <c r="M28" i="1"/>
  <c r="F28" i="1"/>
  <c r="G28" i="1"/>
  <c r="P27" i="1"/>
  <c r="Q27" i="1" s="1"/>
  <c r="L27" i="1"/>
  <c r="M27" i="1" s="1"/>
  <c r="N27" i="1" s="1"/>
  <c r="O27" i="1" s="1"/>
  <c r="G27" i="1"/>
  <c r="F27" i="1"/>
  <c r="F26" i="1"/>
  <c r="G26" i="1"/>
  <c r="P26" i="1"/>
  <c r="Q26" i="1" s="1"/>
  <c r="L26" i="1"/>
  <c r="M26" i="1"/>
  <c r="P25" i="1"/>
  <c r="Q25" i="1"/>
  <c r="L25" i="1"/>
  <c r="M25" i="1" s="1"/>
  <c r="N25" i="1" s="1"/>
  <c r="O25" i="1" s="1"/>
  <c r="G25" i="1"/>
  <c r="F25" i="1"/>
  <c r="P24" i="1"/>
  <c r="Q24" i="1"/>
  <c r="L24" i="1"/>
  <c r="M24" i="1"/>
  <c r="F24" i="1"/>
  <c r="G24" i="1"/>
  <c r="G23" i="1"/>
  <c r="F23" i="1"/>
  <c r="G22" i="1"/>
  <c r="F22" i="1"/>
  <c r="G21" i="1"/>
  <c r="F21" i="1"/>
  <c r="P20" i="1"/>
  <c r="Q20" i="1"/>
  <c r="L20" i="1"/>
  <c r="M20" i="1" s="1"/>
  <c r="F20" i="1"/>
  <c r="G20" i="1"/>
  <c r="N20" i="1"/>
  <c r="O20" i="1"/>
  <c r="P19" i="1"/>
  <c r="Q19" i="1"/>
  <c r="L19" i="1"/>
  <c r="M19" i="1" s="1"/>
  <c r="G19" i="1"/>
  <c r="F19" i="1"/>
  <c r="P18" i="1"/>
  <c r="Q18" i="1"/>
  <c r="L18" i="1"/>
  <c r="M18" i="1"/>
  <c r="G18" i="1"/>
  <c r="F18" i="1"/>
  <c r="P17" i="1"/>
  <c r="Q17" i="1" s="1"/>
  <c r="L17" i="1"/>
  <c r="M17" i="1" s="1"/>
  <c r="G17" i="1"/>
  <c r="F17" i="1"/>
  <c r="P16" i="1"/>
  <c r="Q16" i="1"/>
  <c r="L16" i="1"/>
  <c r="M16" i="1" s="1"/>
  <c r="F16" i="1"/>
  <c r="G16" i="1"/>
  <c r="R16" i="1" s="1"/>
  <c r="P15" i="1"/>
  <c r="Q15" i="1"/>
  <c r="L15" i="1"/>
  <c r="M15" i="1" s="1"/>
  <c r="G15" i="1"/>
  <c r="F15" i="1"/>
  <c r="P14" i="1"/>
  <c r="Q14" i="1" s="1"/>
  <c r="L14" i="1"/>
  <c r="M14" i="1"/>
  <c r="G14" i="1"/>
  <c r="F14" i="1"/>
  <c r="P13" i="1"/>
  <c r="Q13" i="1" s="1"/>
  <c r="L13" i="1"/>
  <c r="M13" i="1" s="1"/>
  <c r="G13" i="1"/>
  <c r="F13" i="1"/>
  <c r="R13" i="1" s="1"/>
  <c r="S13" i="1" s="1"/>
  <c r="P12" i="1"/>
  <c r="Q12" i="1" s="1"/>
  <c r="P11" i="1"/>
  <c r="Q11" i="1"/>
  <c r="L11" i="1"/>
  <c r="M11" i="1"/>
  <c r="F11" i="1"/>
  <c r="P10" i="1"/>
  <c r="Q10" i="1" s="1"/>
  <c r="L10" i="1"/>
  <c r="M10" i="1" s="1"/>
  <c r="G10" i="1"/>
  <c r="F10" i="1"/>
  <c r="P9" i="1"/>
  <c r="Q9" i="1" s="1"/>
  <c r="L9" i="1"/>
  <c r="M9" i="1" s="1"/>
  <c r="G9" i="1"/>
  <c r="F9" i="1"/>
  <c r="N15" i="1"/>
  <c r="W200" i="1"/>
  <c r="S198" i="1"/>
  <c r="AA200" i="1" s="1"/>
  <c r="S142" i="1"/>
  <c r="W143" i="1"/>
  <c r="V143" i="1"/>
  <c r="T155" i="1"/>
  <c r="V161" i="1"/>
  <c r="O195" i="1"/>
  <c r="Y197" i="1" s="1"/>
  <c r="U197" i="1"/>
  <c r="T197" i="1"/>
  <c r="W128" i="1"/>
  <c r="S126" i="1"/>
  <c r="V128" i="1"/>
  <c r="Y122" i="1"/>
  <c r="W155" i="1"/>
  <c r="S153" i="1"/>
  <c r="V155" i="1"/>
  <c r="T212" i="1"/>
  <c r="O210" i="1"/>
  <c r="X110" i="1"/>
  <c r="U110" i="1"/>
  <c r="S144" i="1"/>
  <c r="V146" i="1"/>
  <c r="U182" i="1"/>
  <c r="T182" i="1"/>
  <c r="O180" i="1"/>
  <c r="Y182" i="1" s="1"/>
  <c r="U179" i="1"/>
  <c r="O177" i="1"/>
  <c r="Y179" i="1" s="1"/>
  <c r="O162" i="1"/>
  <c r="U176" i="1"/>
  <c r="T176" i="1"/>
  <c r="O174" i="1"/>
  <c r="Y176" i="1" s="1"/>
  <c r="W179" i="1"/>
  <c r="S177" i="1"/>
  <c r="V179" i="1"/>
  <c r="O192" i="1"/>
  <c r="O207" i="1"/>
  <c r="U209" i="1"/>
  <c r="U191" i="1"/>
  <c r="O189" i="1"/>
  <c r="Y191" i="1" s="1"/>
  <c r="W164" i="1"/>
  <c r="S162" i="1"/>
  <c r="Z164" i="1" s="1"/>
  <c r="W176" i="1"/>
  <c r="S174" i="1"/>
  <c r="AA176" i="1" s="1"/>
  <c r="U188" i="1"/>
  <c r="T188" i="1"/>
  <c r="O186" i="1"/>
  <c r="W191" i="1"/>
  <c r="S189" i="1"/>
  <c r="AA191" i="1" s="1"/>
  <c r="V191" i="1"/>
  <c r="U203" i="1"/>
  <c r="T203" i="1"/>
  <c r="O201" i="1"/>
  <c r="Y203" i="1" s="1"/>
  <c r="T209" i="1"/>
  <c r="Y161" i="1"/>
  <c r="U161" i="1"/>
  <c r="U170" i="1"/>
  <c r="O168" i="1"/>
  <c r="X170" i="1" s="1"/>
  <c r="U200" i="1"/>
  <c r="T200" i="1"/>
  <c r="W203" i="1"/>
  <c r="S201" i="1"/>
  <c r="V203" i="1"/>
  <c r="U218" i="1"/>
  <c r="T218" i="1"/>
  <c r="O216" i="1"/>
  <c r="W185" i="1"/>
  <c r="S183" i="1"/>
  <c r="V185" i="1"/>
  <c r="U215" i="1"/>
  <c r="T215" i="1"/>
  <c r="O213" i="1"/>
  <c r="R19" i="1"/>
  <c r="S19" i="1" s="1"/>
  <c r="Y200" i="1"/>
  <c r="X200" i="1"/>
  <c r="Y188" i="1"/>
  <c r="X188" i="1"/>
  <c r="Y215" i="1"/>
  <c r="X215" i="1"/>
  <c r="Y218" i="1"/>
  <c r="X218" i="1"/>
  <c r="Y110" i="1"/>
  <c r="X203" i="1"/>
  <c r="Z176" i="1"/>
  <c r="X191" i="1"/>
  <c r="Y164" i="1"/>
  <c r="X164" i="1"/>
  <c r="Y209" i="1"/>
  <c r="X209" i="1"/>
  <c r="AA203" i="1"/>
  <c r="Z203" i="1"/>
  <c r="Z191" i="1"/>
  <c r="R14" i="1" l="1"/>
  <c r="V14" i="1" s="1"/>
  <c r="R12" i="1"/>
  <c r="S12" i="1" s="1"/>
  <c r="N44" i="1"/>
  <c r="O44" i="1" s="1"/>
  <c r="V95" i="1"/>
  <c r="S93" i="1"/>
  <c r="AA95" i="1" s="1"/>
  <c r="T77" i="1"/>
  <c r="R31" i="1"/>
  <c r="S52" i="1"/>
  <c r="Y212" i="1"/>
  <c r="X212" i="1"/>
  <c r="W14" i="1"/>
  <c r="V122" i="1"/>
  <c r="S120" i="1"/>
  <c r="W122" i="1"/>
  <c r="V83" i="1"/>
  <c r="S81" i="1"/>
  <c r="V101" i="1"/>
  <c r="S99" i="1"/>
  <c r="Z101" i="1" s="1"/>
  <c r="U59" i="1"/>
  <c r="S129" i="1"/>
  <c r="V131" i="1"/>
  <c r="W131" i="1"/>
  <c r="Y62" i="1"/>
  <c r="AA164" i="1"/>
  <c r="R15" i="1"/>
  <c r="S15" i="1" s="1"/>
  <c r="Z17" i="1" s="1"/>
  <c r="S105" i="1"/>
  <c r="Z107" i="1" s="1"/>
  <c r="V107" i="1"/>
  <c r="T119" i="1"/>
  <c r="U119" i="1"/>
  <c r="R33" i="1"/>
  <c r="W32" i="1"/>
  <c r="R9" i="1"/>
  <c r="S9" i="1" s="1"/>
  <c r="S70" i="1"/>
  <c r="AA179" i="1"/>
  <c r="Z179" i="1"/>
  <c r="N24" i="1"/>
  <c r="O24" i="1" s="1"/>
  <c r="V56" i="1"/>
  <c r="R18" i="1"/>
  <c r="W20" i="1" s="1"/>
  <c r="X197" i="1"/>
  <c r="R25" i="1"/>
  <c r="S25" i="1" s="1"/>
  <c r="S14" i="1"/>
  <c r="AA185" i="1"/>
  <c r="Z185" i="1"/>
  <c r="Y194" i="1"/>
  <c r="X194" i="1"/>
  <c r="W83" i="1"/>
  <c r="R26" i="1"/>
  <c r="S26" i="1" s="1"/>
  <c r="R28" i="1"/>
  <c r="S28" i="1" s="1"/>
  <c r="R42" i="1"/>
  <c r="S42" i="1" s="1"/>
  <c r="S92" i="1"/>
  <c r="U122" i="1"/>
  <c r="T122" i="1"/>
  <c r="T164" i="1"/>
  <c r="U164" i="1"/>
  <c r="X161" i="1"/>
  <c r="T194" i="1"/>
  <c r="N9" i="1"/>
  <c r="O9" i="1" s="1"/>
  <c r="N18" i="1"/>
  <c r="O18" i="1" s="1"/>
  <c r="R20" i="1"/>
  <c r="S20" i="1" s="1"/>
  <c r="R27" i="1"/>
  <c r="W29" i="1" s="1"/>
  <c r="N36" i="1"/>
  <c r="O36" i="1" s="1"/>
  <c r="S74" i="1"/>
  <c r="Z170" i="1"/>
  <c r="V170" i="1"/>
  <c r="N34" i="1"/>
  <c r="O34" i="1" s="1"/>
  <c r="X101" i="1"/>
  <c r="T149" i="1"/>
  <c r="R24" i="1"/>
  <c r="R40" i="1"/>
  <c r="S40" i="1" s="1"/>
  <c r="N42" i="1"/>
  <c r="AA53" i="1"/>
  <c r="W62" i="1"/>
  <c r="S66" i="1"/>
  <c r="AA68" i="1" s="1"/>
  <c r="S118" i="1"/>
  <c r="S143" i="1"/>
  <c r="Z143" i="1" s="1"/>
  <c r="W149" i="1"/>
  <c r="S151" i="1"/>
  <c r="W80" i="1"/>
  <c r="S159" i="1"/>
  <c r="N10" i="1"/>
  <c r="O10" i="1" s="1"/>
  <c r="N14" i="1"/>
  <c r="O14" i="1" s="1"/>
  <c r="N17" i="1"/>
  <c r="O17" i="1" s="1"/>
  <c r="X176" i="1"/>
  <c r="W170" i="1"/>
  <c r="R10" i="1"/>
  <c r="S10" i="1" s="1"/>
  <c r="R17" i="1"/>
  <c r="S17" i="1" s="1"/>
  <c r="N26" i="1"/>
  <c r="R34" i="1"/>
  <c r="S34" i="1" s="1"/>
  <c r="R43" i="1"/>
  <c r="S43" i="1" s="1"/>
  <c r="S62" i="1"/>
  <c r="S125" i="1"/>
  <c r="R41" i="1"/>
  <c r="S41" i="1" s="1"/>
  <c r="S91" i="1"/>
  <c r="R164" i="1"/>
  <c r="S164" i="1" s="1"/>
  <c r="R176" i="1"/>
  <c r="S176" i="1" s="1"/>
  <c r="R187" i="1"/>
  <c r="S187" i="1" s="1"/>
  <c r="R192" i="1"/>
  <c r="N194" i="1"/>
  <c r="O194" i="1" s="1"/>
  <c r="N208" i="1"/>
  <c r="O208" i="1" s="1"/>
  <c r="R213" i="1"/>
  <c r="N215" i="1"/>
  <c r="O215" i="1" s="1"/>
  <c r="S148" i="1"/>
  <c r="N191" i="1"/>
  <c r="O191" i="1" s="1"/>
  <c r="R210" i="1"/>
  <c r="N212" i="1"/>
  <c r="O212" i="1" s="1"/>
  <c r="N12" i="1"/>
  <c r="O12" i="1" s="1"/>
  <c r="N193" i="1"/>
  <c r="O193" i="1" s="1"/>
  <c r="N200" i="1"/>
  <c r="O200" i="1" s="1"/>
  <c r="R212" i="1"/>
  <c r="S212" i="1" s="1"/>
  <c r="R181" i="1"/>
  <c r="S181" i="1" s="1"/>
  <c r="N184" i="1"/>
  <c r="O184" i="1" s="1"/>
  <c r="R186" i="1"/>
  <c r="N204" i="1"/>
  <c r="R207" i="1"/>
  <c r="N211" i="1"/>
  <c r="O211" i="1" s="1"/>
  <c r="R214" i="1"/>
  <c r="S214" i="1" s="1"/>
  <c r="S124" i="1"/>
  <c r="S145" i="1"/>
  <c r="AA146" i="1" s="1"/>
  <c r="S160" i="1"/>
  <c r="R195" i="1"/>
  <c r="N199" i="1"/>
  <c r="O199" i="1" s="1"/>
  <c r="R202" i="1"/>
  <c r="S202" i="1" s="1"/>
  <c r="R216" i="1"/>
  <c r="R175" i="1"/>
  <c r="S175" i="1" s="1"/>
  <c r="R180" i="1"/>
  <c r="N183" i="1"/>
  <c r="R184" i="1"/>
  <c r="S184" i="1" s="1"/>
  <c r="R185" i="1"/>
  <c r="S185" i="1" s="1"/>
  <c r="R190" i="1"/>
  <c r="S190" i="1" s="1"/>
  <c r="R204" i="1"/>
  <c r="T35" i="1"/>
  <c r="O33" i="1"/>
  <c r="U35" i="1"/>
  <c r="S27" i="1"/>
  <c r="V29" i="1"/>
  <c r="S16" i="1"/>
  <c r="W17" i="1"/>
  <c r="X29" i="1"/>
  <c r="AA17" i="1"/>
  <c r="T44" i="1"/>
  <c r="O42" i="1"/>
  <c r="AA14" i="1"/>
  <c r="Z14" i="1"/>
  <c r="Z53" i="1"/>
  <c r="Y170" i="1"/>
  <c r="N13" i="1"/>
  <c r="R37" i="1"/>
  <c r="S37" i="1" s="1"/>
  <c r="T59" i="1"/>
  <c r="V110" i="1"/>
  <c r="W110" i="1"/>
  <c r="S108" i="1"/>
  <c r="R36" i="1"/>
  <c r="Z200" i="1"/>
  <c r="V68" i="1"/>
  <c r="N28" i="1"/>
  <c r="O28" i="1" s="1"/>
  <c r="W65" i="1"/>
  <c r="V65" i="1"/>
  <c r="S63" i="1"/>
  <c r="X182" i="1"/>
  <c r="X122" i="1"/>
  <c r="X179" i="1"/>
  <c r="W95" i="1"/>
  <c r="W86" i="1"/>
  <c r="N40" i="1"/>
  <c r="O40" i="1" s="1"/>
  <c r="U74" i="1"/>
  <c r="T74" i="1"/>
  <c r="U104" i="1"/>
  <c r="T104" i="1"/>
  <c r="V149" i="1"/>
  <c r="S147" i="1"/>
  <c r="S54" i="1"/>
  <c r="S33" i="1"/>
  <c r="R39" i="1"/>
  <c r="N16" i="1"/>
  <c r="Y101" i="1"/>
  <c r="T131" i="1"/>
  <c r="U95" i="1"/>
  <c r="U29" i="1"/>
  <c r="R44" i="1"/>
  <c r="S44" i="1" s="1"/>
  <c r="S67" i="1"/>
  <c r="U101" i="1"/>
  <c r="T101" i="1"/>
  <c r="U107" i="1"/>
  <c r="T107" i="1"/>
  <c r="N29" i="1"/>
  <c r="O29" i="1" s="1"/>
  <c r="Y29" i="1" s="1"/>
  <c r="S100" i="1"/>
  <c r="O15" i="1"/>
  <c r="N31" i="1"/>
  <c r="O31" i="1" s="1"/>
  <c r="N37" i="1"/>
  <c r="O37" i="1" s="1"/>
  <c r="T116" i="1"/>
  <c r="N19" i="1"/>
  <c r="O19" i="1" s="1"/>
  <c r="S61" i="1"/>
  <c r="S77" i="1"/>
  <c r="S116" i="1"/>
  <c r="W89" i="1"/>
  <c r="V89" i="1"/>
  <c r="S87" i="1"/>
  <c r="N21" i="1"/>
  <c r="R23" i="1"/>
  <c r="S23" i="1" s="1"/>
  <c r="S65" i="1"/>
  <c r="N39" i="1"/>
  <c r="N41" i="1"/>
  <c r="O41" i="1" s="1"/>
  <c r="U155" i="1"/>
  <c r="U125" i="1"/>
  <c r="U77" i="1"/>
  <c r="W101" i="1"/>
  <c r="N22" i="1"/>
  <c r="O22" i="1" s="1"/>
  <c r="S53" i="1"/>
  <c r="N30" i="1"/>
  <c r="S149" i="1"/>
  <c r="N171" i="1"/>
  <c r="R188" i="1"/>
  <c r="S188" i="1" s="1"/>
  <c r="S79" i="1"/>
  <c r="S94" i="1"/>
  <c r="S119" i="1"/>
  <c r="S95" i="1"/>
  <c r="S128" i="1"/>
  <c r="AA128" i="1" s="1"/>
  <c r="N165" i="1"/>
  <c r="R171" i="1"/>
  <c r="N38" i="1"/>
  <c r="O38" i="1" s="1"/>
  <c r="S98" i="1"/>
  <c r="S115" i="1"/>
  <c r="S134" i="1"/>
  <c r="S140" i="1"/>
  <c r="R165" i="1"/>
  <c r="R173" i="1"/>
  <c r="S173" i="1" s="1"/>
  <c r="N176" i="1"/>
  <c r="O176" i="1" s="1"/>
  <c r="N197" i="1"/>
  <c r="O197" i="1" s="1"/>
  <c r="N209" i="1"/>
  <c r="O209" i="1" s="1"/>
  <c r="R22" i="1"/>
  <c r="S22" i="1" s="1"/>
  <c r="N182" i="1"/>
  <c r="O182" i="1" s="1"/>
  <c r="R197" i="1"/>
  <c r="S197" i="1" s="1"/>
  <c r="R209" i="1"/>
  <c r="S209" i="1" s="1"/>
  <c r="S155" i="1"/>
  <c r="AA155" i="1" s="1"/>
  <c r="N23" i="1"/>
  <c r="O23" i="1" s="1"/>
  <c r="R21" i="1"/>
  <c r="N175" i="1"/>
  <c r="O175" i="1" s="1"/>
  <c r="R11" i="1"/>
  <c r="S11" i="1"/>
  <c r="V11" i="1"/>
  <c r="N11" i="1"/>
  <c r="G8" i="4"/>
  <c r="D8" i="4"/>
  <c r="F5" i="4"/>
  <c r="J3" i="4"/>
  <c r="F13" i="4"/>
  <c r="E2" i="4"/>
  <c r="F9" i="4"/>
  <c r="I4" i="4"/>
  <c r="C10" i="4"/>
  <c r="I13" i="4"/>
  <c r="D10" i="4"/>
  <c r="H8" i="4"/>
  <c r="E3" i="4"/>
  <c r="D13" i="4"/>
  <c r="E13" i="4"/>
  <c r="I3" i="4"/>
  <c r="J13" i="4"/>
  <c r="E8" i="4"/>
  <c r="C13" i="4"/>
  <c r="J4" i="4"/>
  <c r="F3" i="4"/>
  <c r="F8" i="4"/>
  <c r="F4" i="4"/>
  <c r="AA143" i="1" l="1"/>
  <c r="Z155" i="1"/>
  <c r="Z128" i="1"/>
  <c r="Z146" i="1"/>
  <c r="AA107" i="1"/>
  <c r="AA101" i="1"/>
  <c r="Z95" i="1"/>
  <c r="W53" i="1"/>
  <c r="X119" i="1"/>
  <c r="Y119" i="1"/>
  <c r="T185" i="1"/>
  <c r="U185" i="1"/>
  <c r="O183" i="1"/>
  <c r="V113" i="1"/>
  <c r="S111" i="1"/>
  <c r="W113" i="1"/>
  <c r="W209" i="1"/>
  <c r="S207" i="1"/>
  <c r="V209" i="1"/>
  <c r="Y26" i="1"/>
  <c r="V77" i="1"/>
  <c r="W77" i="1"/>
  <c r="S75" i="1"/>
  <c r="Z77" i="1" s="1"/>
  <c r="S18" i="1"/>
  <c r="AA20" i="1" s="1"/>
  <c r="W56" i="1"/>
  <c r="S60" i="1"/>
  <c r="Z62" i="1" s="1"/>
  <c r="W68" i="1"/>
  <c r="O204" i="1"/>
  <c r="U206" i="1"/>
  <c r="T206" i="1"/>
  <c r="T83" i="1"/>
  <c r="U83" i="1"/>
  <c r="X131" i="1"/>
  <c r="Y131" i="1"/>
  <c r="Z131" i="1"/>
  <c r="AA131" i="1"/>
  <c r="S31" i="1"/>
  <c r="V32" i="1"/>
  <c r="Z161" i="1"/>
  <c r="AA161" i="1"/>
  <c r="U149" i="1"/>
  <c r="V188" i="1"/>
  <c r="S186" i="1"/>
  <c r="W188" i="1"/>
  <c r="AA122" i="1"/>
  <c r="Z122" i="1"/>
  <c r="U62" i="1"/>
  <c r="V20" i="1"/>
  <c r="S78" i="1"/>
  <c r="AA80" i="1" s="1"/>
  <c r="V17" i="1"/>
  <c r="S204" i="1"/>
  <c r="W206" i="1"/>
  <c r="V206" i="1"/>
  <c r="W137" i="1"/>
  <c r="V137" i="1"/>
  <c r="S135" i="1"/>
  <c r="U137" i="1"/>
  <c r="T137" i="1"/>
  <c r="S117" i="1"/>
  <c r="W119" i="1"/>
  <c r="V119" i="1"/>
  <c r="V98" i="1"/>
  <c r="S96" i="1"/>
  <c r="W98" i="1"/>
  <c r="T95" i="1"/>
  <c r="V158" i="1"/>
  <c r="S156" i="1"/>
  <c r="W158" i="1"/>
  <c r="W197" i="1"/>
  <c r="S195" i="1"/>
  <c r="V197" i="1"/>
  <c r="W11" i="1"/>
  <c r="W182" i="1"/>
  <c r="S180" i="1"/>
  <c r="V182" i="1"/>
  <c r="U146" i="1"/>
  <c r="T146" i="1"/>
  <c r="T17" i="1"/>
  <c r="V80" i="1"/>
  <c r="W215" i="1"/>
  <c r="S213" i="1"/>
  <c r="V215" i="1"/>
  <c r="V86" i="1"/>
  <c r="S84" i="1"/>
  <c r="T86" i="1"/>
  <c r="U86" i="1"/>
  <c r="Y77" i="1"/>
  <c r="X77" i="1"/>
  <c r="X26" i="1"/>
  <c r="W35" i="1"/>
  <c r="X62" i="1"/>
  <c r="W218" i="1"/>
  <c r="S216" i="1"/>
  <c r="V218" i="1"/>
  <c r="V212" i="1"/>
  <c r="W212" i="1"/>
  <c r="S210" i="1"/>
  <c r="X107" i="1"/>
  <c r="Y107" i="1"/>
  <c r="U68" i="1"/>
  <c r="T68" i="1"/>
  <c r="V125" i="1"/>
  <c r="S123" i="1"/>
  <c r="W125" i="1"/>
  <c r="Z68" i="1"/>
  <c r="T62" i="1"/>
  <c r="T26" i="1"/>
  <c r="O26" i="1"/>
  <c r="V53" i="1"/>
  <c r="T29" i="1"/>
  <c r="V35" i="1"/>
  <c r="U26" i="1"/>
  <c r="T125" i="1"/>
  <c r="V194" i="1"/>
  <c r="W194" i="1"/>
  <c r="S192" i="1"/>
  <c r="W104" i="1"/>
  <c r="S102" i="1"/>
  <c r="V104" i="1"/>
  <c r="W26" i="1"/>
  <c r="S24" i="1"/>
  <c r="V26" i="1"/>
  <c r="X104" i="1"/>
  <c r="Y104" i="1"/>
  <c r="Z83" i="1"/>
  <c r="AA83" i="1"/>
  <c r="AA65" i="1"/>
  <c r="Z65" i="1"/>
  <c r="AA29" i="1"/>
  <c r="Z29" i="1"/>
  <c r="W173" i="1"/>
  <c r="V173" i="1"/>
  <c r="S171" i="1"/>
  <c r="U56" i="1"/>
  <c r="T56" i="1"/>
  <c r="Z35" i="1"/>
  <c r="AA35" i="1"/>
  <c r="U92" i="1"/>
  <c r="T92" i="1"/>
  <c r="O165" i="1"/>
  <c r="U167" i="1"/>
  <c r="T167" i="1"/>
  <c r="S72" i="1"/>
  <c r="V74" i="1"/>
  <c r="W74" i="1"/>
  <c r="Z89" i="1"/>
  <c r="AA89" i="1"/>
  <c r="Y38" i="1"/>
  <c r="X38" i="1"/>
  <c r="Y149" i="1"/>
  <c r="X149" i="1"/>
  <c r="U41" i="1"/>
  <c r="O39" i="1"/>
  <c r="U89" i="1"/>
  <c r="T89" i="1"/>
  <c r="U32" i="1"/>
  <c r="T32" i="1"/>
  <c r="O30" i="1"/>
  <c r="Y20" i="1"/>
  <c r="X20" i="1"/>
  <c r="AA56" i="1"/>
  <c r="Z56" i="1"/>
  <c r="Y74" i="1"/>
  <c r="X74" i="1"/>
  <c r="U14" i="1"/>
  <c r="T14" i="1"/>
  <c r="O13" i="1"/>
  <c r="U20" i="1"/>
  <c r="V92" i="1"/>
  <c r="W92" i="1"/>
  <c r="S90" i="1"/>
  <c r="T23" i="1"/>
  <c r="U23" i="1"/>
  <c r="O21" i="1"/>
  <c r="AA110" i="1"/>
  <c r="Z110" i="1"/>
  <c r="X155" i="1"/>
  <c r="Y155" i="1"/>
  <c r="U71" i="1"/>
  <c r="T71" i="1"/>
  <c r="S165" i="1"/>
  <c r="V167" i="1"/>
  <c r="W167" i="1"/>
  <c r="T134" i="1"/>
  <c r="U134" i="1"/>
  <c r="U65" i="1"/>
  <c r="T65" i="1"/>
  <c r="T143" i="1"/>
  <c r="U143" i="1"/>
  <c r="U98" i="1"/>
  <c r="T98" i="1"/>
  <c r="X116" i="1"/>
  <c r="Y116" i="1"/>
  <c r="U17" i="1"/>
  <c r="O16" i="1"/>
  <c r="Y59" i="1"/>
  <c r="X59" i="1"/>
  <c r="Y35" i="1"/>
  <c r="X35" i="1"/>
  <c r="U53" i="1"/>
  <c r="T53" i="1"/>
  <c r="W38" i="1"/>
  <c r="V38" i="1"/>
  <c r="S36" i="1"/>
  <c r="S132" i="1"/>
  <c r="V134" i="1"/>
  <c r="W134" i="1"/>
  <c r="V71" i="1"/>
  <c r="W71" i="1"/>
  <c r="S69" i="1"/>
  <c r="V116" i="1"/>
  <c r="S114" i="1"/>
  <c r="W116" i="1"/>
  <c r="T80" i="1"/>
  <c r="U80" i="1"/>
  <c r="U158" i="1"/>
  <c r="T158" i="1"/>
  <c r="T20" i="1"/>
  <c r="T140" i="1"/>
  <c r="U140" i="1"/>
  <c r="V23" i="1"/>
  <c r="W23" i="1"/>
  <c r="S21" i="1"/>
  <c r="S150" i="1"/>
  <c r="V152" i="1"/>
  <c r="W152" i="1"/>
  <c r="U128" i="1"/>
  <c r="T128" i="1"/>
  <c r="T152" i="1"/>
  <c r="U152" i="1"/>
  <c r="V140" i="1"/>
  <c r="W140" i="1"/>
  <c r="S138" i="1"/>
  <c r="O171" i="1"/>
  <c r="U173" i="1"/>
  <c r="T173" i="1"/>
  <c r="U113" i="1"/>
  <c r="T113" i="1"/>
  <c r="W59" i="1"/>
  <c r="V59" i="1"/>
  <c r="S57" i="1"/>
  <c r="X17" i="1"/>
  <c r="Y17" i="1"/>
  <c r="W41" i="1"/>
  <c r="V41" i="1"/>
  <c r="S39" i="1"/>
  <c r="AA149" i="1"/>
  <c r="Z149" i="1"/>
  <c r="V62" i="1"/>
  <c r="AA11" i="1"/>
  <c r="Z11" i="1"/>
  <c r="O11" i="1"/>
  <c r="U11" i="1"/>
  <c r="T11" i="1"/>
  <c r="H7" i="4"/>
  <c r="E10" i="4"/>
  <c r="F6" i="4"/>
  <c r="F12" i="4"/>
  <c r="J8" i="4"/>
  <c r="H11" i="4"/>
  <c r="F11" i="4"/>
  <c r="D11" i="4"/>
  <c r="D2" i="4"/>
  <c r="I8" i="4"/>
  <c r="I10" i="4"/>
  <c r="H4" i="4"/>
  <c r="G5" i="4"/>
  <c r="E12" i="4"/>
  <c r="C12" i="4"/>
  <c r="G4" i="4"/>
  <c r="H5" i="4"/>
  <c r="D9" i="4"/>
  <c r="J2" i="4"/>
  <c r="E7" i="4"/>
  <c r="G13" i="4"/>
  <c r="C2" i="4"/>
  <c r="E4" i="4"/>
  <c r="F10" i="4"/>
  <c r="D6" i="4"/>
  <c r="E9" i="4"/>
  <c r="C11" i="4"/>
  <c r="I2" i="4"/>
  <c r="D5" i="4"/>
  <c r="E5" i="4"/>
  <c r="J5" i="4"/>
  <c r="D7" i="4"/>
  <c r="F2" i="4"/>
  <c r="H13" i="4"/>
  <c r="C6" i="4"/>
  <c r="E6" i="4"/>
  <c r="C4" i="4"/>
  <c r="H10" i="4"/>
  <c r="C7" i="4"/>
  <c r="C5" i="4"/>
  <c r="J10" i="4"/>
  <c r="F7" i="4"/>
  <c r="C8" i="4"/>
  <c r="C3" i="4"/>
  <c r="D4" i="4"/>
  <c r="G11" i="4"/>
  <c r="C9" i="4"/>
  <c r="D12" i="4"/>
  <c r="G10" i="4"/>
  <c r="G7" i="4"/>
  <c r="D3" i="4"/>
  <c r="E11" i="4"/>
  <c r="Z80" i="1" l="1"/>
  <c r="AA62" i="1"/>
  <c r="AA212" i="1"/>
  <c r="Z212" i="1"/>
  <c r="AA104" i="1"/>
  <c r="Z104" i="1"/>
  <c r="AA125" i="1"/>
  <c r="Z125" i="1"/>
  <c r="AA158" i="1"/>
  <c r="Z158" i="1"/>
  <c r="AA32" i="1"/>
  <c r="Z32" i="1"/>
  <c r="X95" i="1"/>
  <c r="Y95" i="1"/>
  <c r="Z188" i="1"/>
  <c r="AA188" i="1"/>
  <c r="Y206" i="1"/>
  <c r="X206" i="1"/>
  <c r="AA77" i="1"/>
  <c r="Z20" i="1"/>
  <c r="Y68" i="1"/>
  <c r="X68" i="1"/>
  <c r="AA218" i="1"/>
  <c r="Z218" i="1"/>
  <c r="Y137" i="1"/>
  <c r="X137" i="1"/>
  <c r="Y125" i="1"/>
  <c r="X125" i="1"/>
  <c r="AA86" i="1"/>
  <c r="Z86" i="1"/>
  <c r="Y83" i="1"/>
  <c r="X83" i="1"/>
  <c r="AA215" i="1"/>
  <c r="Z215" i="1"/>
  <c r="AA119" i="1"/>
  <c r="Z119" i="1"/>
  <c r="AA194" i="1"/>
  <c r="Z194" i="1"/>
  <c r="Z206" i="1"/>
  <c r="AA206" i="1"/>
  <c r="X86" i="1"/>
  <c r="Y86" i="1"/>
  <c r="AA209" i="1"/>
  <c r="Z209" i="1"/>
  <c r="Z113" i="1"/>
  <c r="AA113" i="1"/>
  <c r="Z182" i="1"/>
  <c r="AA182" i="1"/>
  <c r="Y185" i="1"/>
  <c r="X185" i="1"/>
  <c r="Z26" i="1"/>
  <c r="AA26" i="1"/>
  <c r="X146" i="1"/>
  <c r="Y146" i="1"/>
  <c r="Z197" i="1"/>
  <c r="AA197" i="1"/>
  <c r="AA98" i="1"/>
  <c r="Z98" i="1"/>
  <c r="AA137" i="1"/>
  <c r="Z137" i="1"/>
  <c r="X152" i="1"/>
  <c r="Y152" i="1"/>
  <c r="Z71" i="1"/>
  <c r="AA71" i="1"/>
  <c r="AA167" i="1"/>
  <c r="Z167" i="1"/>
  <c r="Z23" i="1"/>
  <c r="AA23" i="1"/>
  <c r="Y158" i="1"/>
  <c r="X158" i="1"/>
  <c r="Y98" i="1"/>
  <c r="X98" i="1"/>
  <c r="X32" i="1"/>
  <c r="Y32" i="1"/>
  <c r="Z173" i="1"/>
  <c r="AA173" i="1"/>
  <c r="AA41" i="1"/>
  <c r="Z41" i="1"/>
  <c r="Y128" i="1"/>
  <c r="X128" i="1"/>
  <c r="Y134" i="1"/>
  <c r="X134" i="1"/>
  <c r="Y143" i="1"/>
  <c r="X143" i="1"/>
  <c r="X14" i="1"/>
  <c r="Y14" i="1"/>
  <c r="X89" i="1"/>
  <c r="Y89" i="1"/>
  <c r="AA59" i="1"/>
  <c r="Z59" i="1"/>
  <c r="X80" i="1"/>
  <c r="Y80" i="1"/>
  <c r="AA74" i="1"/>
  <c r="Z74" i="1"/>
  <c r="X140" i="1"/>
  <c r="Y140" i="1"/>
  <c r="Y113" i="1"/>
  <c r="X113" i="1"/>
  <c r="Z116" i="1"/>
  <c r="AA116" i="1"/>
  <c r="AA134" i="1"/>
  <c r="Z134" i="1"/>
  <c r="Y65" i="1"/>
  <c r="X65" i="1"/>
  <c r="X71" i="1"/>
  <c r="Y71" i="1"/>
  <c r="Z92" i="1"/>
  <c r="AA92" i="1"/>
  <c r="Y41" i="1"/>
  <c r="X41" i="1"/>
  <c r="Y56" i="1"/>
  <c r="X56" i="1"/>
  <c r="X92" i="1"/>
  <c r="Y92" i="1"/>
  <c r="Y53" i="1"/>
  <c r="X53" i="1"/>
  <c r="X173" i="1"/>
  <c r="Y173" i="1"/>
  <c r="X23" i="1"/>
  <c r="Y23" i="1"/>
  <c r="AA140" i="1"/>
  <c r="Z140" i="1"/>
  <c r="AA152" i="1"/>
  <c r="Z152" i="1"/>
  <c r="Z38" i="1"/>
  <c r="AA38" i="1"/>
  <c r="Y167" i="1"/>
  <c r="X167" i="1"/>
  <c r="X11" i="1"/>
  <c r="Y11" i="1"/>
  <c r="I9" i="4"/>
  <c r="J6" i="4"/>
  <c r="I12" i="4"/>
  <c r="G2" i="4"/>
  <c r="G9" i="4"/>
  <c r="J7" i="4"/>
  <c r="J11" i="4"/>
  <c r="I11" i="4"/>
  <c r="I7" i="4"/>
  <c r="H12" i="4"/>
  <c r="H2" i="4"/>
  <c r="I5" i="4"/>
  <c r="H9" i="4"/>
  <c r="H6" i="4"/>
  <c r="J12" i="4"/>
  <c r="G12" i="4"/>
  <c r="G6" i="4"/>
  <c r="H3" i="4"/>
  <c r="J9" i="4"/>
  <c r="G3" i="4"/>
  <c r="I6" i="4"/>
</calcChain>
</file>

<file path=xl/sharedStrings.xml><?xml version="1.0" encoding="utf-8"?>
<sst xmlns="http://schemas.openxmlformats.org/spreadsheetml/2006/main" count="192" uniqueCount="105">
  <si>
    <t>CDS</t>
  </si>
  <si>
    <t>MW (g/mol)</t>
  </si>
  <si>
    <t># Leucines</t>
  </si>
  <si>
    <t>[Leucine] (uM)</t>
  </si>
  <si>
    <t>Experiment</t>
  </si>
  <si>
    <t>Date</t>
  </si>
  <si>
    <t>Total</t>
  </si>
  <si>
    <t>Total (washed)</t>
  </si>
  <si>
    <t>Soluble</t>
  </si>
  <si>
    <t>Soluble (washed)</t>
  </si>
  <si>
    <t xml:space="preserve"> Raw Data</t>
  </si>
  <si>
    <t>--</t>
  </si>
  <si>
    <t>Washed - Background</t>
  </si>
  <si>
    <t>/Unwashed</t>
  </si>
  <si>
    <t>[Protein] ug/mL</t>
  </si>
  <si>
    <t>[Protein] uM</t>
  </si>
  <si>
    <t>Always put negative control in first row of sample table!</t>
  </si>
  <si>
    <t>Total Fraction</t>
  </si>
  <si>
    <t>The factor of 1000 in the [Protein] ug/mL is to convert from L to mL</t>
  </si>
  <si>
    <t>Soluble Fraction</t>
  </si>
  <si>
    <t>Negative Control</t>
  </si>
  <si>
    <t>Replicate</t>
  </si>
  <si>
    <t>Sample Table</t>
  </si>
  <si>
    <t>Total Ave.(ug/mL)</t>
  </si>
  <si>
    <t>Total std</t>
  </si>
  <si>
    <t>Soluble (ug/mL)</t>
  </si>
  <si>
    <t>Soluble std</t>
  </si>
  <si>
    <t>Aggregate Data</t>
  </si>
  <si>
    <t>Sample #</t>
  </si>
  <si>
    <t>Sample ID</t>
  </si>
  <si>
    <t>Total Ave.(uM)</t>
  </si>
  <si>
    <t>Soluble (uM)</t>
  </si>
  <si>
    <t>Total Ave (uM)</t>
  </si>
  <si>
    <t>Indicates a calculated value</t>
  </si>
  <si>
    <t>Plasmid</t>
  </si>
  <si>
    <t>2019_01_22</t>
  </si>
  <si>
    <t>Expression of logic gate components for logic V3</t>
  </si>
  <si>
    <t>Ecol_atoB</t>
  </si>
  <si>
    <t>Cace_thlA1</t>
  </si>
  <si>
    <t>Cklu_hbd1</t>
  </si>
  <si>
    <t>MIVKPMVRNNICLNAHPQGCKKGVEDQIEYTKKRITAEVKAGAKAPKNVLVLGCSNGYGLASRITAAFGYGAATIGVSFEKAGSETKYGTPGWYNNLAFDEAAKREGLYSVTIDGDAFSDEIKAQVIEEAKKKGIKFDLIVYSLASPVRTDPDTGIMHKSVLKPFGKTFTGKTVDPFTGELKEISAEPANDEEAAATVKVMGGEDWERWIKQLSKEGLLEEGCITLAYSYIGPEATQALYRKGTIGKAKEHLEATAHRLNKENPSIRAFVSVNKGLVTRASAVIPVIPLYLASLFKVMKEKGNHEGCIEQITRLYAERLYRKDGTIPVDEENRIRIDDWELEEDVQKAVSALMEKVTGENAESLTDLAGYRHDFLASNGFDVEGINYEAEVERFDRI</t>
  </si>
  <si>
    <t>MSIKSVAVLGSGTMSRGIVQAFAEAGIDVIIRGRTEGSIGKGLAAVKKAYDKKVSKGKISQEDADKIVGRVSTTTELEKLADCDLIIEAASEDMNIKKDYFGKLEEICKPETIFATNTSSLSITEVATATKRPDKFIGMHFFNPANVMKLVEIIRGMNTSQETFDIIKEASIKIGKTPVEVAEAPGFVVNKILVPMINEAVGILAEGIASAEDIDTAMKLGANHPMGPLALGDLIGLDVVLAVMDVLYSETGDSKYRAHTLLRKYVRAGWLGRKSGKGFFAY</t>
  </si>
  <si>
    <t>Cace_crt1</t>
  </si>
  <si>
    <t>MELNNVILEKEGKVAVVTINRPKALNALNSDTLKEMDYVIGEIENDSEVLAVILTGAGEKSFVAGADISEMKEMNTIEGRKFGILGNKVFRRLELLEKPVIAAVNGFALGGGCEIAMSCDIRIASSNARFGQPEVGLGITPGFGGTQRLSRLVGMGMAKQLIFTAQNIKADEALRIGLVNKVVEPSELMNTAKEIANKIVSNAPVAVKLSKQAINRGMQCDIDTALAFESEAFGECFSTEDQKDAMTAFIEKRKIEGFKNR</t>
  </si>
  <si>
    <t>Tden_ter</t>
  </si>
  <si>
    <t>MREVVIVSAVRTAIGSFGGTLKDVSAVDLGAIVIKEAVKRAGIKPEQVDEVIFGNVIQAGVGQSLARQSAVYAGLPVEVPAFTVNKLCGSGLRTVSLAASLISNGDADTIVVGGSENMSASPYLIPKARFGYRMGEAKIYDAMLHDGLIDSFNNYHMGITAENIAEKWGITREDQDKFALASQQKAEAAIKAGKFKDEIVPVTVKMKKKEVVFDTDEDPRFGTTIETLAKLKPAFKRDGTGTVTAGNSSGINDSSAALILMSADKAKELGVKPMAKYVDFASAGLDPAIMGYGPYYATKKVLAKTNLTIKDFDLIEANEAFAAQSIAVARDLEFDMSKVNVNGGAIALGHPVGCSGARILVTLLHEMQKRDAKKGLATLCIGGGQGTAVVVER</t>
  </si>
  <si>
    <t>Cklu_thlA1</t>
  </si>
  <si>
    <t>Cnek_bktB MA</t>
  </si>
  <si>
    <t>Cace_adhE2 43</t>
  </si>
  <si>
    <t>Cace_adhE2 49</t>
  </si>
  <si>
    <t>Aa_adh</t>
  </si>
  <si>
    <t>Maqu2507 ec</t>
  </si>
  <si>
    <t>Cbei_ald ec</t>
  </si>
  <si>
    <t>DJ52_acr ec</t>
  </si>
  <si>
    <t>DJ322_acr ec</t>
  </si>
  <si>
    <t>MKNCVIVSAVRTAIGSFNGSLASTSAIDLGATVIKAAIERAKIDSQHVDEVIMGNVLQAG
LGQNPARQALLKSGLAETVCGFTVNKVCGSGLKSVALAAQAIQAGQAQSIVAGGMENMSL
APYLLDAKARSGYRLGDGQVYDVILRDGLMCATHGYHMGITAENVAKEYGITREMQDELA
LHSQRKAAAAIESGAFTAEIVPVNVVTRKKTFVFSQDEFPKANSTAEALGALRPAFDKAG
TVTAGNASGINDGAAALVIMEESAALAAGLTPLARIKSYASGGVPPALMGMGPVPATQKA
LQLAGLQLADIDLIEANEAFAAQFLAVGKNLGFDSEKVNVNGGAIALGHPIGASGARILV
TLLHAMQARDKTLGLATLCIGGGQGIAMVIERLN</t>
  </si>
  <si>
    <t>MTREVVVVSGVRTAIGTFGGSLKDVAPAELGALVVREALARAQVSGDDVGHVVFGNVIQTEPRDMYLGRVAAVNGGVTINAPALTVNRLCGSGLQAIVSAAQTILLGDTDVAIGGGAESMSRAPYLAPAARWGARMGDAGLVDMMLGALHDPFHRIHAGVTAENVAKEYDISRAQQDEAALESHRRASAAIKAGYFKDQIVPVVSKGRKGDVTFDTDEHVRHDATIDDMTKLRPVFVKENGTVTAGNASGLNDAAAAVVMMERAEAERRGLKPLARLVSYGHAGVDPKAMGIGPVPATKIALERAGLQVSDLDVIEANEAFAAQACAVTKALGLDPAKVNPNGSGISLGHPIGATGALITVKALHELNRVQGRYALVTMCIGGGQGIAAIFERI</t>
  </si>
  <si>
    <t>MKEVVIASAVRTAIGSYGKSLKDVPAVDLGATAIKEAVKKAGIKPEDVNEVILGNVLQAGLGQNPARQASFKAGLPVEIPAMTINKVCGSGLRTVSLAAQIIKAGDADVIIAGGMENMSRAPYLANNARWGYRMGNAKFVDEMITDGLWDAFNDYHMGITAENIAERWNISREEQDEFALASQKKAEEAIKSGQFKDEIVPVVIKGRKGETVVDTDEHPRFGSTIEGLAKLKPAFKKDGTVTAGNASGLNDCAAVLVIMSAEKAKELGVKPLAKIVSYGSAGVDPAIMGYGPFYATKAAIEKAGWTVDELDLIESNEAFAAQSLAVAKDLKFDMNKVNVNGGAIALGHPIGASGARILVTLVHAMQKRDAKKGLATLCIGGGQGTAILLEKC</t>
  </si>
  <si>
    <t>MTRFYLRALAAASFVAGAASFTLSAHAADLPAVYGKAPTAVASPADVASVSPANVAGLLNYCVETDHVSHDDGDSLQAAINAKTNAVPADQNGNMDYAIGSSGEFLINGNRSTITPLESPAQGNVCSAVLARAKSLI</t>
  </si>
  <si>
    <t>MNYFLTGGTGFIGRFLVEKLLARGGTVYVLVREQSQDKLERLRERWGADDKQVKAVIGDLTSKNLGIDAKTLKSLKGNIDHVFHLAAVYDMGADEEAQAATNIEGTRAAVQAAEAMGAKHFHHVSSIAAAGLFKGIFREDMFEEAEKLDHPYLRTKHESEKVVREECKVPFRIYRPGMVIGHSETGEMDKVDGPYYFFKMIQKIRHALPQWVPTIGIEGGRLNIVPVDFVVDALDHIAHLEGEDGNCFHLVDSDPYKVGEILNIFCEAGHAPRMGMRIDSRMFGFIPPFIRQSIKNLPPVKRITGALLDDMGIPPSVMSFINYPTRFDTRELERVLKGTDIEVPRLPSYAPVIWDYWERNLDPDLFKDRTLKGTVEGKVCVVTGATSGIGLATAEKLAEAGAILVIGARTKETLDEVAASLEAKGGNVHAYQCDFSDMDDCDRFVKTVLDNHGHVDVLVNNAGRSIRRSLALSFDRFHDFERTMQLNYFGSVRLIMGFAPAMLERRRGHVVNISSIGVLTNAPRFSAYVSSKSALDAFSRCAAAEWSDRNVTFTTINMPLVKTPMIAPTKIYDSVPTLTPDEAAQMVADAIVYRPKRIATRLGVFAQVLHALAPKMGEIIMNTGYRMFPDSPAAAGSKSGEKPKVSTEQVAFAAIMRGIYW</t>
  </si>
  <si>
    <t>MNKDTLIPTTKDLKLKTNVENINLKNYKDNSSCFGVFENVENAINSAVHAQKILSLHYTKEQREKIITEIRKAALENKEVLATMILEETHMGRYEDKILKHELVAKYTPGTEDLTTTAWSGDNGLTVVEMSPYGVIGAITPSTNPTETVICNSIGMIAAGNAVVFNGHPGAKKCVAFAIEMINKAIISCGGPENLVTTIKNPTMESLDAIIKHPLIKLLCGTGGPGMVKTLLNSGKKAIGAGAGNPPVIVDDTADIEKAGKSIIEGCSFDNNLPCIAEKEVFVFENVADDLISNMLKNNAVIINEDQVSKLIDLVLQKNNETQEYFINKKWVGKDAKLFSDEIDVESPSNIKCIVCEVNANHPFVMTELMMPILPIVRVKDIDEAVKYTKIAEQNRKHSAYIYSKNIDNLNRFEREIDTTIFVKNAKSFAGVGYEAEGFTTFTIAGSTGEGITSARNFTRQRRCVLAG</t>
  </si>
  <si>
    <t>MKVTNQKELKQKLNELREAQKKFATYTQEQVDKIFKQCAIAAAKERINLAKLAVEETGIGLVEDKIIKNHFAAEYIYNKYKNEKTCGIIDHDDSLGITKVAEPIGIVAAIVPTTNPTSTAIFKSLISLKTRNAIFFSPHPRAKKSTIAAAKLILDAAVKAGAPKNIIGWIDEPSIELSQDLMSEADIILATGGPSMVKAAYSSGKPAIGVGAGNTPAIIDESADIDMAVSSIILSKTYDNGVICASEQSILVMNSIYEKVKEEFVKRGSYILNQNEIAKIKETMFKNGAINADIVGKSAYIIAKMAGIEVPQTTKILIGEVQSVEKSELFSHEKLSPVLAMYKVKDFDEALKKAQRLIELGGSGHTSSLYIDSQNNKDKVKEFGLAMKTSRTFINMPSSQGASGDLYNFAIAPSFTLGCGTWGGNSVSQNVEPKHLLNIKSVAERRENMLWFKVPQKIYFKYGCLRFALKELKDMNKKRAFIVTDKDLFKLGYVNKITKVLDEIDIKYSIFTDIKSDPTIDSVKKGAKEMLNFEPDTIISIGGGSPMDAAKVMHLLYEYPEAEIENLAINFMDIRKRICNFPKLGTKAISVAIPTTAGTGSEATPFAVITNDETGMKYPLTSYELTPNMAIIDTELMLNMPRKLTAATGIDALVHAIEAYVSVMATDYTDELALRAIKMIFKYLPRAYKNGTNDIEAREKMAHASNIAGMAFANAFLGVCHSMAHKLGAMHHVPHGIACAVLIEEVIKYNATDCPTKQTAFPQYKSPNAKRKYAEIAEYLNLKGTSDTEKVTALIEAISKLKIDLSIPQNISAAGINKKDFYNTLDKMSELAFDDQCTTANPRYPLISELKDIYIKSF</t>
  </si>
  <si>
    <t>MKNTTQAPINSKYNFFTTAKDVIDGINLKGKIAIVTGGYSGIGMETAKVLAEAGATVIIPARDIEKAKGAMDNIPNIEIEHLDLMDPMSIDSFAQKFINSQRSLHILINSAGIMAPPLIRDKRGYESQFATNHLGHFQLTARLWPALKNAKSARVISVSSRAQRLGGVNFDDPNFQKTEYDSWKAYAQSKSANSLFAVELDRLGKTHGVRAFSVHPGLIPTTNLGRFSVNGKTTVQELKTNTRKDDTNTKSNEFKTIEQGAATSVWCATNSILDGMGGVYCEDCNIAEAVPYDSLKDNGVRPWAIDKNLAKKLWILSEELTNVKFII</t>
  </si>
  <si>
    <t>MKNTTQTPINSKYNFSTTAKDVIDGINLKGKIAIVTGGYSGIGIETAKVLAEAGATVIIPARDIEKAKGAMDNIPNIEIEHLDLMDPMSIDSFAQKFINSQRSLHILINSAGIMAPPLIRDKRGYESQFATNHLGHFQLTARLWPALKNAKGARVISVSSRAQRLGGVNFDDPNFQKTEYDSWKAYAQSKSANSLFAVELDRLGKTHGVRAFSVHPGLIPTTNLGRFSVNGRATVQELKTNTRKDDTNTKSNEFKTIEQGAATSVWCATNSILDGMGGVYCEDCNIAEAVPYDSLKDNGVRPWAIDKDLAKKLWILSEDLTNVKFII</t>
  </si>
  <si>
    <t>MSVTNVTELNELVARVKKAQREFANFSQEQVDRIFRAAALAAADARIPLAKLAVEESGMGIIEDKVIKNHFASEYIYNAYKDEKTCGVLSEDLTFGTITIAEPIGIICGIVPTTNPTSTAIFKSLISLKTRNAIIFSPHPRAKDATNKAAEIVLKAAIAAGAPKDIIGWIDAPSVEMSNALMHHDDINLILATGGPGMVKAAYSSGKPAIGVGAGNTPVVIDETADIKRAVASILMSKTFDNGVVCASEQSVIVVDEIYTQVRERFASHGGYILQGKELKAVQDIILKNGNLNAAIVGQAAYKIAEMAGVSVPETTKILIGEVKLIDDSEPFAHEKLSPVLAMYRAKNFDDAVDKAEQLVELGGIGHTSCLYTDQDNQTARINYFGAKMKTARILINTPASQGGIGDLYNFKLAPSLTLGCGSWGGNSISENVGPKHLINTKTVAKRAENMLWHKLPNSIYFRRGCLPIALEEIATDGAKRAFIVTDSYLFNNGYVEKVVEVLKQHHIETDVFFEVEADPTLTVVRKGAAQMNAFKPDVIIALGGGSPMDAAKIMWVMYEHPETHFEELALRFMDIRKRIHRFPKMGVKAKLVAITTTSGTGSEVTPFAVVTDDKTGQKYPLADYALTPNMAIVDANLVMNMPKSLTAFGGLDAVTHALEAYVSVLANEYSDGQALQALSLLKDYLPASYHEGATNPVARERVHNAATIAGIAFANAFLGVCHSMAHKLGSEFHIPHGLANALLISNVIRYNSNDNPTKQTAFSQYDRPQARRRYAEIATHLGLTKPDDRTGAKIEKLLAWLEEIKADLGIPKSIREAGVAEADFLAKVDKLSEDAFDDQCTGANPRYPLISELKTLLLDTYYGREFTEQTNTPAAPKAEKKSTKK</t>
  </si>
  <si>
    <t>Cace_adhE2 48</t>
  </si>
  <si>
    <t>MNAPTLNSYPPVQSLADLEGLIERVQRAQSQYAQFTQEQVDHIFHQAAMAANQARIPLAKQAVAETGMGVVEDKVIKNHFASEYIYNKYKNEKTCGVIEDDPIFGIQKIAEPVGIIAGVVPVTNPTSTTIFKALIALKTRNGIIFSPHPRAKGCTVAAAKVVLDAAVAAGAPPDIIGWIDEPTIELSQALMQHPQIKLILATGGSGMVKAAYSSGHPAIGVGAGNTPVLIDATADIPTAVSSILLSKAFDNGMICASEQAVIVVDEIYDAVKAEFQRRGAYILSPEERQQVAQLLLKDGRLNAAIVGQSAATIAAMANIQVPPQTRVLIGEVSEVGPQEPFSYEKLCPVLALYRAPQFHKGVEIAAQLVNFGGKGHTSVLYTDPRNQDDIAYFKYRLQTARVLINTPSSQGAIGDLYNFKLDPSLTLGCGTWGGNVTSENVGPRHLLNIKTVSDRRENMLWFRVPPKIYFKPGCLPIALRELAGKKRAFLVTDQPLFDLGITEPIVHTLAELDIKYDIFHEVEPDPTLSTVKRGLELLRQYQPDVIIAVGGGSPMDAAKVMWLLYEHPTVEFDGLAMRFMDIRKRVYQLPPLGQKAILVAIPTTSGTGSEVTPFAVVTDDRVGIKYPLADYALTPTMAIVDPDLVLHMPKKLTAYGGIDALTHALEAYVSVLSTEFTEGLALEAIKLLFTYLPRAYRWGAADPEAREKVHYAATIAGMAFANAFLGVCHSMAHKLGSTFHVPHGLANALMISHVIRYNATDAPLKQAIFPQYKYPQAKERYAQIADFLELGGTTPEEKVERLIAAIENLKAQLEIPATIKEALNSEDQAFYERVESMAELAFDDQCTGANPRYPLIQDLKELYILAYMGCRRDAAAYHPEEAPAS</t>
  </si>
  <si>
    <t>DJ08_acr ec</t>
  </si>
  <si>
    <t>CSL_MS_LS</t>
  </si>
  <si>
    <t>MKNTTQTPINSKYNFFTTAKDVIEDIDLKDKIAIITGGYSGIGMETAKVLAEAGATVIIPARDIEKAKEAIAKIPNIEIEHLDLMDPMSIDSFAQKFINSQRSLHILINSAGIMAPPLIRDKRGYESQFATNHLGHFQLTARLWPALKNAKSARVISVSSRAQRLGGVNFDDPNFQKTEYDSWKAYAQSKSANSLFAVELDRLGKTHGVRAFSVHPGLIPTTNLGRFSVNGKATVQELKTNTRKDDTNTKSNEFKTIEQGAATSVWCATNSILDGMGGVYCEDCNIAEAVPYDSLKDNGVRPWAIDKKLAKKLWILSEDLTNVKFII</t>
  </si>
  <si>
    <t>MSKGEELFTGVVPILVELDGDVNGHKFSVRGEGEGDATIGKLTLKFICTTGKLPVPWPTLVTTLTYGVQCFSRYPDHMKRHDFFKSAMPEGYVQERTISFKDDGKYKTRAVVKFEGDTLVNRIELKGTDFKEDGNILGHKLEYNFNSHNVYITADKQKNGIKANFTVRHNVEDGSVQLADHYQQNTPIGDGPVLLPDNHYLSTQTVLSKDPNEKGTRDHMVLHEYVNAAGIT</t>
  </si>
  <si>
    <t>sfGFP</t>
  </si>
  <si>
    <t>LG_ds060_hit6_CSM8</t>
  </si>
  <si>
    <t>LG_ds063_hit6_CSM8_sFLAG_Nterm_12</t>
  </si>
  <si>
    <t>MEKKIDYKDEDLLGGASPAAPAPGGDREDVERLLRSVEWAIKAGDPYSARILVELAREDAEKIGDERLRREVEELLRELEELGGSGGSGGSGGSGGSGGGPHSMKYIETAISRPGLEEPRYISVGYVDNKEFVRFDSDAENPRYEPRAPWMEQEGPEYWERETQKAKGQEQWFRVSLRNLLGYYNQSAGGSHTLQQMSGCDLDENWRLVRGYLQFAYEGRDYIALNEDLKTWTAADMAAQITRRKWEQSGAAEHYKAYLEGECVEWLHRYLKNGNATL**</t>
  </si>
  <si>
    <t>LG_ds064_hit6_CSM8_sFLAG_Cterm_6</t>
  </si>
  <si>
    <t>MDREDVERLLRSVEWAIKAGDPYSARILVELAREDAEKIGDERLRREVEELLRELEELGGSGGSGGSGGSGGSGGGPHSMKYIETAISRPGLEEPRYISVGYVDNKEFVRFDSDAENPRYEPRAPWMEQEGPEYWERETQKAKGQEQWFRVSLRNLLGYYNQSAGGSHTLQQMSGCDLDENWRLVRGYLQFAYEGRDYIALNEDLKTWTAADMAAQITRRKWEQSGAAEHYKAYLEGECVEWLHRYLKNGNATLGSPAAGDYKDEDLL**</t>
  </si>
  <si>
    <t>MDREDVERLLRSVEWAIKAGDPYSARILVELAREDAEKIGDERLRREVEELLRELEELGGSGGSGGSGGSGGSGGGPHSMKYIETAISRPGLEEPRYISVGYVDNKEFVRFDSDAENPRYEPRAPWMEQEGPEYWERETQKAKGQEQWFRVSLRNLLGYYNQSAGGSHTLQQMSGCDLDENWRLVRGYLQFAYEGRDYIALNEDLKTWTAADMAAQITRRKWEQSGAAEHYKAYLEGECVEWLHRYLKNGNATLGSPAAPAGDYKDEDLL</t>
  </si>
  <si>
    <t>LG_ds065_hit6_CSM8_sFLAG_Cterm_8</t>
  </si>
  <si>
    <t>LG_ds066_hit6_CSM8_sFLAG_Cterm_10</t>
  </si>
  <si>
    <t>MDREDVERLLRSVEWAIKAGDPYSARILVELAREDAEKIGDERLRREVEELLRELEELGGSGGSGGSGGSGGSGGGPHSMKYIETAISRPGLEEPRYISVGYVDNKEFVRFDSDAENPRYEPRAPWMEQEGPEYWERETQKAKGQEQWFRVSLRNLLGYYNQSAGGSHTLQQMSGCDLDENWRLVRGYLQFAYEGRDYIALNEDLKTWTAADMAAQITRRKWEQSGAAEHYKAYLEGECVEWLHRYLKNGNATLGGASPAAPAPGGDYKDEDLL</t>
  </si>
  <si>
    <t>LG_ds067_hit6_CSM8_sFLAG_Cterm_14</t>
  </si>
  <si>
    <t>MDREDVERLLRSVEWAIKAGDPYSARILVELAREDAEKIGDERLRREVEELLRELEELGGSGGSGGSGGSGGSGGGPHSMKYIETAISRPGLEEPRYISVGYVDNKEFVRFDSDAENPRYEPRAPWMEQEGPEYWERETQKAKGQEQWFRVSLRNLLGYYNQSAGGSHTLQQMSGCDLDENWRLVRGYLQFAYEGRDYIALNEDLKTWTAADMAAQITRRKWEQSGAAEHYKAYLEGECVEWLHRYLKNGNATLGGGASPAAPAPGGGDYKDEDLL</t>
  </si>
  <si>
    <t>LG_ds068_hit6_CSM8_sFLAG_Cterm_16</t>
  </si>
  <si>
    <t>MDREDVERLLRSVEWAIKAGDPYSARILVELAREDAEKIGDERLRREVEELLRELEELGGSGGSGGSGGSGGSGGGPHSMKYIETAISRPGLEEPRYISVGYVDNKEFVRFDSDAENPRYEPRAPWMEQEGPEYWERETQKAKGQEQWFRVSLRNLLGYYNQSAGGSHTLQQMSGCDLDENWRLVRGYLQFAYEGRDYIALNEDLKTWTAADMAAQITRRKWEQSGAAEHYKAYLEGECVEWLHRYLKNGNATLGGGGASPAAPAPGGGGDYKDEDLL</t>
  </si>
  <si>
    <t>LG_ds069_CSM8_normal_NT</t>
  </si>
  <si>
    <t>MGSSHHHHHHHHSSGGSGGLNDIFEAQKIEWHEGGSGGSDREDVERLLRSVEWAIKAGDPYSARILVELAREDAEKIGDERLRREVEELLRELEELEAELAALPKLPADGPHSMKYIETAISRPGLEEPRYISVGYVDNKEFVRFDSDAENPRYEPRAPWMEQEGPEYWERETQKAKGQEQWFRVSLRNLLGYYNQSAGGSHTLQQMSGCDLDENWRLVRGYLQFAYEGRDYIALNEDLKTWTAADMAAQITRRKWEQSGAAEHYKAYLEGECVEWLHRYLKNGNATL</t>
  </si>
  <si>
    <t>LG_ds070_CSM8_normal_11_NT</t>
  </si>
  <si>
    <t>MGSSHHHHHHHHSSGGSGGLNDIFEAQKIEWHEGGSGGSDREDVERLLRSVEWAIKAGDPYSARILVELAREDAEKIGDERLRREVEELLRELEELEEELARLPKLPPDGPHSMKYIETAISRPGLEEPRYISVGYVDNKEFVRFDSDAENPRYEPRAPWMEQEGPEYWERETQKAKGQEQWFRVSLRNLLGYYNQSAGGSHTLQQMSGCDLDENWRLVRGYLQFAYEGRDYIALNEDLKTWTAADMAAQITRRKWEQSGAAEHYKAYLEGECVEWLHRYLKNGNATL</t>
  </si>
  <si>
    <t>LG_ds071_CSM8_normal_15_NT</t>
  </si>
  <si>
    <t>MGSSHHHHHHHHSSGGSGGLNDIFEAQKIEWHEGGSGGSDREDVERLLRSVEWAIKAGDPYSARILVELAREDAEKIGDERLRREVEELLRELEELEAELAALPKLPANGPHSMKYIETAISRPGLEEPRYISVGYVDNKEFVRFDSDAENPRYEPRAPWMEQEGPEYWERETQKAKGQEQWFRVSLRNLLGYYNQSAGGSHTLQQMSGCDLDENWRLVRGYLQFAYEGRDYIALNEDLKTWTAADMAAQITRRKWEQSGAAEHYKAYLEGECVEWLHRYLKNGNATL</t>
  </si>
  <si>
    <t>hit6_CSM8</t>
  </si>
  <si>
    <t>hit6_CSM8_sFLAG_Nterm_12</t>
  </si>
  <si>
    <t>hit6_CSM8_sFLAG_Cterm_6</t>
  </si>
  <si>
    <t>hit6_CSM8_sFLAG_Cterm_8</t>
  </si>
  <si>
    <t>hit6_CSM8_sFLAG_Cterm_10</t>
  </si>
  <si>
    <t>hit6_CSM8_sFLAG_Cterm_14</t>
  </si>
  <si>
    <t>hit6_CSM8_sFLAG_Cterm_16</t>
  </si>
  <si>
    <t>CSM8_normal_NT</t>
  </si>
  <si>
    <t>CSM8_normal_11_NT</t>
  </si>
  <si>
    <t>CSM8_normal_15_NT</t>
  </si>
  <si>
    <t>MDREDVERLLRSVEWAIKAGDPYSARILVELAREDAEKIGDERLRREVEELLRELEELGGSGGSGGSGGSGGSGGGPHSMKYIETAISRPGLEEPRYISVGYVDNKEFVRFDSDAENPRYEPRAPWMEQEGPEYWERETQKAKGQEQWFRVSLRNLLGYYNQSAGGSHTLQQMSGCDLDENWRLVRGYLQFAYEGRDYIALNEDLKTWTAADMAAQITRRKWEQSGAAEHYKAYLEGECVEWLHRYLKNGNATL</t>
  </si>
  <si>
    <t>MGPHSMRYFETAVSRPGLEEPRYISVGYVDNKEFVRFDSDAENPRYEPRAPWMEQEGPEYWERETQKAKGQEQWFRVSLRNLLGYYNQSAGGSHTLQQMSGCDLGSDWRLLRGYLQFAYEGRDYIALNEDLKTWTAADMAAQITRRKWEQSGAAEHYKAYLEGECVEWLHRYLKNGNATLLRTDSPKAHVTHHPRSKGEVTLRCWALGFYPADITLTWQLNGEELTQDMELVETRPAGDGTFQKWASVVVPLGKEQNYTCRVYHEGLPEPLTLRWEPPPSTDSGGIGSGGGGSGGGGSIQKTPQIQVYSRHPPENGKPNILNCYVTQFHPPHIEIQMLKNGKKIPKVEMSDMSFSKDWSFYILAHTEFTPTETDTYACRVKHDSMAEPKTVYWDRDM</t>
  </si>
  <si>
    <t>(-) wt single chain dimer</t>
  </si>
  <si>
    <t>wt MHC (single chain dimer)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</si>
</sst>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MT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2" fillId="0" borderId="0"/>
    <xf numFmtId="0" fontId="5" fillId="0" borderId="0"/>
    <xf numFmtId="0" fontId="4" fillId="0" borderId="0"/>
    <xf numFmtId="0" fontId="2" fillId="0" borderId="0"/>
    <xf numFmtId="0" fontId="1" fillId="0" borderId="0"/>
  </cellStyleXfs>
  <cellXfs count="77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3" borderId="0" xfId="0" applyFill="1"/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quotePrefix="1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8" xfId="0" quotePrefix="1" applyFont="1" applyFill="1" applyBorder="1" applyAlignment="1">
      <alignment horizontal="center" vertical="center"/>
    </xf>
    <xf numFmtId="0" fontId="10" fillId="3" borderId="4" xfId="0" quotePrefix="1" applyFont="1" applyFill="1" applyBorder="1" applyAlignment="1">
      <alignment horizontal="center" vertical="center"/>
    </xf>
    <xf numFmtId="0" fontId="10" fillId="3" borderId="5" xfId="0" quotePrefix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1" fontId="10" fillId="3" borderId="0" xfId="0" applyNumberFormat="1" applyFont="1" applyFill="1" applyAlignment="1">
      <alignment horizontal="center" vertical="center"/>
    </xf>
    <xf numFmtId="11" fontId="10" fillId="3" borderId="2" xfId="0" applyNumberFormat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1" fontId="10" fillId="3" borderId="1" xfId="0" applyNumberFormat="1" applyFont="1" applyFill="1" applyBorder="1" applyAlignment="1">
      <alignment horizontal="center" vertical="center"/>
    </xf>
    <xf numFmtId="11" fontId="10" fillId="3" borderId="3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0" fontId="12" fillId="0" borderId="0" xfId="1"/>
    <xf numFmtId="0" fontId="10" fillId="0" borderId="1" xfId="0" applyFont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11" fontId="10" fillId="4" borderId="0" xfId="0" applyNumberFormat="1" applyFont="1" applyFill="1" applyAlignment="1">
      <alignment horizontal="center" vertical="center"/>
    </xf>
    <xf numFmtId="11" fontId="10" fillId="4" borderId="2" xfId="0" applyNumberFormat="1" applyFont="1" applyFill="1" applyBorder="1" applyAlignment="1">
      <alignment horizontal="center" vertical="center"/>
    </xf>
    <xf numFmtId="0" fontId="8" fillId="0" borderId="0" xfId="0" applyFont="1"/>
    <xf numFmtId="0" fontId="10" fillId="0" borderId="0" xfId="0" applyFont="1"/>
    <xf numFmtId="2" fontId="3" fillId="0" borderId="0" xfId="0" applyNumberFormat="1" applyFont="1" applyAlignment="1">
      <alignment horizontal="left"/>
    </xf>
    <xf numFmtId="0" fontId="10" fillId="0" borderId="6" xfId="0" applyFont="1" applyBorder="1" applyAlignment="1">
      <alignment horizontal="center" vertical="center"/>
    </xf>
    <xf numFmtId="2" fontId="14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11" fontId="10" fillId="3" borderId="7" xfId="0" applyNumberFormat="1" applyFont="1" applyFill="1" applyBorder="1" applyAlignment="1">
      <alignment horizontal="center" vertical="center"/>
    </xf>
    <xf numFmtId="0" fontId="10" fillId="0" borderId="0" xfId="1" applyFont="1"/>
    <xf numFmtId="2" fontId="10" fillId="0" borderId="0" xfId="1" applyNumberFormat="1" applyFont="1" applyAlignment="1">
      <alignment horizontal="center"/>
    </xf>
    <xf numFmtId="0" fontId="6" fillId="4" borderId="0" xfId="0" applyFont="1" applyFill="1"/>
    <xf numFmtId="0" fontId="10" fillId="0" borderId="6" xfId="1" applyFont="1" applyBorder="1"/>
    <xf numFmtId="0" fontId="10" fillId="0" borderId="1" xfId="1" applyFont="1" applyBorder="1"/>
    <xf numFmtId="0" fontId="10" fillId="0" borderId="0" xfId="0" applyFont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0" fontId="10" fillId="5" borderId="0" xfId="0" applyFont="1" applyFill="1" applyAlignment="1">
      <alignment horizontal="center" wrapText="1"/>
    </xf>
    <xf numFmtId="0" fontId="6" fillId="5" borderId="0" xfId="0" applyFont="1" applyFill="1" applyAlignment="1">
      <alignment horizontal="center"/>
    </xf>
    <xf numFmtId="11" fontId="10" fillId="3" borderId="0" xfId="0" applyNumberFormat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3" borderId="9" xfId="0" quotePrefix="1" applyFont="1" applyFill="1" applyBorder="1" applyAlignment="1">
      <alignment horizontal="center" vertical="center"/>
    </xf>
    <xf numFmtId="11" fontId="10" fillId="5" borderId="10" xfId="0" applyNumberFormat="1" applyFont="1" applyFill="1" applyBorder="1" applyAlignment="1">
      <alignment horizontal="center" vertical="center"/>
    </xf>
    <xf numFmtId="11" fontId="10" fillId="5" borderId="11" xfId="0" applyNumberFormat="1" applyFont="1" applyFill="1" applyBorder="1" applyAlignment="1">
      <alignment horizontal="center" vertical="center"/>
    </xf>
    <xf numFmtId="11" fontId="10" fillId="5" borderId="12" xfId="0" applyNumberFormat="1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3" xfId="2" xr:uid="{BBAE9B27-B935-443B-8E73-0E754BC80493}"/>
    <cellStyle name="Normal 3 2" xfId="3" xr:uid="{8B533880-70C1-478B-A14E-97DAFAAEE967}"/>
    <cellStyle name="Normal 3 3" xfId="5" xr:uid="{C1FD00AC-F8E6-4909-9C21-CF8019D3DD5B}"/>
    <cellStyle name="Normal 4" xfId="4" xr:uid="{8673C2E6-B4AB-4231-8E86-9FD73BFDBB16}"/>
  </cellStyles>
  <dxfs count="0"/>
  <tableStyles count="0" defaultTableStyle="TableStyleMedium2" defaultPivotStyle="PivotStyleLight16"/>
  <colors>
    <mruColors>
      <color rgb="FF73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20"/>
  <sheetViews>
    <sheetView topLeftCell="G1" zoomScale="91" zoomScaleNormal="70" workbookViewId="0">
      <selection activeCell="O47" sqref="O47"/>
    </sheetView>
  </sheetViews>
  <sheetFormatPr baseColWidth="10" defaultColWidth="10.83203125" defaultRowHeight="14"/>
  <cols>
    <col min="1" max="1" width="15.1640625" style="7" bestFit="1" customWidth="1"/>
    <col min="2" max="2" width="25.6640625" style="7" customWidth="1"/>
    <col min="3" max="3" width="41.6640625" style="7" customWidth="1"/>
    <col min="4" max="4" width="14.6640625" style="7" bestFit="1" customWidth="1"/>
    <col min="5" max="5" width="61.33203125" style="7" customWidth="1"/>
    <col min="6" max="6" width="11.5" style="7" bestFit="1" customWidth="1"/>
    <col min="7" max="8" width="10.83203125" style="7"/>
    <col min="9" max="9" width="13.5" style="7" bestFit="1" customWidth="1"/>
    <col min="10" max="10" width="10.83203125" style="7"/>
    <col min="11" max="11" width="15.33203125" style="7" customWidth="1"/>
    <col min="12" max="12" width="22.5" style="7" bestFit="1" customWidth="1"/>
    <col min="13" max="13" width="11.6640625" style="7" bestFit="1" customWidth="1"/>
    <col min="14" max="14" width="15.6640625" style="7" customWidth="1"/>
    <col min="15" max="15" width="13.1640625" style="7" customWidth="1"/>
    <col min="16" max="16" width="22.5" style="7" bestFit="1" customWidth="1"/>
    <col min="17" max="17" width="11.6640625" style="7" customWidth="1"/>
    <col min="18" max="18" width="15.6640625" style="7" bestFit="1" customWidth="1"/>
    <col min="19" max="19" width="12.6640625" style="7" bestFit="1" customWidth="1"/>
    <col min="20" max="20" width="16.6640625" style="7" bestFit="1" customWidth="1"/>
    <col min="21" max="21" width="10.83203125" style="7"/>
    <col min="22" max="22" width="15.83203125" style="7" bestFit="1" customWidth="1"/>
    <col min="23" max="23" width="10.83203125" style="7"/>
    <col min="24" max="24" width="18.1640625" style="7" bestFit="1" customWidth="1"/>
    <col min="25" max="25" width="10" style="7" bestFit="1" customWidth="1"/>
    <col min="26" max="26" width="13" style="7" bestFit="1" customWidth="1"/>
    <col min="27" max="27" width="11" style="7" bestFit="1" customWidth="1"/>
    <col min="28" max="16384" width="10.83203125" style="7"/>
  </cols>
  <sheetData>
    <row r="1" spans="1:27">
      <c r="A1" s="7" t="s">
        <v>4</v>
      </c>
      <c r="B1" s="8" t="s">
        <v>36</v>
      </c>
    </row>
    <row r="2" spans="1:27">
      <c r="A2" s="7" t="s">
        <v>5</v>
      </c>
      <c r="B2" s="7" t="s">
        <v>35</v>
      </c>
    </row>
    <row r="4" spans="1:27">
      <c r="A4" s="7" t="s">
        <v>3</v>
      </c>
      <c r="B4" s="7">
        <v>2010</v>
      </c>
      <c r="D4" s="8"/>
    </row>
    <row r="6" spans="1:27" s="9" customFormat="1">
      <c r="A6" s="56" t="s">
        <v>22</v>
      </c>
      <c r="B6" s="56"/>
      <c r="C6" s="56"/>
      <c r="D6" s="56"/>
      <c r="E6" s="56"/>
      <c r="F6" s="56"/>
      <c r="G6" s="57"/>
      <c r="H6" s="56" t="s">
        <v>10</v>
      </c>
      <c r="I6" s="56"/>
      <c r="J6" s="56"/>
      <c r="K6" s="57"/>
      <c r="L6" s="56" t="s">
        <v>17</v>
      </c>
      <c r="M6" s="56"/>
      <c r="N6" s="56"/>
      <c r="O6" s="57"/>
      <c r="P6" s="56" t="s">
        <v>19</v>
      </c>
      <c r="Q6" s="56"/>
      <c r="R6" s="56"/>
      <c r="S6" s="57"/>
      <c r="T6" s="54" t="s">
        <v>27</v>
      </c>
      <c r="U6" s="55"/>
      <c r="V6" s="55"/>
      <c r="W6" s="55"/>
      <c r="X6" s="55"/>
      <c r="Y6" s="55"/>
      <c r="Z6" s="55"/>
      <c r="AA6" s="55"/>
    </row>
    <row r="7" spans="1:27" s="9" customFormat="1">
      <c r="A7" s="10" t="s">
        <v>28</v>
      </c>
      <c r="B7" s="10" t="s">
        <v>34</v>
      </c>
      <c r="C7" s="10" t="s">
        <v>29</v>
      </c>
      <c r="D7" s="10" t="s">
        <v>21</v>
      </c>
      <c r="E7" s="32" t="s">
        <v>0</v>
      </c>
      <c r="F7" s="10" t="s">
        <v>1</v>
      </c>
      <c r="G7" s="11" t="s">
        <v>2</v>
      </c>
      <c r="H7" s="10" t="s">
        <v>6</v>
      </c>
      <c r="I7" s="10" t="s">
        <v>7</v>
      </c>
      <c r="J7" s="10" t="s">
        <v>8</v>
      </c>
      <c r="K7" s="11" t="s">
        <v>9</v>
      </c>
      <c r="L7" s="10" t="s">
        <v>12</v>
      </c>
      <c r="M7" s="10" t="s">
        <v>13</v>
      </c>
      <c r="N7" s="10" t="s">
        <v>14</v>
      </c>
      <c r="O7" s="11" t="s">
        <v>15</v>
      </c>
      <c r="P7" s="10" t="s">
        <v>12</v>
      </c>
      <c r="Q7" s="10" t="s">
        <v>13</v>
      </c>
      <c r="R7" s="10" t="s">
        <v>14</v>
      </c>
      <c r="S7" s="11" t="s">
        <v>15</v>
      </c>
      <c r="T7" s="12" t="s">
        <v>23</v>
      </c>
      <c r="U7" s="13" t="s">
        <v>24</v>
      </c>
      <c r="V7" s="13" t="s">
        <v>25</v>
      </c>
      <c r="W7" s="14" t="s">
        <v>26</v>
      </c>
      <c r="X7" s="13" t="s">
        <v>30</v>
      </c>
      <c r="Y7" s="13" t="s">
        <v>24</v>
      </c>
      <c r="Z7" s="13" t="s">
        <v>31</v>
      </c>
      <c r="AA7" s="13" t="s">
        <v>26</v>
      </c>
    </row>
    <row r="8" spans="1:27" ht="15" thickBot="1">
      <c r="A8" s="15" t="s">
        <v>20</v>
      </c>
      <c r="B8" s="16" t="s">
        <v>11</v>
      </c>
      <c r="C8" s="15" t="s">
        <v>20</v>
      </c>
      <c r="D8" s="15" t="s">
        <v>20</v>
      </c>
      <c r="E8" s="16" t="s">
        <v>11</v>
      </c>
      <c r="F8" s="15">
        <v>0</v>
      </c>
      <c r="G8" s="17">
        <v>0</v>
      </c>
      <c r="H8" s="45">
        <v>15260</v>
      </c>
      <c r="I8" s="45">
        <v>108</v>
      </c>
      <c r="J8" s="45">
        <v>12177</v>
      </c>
      <c r="K8" s="45">
        <v>61</v>
      </c>
      <c r="L8" s="18" t="s">
        <v>11</v>
      </c>
      <c r="M8" s="19" t="s">
        <v>11</v>
      </c>
      <c r="N8" s="19" t="s">
        <v>11</v>
      </c>
      <c r="O8" s="70" t="s">
        <v>11</v>
      </c>
      <c r="P8" s="19" t="s">
        <v>11</v>
      </c>
      <c r="Q8" s="19" t="s">
        <v>11</v>
      </c>
      <c r="R8" s="19" t="s">
        <v>11</v>
      </c>
      <c r="S8" s="70" t="s">
        <v>11</v>
      </c>
      <c r="T8" s="19" t="s">
        <v>11</v>
      </c>
      <c r="U8" s="19" t="s">
        <v>11</v>
      </c>
      <c r="V8" s="19" t="s">
        <v>11</v>
      </c>
      <c r="W8" s="20" t="s">
        <v>11</v>
      </c>
      <c r="X8" s="21"/>
      <c r="Y8" s="21"/>
      <c r="Z8" s="21"/>
      <c r="AA8" s="21"/>
    </row>
    <row r="9" spans="1:27">
      <c r="A9" s="51">
        <v>1</v>
      </c>
      <c r="B9" s="51"/>
      <c r="C9" s="67" t="s">
        <v>71</v>
      </c>
      <c r="D9" s="7">
        <v>1</v>
      </c>
      <c r="E9" s="8" t="s">
        <v>70</v>
      </c>
      <c r="F9" s="46">
        <f>LEN(E9)*110</f>
        <v>25520</v>
      </c>
      <c r="G9" s="22">
        <f>LEN(E9)-LEN(SUBSTITUTE(E9,"L",""))</f>
        <v>18</v>
      </c>
      <c r="H9" s="45">
        <v>15332</v>
      </c>
      <c r="I9" s="45">
        <v>5530</v>
      </c>
      <c r="J9" s="45">
        <v>12696</v>
      </c>
      <c r="K9" s="45">
        <v>4120</v>
      </c>
      <c r="L9" s="23">
        <f>I9-$I$8</f>
        <v>5422</v>
      </c>
      <c r="M9" s="24">
        <f>L9/H9</f>
        <v>0.3536394469084268</v>
      </c>
      <c r="N9" s="24">
        <f>M9*$B$4*F9/(G9*1000)</f>
        <v>1007.7781198365074</v>
      </c>
      <c r="O9" s="74">
        <f>1000*N9/F9</f>
        <v>39.489738238107655</v>
      </c>
      <c r="P9" s="23">
        <f t="shared" ref="P9:P61" si="0">K9-$K$8</f>
        <v>4059</v>
      </c>
      <c r="Q9" s="24">
        <f t="shared" ref="Q9:Q50" si="1">P9/J9</f>
        <v>0.31970699432892252</v>
      </c>
      <c r="R9" s="24">
        <f t="shared" ref="R9:R49" si="2">Q9*$B$4*F9/(G9*1000)</f>
        <v>911.07967863894135</v>
      </c>
      <c r="S9" s="71">
        <f t="shared" ref="S9:S49" si="3">1000*R9/F9</f>
        <v>35.700614366729681</v>
      </c>
      <c r="T9" s="23"/>
      <c r="U9" s="23"/>
      <c r="V9" s="23"/>
      <c r="W9" s="22"/>
      <c r="X9" s="23"/>
      <c r="Y9" s="23"/>
      <c r="Z9" s="23"/>
      <c r="AA9" s="23"/>
    </row>
    <row r="10" spans="1:27">
      <c r="A10" s="52"/>
      <c r="B10" s="52"/>
      <c r="C10" s="68"/>
      <c r="D10" s="7">
        <v>2</v>
      </c>
      <c r="E10" s="8" t="s">
        <v>70</v>
      </c>
      <c r="F10" s="46">
        <f t="shared" ref="F10:F73" si="4">LEN(E10)*110</f>
        <v>25520</v>
      </c>
      <c r="G10" s="22">
        <f t="shared" ref="G10:G72" si="5">LEN(E10)-LEN(SUBSTITUTE(E10,"L",""))</f>
        <v>18</v>
      </c>
      <c r="H10" s="45">
        <v>15165</v>
      </c>
      <c r="I10" s="45">
        <v>4739</v>
      </c>
      <c r="J10" s="45">
        <v>11285</v>
      </c>
      <c r="K10" s="45">
        <v>3980</v>
      </c>
      <c r="L10" s="23">
        <f t="shared" ref="L10:L47" si="6">I10-$I$8</f>
        <v>4631</v>
      </c>
      <c r="M10" s="24">
        <f t="shared" ref="M10:M47" si="7">L10/H10</f>
        <v>0.30537421694691724</v>
      </c>
      <c r="N10" s="24">
        <f t="shared" ref="N10:N47" si="8">M10*$B$4*F10/(G10*1000)</f>
        <v>870.23508517419509</v>
      </c>
      <c r="O10" s="75">
        <f t="shared" ref="O10:O50" si="9">1000*N10/F10</f>
        <v>34.100120892405762</v>
      </c>
      <c r="P10" s="23">
        <f t="shared" si="0"/>
        <v>3919</v>
      </c>
      <c r="Q10" s="24">
        <f t="shared" si="1"/>
        <v>0.34727514399645548</v>
      </c>
      <c r="R10" s="24">
        <f t="shared" si="2"/>
        <v>989.64155368483227</v>
      </c>
      <c r="S10" s="72">
        <f t="shared" si="3"/>
        <v>38.779057746270858</v>
      </c>
      <c r="T10" s="23"/>
      <c r="U10" s="23"/>
      <c r="V10" s="23"/>
      <c r="W10" s="22"/>
      <c r="X10" s="23"/>
      <c r="Y10" s="23"/>
      <c r="Z10" s="23"/>
      <c r="AA10" s="23"/>
    </row>
    <row r="11" spans="1:27" ht="15" thickBot="1">
      <c r="A11" s="52"/>
      <c r="B11" s="53"/>
      <c r="C11" s="69"/>
      <c r="D11" s="32">
        <v>3</v>
      </c>
      <c r="E11" s="8" t="s">
        <v>70</v>
      </c>
      <c r="F11" s="46">
        <f t="shared" si="4"/>
        <v>25520</v>
      </c>
      <c r="G11" s="22">
        <f>LEN(E11)-LEN(SUBSTITUTE(E11,"L",""))</f>
        <v>18</v>
      </c>
      <c r="H11" s="45">
        <v>14698</v>
      </c>
      <c r="I11" s="45">
        <v>4462</v>
      </c>
      <c r="J11" s="45">
        <v>11730</v>
      </c>
      <c r="K11" s="45">
        <v>3708</v>
      </c>
      <c r="L11" s="23">
        <f t="shared" si="6"/>
        <v>4354</v>
      </c>
      <c r="M11" s="24">
        <f t="shared" si="7"/>
        <v>0.29623077969791811</v>
      </c>
      <c r="N11" s="24">
        <f t="shared" si="8"/>
        <v>844.17872726448047</v>
      </c>
      <c r="O11" s="76">
        <f t="shared" si="9"/>
        <v>33.079103732934186</v>
      </c>
      <c r="P11" s="23">
        <f t="shared" si="0"/>
        <v>3647</v>
      </c>
      <c r="Q11" s="24">
        <f t="shared" si="1"/>
        <v>0.31091219096334188</v>
      </c>
      <c r="R11" s="24">
        <f t="shared" si="2"/>
        <v>886.01683432793413</v>
      </c>
      <c r="S11" s="73">
        <f t="shared" si="3"/>
        <v>34.718527990906509</v>
      </c>
      <c r="T11" s="28">
        <f>AVERAGE(N10:N11)</f>
        <v>857.20690621933772</v>
      </c>
      <c r="U11" s="28">
        <f>_xlfn.STDEV.S(N10:N11)</f>
        <v>18.424627370982943</v>
      </c>
      <c r="V11" s="28">
        <f>AVERAGE(R9:R11)</f>
        <v>928.91268888390266</v>
      </c>
      <c r="W11" s="29">
        <f>_xlfn.STDEV.S(R9:R11)</f>
        <v>54.06507936040272</v>
      </c>
      <c r="X11" s="28">
        <f>AVERAGE(O10:O11)</f>
        <v>33.589612312669971</v>
      </c>
      <c r="Y11" s="28">
        <f>_xlfn.STDEV.S(O10:O11)</f>
        <v>0.72196815717017804</v>
      </c>
      <c r="Z11" s="28">
        <f>AVERAGE(S9:S11)</f>
        <v>36.399400034635683</v>
      </c>
      <c r="AA11" s="28">
        <f>_xlfn.STDEV.S(S9:S11)</f>
        <v>2.1185375924922702</v>
      </c>
    </row>
    <row r="12" spans="1:27">
      <c r="A12" s="51">
        <v>2</v>
      </c>
      <c r="B12" s="51"/>
      <c r="C12" s="67" t="s">
        <v>104</v>
      </c>
      <c r="D12" s="7">
        <v>1</v>
      </c>
      <c r="E12" s="45" t="s">
        <v>102</v>
      </c>
      <c r="F12" s="46">
        <f>LEN(E12)*110</f>
        <v>43670</v>
      </c>
      <c r="G12" s="22">
        <f>LEN(E12)-LEN(SUBSTITUTE(E12,"L",""))</f>
        <v>29</v>
      </c>
      <c r="H12" s="45">
        <v>15349</v>
      </c>
      <c r="I12" s="45">
        <v>99</v>
      </c>
      <c r="J12" s="45">
        <v>13195</v>
      </c>
      <c r="K12" s="45">
        <v>70</v>
      </c>
      <c r="L12" s="23">
        <f t="shared" si="6"/>
        <v>-9</v>
      </c>
      <c r="M12" s="24">
        <f t="shared" si="7"/>
        <v>-5.8635741742133038E-4</v>
      </c>
      <c r="N12" s="24">
        <f>M12*$B$4*F12/(G12*1000)</f>
        <v>-1.7747765214402376</v>
      </c>
      <c r="O12" s="74">
        <f t="shared" si="9"/>
        <v>-4.0640634793685314E-2</v>
      </c>
      <c r="P12" s="23">
        <f t="shared" si="0"/>
        <v>9</v>
      </c>
      <c r="Q12" s="24">
        <f t="shared" si="1"/>
        <v>6.8207654414550968E-4</v>
      </c>
      <c r="R12" s="24">
        <f t="shared" si="2"/>
        <v>2.0644975238792123</v>
      </c>
      <c r="S12" s="71">
        <f t="shared" si="3"/>
        <v>4.7274960473533599E-2</v>
      </c>
      <c r="T12" s="23"/>
      <c r="U12" s="23"/>
      <c r="V12" s="23"/>
      <c r="W12" s="22"/>
      <c r="X12" s="23"/>
      <c r="Y12" s="23"/>
      <c r="Z12" s="23"/>
      <c r="AA12" s="23"/>
    </row>
    <row r="13" spans="1:27">
      <c r="A13" s="52"/>
      <c r="B13" s="52"/>
      <c r="C13" s="68"/>
      <c r="D13" s="7">
        <v>2</v>
      </c>
      <c r="E13" s="45" t="s">
        <v>102</v>
      </c>
      <c r="F13" s="46">
        <f>LEN(E13)*110</f>
        <v>43670</v>
      </c>
      <c r="G13" s="22">
        <f>LEN(E13)-LEN(SUBSTITUTE(E13,"L",""))</f>
        <v>29</v>
      </c>
      <c r="H13" s="45">
        <v>15022</v>
      </c>
      <c r="I13" s="45">
        <v>79</v>
      </c>
      <c r="J13" s="45">
        <v>12391</v>
      </c>
      <c r="K13" s="45">
        <v>63</v>
      </c>
      <c r="L13" s="23">
        <f t="shared" si="6"/>
        <v>-29</v>
      </c>
      <c r="M13" s="24">
        <f t="shared" si="7"/>
        <v>-1.9305019305019305E-3</v>
      </c>
      <c r="N13" s="24">
        <f t="shared" si="8"/>
        <v>-5.8432099587272006</v>
      </c>
      <c r="O13" s="75">
        <f t="shared" si="9"/>
        <v>-0.13380375449340967</v>
      </c>
      <c r="P13" s="23">
        <f t="shared" si="0"/>
        <v>2</v>
      </c>
      <c r="Q13" s="24">
        <f t="shared" si="1"/>
        <v>1.6140747316600759E-4</v>
      </c>
      <c r="R13" s="24">
        <f t="shared" si="2"/>
        <v>0.48854535689140344</v>
      </c>
      <c r="S13" s="72">
        <f t="shared" si="3"/>
        <v>1.1187207622885356E-2</v>
      </c>
      <c r="T13" s="23"/>
      <c r="U13" s="23"/>
      <c r="V13" s="23"/>
      <c r="W13" s="22"/>
      <c r="X13" s="23"/>
      <c r="Y13" s="23"/>
      <c r="Z13" s="23"/>
      <c r="AA13" s="23"/>
    </row>
    <row r="14" spans="1:27" ht="15" thickBot="1">
      <c r="A14" s="53"/>
      <c r="B14" s="53"/>
      <c r="C14" s="69"/>
      <c r="D14" s="32">
        <v>3</v>
      </c>
      <c r="E14" s="45" t="s">
        <v>102</v>
      </c>
      <c r="F14" s="46">
        <f>LEN(E14)*110</f>
        <v>43670</v>
      </c>
      <c r="G14" s="22">
        <f>LEN(E14)-LEN(SUBSTITUTE(E14,"L",""))</f>
        <v>29</v>
      </c>
      <c r="H14" s="45">
        <v>14540</v>
      </c>
      <c r="I14" s="45">
        <v>62</v>
      </c>
      <c r="J14" s="45">
        <v>13451</v>
      </c>
      <c r="K14" s="45">
        <v>47</v>
      </c>
      <c r="L14" s="23">
        <f t="shared" si="6"/>
        <v>-46</v>
      </c>
      <c r="M14" s="24">
        <f t="shared" si="7"/>
        <v>-3.1636863823933975E-3</v>
      </c>
      <c r="N14" s="24">
        <f t="shared" si="8"/>
        <v>-9.5757913959113985</v>
      </c>
      <c r="O14" s="76">
        <f t="shared" si="9"/>
        <v>-0.21927619409002516</v>
      </c>
      <c r="P14" s="23">
        <f t="shared" si="0"/>
        <v>-14</v>
      </c>
      <c r="Q14" s="24">
        <f t="shared" si="1"/>
        <v>-1.0408148093078581E-3</v>
      </c>
      <c r="R14" s="24">
        <f t="shared" si="2"/>
        <v>-3.1503203197301057</v>
      </c>
      <c r="S14" s="73">
        <f t="shared" si="3"/>
        <v>-7.2139233334786029E-2</v>
      </c>
      <c r="T14" s="28">
        <f>AVERAGE(N12:N14)</f>
        <v>-5.7312592920262793</v>
      </c>
      <c r="U14" s="28">
        <f>_xlfn.STDEV.S(N12:N14)</f>
        <v>3.9017121859205814</v>
      </c>
      <c r="V14" s="28">
        <f>AVERAGE(R12:R14)</f>
        <v>-0.19909247965316337</v>
      </c>
      <c r="W14" s="29">
        <f>_xlfn.STDEV.S(R12:R14)</f>
        <v>2.6745496127745141</v>
      </c>
      <c r="X14" s="28">
        <f>AVERAGE(O12:O14)</f>
        <v>-0.13124019445904003</v>
      </c>
      <c r="Y14" s="28">
        <f>_xlfn.STDEV.S(O12:O14)</f>
        <v>8.9345367206791426E-2</v>
      </c>
      <c r="Z14" s="28">
        <f>AVERAGE(S12:S14)</f>
        <v>-4.5590217461223591E-3</v>
      </c>
      <c r="AA14" s="28">
        <f>_xlfn.STDEV.S(S12:S14)</f>
        <v>6.1244552616773855E-2</v>
      </c>
    </row>
    <row r="15" spans="1:27">
      <c r="A15" s="52">
        <v>3</v>
      </c>
      <c r="B15" s="51"/>
      <c r="C15" s="67" t="s">
        <v>72</v>
      </c>
      <c r="D15" s="7">
        <v>1</v>
      </c>
      <c r="E15" s="38" t="s">
        <v>101</v>
      </c>
      <c r="F15" s="46">
        <f t="shared" si="4"/>
        <v>27940</v>
      </c>
      <c r="G15" s="22">
        <f t="shared" si="5"/>
        <v>23</v>
      </c>
      <c r="H15" s="45">
        <v>14554</v>
      </c>
      <c r="I15" s="45">
        <v>2994</v>
      </c>
      <c r="J15" s="45">
        <v>12054</v>
      </c>
      <c r="K15" s="45">
        <v>1768</v>
      </c>
      <c r="L15" s="23">
        <f t="shared" si="6"/>
        <v>2886</v>
      </c>
      <c r="M15" s="24">
        <f t="shared" si="7"/>
        <v>0.19829600109935414</v>
      </c>
      <c r="N15" s="24">
        <f t="shared" si="8"/>
        <v>484.18193235387258</v>
      </c>
      <c r="O15" s="75">
        <f t="shared" si="9"/>
        <v>17.329346183030513</v>
      </c>
      <c r="P15" s="23">
        <f t="shared" si="0"/>
        <v>1707</v>
      </c>
      <c r="Q15" s="24">
        <f t="shared" si="1"/>
        <v>0.14161274265803883</v>
      </c>
      <c r="R15" s="24">
        <f t="shared" si="2"/>
        <v>345.77768087086366</v>
      </c>
      <c r="S15" s="71">
        <f t="shared" si="3"/>
        <v>12.375722293159043</v>
      </c>
      <c r="T15" s="23"/>
      <c r="U15" s="23"/>
      <c r="V15" s="23"/>
      <c r="W15" s="22"/>
      <c r="X15" s="23"/>
      <c r="Y15" s="23"/>
      <c r="Z15" s="23"/>
      <c r="AA15" s="23"/>
    </row>
    <row r="16" spans="1:27">
      <c r="A16" s="52"/>
      <c r="B16" s="52"/>
      <c r="C16" s="68"/>
      <c r="D16" s="7">
        <v>2</v>
      </c>
      <c r="E16" s="38" t="s">
        <v>101</v>
      </c>
      <c r="F16" s="46">
        <f t="shared" si="4"/>
        <v>27940</v>
      </c>
      <c r="G16" s="22">
        <f t="shared" si="5"/>
        <v>23</v>
      </c>
      <c r="H16" s="45">
        <v>15344</v>
      </c>
      <c r="I16" s="45">
        <v>2210</v>
      </c>
      <c r="J16" s="45">
        <v>12467</v>
      </c>
      <c r="K16" s="45">
        <v>1484</v>
      </c>
      <c r="L16" s="23">
        <f t="shared" si="6"/>
        <v>2102</v>
      </c>
      <c r="M16" s="24">
        <f t="shared" si="7"/>
        <v>0.13699165797705945</v>
      </c>
      <c r="N16" s="24">
        <f t="shared" si="8"/>
        <v>334.49431813029878</v>
      </c>
      <c r="O16" s="75">
        <f t="shared" si="9"/>
        <v>11.971879675386498</v>
      </c>
      <c r="P16" s="23">
        <f t="shared" si="0"/>
        <v>1423</v>
      </c>
      <c r="Q16" s="24">
        <f t="shared" si="1"/>
        <v>0.11414133311943531</v>
      </c>
      <c r="R16" s="24">
        <f t="shared" si="2"/>
        <v>278.70038187772241</v>
      </c>
      <c r="S16" s="72">
        <f t="shared" si="3"/>
        <v>9.9749599813071725</v>
      </c>
      <c r="T16" s="64"/>
      <c r="U16" s="23"/>
      <c r="V16" s="23"/>
      <c r="W16" s="22"/>
      <c r="X16" s="23"/>
      <c r="Y16" s="23"/>
      <c r="Z16" s="23"/>
      <c r="AA16" s="23"/>
    </row>
    <row r="17" spans="1:27" ht="15" thickBot="1">
      <c r="A17" s="52"/>
      <c r="B17" s="53"/>
      <c r="C17" s="69"/>
      <c r="D17" s="32">
        <v>3</v>
      </c>
      <c r="E17" s="38" t="s">
        <v>101</v>
      </c>
      <c r="F17" s="46">
        <f t="shared" si="4"/>
        <v>27940</v>
      </c>
      <c r="G17" s="22">
        <f t="shared" si="5"/>
        <v>23</v>
      </c>
      <c r="H17" s="45">
        <v>14626</v>
      </c>
      <c r="I17" s="45">
        <v>2538</v>
      </c>
      <c r="J17" s="45">
        <v>11235</v>
      </c>
      <c r="K17" s="45">
        <v>1722</v>
      </c>
      <c r="L17" s="23">
        <f t="shared" si="6"/>
        <v>2430</v>
      </c>
      <c r="M17" s="24">
        <f t="shared" si="7"/>
        <v>0.16614248598386436</v>
      </c>
      <c r="N17" s="24">
        <f t="shared" si="8"/>
        <v>405.67227510270573</v>
      </c>
      <c r="O17" s="76">
        <f t="shared" si="9"/>
        <v>14.51940855772032</v>
      </c>
      <c r="P17" s="23">
        <f t="shared" si="0"/>
        <v>1661</v>
      </c>
      <c r="Q17" s="24">
        <f t="shared" si="1"/>
        <v>0.14784156653315531</v>
      </c>
      <c r="R17" s="24">
        <f t="shared" si="2"/>
        <v>360.9866813722644</v>
      </c>
      <c r="S17" s="73">
        <f t="shared" si="3"/>
        <v>12.920067336158354</v>
      </c>
      <c r="T17" s="28">
        <f>AVERAGE(N15:N17)</f>
        <v>408.11617519562566</v>
      </c>
      <c r="U17" s="28">
        <f>_xlfn.STDEV.S(N15:N17)</f>
        <v>74.873726691907862</v>
      </c>
      <c r="V17" s="28">
        <f>AVERAGE(R15:R17)</f>
        <v>328.48824804028351</v>
      </c>
      <c r="W17" s="29">
        <f>_xlfn.STDEV.S(R15:R17)</f>
        <v>43.783011966157048</v>
      </c>
      <c r="X17" s="28">
        <f>AVERAGE(O15:O17)</f>
        <v>14.606878138712444</v>
      </c>
      <c r="Y17" s="28">
        <f>_xlfn.STDEV.S(O15:O17)</f>
        <v>2.6798041049358505</v>
      </c>
      <c r="Z17" s="28">
        <f>AVERAGE(S15:S17)</f>
        <v>11.756916536874856</v>
      </c>
      <c r="AA17" s="28">
        <f>_xlfn.STDEV.S(S15:S17)</f>
        <v>1.5670369350808053</v>
      </c>
    </row>
    <row r="18" spans="1:27">
      <c r="A18" s="51">
        <v>4</v>
      </c>
      <c r="B18" s="51"/>
      <c r="C18" s="51" t="s">
        <v>73</v>
      </c>
      <c r="D18" s="7">
        <v>1</v>
      </c>
      <c r="E18" s="38" t="s">
        <v>74</v>
      </c>
      <c r="F18" s="46">
        <f t="shared" si="4"/>
        <v>30800</v>
      </c>
      <c r="G18" s="22">
        <f t="shared" si="5"/>
        <v>25</v>
      </c>
      <c r="H18" s="45">
        <v>15150</v>
      </c>
      <c r="I18" s="45">
        <v>5834</v>
      </c>
      <c r="J18" s="45">
        <v>11407</v>
      </c>
      <c r="K18" s="45">
        <v>4167</v>
      </c>
      <c r="L18" s="23">
        <f t="shared" si="6"/>
        <v>5726</v>
      </c>
      <c r="M18" s="24">
        <f>L18/H18</f>
        <v>0.37795379537953794</v>
      </c>
      <c r="N18" s="24">
        <f>M18*$B$4*F18/(G18*1000)</f>
        <v>935.93454257425742</v>
      </c>
      <c r="O18" s="22">
        <f>1000*N18/F18</f>
        <v>30.387485148514852</v>
      </c>
      <c r="P18" s="23">
        <f>K18-$K$8</f>
        <v>4106</v>
      </c>
      <c r="Q18" s="24">
        <f>P18/J18</f>
        <v>0.35995441395634259</v>
      </c>
      <c r="R18" s="24">
        <f>Q18*$B$4*F18/(G18*1000)</f>
        <v>891.36231436837033</v>
      </c>
      <c r="S18" s="24">
        <f>1000*R18/F18</f>
        <v>28.940334882089946</v>
      </c>
      <c r="T18" s="44"/>
      <c r="U18" s="24"/>
      <c r="V18" s="24"/>
      <c r="W18" s="25"/>
      <c r="X18" s="23"/>
      <c r="Y18" s="23"/>
      <c r="Z18" s="23"/>
      <c r="AA18" s="23"/>
    </row>
    <row r="19" spans="1:27">
      <c r="A19" s="52"/>
      <c r="B19" s="52"/>
      <c r="C19" s="52"/>
      <c r="D19" s="7">
        <v>2</v>
      </c>
      <c r="E19" s="38" t="s">
        <v>74</v>
      </c>
      <c r="F19" s="46">
        <f t="shared" si="4"/>
        <v>30800</v>
      </c>
      <c r="G19" s="22">
        <f t="shared" si="5"/>
        <v>25</v>
      </c>
      <c r="H19" s="45">
        <v>16287</v>
      </c>
      <c r="I19" s="45">
        <v>5559</v>
      </c>
      <c r="J19" s="45">
        <v>11195</v>
      </c>
      <c r="K19" s="45">
        <v>3584</v>
      </c>
      <c r="L19" s="23">
        <f t="shared" si="6"/>
        <v>5451</v>
      </c>
      <c r="M19" s="24">
        <f>L19/H19</f>
        <v>0.3346841038865353</v>
      </c>
      <c r="N19" s="24">
        <f>M19*$B$4*F19/(G19*1000)</f>
        <v>828.78494013630507</v>
      </c>
      <c r="O19" s="22">
        <f>1000*N19/F19</f>
        <v>26.908601952477436</v>
      </c>
      <c r="P19" s="23">
        <f>K19-$K$8</f>
        <v>3523</v>
      </c>
      <c r="Q19" s="24">
        <f>P19/J19</f>
        <v>0.31469405984814647</v>
      </c>
      <c r="R19" s="24">
        <f>Q19*$B$4*F19/(G19*1000)</f>
        <v>779.28319428316206</v>
      </c>
      <c r="S19" s="24">
        <f>1000*R19/F19</f>
        <v>25.301402411790974</v>
      </c>
      <c r="T19" s="44"/>
      <c r="U19" s="24"/>
      <c r="V19" s="24"/>
      <c r="W19" s="25"/>
      <c r="X19" s="23"/>
      <c r="Y19" s="23"/>
      <c r="Z19" s="23"/>
      <c r="AA19" s="23"/>
    </row>
    <row r="20" spans="1:27">
      <c r="A20" s="52"/>
      <c r="B20" s="53"/>
      <c r="C20" s="53"/>
      <c r="D20" s="32">
        <v>3</v>
      </c>
      <c r="E20" s="38" t="s">
        <v>74</v>
      </c>
      <c r="F20" s="46">
        <f t="shared" si="4"/>
        <v>30800</v>
      </c>
      <c r="G20" s="22">
        <f t="shared" si="5"/>
        <v>25</v>
      </c>
      <c r="H20" s="45">
        <v>16564</v>
      </c>
      <c r="I20" s="45">
        <v>5350</v>
      </c>
      <c r="J20" s="45">
        <v>11705</v>
      </c>
      <c r="K20" s="45">
        <v>3783</v>
      </c>
      <c r="L20" s="23">
        <f t="shared" si="6"/>
        <v>5242</v>
      </c>
      <c r="M20" s="24">
        <f t="shared" si="7"/>
        <v>0.31646945182323111</v>
      </c>
      <c r="N20" s="24">
        <f t="shared" si="8"/>
        <v>783.67963293890375</v>
      </c>
      <c r="O20" s="22">
        <f t="shared" si="9"/>
        <v>25.444143926587785</v>
      </c>
      <c r="P20" s="23">
        <f t="shared" si="0"/>
        <v>3722</v>
      </c>
      <c r="Q20" s="24">
        <f t="shared" si="1"/>
        <v>0.31798376762067493</v>
      </c>
      <c r="R20" s="24">
        <f t="shared" si="2"/>
        <v>787.42956343442972</v>
      </c>
      <c r="S20" s="25">
        <f t="shared" si="3"/>
        <v>25.565894916702263</v>
      </c>
      <c r="T20" s="28">
        <f>AVERAGE(N18:N20)</f>
        <v>849.46637188315538</v>
      </c>
      <c r="U20" s="28">
        <f>_xlfn.STDEV.S(N18:N20)</f>
        <v>78.206013779901539</v>
      </c>
      <c r="V20" s="28">
        <f>AVERAGE(R18:R20)</f>
        <v>819.35835736198749</v>
      </c>
      <c r="W20" s="29">
        <f>_xlfn.STDEV.S(R18:R20)</f>
        <v>62.490144831164905</v>
      </c>
      <c r="X20" s="28">
        <f>AVERAGE(O18:O20)</f>
        <v>27.58007700919336</v>
      </c>
      <c r="Y20" s="28">
        <f>_xlfn.STDEV.S(O18:O20)</f>
        <v>2.539156291555245</v>
      </c>
      <c r="Z20" s="28">
        <f>AVERAGE(S18:S20)</f>
        <v>26.602544070194394</v>
      </c>
      <c r="AA20" s="28">
        <f>_xlfn.STDEV.S(S18:S20)</f>
        <v>2.0289008062066536</v>
      </c>
    </row>
    <row r="21" spans="1:27">
      <c r="A21" s="51">
        <v>5</v>
      </c>
      <c r="B21" s="51"/>
      <c r="C21" s="51" t="s">
        <v>75</v>
      </c>
      <c r="D21" s="7">
        <v>1</v>
      </c>
      <c r="E21" s="38" t="s">
        <v>76</v>
      </c>
      <c r="F21" s="46">
        <f>LEN(E21)*110</f>
        <v>29700</v>
      </c>
      <c r="G21" s="22">
        <f>LEN(E21)-LEN(SUBSTITUTE(E21,"L",""))</f>
        <v>25</v>
      </c>
      <c r="H21" s="45">
        <v>15346</v>
      </c>
      <c r="I21" s="45">
        <v>3034</v>
      </c>
      <c r="J21" s="45">
        <v>11642</v>
      </c>
      <c r="K21" s="45">
        <v>2211</v>
      </c>
      <c r="L21" s="23">
        <f t="shared" si="6"/>
        <v>2926</v>
      </c>
      <c r="M21" s="24">
        <f t="shared" si="7"/>
        <v>0.19066857813110907</v>
      </c>
      <c r="N21" s="24">
        <f t="shared" si="8"/>
        <v>455.29368434771277</v>
      </c>
      <c r="O21" s="22">
        <f t="shared" si="9"/>
        <v>15.32975368174117</v>
      </c>
      <c r="P21" s="23">
        <f t="shared" si="0"/>
        <v>2150</v>
      </c>
      <c r="Q21" s="24">
        <f t="shared" si="1"/>
        <v>0.18467617247895551</v>
      </c>
      <c r="R21" s="24">
        <f t="shared" si="2"/>
        <v>440.98453873904833</v>
      </c>
      <c r="S21" s="25">
        <f t="shared" si="3"/>
        <v>14.847964267308026</v>
      </c>
      <c r="T21" s="23"/>
      <c r="U21" s="23"/>
      <c r="V21" s="23"/>
      <c r="W21" s="22"/>
      <c r="X21" s="23"/>
      <c r="Y21" s="23"/>
      <c r="Z21" s="23"/>
      <c r="AA21" s="23"/>
    </row>
    <row r="22" spans="1:27">
      <c r="A22" s="52"/>
      <c r="B22" s="52"/>
      <c r="C22" s="52"/>
      <c r="D22" s="7">
        <v>2</v>
      </c>
      <c r="E22" s="38" t="s">
        <v>76</v>
      </c>
      <c r="F22" s="46">
        <f>LEN(E22)*110</f>
        <v>29700</v>
      </c>
      <c r="G22" s="22">
        <f>LEN(E22)-LEN(SUBSTITUTE(E22,"L",""))</f>
        <v>25</v>
      </c>
      <c r="H22" s="45">
        <v>13997</v>
      </c>
      <c r="I22" s="45">
        <v>2439</v>
      </c>
      <c r="J22" s="45">
        <v>12539</v>
      </c>
      <c r="K22" s="45">
        <v>2090</v>
      </c>
      <c r="L22" s="23">
        <f t="shared" si="6"/>
        <v>2331</v>
      </c>
      <c r="M22" s="24">
        <f t="shared" si="7"/>
        <v>0.16653568621847539</v>
      </c>
      <c r="N22" s="24">
        <f t="shared" si="8"/>
        <v>397.66723440737309</v>
      </c>
      <c r="O22" s="22">
        <f t="shared" si="9"/>
        <v>13.389469171965423</v>
      </c>
      <c r="P22" s="23">
        <f t="shared" si="0"/>
        <v>2029</v>
      </c>
      <c r="Q22" s="24">
        <f t="shared" si="1"/>
        <v>0.16181513677326739</v>
      </c>
      <c r="R22" s="24">
        <f t="shared" si="2"/>
        <v>386.39512879814976</v>
      </c>
      <c r="S22" s="25">
        <f t="shared" si="3"/>
        <v>13.009936996570699</v>
      </c>
      <c r="T22" s="23"/>
      <c r="U22" s="23"/>
      <c r="V22" s="23"/>
      <c r="W22" s="22"/>
      <c r="X22" s="23"/>
      <c r="Y22" s="23"/>
      <c r="Z22" s="23"/>
      <c r="AA22" s="23"/>
    </row>
    <row r="23" spans="1:27">
      <c r="A23" s="52"/>
      <c r="B23" s="53"/>
      <c r="C23" s="53"/>
      <c r="D23" s="32">
        <v>3</v>
      </c>
      <c r="E23" s="38" t="s">
        <v>76</v>
      </c>
      <c r="F23" s="46">
        <f>LEN(E23)*110</f>
        <v>29700</v>
      </c>
      <c r="G23" s="22">
        <f>LEN(E23)-LEN(SUBSTITUTE(E23,"L",""))</f>
        <v>25</v>
      </c>
      <c r="H23" s="45">
        <v>15181</v>
      </c>
      <c r="I23" s="45">
        <v>2822</v>
      </c>
      <c r="J23" s="45">
        <v>11528</v>
      </c>
      <c r="K23" s="45">
        <v>2160</v>
      </c>
      <c r="L23" s="23">
        <f t="shared" si="6"/>
        <v>2714</v>
      </c>
      <c r="M23" s="24">
        <f t="shared" si="7"/>
        <v>0.17877610170607997</v>
      </c>
      <c r="N23" s="24">
        <f t="shared" si="8"/>
        <v>426.89587774191426</v>
      </c>
      <c r="O23" s="22">
        <f t="shared" si="9"/>
        <v>14.373598577168829</v>
      </c>
      <c r="P23" s="23">
        <f t="shared" si="0"/>
        <v>2099</v>
      </c>
      <c r="Q23" s="24">
        <f t="shared" si="1"/>
        <v>0.18207841776544068</v>
      </c>
      <c r="R23" s="24">
        <f t="shared" si="2"/>
        <v>434.78141221374051</v>
      </c>
      <c r="S23" s="25">
        <f t="shared" si="3"/>
        <v>14.639104788341431</v>
      </c>
      <c r="T23" s="28">
        <f>AVERAGE(N21:N23)</f>
        <v>426.61893216566676</v>
      </c>
      <c r="U23" s="28">
        <f>_xlfn.STDEV.S(N21:N23)</f>
        <v>28.81422317746517</v>
      </c>
      <c r="V23" s="28">
        <f>AVERAGE(R21:R23)</f>
        <v>420.72035991697953</v>
      </c>
      <c r="W23" s="29">
        <f>_xlfn.STDEV.S(R21:R23)</f>
        <v>29.887887399296968</v>
      </c>
      <c r="X23" s="28">
        <f>AVERAGE(O21:O23)</f>
        <v>14.364273810291808</v>
      </c>
      <c r="Y23" s="28">
        <f>_xlfn.STDEV.S(O21:O23)</f>
        <v>0.97017586456111704</v>
      </c>
      <c r="Z23" s="28">
        <f>AVERAGE(S21:S23)</f>
        <v>14.165668684073387</v>
      </c>
      <c r="AA23" s="28">
        <f>_xlfn.STDEV.S(S21:S23)</f>
        <v>1.0063261750605037</v>
      </c>
    </row>
    <row r="24" spans="1:27" ht="16" customHeight="1">
      <c r="A24" s="51">
        <v>6</v>
      </c>
      <c r="B24" s="51"/>
      <c r="C24" s="51" t="s">
        <v>78</v>
      </c>
      <c r="D24" s="7">
        <v>1</v>
      </c>
      <c r="E24" s="45" t="s">
        <v>77</v>
      </c>
      <c r="F24" s="46">
        <f t="shared" si="4"/>
        <v>29700</v>
      </c>
      <c r="G24" s="22">
        <f t="shared" si="5"/>
        <v>25</v>
      </c>
      <c r="H24" s="45">
        <v>14481</v>
      </c>
      <c r="I24" s="45">
        <v>912</v>
      </c>
      <c r="J24" s="45">
        <v>12324</v>
      </c>
      <c r="K24" s="45">
        <v>689</v>
      </c>
      <c r="L24" s="23">
        <f t="shared" si="6"/>
        <v>804</v>
      </c>
      <c r="M24" s="24">
        <f t="shared" si="7"/>
        <v>5.5521027553345766E-2</v>
      </c>
      <c r="N24" s="24">
        <f t="shared" si="8"/>
        <v>132.57755127408331</v>
      </c>
      <c r="O24" s="22">
        <f t="shared" si="9"/>
        <v>4.4638906152889994</v>
      </c>
      <c r="P24" s="23">
        <f t="shared" si="0"/>
        <v>628</v>
      </c>
      <c r="Q24" s="24">
        <f t="shared" si="1"/>
        <v>5.0957481337228175E-2</v>
      </c>
      <c r="R24" s="24">
        <f t="shared" si="2"/>
        <v>121.68035053554041</v>
      </c>
      <c r="S24" s="25">
        <f t="shared" si="3"/>
        <v>4.0969814995131451</v>
      </c>
      <c r="T24" s="23"/>
      <c r="U24" s="23"/>
      <c r="V24" s="23"/>
      <c r="W24" s="22"/>
      <c r="X24" s="23"/>
      <c r="Y24" s="23"/>
      <c r="Z24" s="23"/>
      <c r="AA24" s="23"/>
    </row>
    <row r="25" spans="1:27">
      <c r="A25" s="52"/>
      <c r="B25" s="52"/>
      <c r="C25" s="52"/>
      <c r="D25" s="7">
        <v>2</v>
      </c>
      <c r="E25" s="45" t="s">
        <v>77</v>
      </c>
      <c r="F25" s="46">
        <f t="shared" si="4"/>
        <v>29700</v>
      </c>
      <c r="G25" s="22">
        <f t="shared" si="5"/>
        <v>25</v>
      </c>
      <c r="H25" s="45">
        <v>14516</v>
      </c>
      <c r="I25" s="45">
        <v>1008</v>
      </c>
      <c r="J25" s="45">
        <v>11143</v>
      </c>
      <c r="K25" s="45">
        <v>622</v>
      </c>
      <c r="L25" s="23">
        <f t="shared" si="6"/>
        <v>900</v>
      </c>
      <c r="M25" s="24">
        <f t="shared" si="7"/>
        <v>6.2000551116009918E-2</v>
      </c>
      <c r="N25" s="24">
        <f t="shared" si="8"/>
        <v>148.04987599889776</v>
      </c>
      <c r="O25" s="22">
        <f t="shared" si="9"/>
        <v>4.9848443097271975</v>
      </c>
      <c r="P25" s="23">
        <f t="shared" si="0"/>
        <v>561</v>
      </c>
      <c r="Q25" s="24">
        <f t="shared" si="1"/>
        <v>5.0345508390918066E-2</v>
      </c>
      <c r="R25" s="24">
        <f t="shared" si="2"/>
        <v>120.21903257650543</v>
      </c>
      <c r="S25" s="25">
        <f t="shared" si="3"/>
        <v>4.0477788746298122</v>
      </c>
      <c r="T25" s="23"/>
      <c r="U25" s="23"/>
      <c r="V25" s="23"/>
      <c r="W25" s="22"/>
      <c r="X25" s="23"/>
      <c r="Y25" s="23"/>
      <c r="Z25" s="23"/>
      <c r="AA25" s="23"/>
    </row>
    <row r="26" spans="1:27">
      <c r="A26" s="52"/>
      <c r="B26" s="53"/>
      <c r="C26" s="53"/>
      <c r="D26" s="32">
        <v>3</v>
      </c>
      <c r="E26" s="45" t="s">
        <v>77</v>
      </c>
      <c r="F26" s="46">
        <f t="shared" si="4"/>
        <v>29700</v>
      </c>
      <c r="G26" s="22">
        <f t="shared" si="5"/>
        <v>25</v>
      </c>
      <c r="H26" s="45">
        <v>14543</v>
      </c>
      <c r="I26" s="45">
        <v>1092</v>
      </c>
      <c r="J26" s="45">
        <v>12799</v>
      </c>
      <c r="K26" s="45">
        <v>750</v>
      </c>
      <c r="L26" s="23">
        <f t="shared" si="6"/>
        <v>984</v>
      </c>
      <c r="M26" s="24">
        <f t="shared" si="7"/>
        <v>6.7661417864264592E-2</v>
      </c>
      <c r="N26" s="24">
        <f t="shared" si="8"/>
        <v>161.56734648972011</v>
      </c>
      <c r="O26" s="22">
        <f t="shared" si="9"/>
        <v>5.4399779962868724</v>
      </c>
      <c r="P26" s="23">
        <f t="shared" si="0"/>
        <v>689</v>
      </c>
      <c r="Q26" s="24">
        <f t="shared" si="1"/>
        <v>5.3832330650832094E-2</v>
      </c>
      <c r="R26" s="24">
        <f t="shared" si="2"/>
        <v>128.54514571450895</v>
      </c>
      <c r="S26" s="25">
        <f t="shared" si="3"/>
        <v>4.328119384326901</v>
      </c>
      <c r="T26" s="28">
        <f>AVERAGE(N24:N26)</f>
        <v>147.39825792090039</v>
      </c>
      <c r="U26" s="28">
        <f>_xlfn.STDEV.S(N24:N26)</f>
        <v>14.505878506688912</v>
      </c>
      <c r="V26" s="28">
        <f>AVERAGE(R24:R26)</f>
        <v>123.4815096088516</v>
      </c>
      <c r="W26" s="29">
        <f>_xlfn.STDEV.S(R24:R26)</f>
        <v>4.4456912288458703</v>
      </c>
      <c r="X26" s="28">
        <f>AVERAGE(O24:O26)</f>
        <v>4.9629043071010228</v>
      </c>
      <c r="Y26" s="28">
        <f>_xlfn.STDEV.S(O24:O26)</f>
        <v>0.48841341773363384</v>
      </c>
      <c r="Z26" s="28">
        <f>AVERAGE(S24:S26)</f>
        <v>4.1576265861566197</v>
      </c>
      <c r="AA26" s="28">
        <f>_xlfn.STDEV.S(S24:S26)</f>
        <v>0.14968657336181415</v>
      </c>
    </row>
    <row r="27" spans="1:27">
      <c r="A27" s="51">
        <v>7</v>
      </c>
      <c r="B27" s="51"/>
      <c r="C27" s="51" t="s">
        <v>79</v>
      </c>
      <c r="D27" s="7">
        <v>1</v>
      </c>
      <c r="E27" s="48" t="s">
        <v>80</v>
      </c>
      <c r="F27" s="46">
        <f t="shared" si="4"/>
        <v>30140</v>
      </c>
      <c r="G27" s="22">
        <f t="shared" si="5"/>
        <v>25</v>
      </c>
      <c r="H27" s="45">
        <v>15626</v>
      </c>
      <c r="I27" s="45">
        <v>1768</v>
      </c>
      <c r="J27" s="45">
        <v>9341</v>
      </c>
      <c r="K27" s="45">
        <v>160</v>
      </c>
      <c r="L27" s="23">
        <f t="shared" si="6"/>
        <v>1660</v>
      </c>
      <c r="M27" s="24">
        <f t="shared" si="7"/>
        <v>0.10623320107513119</v>
      </c>
      <c r="N27" s="24">
        <f t="shared" si="8"/>
        <v>257.43024190451814</v>
      </c>
      <c r="O27" s="22">
        <f t="shared" si="9"/>
        <v>8.541149366440548</v>
      </c>
      <c r="P27" s="23">
        <f t="shared" si="0"/>
        <v>99</v>
      </c>
      <c r="Q27" s="24">
        <f t="shared" si="1"/>
        <v>1.0598436998180066E-2</v>
      </c>
      <c r="R27" s="24">
        <f t="shared" si="2"/>
        <v>25.682726046461834</v>
      </c>
      <c r="S27" s="25">
        <f t="shared" si="3"/>
        <v>0.85211433465367725</v>
      </c>
      <c r="T27" s="23"/>
      <c r="U27" s="23"/>
      <c r="V27" s="23"/>
      <c r="W27" s="22"/>
      <c r="X27" s="23"/>
      <c r="Y27" s="23"/>
      <c r="Z27" s="23"/>
      <c r="AA27" s="23"/>
    </row>
    <row r="28" spans="1:27">
      <c r="A28" s="52"/>
      <c r="B28" s="52"/>
      <c r="C28" s="52"/>
      <c r="D28" s="7">
        <v>2</v>
      </c>
      <c r="E28" s="45" t="s">
        <v>80</v>
      </c>
      <c r="F28" s="46">
        <f t="shared" si="4"/>
        <v>30140</v>
      </c>
      <c r="G28" s="22">
        <f t="shared" si="5"/>
        <v>25</v>
      </c>
      <c r="H28" s="45">
        <v>14350</v>
      </c>
      <c r="I28" s="45">
        <v>2045</v>
      </c>
      <c r="J28" s="45">
        <v>10647</v>
      </c>
      <c r="K28" s="45">
        <v>154</v>
      </c>
      <c r="L28" s="23">
        <f t="shared" si="6"/>
        <v>1937</v>
      </c>
      <c r="M28" s="24">
        <f t="shared" si="7"/>
        <v>0.13498257839721253</v>
      </c>
      <c r="N28" s="24">
        <f t="shared" si="8"/>
        <v>327.09734299651564</v>
      </c>
      <c r="O28" s="22">
        <f t="shared" si="9"/>
        <v>10.852599303135886</v>
      </c>
      <c r="P28" s="23">
        <f t="shared" si="0"/>
        <v>93</v>
      </c>
      <c r="Q28" s="24">
        <f t="shared" si="1"/>
        <v>8.7348548887010418E-3</v>
      </c>
      <c r="R28" s="24">
        <f t="shared" si="2"/>
        <v>21.166789518174134</v>
      </c>
      <c r="S28" s="25">
        <f t="shared" si="3"/>
        <v>0.70228233305156385</v>
      </c>
      <c r="T28" s="23"/>
      <c r="U28" s="23"/>
      <c r="V28" s="23"/>
      <c r="W28" s="22"/>
      <c r="X28" s="23"/>
      <c r="Y28" s="23"/>
      <c r="Z28" s="23"/>
      <c r="AA28" s="23"/>
    </row>
    <row r="29" spans="1:27">
      <c r="A29" s="52"/>
      <c r="B29" s="53"/>
      <c r="C29" s="53"/>
      <c r="D29" s="32">
        <v>3</v>
      </c>
      <c r="E29" s="49" t="s">
        <v>80</v>
      </c>
      <c r="F29" s="46">
        <f t="shared" si="4"/>
        <v>30140</v>
      </c>
      <c r="G29" s="22">
        <f t="shared" si="5"/>
        <v>25</v>
      </c>
      <c r="H29" s="45">
        <v>15822</v>
      </c>
      <c r="I29" s="45">
        <v>2077</v>
      </c>
      <c r="J29" s="45">
        <v>10801</v>
      </c>
      <c r="K29" s="45">
        <v>198</v>
      </c>
      <c r="L29" s="23">
        <f t="shared" si="6"/>
        <v>1969</v>
      </c>
      <c r="M29" s="24">
        <f t="shared" si="7"/>
        <v>0.12444697256983947</v>
      </c>
      <c r="N29" s="24">
        <f t="shared" si="8"/>
        <v>301.56687296169889</v>
      </c>
      <c r="O29" s="22">
        <f t="shared" si="9"/>
        <v>10.005536594615094</v>
      </c>
      <c r="P29" s="23">
        <f t="shared" si="0"/>
        <v>137</v>
      </c>
      <c r="Q29" s="24">
        <f t="shared" si="1"/>
        <v>1.2684010739746321E-2</v>
      </c>
      <c r="R29" s="24">
        <f t="shared" si="2"/>
        <v>30.736605129154707</v>
      </c>
      <c r="S29" s="25">
        <f t="shared" si="3"/>
        <v>1.0197944634756042</v>
      </c>
      <c r="T29" s="28">
        <f>AVERAGE(N27:N29)</f>
        <v>295.36481928757757</v>
      </c>
      <c r="U29" s="28">
        <f>_xlfn.STDEV.S(N27:N29)</f>
        <v>35.245217348927802</v>
      </c>
      <c r="V29" s="28">
        <f>AVERAGE(R27:R29)</f>
        <v>25.86204023126356</v>
      </c>
      <c r="W29" s="29">
        <f>_xlfn.STDEV.S(R27:R29)</f>
        <v>4.7874270636423359</v>
      </c>
      <c r="X29" s="28">
        <f>AVERAGE(O27:O29)</f>
        <v>9.7997617547305094</v>
      </c>
      <c r="Y29" s="28">
        <f>_xlfn.STDEV.S(O27:O29)</f>
        <v>1.1693834555052356</v>
      </c>
      <c r="Z29" s="28">
        <f>AVERAGE(S27:S29)</f>
        <v>0.85806371039361506</v>
      </c>
      <c r="AA29" s="28">
        <f>_xlfn.STDEV.S(S27:S29)</f>
        <v>0.15883965041945491</v>
      </c>
    </row>
    <row r="30" spans="1:27">
      <c r="A30" s="51">
        <v>8</v>
      </c>
      <c r="B30" s="51"/>
      <c r="C30" s="51" t="s">
        <v>81</v>
      </c>
      <c r="D30" s="7">
        <v>1</v>
      </c>
      <c r="E30" s="38" t="s">
        <v>82</v>
      </c>
      <c r="F30" s="46">
        <f t="shared" si="4"/>
        <v>30360</v>
      </c>
      <c r="G30" s="22">
        <f t="shared" si="5"/>
        <v>25</v>
      </c>
      <c r="H30" s="45">
        <v>13779</v>
      </c>
      <c r="I30" s="45">
        <v>2708</v>
      </c>
      <c r="J30" s="45">
        <v>12668</v>
      </c>
      <c r="K30" s="45">
        <v>2652</v>
      </c>
      <c r="L30" s="23">
        <f t="shared" si="6"/>
        <v>2600</v>
      </c>
      <c r="M30" s="24">
        <f t="shared" si="7"/>
        <v>0.18869293852964655</v>
      </c>
      <c r="N30" s="24">
        <f t="shared" si="8"/>
        <v>460.58889614630954</v>
      </c>
      <c r="O30" s="22">
        <f t="shared" si="9"/>
        <v>15.170912257783582</v>
      </c>
      <c r="P30" s="23">
        <f t="shared" si="0"/>
        <v>2591</v>
      </c>
      <c r="Q30" s="24">
        <f t="shared" si="1"/>
        <v>0.20453110198926427</v>
      </c>
      <c r="R30" s="24">
        <f t="shared" si="2"/>
        <v>499.24896621408271</v>
      </c>
      <c r="S30" s="25">
        <f t="shared" si="3"/>
        <v>16.444300599936849</v>
      </c>
      <c r="T30" s="23"/>
      <c r="U30" s="23"/>
      <c r="V30" s="23"/>
      <c r="W30" s="22"/>
      <c r="X30" s="23"/>
      <c r="Y30" s="23"/>
      <c r="Z30" s="23"/>
      <c r="AA30" s="23"/>
    </row>
    <row r="31" spans="1:27">
      <c r="A31" s="66"/>
      <c r="B31" s="52"/>
      <c r="C31" s="52"/>
      <c r="D31" s="7">
        <v>2</v>
      </c>
      <c r="E31" s="38" t="s">
        <v>82</v>
      </c>
      <c r="F31" s="46">
        <f t="shared" si="4"/>
        <v>30360</v>
      </c>
      <c r="G31" s="22">
        <f t="shared" si="5"/>
        <v>25</v>
      </c>
      <c r="H31" s="45">
        <v>14534</v>
      </c>
      <c r="I31" s="45">
        <v>2779</v>
      </c>
      <c r="J31" s="45">
        <v>12853</v>
      </c>
      <c r="K31" s="45">
        <v>2476</v>
      </c>
      <c r="L31" s="23">
        <f t="shared" si="6"/>
        <v>2671</v>
      </c>
      <c r="M31" s="24">
        <f t="shared" si="7"/>
        <v>0.18377597357919362</v>
      </c>
      <c r="N31" s="24">
        <f t="shared" si="8"/>
        <v>448.58686005229123</v>
      </c>
      <c r="O31" s="22">
        <f t="shared" si="9"/>
        <v>14.775588275767168</v>
      </c>
      <c r="P31" s="23">
        <f t="shared" si="0"/>
        <v>2415</v>
      </c>
      <c r="Q31" s="24">
        <f t="shared" si="1"/>
        <v>0.18789387691589512</v>
      </c>
      <c r="R31" s="24">
        <f t="shared" si="2"/>
        <v>458.63843149459274</v>
      </c>
      <c r="S31" s="25">
        <f t="shared" si="3"/>
        <v>15.106667704037969</v>
      </c>
      <c r="T31" s="23"/>
      <c r="U31" s="23"/>
      <c r="V31" s="23"/>
      <c r="W31" s="22"/>
      <c r="X31" s="23"/>
      <c r="Y31" s="23"/>
      <c r="Z31" s="23"/>
      <c r="AA31" s="23"/>
    </row>
    <row r="32" spans="1:27">
      <c r="A32" s="53"/>
      <c r="B32" s="53"/>
      <c r="C32" s="53"/>
      <c r="D32" s="32">
        <v>3</v>
      </c>
      <c r="E32" s="38" t="s">
        <v>82</v>
      </c>
      <c r="F32" s="46">
        <f t="shared" si="4"/>
        <v>30360</v>
      </c>
      <c r="G32" s="22">
        <f t="shared" si="5"/>
        <v>25</v>
      </c>
      <c r="H32" s="45">
        <v>14275</v>
      </c>
      <c r="I32" s="45">
        <v>2925</v>
      </c>
      <c r="J32" s="45">
        <v>11351</v>
      </c>
      <c r="K32" s="45">
        <v>2083</v>
      </c>
      <c r="L32" s="23">
        <f t="shared" si="6"/>
        <v>2817</v>
      </c>
      <c r="M32" s="24">
        <f t="shared" si="7"/>
        <v>0.19733800350262698</v>
      </c>
      <c r="N32" s="24">
        <f t="shared" si="8"/>
        <v>481.6910156217163</v>
      </c>
      <c r="O32" s="22">
        <f t="shared" si="9"/>
        <v>15.86597548161121</v>
      </c>
      <c r="P32" s="23">
        <f t="shared" si="0"/>
        <v>2022</v>
      </c>
      <c r="Q32" s="24">
        <f t="shared" si="1"/>
        <v>0.17813408510263412</v>
      </c>
      <c r="R32" s="24">
        <f t="shared" si="2"/>
        <v>434.81532622676417</v>
      </c>
      <c r="S32" s="25">
        <f t="shared" si="3"/>
        <v>14.321980442251785</v>
      </c>
      <c r="T32" s="28">
        <f>AVERAGE(N30:N32)</f>
        <v>463.62225727343906</v>
      </c>
      <c r="U32" s="28">
        <f>_xlfn.STDEV.S(N30:N32)</f>
        <v>16.759243383484218</v>
      </c>
      <c r="V32" s="28">
        <f>AVERAGE(R30:R32)</f>
        <v>464.23424131181326</v>
      </c>
      <c r="W32" s="29">
        <f>_xlfn.STDEV.S(R30:R32)</f>
        <v>32.579261902884163</v>
      </c>
      <c r="X32" s="28">
        <f>AVERAGE(O30:O32)</f>
        <v>15.27082533838732</v>
      </c>
      <c r="Y32" s="28">
        <f>_xlfn.STDEV.S(O30:O32)</f>
        <v>0.55201723924519885</v>
      </c>
      <c r="Z32" s="28">
        <f>AVERAGE(S30:S32)</f>
        <v>15.290982915408868</v>
      </c>
      <c r="AA32" s="28">
        <f>_xlfn.STDEV.S(S30:S32)</f>
        <v>1.0730982181450646</v>
      </c>
    </row>
    <row r="33" spans="1:27">
      <c r="A33" s="52">
        <v>9</v>
      </c>
      <c r="B33" s="51"/>
      <c r="C33" s="51" t="s">
        <v>83</v>
      </c>
      <c r="D33" s="7">
        <v>1</v>
      </c>
      <c r="E33" s="38" t="s">
        <v>84</v>
      </c>
      <c r="F33" s="46">
        <f t="shared" si="4"/>
        <v>30580</v>
      </c>
      <c r="G33" s="22">
        <f t="shared" si="5"/>
        <v>25</v>
      </c>
      <c r="H33" s="45">
        <v>14987</v>
      </c>
      <c r="I33" s="45">
        <v>3523</v>
      </c>
      <c r="J33" s="45">
        <v>11667</v>
      </c>
      <c r="K33" s="45">
        <v>2717</v>
      </c>
      <c r="L33" s="23">
        <f t="shared" si="6"/>
        <v>3415</v>
      </c>
      <c r="M33" s="24">
        <f t="shared" si="7"/>
        <v>0.22786414892907186</v>
      </c>
      <c r="N33" s="24">
        <f t="shared" si="8"/>
        <v>560.23408820978182</v>
      </c>
      <c r="O33" s="22">
        <f t="shared" si="9"/>
        <v>18.320277573897378</v>
      </c>
      <c r="P33" s="23">
        <f t="shared" si="0"/>
        <v>2656</v>
      </c>
      <c r="Q33" s="24">
        <f t="shared" si="1"/>
        <v>0.22765063855318418</v>
      </c>
      <c r="R33" s="24">
        <f t="shared" si="2"/>
        <v>559.7091447672924</v>
      </c>
      <c r="S33" s="25">
        <f t="shared" si="3"/>
        <v>18.303111339676011</v>
      </c>
      <c r="T33" s="23"/>
      <c r="U33" s="23"/>
      <c r="V33" s="23"/>
      <c r="W33" s="22"/>
      <c r="X33" s="23"/>
      <c r="Y33" s="23"/>
      <c r="Z33" s="23"/>
      <c r="AA33" s="23"/>
    </row>
    <row r="34" spans="1:27">
      <c r="A34" s="52"/>
      <c r="B34" s="52"/>
      <c r="C34" s="52"/>
      <c r="D34" s="7">
        <v>2</v>
      </c>
      <c r="E34" s="38" t="s">
        <v>84</v>
      </c>
      <c r="F34" s="46">
        <f t="shared" si="4"/>
        <v>30580</v>
      </c>
      <c r="G34" s="22">
        <f t="shared" si="5"/>
        <v>25</v>
      </c>
      <c r="H34" s="45">
        <v>14817</v>
      </c>
      <c r="I34" s="45">
        <v>2751</v>
      </c>
      <c r="J34" s="45">
        <v>7091</v>
      </c>
      <c r="K34" s="45">
        <v>1984</v>
      </c>
      <c r="L34" s="23">
        <f t="shared" si="6"/>
        <v>2643</v>
      </c>
      <c r="M34" s="24">
        <f t="shared" si="7"/>
        <v>0.17837618951204698</v>
      </c>
      <c r="N34" s="24">
        <f t="shared" si="8"/>
        <v>438.56140757238308</v>
      </c>
      <c r="O34" s="22">
        <f t="shared" si="9"/>
        <v>14.341445636768576</v>
      </c>
      <c r="P34" s="23">
        <f t="shared" si="0"/>
        <v>1923</v>
      </c>
      <c r="Q34" s="24">
        <f t="shared" si="1"/>
        <v>0.27118883091242418</v>
      </c>
      <c r="R34" s="24">
        <f t="shared" si="2"/>
        <v>666.7535377238753</v>
      </c>
      <c r="S34" s="25">
        <f t="shared" si="3"/>
        <v>21.803582005358901</v>
      </c>
      <c r="T34" s="23"/>
      <c r="U34" s="23"/>
      <c r="V34" s="23"/>
      <c r="W34" s="22"/>
      <c r="X34" s="23"/>
      <c r="Y34" s="23"/>
      <c r="Z34" s="23"/>
      <c r="AA34" s="23"/>
    </row>
    <row r="35" spans="1:27" ht="15" thickBot="1">
      <c r="A35" s="53"/>
      <c r="B35" s="53"/>
      <c r="C35" s="53"/>
      <c r="D35" s="32">
        <v>3</v>
      </c>
      <c r="E35" s="38" t="s">
        <v>84</v>
      </c>
      <c r="F35" s="46">
        <f t="shared" si="4"/>
        <v>30580</v>
      </c>
      <c r="G35" s="22">
        <f t="shared" si="5"/>
        <v>25</v>
      </c>
      <c r="H35" s="45">
        <v>15617</v>
      </c>
      <c r="I35" s="45">
        <v>3089</v>
      </c>
      <c r="J35" s="45">
        <v>11859</v>
      </c>
      <c r="K35" s="45">
        <v>2373</v>
      </c>
      <c r="L35" s="23">
        <f t="shared" si="6"/>
        <v>2981</v>
      </c>
      <c r="M35" s="24">
        <f t="shared" si="7"/>
        <v>0.19088173144650061</v>
      </c>
      <c r="N35" s="24">
        <f t="shared" si="8"/>
        <v>469.30793314977274</v>
      </c>
      <c r="O35" s="22">
        <f t="shared" si="9"/>
        <v>15.346891208298651</v>
      </c>
      <c r="P35" s="23">
        <f t="shared" si="0"/>
        <v>2312</v>
      </c>
      <c r="Q35" s="24">
        <f t="shared" si="1"/>
        <v>0.19495741630828906</v>
      </c>
      <c r="R35" s="24">
        <f t="shared" si="2"/>
        <v>479.32854237288132</v>
      </c>
      <c r="S35" s="25">
        <f t="shared" si="3"/>
        <v>15.674576271186439</v>
      </c>
      <c r="T35" s="28">
        <f>AVERAGE(N33:N35)</f>
        <v>489.36780964397917</v>
      </c>
      <c r="U35" s="28">
        <f>_xlfn.STDEV.S(N33:N35)</f>
        <v>63.268153814496522</v>
      </c>
      <c r="V35" s="28">
        <f>AVERAGE(R33:R35)</f>
        <v>568.59707495468308</v>
      </c>
      <c r="W35" s="29">
        <f>_xlfn.STDEV.S(R33:R35)</f>
        <v>94.028073987729726</v>
      </c>
      <c r="X35" s="28">
        <f>AVERAGE(O33:O35)</f>
        <v>16.0028714729882</v>
      </c>
      <c r="Y35" s="28">
        <f>_xlfn.STDEV.S(O33:O35)</f>
        <v>2.0689389736591144</v>
      </c>
      <c r="Z35" s="28">
        <f>AVERAGE(S33:S34)</f>
        <v>20.053346672517456</v>
      </c>
      <c r="AA35" s="28">
        <f>_xlfn.STDEV.S(S33:S34)</f>
        <v>2.4752065450489598</v>
      </c>
    </row>
    <row r="36" spans="1:27">
      <c r="A36" s="52">
        <v>10</v>
      </c>
      <c r="B36" s="51"/>
      <c r="C36" s="67" t="s">
        <v>85</v>
      </c>
      <c r="D36" s="7">
        <v>1</v>
      </c>
      <c r="E36" s="38" t="s">
        <v>86</v>
      </c>
      <c r="F36" s="46">
        <f t="shared" si="4"/>
        <v>31680</v>
      </c>
      <c r="G36" s="22">
        <f t="shared" si="5"/>
        <v>27</v>
      </c>
      <c r="H36" s="45">
        <v>16020</v>
      </c>
      <c r="I36" s="45">
        <v>4155</v>
      </c>
      <c r="J36" s="45">
        <v>11945</v>
      </c>
      <c r="K36" s="45">
        <v>2450</v>
      </c>
      <c r="L36" s="23">
        <f t="shared" si="6"/>
        <v>4047</v>
      </c>
      <c r="M36" s="24">
        <f t="shared" si="7"/>
        <v>0.25262172284644197</v>
      </c>
      <c r="N36" s="24">
        <f t="shared" si="8"/>
        <v>595.78307116104872</v>
      </c>
      <c r="O36" s="74">
        <f t="shared" si="9"/>
        <v>18.806283811901789</v>
      </c>
      <c r="P36" s="23">
        <f t="shared" si="0"/>
        <v>2389</v>
      </c>
      <c r="Q36" s="24">
        <f t="shared" si="1"/>
        <v>0.2</v>
      </c>
      <c r="R36" s="24">
        <f t="shared" si="2"/>
        <v>471.68</v>
      </c>
      <c r="S36" s="71">
        <f t="shared" si="3"/>
        <v>14.888888888888889</v>
      </c>
      <c r="T36" s="23"/>
      <c r="U36" s="23"/>
      <c r="V36" s="23"/>
      <c r="W36" s="22"/>
      <c r="X36" s="23"/>
      <c r="Y36" s="23"/>
      <c r="Z36" s="23"/>
      <c r="AA36" s="23"/>
    </row>
    <row r="37" spans="1:27">
      <c r="A37" s="52"/>
      <c r="B37" s="52"/>
      <c r="C37" s="68"/>
      <c r="D37" s="7">
        <v>2</v>
      </c>
      <c r="E37" s="38" t="s">
        <v>86</v>
      </c>
      <c r="F37" s="46">
        <f t="shared" si="4"/>
        <v>31680</v>
      </c>
      <c r="G37" s="22">
        <f t="shared" si="5"/>
        <v>27</v>
      </c>
      <c r="H37" s="45">
        <v>14486</v>
      </c>
      <c r="I37" s="45">
        <v>3752</v>
      </c>
      <c r="J37" s="45">
        <v>11632</v>
      </c>
      <c r="K37" s="45">
        <v>2284</v>
      </c>
      <c r="L37" s="23">
        <f t="shared" si="6"/>
        <v>3644</v>
      </c>
      <c r="M37" s="24">
        <f t="shared" si="7"/>
        <v>0.25155322380229189</v>
      </c>
      <c r="N37" s="24">
        <f t="shared" si="8"/>
        <v>593.26312301532528</v>
      </c>
      <c r="O37" s="75">
        <f t="shared" si="9"/>
        <v>18.726739994170622</v>
      </c>
      <c r="P37" s="23">
        <f t="shared" si="0"/>
        <v>2223</v>
      </c>
      <c r="Q37" s="24">
        <f t="shared" si="1"/>
        <v>0.19111072902338377</v>
      </c>
      <c r="R37" s="24">
        <f t="shared" si="2"/>
        <v>450.71554332874825</v>
      </c>
      <c r="S37" s="72">
        <f t="shared" si="3"/>
        <v>14.227132049518568</v>
      </c>
      <c r="T37" s="23"/>
      <c r="U37" s="23"/>
      <c r="V37" s="23"/>
      <c r="W37" s="22"/>
      <c r="X37" s="23"/>
      <c r="Y37" s="23"/>
      <c r="Z37" s="23"/>
      <c r="AA37" s="23"/>
    </row>
    <row r="38" spans="1:27" ht="15" thickBot="1">
      <c r="A38" s="52"/>
      <c r="B38" s="53"/>
      <c r="C38" s="69"/>
      <c r="D38" s="32">
        <v>3</v>
      </c>
      <c r="E38" s="38" t="s">
        <v>86</v>
      </c>
      <c r="F38" s="46">
        <f t="shared" si="4"/>
        <v>31680</v>
      </c>
      <c r="G38" s="22">
        <f t="shared" si="5"/>
        <v>27</v>
      </c>
      <c r="H38" s="45">
        <v>14438</v>
      </c>
      <c r="I38" s="45">
        <v>3155</v>
      </c>
      <c r="J38" s="45">
        <v>9822</v>
      </c>
      <c r="K38" s="45">
        <v>2080</v>
      </c>
      <c r="L38" s="23">
        <f t="shared" si="6"/>
        <v>3047</v>
      </c>
      <c r="M38" s="24">
        <f t="shared" si="7"/>
        <v>0.21104031029228426</v>
      </c>
      <c r="N38" s="24">
        <f t="shared" si="8"/>
        <v>497.71746779332318</v>
      </c>
      <c r="O38" s="76">
        <f t="shared" si="9"/>
        <v>15.710778655092271</v>
      </c>
      <c r="P38" s="23">
        <f t="shared" si="0"/>
        <v>2019</v>
      </c>
      <c r="Q38" s="24">
        <f t="shared" si="1"/>
        <v>0.20555894929749541</v>
      </c>
      <c r="R38" s="24">
        <f t="shared" si="2"/>
        <v>484.79022602321317</v>
      </c>
      <c r="S38" s="73">
        <f t="shared" si="3"/>
        <v>15.302721781035769</v>
      </c>
      <c r="T38" s="28">
        <f>AVERAGE(N36:N38)</f>
        <v>562.25455398989914</v>
      </c>
      <c r="U38" s="28">
        <f>_xlfn.STDEV.S(N36:N38)</f>
        <v>55.904956450412186</v>
      </c>
      <c r="V38" s="28">
        <f>AVERAGE(R36:R38)</f>
        <v>469.06192311732048</v>
      </c>
      <c r="W38" s="29">
        <f>_xlfn.STDEV.S(R36:R38)</f>
        <v>17.187546221169335</v>
      </c>
      <c r="X38" s="28">
        <f>AVERAGE(O36:O38)</f>
        <v>17.747934153721559</v>
      </c>
      <c r="Y38" s="28">
        <f>_xlfn.STDEV.S(O36:O38)</f>
        <v>1.7646766556316977</v>
      </c>
      <c r="Z38" s="28">
        <f>AVERAGE(S36:S38)</f>
        <v>14.806247573147743</v>
      </c>
      <c r="AA38" s="28">
        <f>_xlfn.STDEV.S(S36:S38)</f>
        <v>0.54253618122378</v>
      </c>
    </row>
    <row r="39" spans="1:27">
      <c r="A39" s="51">
        <v>11</v>
      </c>
      <c r="B39" s="51"/>
      <c r="C39" s="67" t="s">
        <v>87</v>
      </c>
      <c r="D39" s="7">
        <v>1</v>
      </c>
      <c r="E39" s="38" t="s">
        <v>88</v>
      </c>
      <c r="F39" s="46">
        <f t="shared" si="4"/>
        <v>31680</v>
      </c>
      <c r="G39" s="22">
        <f t="shared" si="5"/>
        <v>27</v>
      </c>
      <c r="H39" s="45">
        <v>14489</v>
      </c>
      <c r="I39" s="45">
        <v>4318</v>
      </c>
      <c r="J39" s="45">
        <v>10843</v>
      </c>
      <c r="K39" s="45">
        <v>2886</v>
      </c>
      <c r="L39" s="23">
        <f t="shared" si="6"/>
        <v>4210</v>
      </c>
      <c r="M39" s="24">
        <f t="shared" si="7"/>
        <v>0.29056525640140796</v>
      </c>
      <c r="N39" s="24">
        <f t="shared" si="8"/>
        <v>685.2691006970806</v>
      </c>
      <c r="O39" s="74">
        <f t="shared" si="9"/>
        <v>21.630969087660372</v>
      </c>
      <c r="P39" s="23">
        <f t="shared" si="0"/>
        <v>2825</v>
      </c>
      <c r="Q39" s="24">
        <f t="shared" si="1"/>
        <v>0.26053675182145164</v>
      </c>
      <c r="R39" s="24">
        <f t="shared" si="2"/>
        <v>614.44987549571147</v>
      </c>
      <c r="S39" s="71">
        <f t="shared" si="3"/>
        <v>19.395513746708065</v>
      </c>
      <c r="T39" s="23"/>
      <c r="U39" s="23"/>
      <c r="V39" s="23"/>
      <c r="W39" s="22"/>
      <c r="X39" s="23"/>
      <c r="Y39" s="23"/>
      <c r="Z39" s="23"/>
      <c r="AA39" s="23"/>
    </row>
    <row r="40" spans="1:27">
      <c r="A40" s="52"/>
      <c r="B40" s="52"/>
      <c r="C40" s="68"/>
      <c r="D40" s="7">
        <v>2</v>
      </c>
      <c r="E40" s="38" t="s">
        <v>88</v>
      </c>
      <c r="F40" s="46">
        <f t="shared" si="4"/>
        <v>31680</v>
      </c>
      <c r="G40" s="22">
        <f t="shared" si="5"/>
        <v>27</v>
      </c>
      <c r="H40" s="45">
        <v>13738</v>
      </c>
      <c r="I40" s="45">
        <v>4586</v>
      </c>
      <c r="J40" s="45">
        <v>10902</v>
      </c>
      <c r="K40" s="45">
        <v>2802</v>
      </c>
      <c r="L40" s="23">
        <f t="shared" si="6"/>
        <v>4478</v>
      </c>
      <c r="M40" s="24">
        <f t="shared" si="7"/>
        <v>0.32595719901004511</v>
      </c>
      <c r="N40" s="24">
        <f t="shared" si="8"/>
        <v>768.73745814529047</v>
      </c>
      <c r="O40" s="75">
        <f t="shared" si="9"/>
        <v>24.26570259297003</v>
      </c>
      <c r="P40" s="23">
        <f t="shared" si="0"/>
        <v>2741</v>
      </c>
      <c r="Q40" s="24">
        <f t="shared" si="1"/>
        <v>0.25142175747569251</v>
      </c>
      <c r="R40" s="24">
        <f t="shared" si="2"/>
        <v>592.95307283067325</v>
      </c>
      <c r="S40" s="72">
        <f t="shared" si="3"/>
        <v>18.716953056523778</v>
      </c>
      <c r="T40" s="23"/>
      <c r="U40" s="23"/>
      <c r="V40" s="23"/>
      <c r="W40" s="22"/>
      <c r="X40" s="23"/>
      <c r="Y40" s="23"/>
      <c r="Z40" s="23"/>
      <c r="AA40" s="23"/>
    </row>
    <row r="41" spans="1:27" ht="15" thickBot="1">
      <c r="A41" s="52"/>
      <c r="B41" s="53"/>
      <c r="C41" s="69"/>
      <c r="D41" s="32">
        <v>3</v>
      </c>
      <c r="E41" s="38" t="s">
        <v>88</v>
      </c>
      <c r="F41" s="46">
        <f t="shared" si="4"/>
        <v>31680</v>
      </c>
      <c r="G41" s="22">
        <f t="shared" si="5"/>
        <v>27</v>
      </c>
      <c r="H41" s="45">
        <v>14413</v>
      </c>
      <c r="I41" s="45">
        <v>4818</v>
      </c>
      <c r="J41" s="45">
        <v>12989</v>
      </c>
      <c r="K41" s="45">
        <v>3442</v>
      </c>
      <c r="L41" s="23">
        <f t="shared" si="6"/>
        <v>4710</v>
      </c>
      <c r="M41" s="24">
        <f t="shared" si="7"/>
        <v>0.32678831610351766</v>
      </c>
      <c r="N41" s="24">
        <f t="shared" si="8"/>
        <v>770.69756469853598</v>
      </c>
      <c r="O41" s="76">
        <f t="shared" si="9"/>
        <v>24.327574643261865</v>
      </c>
      <c r="P41" s="23">
        <f t="shared" si="0"/>
        <v>3381</v>
      </c>
      <c r="Q41" s="24">
        <f t="shared" si="1"/>
        <v>0.26029717453229656</v>
      </c>
      <c r="R41" s="24">
        <f t="shared" si="2"/>
        <v>613.88485641696809</v>
      </c>
      <c r="S41" s="73">
        <f t="shared" si="3"/>
        <v>19.377678548515405</v>
      </c>
      <c r="T41" s="28">
        <f>AVERAGE(N39:N41)</f>
        <v>741.56804118030232</v>
      </c>
      <c r="U41" s="28">
        <f>_xlfn.STDEV.S(N39:N40)</f>
        <v>59.021041566131871</v>
      </c>
      <c r="V41" s="28">
        <f>AVERAGE(R39:R40)</f>
        <v>603.70147416319242</v>
      </c>
      <c r="W41" s="29">
        <f>_xlfn.STDEV.S(R39:R40)</f>
        <v>15.200534938277571</v>
      </c>
      <c r="X41" s="28">
        <f>AVERAGE(O39:O40)</f>
        <v>22.948335840315202</v>
      </c>
      <c r="Y41" s="28">
        <f>_xlfn.STDEV.S(O39:O40)</f>
        <v>1.8630379282238616</v>
      </c>
      <c r="Z41" s="28">
        <f>AVERAGE(S39:S40)</f>
        <v>19.05623340161592</v>
      </c>
      <c r="AA41" s="28">
        <f>_xlfn.STDEV.S(S39:S40)</f>
        <v>0.47981486547593372</v>
      </c>
    </row>
    <row r="42" spans="1:27">
      <c r="A42" s="51">
        <v>12</v>
      </c>
      <c r="B42" s="51"/>
      <c r="C42" s="67" t="s">
        <v>89</v>
      </c>
      <c r="D42" s="7">
        <v>1</v>
      </c>
      <c r="E42" s="38" t="s">
        <v>90</v>
      </c>
      <c r="F42" s="46">
        <f t="shared" si="4"/>
        <v>31680</v>
      </c>
      <c r="G42" s="22">
        <f t="shared" si="5"/>
        <v>27</v>
      </c>
      <c r="H42" s="45">
        <v>14046</v>
      </c>
      <c r="I42" s="45">
        <v>4309</v>
      </c>
      <c r="J42" s="45">
        <v>10094</v>
      </c>
      <c r="K42" s="45">
        <v>2084</v>
      </c>
      <c r="L42" s="23">
        <f t="shared" si="6"/>
        <v>4201</v>
      </c>
      <c r="M42" s="24">
        <f t="shared" si="7"/>
        <v>0.29908870852911862</v>
      </c>
      <c r="N42" s="24">
        <f t="shared" si="8"/>
        <v>705.37081019507332</v>
      </c>
      <c r="O42" s="75">
        <f t="shared" si="9"/>
        <v>22.265492746056609</v>
      </c>
      <c r="P42" s="23">
        <f t="shared" si="0"/>
        <v>2023</v>
      </c>
      <c r="Q42" s="24">
        <f t="shared" si="1"/>
        <v>0.20041608876560332</v>
      </c>
      <c r="R42" s="24">
        <f t="shared" si="2"/>
        <v>472.66130374479889</v>
      </c>
      <c r="S42" s="72">
        <f t="shared" si="3"/>
        <v>14.919864385883804</v>
      </c>
      <c r="T42" s="23"/>
      <c r="U42" s="23"/>
      <c r="V42" s="23"/>
      <c r="W42" s="22"/>
      <c r="X42" s="23"/>
      <c r="Y42" s="23"/>
      <c r="Z42" s="23"/>
      <c r="AA42" s="23"/>
    </row>
    <row r="43" spans="1:27">
      <c r="A43" s="52"/>
      <c r="B43" s="52"/>
      <c r="C43" s="68"/>
      <c r="D43" s="7">
        <v>2</v>
      </c>
      <c r="E43" s="38" t="s">
        <v>90</v>
      </c>
      <c r="F43" s="46">
        <f t="shared" si="4"/>
        <v>31680</v>
      </c>
      <c r="G43" s="22">
        <f t="shared" si="5"/>
        <v>27</v>
      </c>
      <c r="H43" s="45">
        <v>15057</v>
      </c>
      <c r="I43" s="45">
        <v>4986</v>
      </c>
      <c r="J43" s="45">
        <v>11592</v>
      </c>
      <c r="K43" s="45">
        <v>2800</v>
      </c>
      <c r="L43" s="23">
        <f t="shared" si="6"/>
        <v>4878</v>
      </c>
      <c r="M43" s="24">
        <f t="shared" si="7"/>
        <v>0.32396891811117751</v>
      </c>
      <c r="N43" s="24">
        <f t="shared" si="8"/>
        <v>764.04829647340102</v>
      </c>
      <c r="O43" s="75">
        <f t="shared" si="9"/>
        <v>24.117686126054323</v>
      </c>
      <c r="P43" s="23">
        <f t="shared" si="0"/>
        <v>2739</v>
      </c>
      <c r="Q43" s="24">
        <f t="shared" si="1"/>
        <v>0.23628364389233955</v>
      </c>
      <c r="R43" s="24">
        <f t="shared" si="2"/>
        <v>557.25134575569359</v>
      </c>
      <c r="S43" s="72">
        <f t="shared" si="3"/>
        <v>17.590004600874167</v>
      </c>
      <c r="T43" s="23"/>
      <c r="U43" s="23"/>
      <c r="V43" s="23"/>
      <c r="W43" s="22"/>
      <c r="X43" s="23"/>
      <c r="Y43" s="23"/>
      <c r="Z43" s="23"/>
      <c r="AA43" s="23"/>
    </row>
    <row r="44" spans="1:27" ht="15" thickBot="1">
      <c r="A44" s="52"/>
      <c r="B44" s="53"/>
      <c r="C44" s="69"/>
      <c r="D44" s="32">
        <v>3</v>
      </c>
      <c r="E44" s="38" t="s">
        <v>90</v>
      </c>
      <c r="F44" s="46">
        <f t="shared" si="4"/>
        <v>31680</v>
      </c>
      <c r="G44" s="22">
        <f t="shared" si="5"/>
        <v>27</v>
      </c>
      <c r="H44" s="45">
        <v>13307</v>
      </c>
      <c r="I44" s="45">
        <v>3673</v>
      </c>
      <c r="J44" s="45">
        <v>12331</v>
      </c>
      <c r="K44" s="45">
        <v>2349</v>
      </c>
      <c r="L44" s="23">
        <f t="shared" si="6"/>
        <v>3565</v>
      </c>
      <c r="M44" s="24">
        <f t="shared" si="7"/>
        <v>0.26790411061847147</v>
      </c>
      <c r="N44" s="24">
        <f t="shared" si="8"/>
        <v>631.82505448260315</v>
      </c>
      <c r="O44" s="76">
        <f t="shared" si="9"/>
        <v>19.943972679375097</v>
      </c>
      <c r="P44" s="23">
        <f t="shared" si="0"/>
        <v>2288</v>
      </c>
      <c r="Q44" s="24">
        <f t="shared" si="1"/>
        <v>0.1855486173059768</v>
      </c>
      <c r="R44" s="24">
        <f t="shared" si="2"/>
        <v>437.59785905441566</v>
      </c>
      <c r="S44" s="73">
        <f t="shared" si="3"/>
        <v>13.813063732778271</v>
      </c>
      <c r="T44" s="28">
        <f>AVERAGE(N42:N43)</f>
        <v>734.70955333423717</v>
      </c>
      <c r="U44" s="28">
        <f>_xlfn.STDEV.S(N42:N44)</f>
        <v>66.250800374811533</v>
      </c>
      <c r="V44" s="28">
        <f>AVERAGE(R42:R44)</f>
        <v>489.17016951830277</v>
      </c>
      <c r="W44" s="29">
        <f>_xlfn.STDEV.S(R42:R44)</f>
        <v>61.511350227326623</v>
      </c>
      <c r="X44" s="28">
        <f>AVERAGE(O42:O44)</f>
        <v>22.109050517162007</v>
      </c>
      <c r="Y44" s="28">
        <f>_xlfn.STDEV.S(O42:O44)</f>
        <v>2.0912500118311725</v>
      </c>
      <c r="Z44" s="28">
        <f>AVERAGE(S42:S44)</f>
        <v>15.440977573178747</v>
      </c>
      <c r="AA44" s="28">
        <f>_xlfn.STDEV.S(S42:S44)</f>
        <v>1.9416461561656368</v>
      </c>
    </row>
    <row r="45" spans="1:27">
      <c r="A45" s="51"/>
      <c r="B45" s="51"/>
      <c r="C45" s="51"/>
      <c r="E45" s="38"/>
      <c r="F45" s="46"/>
      <c r="G45" s="22"/>
      <c r="H45" s="45"/>
      <c r="I45" s="45"/>
      <c r="J45" s="45"/>
      <c r="K45" s="45"/>
      <c r="L45" s="23"/>
      <c r="M45" s="24"/>
      <c r="N45" s="24"/>
      <c r="O45" s="22"/>
      <c r="P45" s="23"/>
      <c r="Q45" s="24"/>
      <c r="R45" s="24"/>
      <c r="S45" s="25"/>
      <c r="T45" s="23"/>
      <c r="U45" s="23"/>
      <c r="V45" s="23"/>
      <c r="W45" s="22"/>
      <c r="X45" s="23"/>
      <c r="Y45" s="23"/>
      <c r="Z45" s="23"/>
      <c r="AA45" s="23"/>
    </row>
    <row r="46" spans="1:27">
      <c r="A46" s="52"/>
      <c r="B46" s="52"/>
      <c r="C46" s="52"/>
      <c r="E46" s="38"/>
      <c r="F46" s="46"/>
      <c r="G46" s="22"/>
      <c r="H46" s="45"/>
      <c r="I46" s="45"/>
      <c r="J46" s="45"/>
      <c r="K46" s="45"/>
      <c r="L46" s="23"/>
      <c r="M46" s="24"/>
      <c r="N46" s="63"/>
      <c r="O46" s="22"/>
      <c r="P46" s="64"/>
      <c r="Q46" s="63"/>
      <c r="R46" s="63"/>
      <c r="S46" s="25"/>
      <c r="T46" s="23"/>
      <c r="U46" s="23"/>
      <c r="V46" s="23"/>
      <c r="W46" s="22"/>
      <c r="X46" s="23"/>
      <c r="Y46" s="23"/>
      <c r="Z46" s="23"/>
      <c r="AA46" s="23"/>
    </row>
    <row r="47" spans="1:27">
      <c r="A47" s="52"/>
      <c r="B47" s="53"/>
      <c r="C47" s="53"/>
      <c r="D47" s="32"/>
      <c r="E47" s="38"/>
      <c r="F47" s="46"/>
      <c r="G47" s="22"/>
      <c r="H47" s="45"/>
      <c r="I47" s="45"/>
      <c r="J47" s="45"/>
      <c r="K47" s="45"/>
      <c r="L47" s="23"/>
      <c r="M47" s="24"/>
      <c r="N47" s="63"/>
      <c r="O47" s="22"/>
      <c r="P47" s="64"/>
      <c r="Q47" s="63"/>
      <c r="R47" s="63"/>
      <c r="S47" s="25"/>
      <c r="T47" s="28"/>
      <c r="U47" s="28"/>
      <c r="V47" s="28"/>
      <c r="W47" s="29"/>
      <c r="X47" s="28"/>
      <c r="Y47" s="28"/>
      <c r="Z47" s="28"/>
      <c r="AA47" s="28"/>
    </row>
    <row r="48" spans="1:27" ht="21" customHeight="1">
      <c r="A48" s="51"/>
      <c r="B48" s="51"/>
      <c r="C48" s="51"/>
      <c r="E48" s="38"/>
      <c r="F48" s="46"/>
      <c r="G48" s="22"/>
      <c r="H48" s="45"/>
      <c r="I48" s="45"/>
      <c r="J48" s="45"/>
      <c r="K48" s="45"/>
      <c r="L48" s="23"/>
      <c r="M48" s="24"/>
      <c r="N48" s="63"/>
      <c r="O48" s="22"/>
      <c r="P48" s="64"/>
      <c r="Q48" s="63"/>
      <c r="R48" s="63"/>
      <c r="S48" s="25"/>
      <c r="T48" s="23"/>
      <c r="U48" s="23"/>
      <c r="V48" s="23"/>
      <c r="W48" s="22"/>
      <c r="X48" s="23"/>
      <c r="Y48" s="23"/>
      <c r="Z48" s="23"/>
      <c r="AA48" s="23"/>
    </row>
    <row r="49" spans="1:27">
      <c r="A49" s="52"/>
      <c r="B49" s="52"/>
      <c r="C49" s="52"/>
      <c r="E49" s="38"/>
      <c r="F49" s="46"/>
      <c r="G49" s="22"/>
      <c r="H49" s="45"/>
      <c r="I49" s="45"/>
      <c r="J49" s="45"/>
      <c r="K49" s="45"/>
      <c r="L49" s="23"/>
      <c r="M49" s="24"/>
      <c r="N49" s="63"/>
      <c r="O49" s="22"/>
      <c r="P49" s="64"/>
      <c r="Q49" s="63"/>
      <c r="R49" s="63"/>
      <c r="S49" s="25"/>
      <c r="T49" s="23"/>
      <c r="U49" s="23"/>
      <c r="V49" s="23"/>
      <c r="W49" s="22"/>
      <c r="X49" s="23"/>
      <c r="Y49" s="23"/>
      <c r="Z49" s="23"/>
      <c r="AA49" s="23"/>
    </row>
    <row r="50" spans="1:27" ht="16">
      <c r="A50" s="52"/>
      <c r="B50" s="53"/>
      <c r="C50" s="53"/>
      <c r="D50" s="32"/>
      <c r="E50" s="38"/>
      <c r="F50" s="46"/>
      <c r="G50" s="22"/>
      <c r="H50" s="1"/>
      <c r="I50" s="1"/>
      <c r="J50" s="45"/>
      <c r="K50" s="45"/>
      <c r="L50" s="27"/>
      <c r="M50" s="28"/>
      <c r="N50" s="28"/>
      <c r="O50" s="26"/>
      <c r="P50" s="27"/>
      <c r="Q50" s="28"/>
      <c r="R50" s="28"/>
      <c r="S50" s="29"/>
      <c r="T50" s="28"/>
      <c r="U50" s="28"/>
      <c r="V50" s="28"/>
      <c r="W50" s="29"/>
      <c r="X50" s="28"/>
      <c r="Y50" s="28"/>
      <c r="Z50" s="28"/>
      <c r="AA50" s="28"/>
    </row>
    <row r="51" spans="1:27">
      <c r="A51" s="51"/>
      <c r="B51" s="51"/>
      <c r="C51" s="51"/>
      <c r="E51" s="38"/>
      <c r="F51" s="46"/>
      <c r="G51" s="22"/>
      <c r="H51" s="45"/>
      <c r="I51" s="45"/>
      <c r="J51" s="45"/>
      <c r="K51" s="45"/>
      <c r="L51" s="23"/>
      <c r="M51" s="24"/>
      <c r="N51" s="24"/>
      <c r="O51" s="22"/>
      <c r="P51" s="23"/>
      <c r="Q51" s="24"/>
      <c r="R51" s="24"/>
      <c r="S51" s="25"/>
      <c r="T51" s="23"/>
      <c r="U51" s="23"/>
      <c r="V51" s="23"/>
      <c r="W51" s="22"/>
      <c r="X51" s="23"/>
      <c r="Y51" s="23"/>
      <c r="Z51" s="23"/>
      <c r="AA51" s="23"/>
    </row>
    <row r="52" spans="1:27">
      <c r="A52" s="52"/>
      <c r="B52" s="52"/>
      <c r="C52" s="52"/>
      <c r="E52" s="38"/>
      <c r="F52" s="46"/>
      <c r="G52" s="22"/>
      <c r="H52" s="45"/>
      <c r="I52" s="45"/>
      <c r="J52" s="45"/>
      <c r="K52" s="45"/>
      <c r="L52" s="23"/>
      <c r="M52" s="24"/>
      <c r="N52" s="24"/>
      <c r="O52" s="22"/>
      <c r="P52" s="23"/>
      <c r="Q52" s="24"/>
      <c r="R52" s="24"/>
      <c r="S52" s="25" t="e">
        <f t="shared" ref="S50:S91" si="10">1000*R52/F52</f>
        <v>#DIV/0!</v>
      </c>
      <c r="T52" s="23"/>
      <c r="U52" s="23"/>
      <c r="V52" s="23"/>
      <c r="W52" s="22"/>
      <c r="X52" s="23"/>
      <c r="Y52" s="23"/>
      <c r="Z52" s="23"/>
      <c r="AA52" s="23"/>
    </row>
    <row r="53" spans="1:27" ht="16">
      <c r="A53" s="52"/>
      <c r="B53" s="53"/>
      <c r="C53" s="53"/>
      <c r="D53" s="32"/>
      <c r="E53" s="38"/>
      <c r="F53" s="46"/>
      <c r="G53" s="22"/>
      <c r="H53" s="1"/>
      <c r="I53" s="1"/>
      <c r="J53" s="45"/>
      <c r="K53" s="45"/>
      <c r="L53" s="23"/>
      <c r="M53" s="24"/>
      <c r="N53" s="24"/>
      <c r="O53" s="22"/>
      <c r="P53" s="23"/>
      <c r="Q53" s="24"/>
      <c r="R53" s="24"/>
      <c r="S53" s="25" t="e">
        <f t="shared" si="10"/>
        <v>#DIV/0!</v>
      </c>
      <c r="T53" s="28" t="e">
        <f>AVERAGE(N51:N52)</f>
        <v>#DIV/0!</v>
      </c>
      <c r="U53" s="28" t="e">
        <f>_xlfn.STDEV.S(N51:N52)</f>
        <v>#DIV/0!</v>
      </c>
      <c r="V53" s="28" t="e">
        <f>AVERAGE(R51:R52)</f>
        <v>#DIV/0!</v>
      </c>
      <c r="W53" s="29" t="e">
        <f>_xlfn.STDEV.S(R51:R52)</f>
        <v>#DIV/0!</v>
      </c>
      <c r="X53" s="28" t="e">
        <f>AVERAGE(O51:O52)</f>
        <v>#DIV/0!</v>
      </c>
      <c r="Y53" s="28" t="e">
        <f>_xlfn.STDEV.S(O51:O52)</f>
        <v>#DIV/0!</v>
      </c>
      <c r="Z53" s="28" t="e">
        <f>AVERAGE(S51:S52)</f>
        <v>#DIV/0!</v>
      </c>
      <c r="AA53" s="28" t="e">
        <f>_xlfn.STDEV.S(S51:S52)</f>
        <v>#DIV/0!</v>
      </c>
    </row>
    <row r="54" spans="1:27">
      <c r="A54" s="51"/>
      <c r="B54" s="51"/>
      <c r="C54" s="51"/>
      <c r="E54" s="38"/>
      <c r="F54" s="46"/>
      <c r="G54" s="22"/>
      <c r="H54" s="45"/>
      <c r="I54" s="45"/>
      <c r="J54" s="45"/>
      <c r="K54" s="45"/>
      <c r="L54" s="23"/>
      <c r="M54" s="24"/>
      <c r="N54" s="24"/>
      <c r="O54" s="22"/>
      <c r="P54" s="23"/>
      <c r="Q54" s="24"/>
      <c r="R54" s="24"/>
      <c r="S54" s="25" t="e">
        <f t="shared" si="10"/>
        <v>#DIV/0!</v>
      </c>
      <c r="T54" s="23"/>
      <c r="U54" s="23"/>
      <c r="V54" s="23"/>
      <c r="W54" s="22"/>
      <c r="X54" s="23"/>
      <c r="Y54" s="23"/>
      <c r="Z54" s="23"/>
      <c r="AA54" s="23"/>
    </row>
    <row r="55" spans="1:27">
      <c r="A55" s="52"/>
      <c r="B55" s="52"/>
      <c r="C55" s="52"/>
      <c r="E55" s="38"/>
      <c r="F55" s="46"/>
      <c r="G55" s="22"/>
      <c r="H55" s="45"/>
      <c r="I55" s="45"/>
      <c r="J55" s="45"/>
      <c r="K55" s="45"/>
      <c r="L55" s="23"/>
      <c r="M55" s="24"/>
      <c r="N55" s="24"/>
      <c r="O55" s="22"/>
      <c r="P55" s="23"/>
      <c r="Q55" s="24"/>
      <c r="R55" s="24"/>
      <c r="S55" s="25" t="e">
        <f t="shared" si="10"/>
        <v>#DIV/0!</v>
      </c>
      <c r="T55" s="23"/>
      <c r="U55" s="23"/>
      <c r="V55" s="23"/>
      <c r="W55" s="22"/>
      <c r="X55" s="23"/>
      <c r="Y55" s="23"/>
      <c r="Z55" s="23"/>
      <c r="AA55" s="23"/>
    </row>
    <row r="56" spans="1:27" ht="16">
      <c r="A56" s="53"/>
      <c r="B56" s="53"/>
      <c r="C56" s="53"/>
      <c r="D56" s="32"/>
      <c r="E56" s="38"/>
      <c r="F56" s="46"/>
      <c r="G56" s="22"/>
      <c r="H56" s="1"/>
      <c r="I56" s="1"/>
      <c r="J56" s="45"/>
      <c r="K56" s="45"/>
      <c r="L56" s="23"/>
      <c r="M56" s="24"/>
      <c r="N56" s="24"/>
      <c r="O56" s="22"/>
      <c r="P56" s="23"/>
      <c r="Q56" s="24"/>
      <c r="R56" s="24"/>
      <c r="S56" s="25" t="e">
        <f t="shared" si="10"/>
        <v>#DIV/0!</v>
      </c>
      <c r="T56" s="28" t="e">
        <f>AVERAGE(N54:N55)</f>
        <v>#DIV/0!</v>
      </c>
      <c r="U56" s="28" t="e">
        <f>_xlfn.STDEV.S(N54:N55)</f>
        <v>#DIV/0!</v>
      </c>
      <c r="V56" s="28" t="e">
        <f>AVERAGE(R54:R55)</f>
        <v>#DIV/0!</v>
      </c>
      <c r="W56" s="29" t="e">
        <f>_xlfn.STDEV.S(R54:R55)</f>
        <v>#DIV/0!</v>
      </c>
      <c r="X56" s="28" t="e">
        <f>AVERAGE(O54:O55)</f>
        <v>#DIV/0!</v>
      </c>
      <c r="Y56" s="28" t="e">
        <f>_xlfn.STDEV.S(O54:O55)</f>
        <v>#DIV/0!</v>
      </c>
      <c r="Z56" s="28" t="e">
        <f>AVERAGE(S54:S55)</f>
        <v>#DIV/0!</v>
      </c>
      <c r="AA56" s="28" t="e">
        <f>_xlfn.STDEV.S(S54:S55)</f>
        <v>#DIV/0!</v>
      </c>
    </row>
    <row r="57" spans="1:27">
      <c r="A57" s="52"/>
      <c r="B57" s="51"/>
      <c r="C57" s="51"/>
      <c r="E57" s="38"/>
      <c r="F57" s="46"/>
      <c r="G57" s="22"/>
      <c r="H57" s="45"/>
      <c r="I57" s="45"/>
      <c r="J57" s="45"/>
      <c r="K57" s="45"/>
      <c r="L57" s="23"/>
      <c r="M57" s="24"/>
      <c r="N57" s="24"/>
      <c r="O57" s="22"/>
      <c r="P57" s="23"/>
      <c r="Q57" s="24"/>
      <c r="R57" s="24"/>
      <c r="S57" s="25" t="e">
        <f t="shared" ref="S57:S63" si="11">1000*R57/F57</f>
        <v>#DIV/0!</v>
      </c>
      <c r="T57" s="23"/>
      <c r="U57" s="23"/>
      <c r="V57" s="23"/>
      <c r="W57" s="22"/>
      <c r="X57" s="23"/>
      <c r="Y57" s="23"/>
      <c r="Z57" s="23"/>
      <c r="AA57" s="23"/>
    </row>
    <row r="58" spans="1:27">
      <c r="A58" s="52"/>
      <c r="B58" s="52"/>
      <c r="C58" s="52"/>
      <c r="E58" s="38"/>
      <c r="F58" s="46"/>
      <c r="G58" s="22"/>
      <c r="H58" s="45"/>
      <c r="I58" s="45"/>
      <c r="J58" s="45"/>
      <c r="K58" s="45"/>
      <c r="L58" s="23"/>
      <c r="M58" s="24"/>
      <c r="N58" s="24"/>
      <c r="O58" s="22"/>
      <c r="P58" s="23"/>
      <c r="Q58" s="24"/>
      <c r="R58" s="24"/>
      <c r="S58" s="25" t="e">
        <f t="shared" si="11"/>
        <v>#DIV/0!</v>
      </c>
      <c r="T58" s="23"/>
      <c r="U58" s="23"/>
      <c r="V58" s="23"/>
      <c r="W58" s="22"/>
      <c r="X58" s="23"/>
      <c r="Y58" s="23"/>
      <c r="Z58" s="23"/>
      <c r="AA58" s="23"/>
    </row>
    <row r="59" spans="1:27" ht="16">
      <c r="A59" s="52"/>
      <c r="B59" s="53"/>
      <c r="C59" s="53"/>
      <c r="D59" s="32"/>
      <c r="E59" s="38"/>
      <c r="F59" s="46"/>
      <c r="G59" s="22"/>
      <c r="H59" s="1"/>
      <c r="I59" s="1"/>
      <c r="J59" s="45"/>
      <c r="K59" s="45"/>
      <c r="L59" s="23"/>
      <c r="M59" s="24"/>
      <c r="N59" s="24"/>
      <c r="O59" s="22"/>
      <c r="P59" s="23"/>
      <c r="Q59" s="24"/>
      <c r="R59" s="24"/>
      <c r="S59" s="25" t="e">
        <f t="shared" si="11"/>
        <v>#DIV/0!</v>
      </c>
      <c r="T59" s="28" t="e">
        <f>AVERAGE(N57:N58)</f>
        <v>#DIV/0!</v>
      </c>
      <c r="U59" s="28" t="e">
        <f>_xlfn.STDEV.S(N57:N58)</f>
        <v>#DIV/0!</v>
      </c>
      <c r="V59" s="28" t="e">
        <f>AVERAGE(R57:R58)</f>
        <v>#DIV/0!</v>
      </c>
      <c r="W59" s="29" t="e">
        <f>_xlfn.STDEV.S(R57:R58)</f>
        <v>#DIV/0!</v>
      </c>
      <c r="X59" s="28" t="e">
        <f>AVERAGE(O57:O58)</f>
        <v>#DIV/0!</v>
      </c>
      <c r="Y59" s="28" t="e">
        <f>_xlfn.STDEV.S(O57:O58)</f>
        <v>#DIV/0!</v>
      </c>
      <c r="Z59" s="28" t="e">
        <f>AVERAGE(S57:S58)</f>
        <v>#DIV/0!</v>
      </c>
      <c r="AA59" s="28" t="e">
        <f>_xlfn.STDEV.S(S57:S58)</f>
        <v>#DIV/0!</v>
      </c>
    </row>
    <row r="60" spans="1:27" ht="16" customHeight="1">
      <c r="A60" s="51"/>
      <c r="B60" s="51"/>
      <c r="C60" s="51"/>
      <c r="E60" s="45"/>
      <c r="F60" s="46"/>
      <c r="G60" s="22"/>
      <c r="H60" s="45"/>
      <c r="I60" s="45"/>
      <c r="J60" s="45"/>
      <c r="K60" s="45"/>
      <c r="L60" s="23"/>
      <c r="M60" s="24"/>
      <c r="N60" s="24"/>
      <c r="O60" s="22"/>
      <c r="P60" s="23"/>
      <c r="Q60" s="24"/>
      <c r="R60" s="24"/>
      <c r="S60" s="25" t="e">
        <f t="shared" si="11"/>
        <v>#DIV/0!</v>
      </c>
      <c r="T60" s="23"/>
      <c r="U60" s="23"/>
      <c r="V60" s="23"/>
      <c r="W60" s="22"/>
      <c r="X60" s="23"/>
      <c r="Y60" s="23"/>
      <c r="Z60" s="23"/>
      <c r="AA60" s="23"/>
    </row>
    <row r="61" spans="1:27">
      <c r="A61" s="52"/>
      <c r="B61" s="52"/>
      <c r="C61" s="52"/>
      <c r="E61" s="45"/>
      <c r="F61" s="46"/>
      <c r="G61" s="22"/>
      <c r="H61" s="45"/>
      <c r="I61" s="45"/>
      <c r="J61" s="45"/>
      <c r="K61" s="45"/>
      <c r="L61" s="23"/>
      <c r="M61" s="24"/>
      <c r="N61" s="24"/>
      <c r="O61" s="22"/>
      <c r="P61" s="23"/>
      <c r="Q61" s="24"/>
      <c r="R61" s="24"/>
      <c r="S61" s="25" t="e">
        <f t="shared" si="11"/>
        <v>#DIV/0!</v>
      </c>
      <c r="T61" s="23"/>
      <c r="U61" s="23"/>
      <c r="V61" s="23"/>
      <c r="W61" s="22"/>
      <c r="X61" s="23"/>
      <c r="Y61" s="23"/>
      <c r="Z61" s="23"/>
      <c r="AA61" s="23"/>
    </row>
    <row r="62" spans="1:27" ht="16">
      <c r="A62" s="53"/>
      <c r="B62" s="53"/>
      <c r="C62" s="53"/>
      <c r="D62" s="32"/>
      <c r="E62" s="45"/>
      <c r="F62" s="46"/>
      <c r="G62" s="22"/>
      <c r="H62" s="1"/>
      <c r="I62" s="1"/>
      <c r="J62" s="45"/>
      <c r="K62" s="45"/>
      <c r="L62" s="23"/>
      <c r="M62" s="24"/>
      <c r="N62" s="24"/>
      <c r="O62" s="22"/>
      <c r="P62" s="23"/>
      <c r="Q62" s="24"/>
      <c r="R62" s="24"/>
      <c r="S62" s="25" t="e">
        <f t="shared" si="11"/>
        <v>#DIV/0!</v>
      </c>
      <c r="T62" s="28" t="e">
        <f>AVERAGE(N60:N61)</f>
        <v>#DIV/0!</v>
      </c>
      <c r="U62" s="28" t="e">
        <f>_xlfn.STDEV.S(N60:N61)</f>
        <v>#DIV/0!</v>
      </c>
      <c r="V62" s="28" t="e">
        <f>AVERAGE(R60:R61)</f>
        <v>#DIV/0!</v>
      </c>
      <c r="W62" s="29" t="e">
        <f>_xlfn.STDEV.S(R60:R61)</f>
        <v>#DIV/0!</v>
      </c>
      <c r="X62" s="28" t="e">
        <f>AVERAGE(O60:O61)</f>
        <v>#DIV/0!</v>
      </c>
      <c r="Y62" s="28" t="e">
        <f>_xlfn.STDEV.S(O60:O61)</f>
        <v>#DIV/0!</v>
      </c>
      <c r="Z62" s="28" t="e">
        <f>AVERAGE(S60:S61)</f>
        <v>#DIV/0!</v>
      </c>
      <c r="AA62" s="28" t="e">
        <f>_xlfn.STDEV.S(S60:S61)</f>
        <v>#DIV/0!</v>
      </c>
    </row>
    <row r="63" spans="1:27">
      <c r="A63" s="51"/>
      <c r="B63" s="51"/>
      <c r="C63" s="51"/>
      <c r="E63" s="38"/>
      <c r="F63" s="46"/>
      <c r="G63" s="22"/>
      <c r="H63" s="45"/>
      <c r="I63" s="45"/>
      <c r="J63" s="45"/>
      <c r="K63" s="45"/>
      <c r="L63" s="23"/>
      <c r="M63" s="24"/>
      <c r="N63" s="24"/>
      <c r="O63" s="22"/>
      <c r="P63" s="23"/>
      <c r="Q63" s="24"/>
      <c r="R63" s="24"/>
      <c r="S63" s="25" t="e">
        <f t="shared" si="11"/>
        <v>#DIV/0!</v>
      </c>
      <c r="T63" s="23"/>
      <c r="U63" s="23"/>
      <c r="V63" s="23"/>
      <c r="W63" s="22"/>
      <c r="X63" s="23"/>
      <c r="Y63" s="23"/>
      <c r="Z63" s="23"/>
      <c r="AA63" s="23"/>
    </row>
    <row r="64" spans="1:27">
      <c r="A64" s="52"/>
      <c r="B64" s="52"/>
      <c r="C64" s="52"/>
      <c r="E64" s="38"/>
      <c r="F64" s="46"/>
      <c r="G64" s="22"/>
      <c r="H64" s="45"/>
      <c r="I64" s="45"/>
      <c r="J64" s="45"/>
      <c r="K64" s="45"/>
      <c r="L64" s="23"/>
      <c r="M64" s="24"/>
      <c r="N64" s="24"/>
      <c r="O64" s="22"/>
      <c r="P64" s="23"/>
      <c r="Q64" s="24"/>
      <c r="R64" s="24"/>
      <c r="S64" s="25" t="e">
        <f t="shared" si="10"/>
        <v>#DIV/0!</v>
      </c>
      <c r="T64" s="23"/>
      <c r="U64" s="23"/>
      <c r="V64" s="23"/>
      <c r="W64" s="22"/>
      <c r="X64" s="23"/>
      <c r="Y64" s="23"/>
      <c r="Z64" s="23"/>
      <c r="AA64" s="23"/>
    </row>
    <row r="65" spans="1:27" ht="16">
      <c r="A65" s="53"/>
      <c r="B65" s="53"/>
      <c r="C65" s="53"/>
      <c r="D65" s="32"/>
      <c r="E65" s="38"/>
      <c r="F65" s="46"/>
      <c r="G65" s="22"/>
      <c r="H65" s="1"/>
      <c r="I65" s="1"/>
      <c r="J65" s="45"/>
      <c r="K65" s="45"/>
      <c r="L65" s="23"/>
      <c r="M65" s="24"/>
      <c r="N65" s="24"/>
      <c r="O65" s="22"/>
      <c r="P65" s="23"/>
      <c r="Q65" s="24"/>
      <c r="R65" s="24"/>
      <c r="S65" s="25" t="e">
        <f t="shared" si="10"/>
        <v>#DIV/0!</v>
      </c>
      <c r="T65" s="28" t="e">
        <f>AVERAGE(N63:N64)</f>
        <v>#DIV/0!</v>
      </c>
      <c r="U65" s="28" t="e">
        <f>_xlfn.STDEV.S(N63:N64)</f>
        <v>#DIV/0!</v>
      </c>
      <c r="V65" s="28" t="e">
        <f>AVERAGE(R63:R64)</f>
        <v>#DIV/0!</v>
      </c>
      <c r="W65" s="29" t="e">
        <f>_xlfn.STDEV.S(R63:R64)</f>
        <v>#DIV/0!</v>
      </c>
      <c r="X65" s="28" t="e">
        <f>AVERAGE(O63:O64)</f>
        <v>#DIV/0!</v>
      </c>
      <c r="Y65" s="28" t="e">
        <f>_xlfn.STDEV.S(O63:O64)</f>
        <v>#DIV/0!</v>
      </c>
      <c r="Z65" s="28" t="e">
        <f>AVERAGE(S63:S64)</f>
        <v>#DIV/0!</v>
      </c>
      <c r="AA65" s="28" t="e">
        <f>_xlfn.STDEV.S(S63:S64)</f>
        <v>#DIV/0!</v>
      </c>
    </row>
    <row r="66" spans="1:27" ht="16">
      <c r="A66" s="51"/>
      <c r="B66" s="51"/>
      <c r="C66" s="51"/>
      <c r="E66" s="38"/>
      <c r="F66" s="46"/>
      <c r="G66" s="22"/>
      <c r="H66" s="1"/>
      <c r="I66" s="1"/>
      <c r="J66" s="45"/>
      <c r="K66" s="45"/>
      <c r="L66" s="23"/>
      <c r="M66" s="24"/>
      <c r="N66" s="24"/>
      <c r="O66" s="22"/>
      <c r="P66" s="23"/>
      <c r="Q66" s="24"/>
      <c r="R66" s="24"/>
      <c r="S66" s="25" t="e">
        <f t="shared" si="10"/>
        <v>#DIV/0!</v>
      </c>
      <c r="T66" s="23"/>
      <c r="U66" s="23"/>
      <c r="V66" s="23"/>
      <c r="W66" s="22"/>
      <c r="X66" s="23"/>
      <c r="Y66" s="23"/>
      <c r="Z66" s="23"/>
      <c r="AA66" s="23"/>
    </row>
    <row r="67" spans="1:27" ht="16">
      <c r="A67" s="52"/>
      <c r="B67" s="52"/>
      <c r="C67" s="52"/>
      <c r="E67" s="38"/>
      <c r="F67" s="46"/>
      <c r="G67" s="22"/>
      <c r="H67" s="1"/>
      <c r="I67" s="1"/>
      <c r="J67" s="45"/>
      <c r="K67" s="45"/>
      <c r="L67" s="23"/>
      <c r="M67" s="24"/>
      <c r="N67" s="24"/>
      <c r="O67" s="22"/>
      <c r="P67" s="23"/>
      <c r="Q67" s="24"/>
      <c r="R67" s="24"/>
      <c r="S67" s="25" t="e">
        <f t="shared" si="10"/>
        <v>#DIV/0!</v>
      </c>
      <c r="T67" s="23"/>
      <c r="U67" s="23"/>
      <c r="V67" s="23"/>
      <c r="W67" s="22"/>
      <c r="X67" s="23"/>
      <c r="Y67" s="23"/>
      <c r="Z67" s="23"/>
      <c r="AA67" s="23"/>
    </row>
    <row r="68" spans="1:27" ht="16">
      <c r="A68" s="53"/>
      <c r="B68" s="53"/>
      <c r="C68" s="53"/>
      <c r="D68" s="32"/>
      <c r="E68" s="38"/>
      <c r="F68" s="46"/>
      <c r="G68" s="22"/>
      <c r="H68" s="1"/>
      <c r="I68" s="1"/>
      <c r="J68" s="45"/>
      <c r="K68" s="45"/>
      <c r="L68" s="23"/>
      <c r="M68" s="24"/>
      <c r="N68" s="24"/>
      <c r="O68" s="22"/>
      <c r="P68" s="23"/>
      <c r="Q68" s="24"/>
      <c r="R68" s="24"/>
      <c r="S68" s="25" t="e">
        <f t="shared" si="10"/>
        <v>#DIV/0!</v>
      </c>
      <c r="T68" s="28" t="e">
        <f>AVERAGE(N66:N68)</f>
        <v>#DIV/0!</v>
      </c>
      <c r="U68" s="28" t="e">
        <f>_xlfn.STDEV.S(N66:N68)</f>
        <v>#DIV/0!</v>
      </c>
      <c r="V68" s="28" t="e">
        <f>AVERAGE(R66:R68)</f>
        <v>#DIV/0!</v>
      </c>
      <c r="W68" s="29" t="e">
        <f>_xlfn.STDEV.S(R66:R68)</f>
        <v>#DIV/0!</v>
      </c>
      <c r="X68" s="28" t="e">
        <f>AVERAGE(O66:O68)</f>
        <v>#DIV/0!</v>
      </c>
      <c r="Y68" s="28" t="e">
        <f>_xlfn.STDEV.S(O66:O68)</f>
        <v>#DIV/0!</v>
      </c>
      <c r="Z68" s="28" t="e">
        <f>AVERAGE(S66:S68)</f>
        <v>#DIV/0!</v>
      </c>
      <c r="AA68" s="28" t="e">
        <f>_xlfn.STDEV.S(S66:S68)</f>
        <v>#DIV/0!</v>
      </c>
    </row>
    <row r="69" spans="1:27" ht="16">
      <c r="A69" s="51"/>
      <c r="B69" s="51"/>
      <c r="C69" s="51"/>
      <c r="E69" s="38"/>
      <c r="F69" s="46"/>
      <c r="G69" s="22"/>
      <c r="H69" s="1"/>
      <c r="I69" s="1"/>
      <c r="J69" s="45"/>
      <c r="K69" s="45"/>
      <c r="L69" s="23"/>
      <c r="M69" s="24"/>
      <c r="N69" s="24"/>
      <c r="O69" s="22"/>
      <c r="P69" s="23"/>
      <c r="Q69" s="24"/>
      <c r="R69" s="24"/>
      <c r="S69" s="25" t="e">
        <f t="shared" si="10"/>
        <v>#DIV/0!</v>
      </c>
      <c r="T69" s="23"/>
      <c r="U69" s="23"/>
      <c r="V69" s="23"/>
      <c r="W69" s="22"/>
      <c r="X69" s="23"/>
      <c r="Y69" s="23"/>
      <c r="Z69" s="23"/>
      <c r="AA69" s="23"/>
    </row>
    <row r="70" spans="1:27" ht="16">
      <c r="A70" s="52"/>
      <c r="B70" s="52"/>
      <c r="C70" s="52"/>
      <c r="E70" s="38"/>
      <c r="F70" s="46"/>
      <c r="G70" s="22"/>
      <c r="H70" s="1"/>
      <c r="I70" s="1"/>
      <c r="J70" s="45"/>
      <c r="K70" s="45"/>
      <c r="L70" s="23"/>
      <c r="M70" s="24"/>
      <c r="N70" s="24"/>
      <c r="O70" s="22"/>
      <c r="P70" s="23"/>
      <c r="Q70" s="24"/>
      <c r="R70" s="24"/>
      <c r="S70" s="25" t="e">
        <f t="shared" si="10"/>
        <v>#DIV/0!</v>
      </c>
      <c r="T70" s="23"/>
      <c r="U70" s="23"/>
      <c r="V70" s="23"/>
      <c r="W70" s="22"/>
      <c r="X70" s="23"/>
      <c r="Y70" s="23"/>
      <c r="Z70" s="23"/>
      <c r="AA70" s="23"/>
    </row>
    <row r="71" spans="1:27" ht="16">
      <c r="A71" s="52"/>
      <c r="B71" s="53"/>
      <c r="C71" s="53"/>
      <c r="D71" s="32"/>
      <c r="E71" s="38"/>
      <c r="F71" s="46"/>
      <c r="G71" s="22"/>
      <c r="H71" s="1"/>
      <c r="I71" s="1"/>
      <c r="J71" s="45"/>
      <c r="K71" s="45"/>
      <c r="L71" s="23"/>
      <c r="M71" s="24"/>
      <c r="N71" s="24"/>
      <c r="O71" s="22"/>
      <c r="P71" s="23"/>
      <c r="Q71" s="24"/>
      <c r="R71" s="24"/>
      <c r="S71" s="25" t="e">
        <f t="shared" si="10"/>
        <v>#DIV/0!</v>
      </c>
      <c r="T71" s="28" t="e">
        <f>AVERAGE(N69:N71)</f>
        <v>#DIV/0!</v>
      </c>
      <c r="U71" s="28" t="e">
        <f>_xlfn.STDEV.S(N69:N71)</f>
        <v>#DIV/0!</v>
      </c>
      <c r="V71" s="28" t="e">
        <f>AVERAGE(R69:R71)</f>
        <v>#DIV/0!</v>
      </c>
      <c r="W71" s="29" t="e">
        <f>_xlfn.STDEV.S(R69:R71)</f>
        <v>#DIV/0!</v>
      </c>
      <c r="X71" s="28" t="e">
        <f>AVERAGE(O69:O71)</f>
        <v>#DIV/0!</v>
      </c>
      <c r="Y71" s="28" t="e">
        <f>_xlfn.STDEV.S(O69:O71)</f>
        <v>#DIV/0!</v>
      </c>
      <c r="Z71" s="28" t="e">
        <f>AVERAGE(S69:S71)</f>
        <v>#DIV/0!</v>
      </c>
      <c r="AA71" s="28" t="e">
        <f>_xlfn.STDEV.S(S69:S71)</f>
        <v>#DIV/0!</v>
      </c>
    </row>
    <row r="72" spans="1:27" ht="16">
      <c r="A72" s="51"/>
      <c r="B72" s="51"/>
      <c r="C72" s="51"/>
      <c r="E72" s="38"/>
      <c r="F72" s="46"/>
      <c r="G72" s="22"/>
      <c r="H72" s="1"/>
      <c r="I72" s="1"/>
      <c r="J72" s="45"/>
      <c r="K72" s="45"/>
      <c r="L72" s="23"/>
      <c r="M72" s="24"/>
      <c r="N72" s="24"/>
      <c r="O72" s="22"/>
      <c r="P72" s="23"/>
      <c r="Q72" s="24"/>
      <c r="R72" s="24"/>
      <c r="S72" s="25" t="e">
        <f t="shared" si="10"/>
        <v>#DIV/0!</v>
      </c>
      <c r="T72" s="23"/>
      <c r="U72" s="23"/>
      <c r="V72" s="23"/>
      <c r="W72" s="22"/>
      <c r="X72" s="23"/>
      <c r="Y72" s="23"/>
      <c r="Z72" s="23"/>
      <c r="AA72" s="23"/>
    </row>
    <row r="73" spans="1:27" ht="16">
      <c r="A73" s="52"/>
      <c r="B73" s="52"/>
      <c r="C73" s="52"/>
      <c r="E73" s="38"/>
      <c r="F73" s="46"/>
      <c r="G73" s="22"/>
      <c r="H73" s="1"/>
      <c r="I73" s="1"/>
      <c r="J73" s="45"/>
      <c r="K73" s="45"/>
      <c r="L73" s="23"/>
      <c r="M73" s="24"/>
      <c r="N73" s="24"/>
      <c r="O73" s="22"/>
      <c r="P73" s="23"/>
      <c r="Q73" s="24"/>
      <c r="R73" s="24"/>
      <c r="S73" s="25" t="e">
        <f t="shared" si="10"/>
        <v>#DIV/0!</v>
      </c>
      <c r="T73" s="23"/>
      <c r="U73" s="23"/>
      <c r="V73" s="23"/>
      <c r="W73" s="22"/>
      <c r="X73" s="23"/>
      <c r="Y73" s="23"/>
      <c r="Z73" s="23"/>
      <c r="AA73" s="23"/>
    </row>
    <row r="74" spans="1:27" ht="16">
      <c r="A74" s="53"/>
      <c r="B74" s="53"/>
      <c r="C74" s="53"/>
      <c r="D74" s="32"/>
      <c r="E74" s="38"/>
      <c r="F74" s="46"/>
      <c r="G74" s="22"/>
      <c r="H74" s="1"/>
      <c r="I74" s="1"/>
      <c r="J74" s="45"/>
      <c r="K74" s="45"/>
      <c r="L74" s="23"/>
      <c r="M74" s="24"/>
      <c r="N74" s="24"/>
      <c r="O74" s="22"/>
      <c r="P74" s="23"/>
      <c r="Q74" s="24"/>
      <c r="R74" s="24"/>
      <c r="S74" s="25" t="e">
        <f t="shared" si="10"/>
        <v>#DIV/0!</v>
      </c>
      <c r="T74" s="28" t="e">
        <f>AVERAGE(N72:N74)</f>
        <v>#DIV/0!</v>
      </c>
      <c r="U74" s="28" t="e">
        <f>_xlfn.STDEV.S(N72:N74)</f>
        <v>#DIV/0!</v>
      </c>
      <c r="V74" s="28" t="e">
        <f>AVERAGE(R72:R74)</f>
        <v>#DIV/0!</v>
      </c>
      <c r="W74" s="29" t="e">
        <f>_xlfn.STDEV.S(R72:R74)</f>
        <v>#DIV/0!</v>
      </c>
      <c r="X74" s="28" t="e">
        <f>AVERAGE(O72:O74)</f>
        <v>#DIV/0!</v>
      </c>
      <c r="Y74" s="28" t="e">
        <f>_xlfn.STDEV.S(O72:O74)</f>
        <v>#DIV/0!</v>
      </c>
      <c r="Z74" s="28" t="e">
        <f>AVERAGE(S72:S74)</f>
        <v>#DIV/0!</v>
      </c>
      <c r="AA74" s="28" t="e">
        <f>_xlfn.STDEV.S(S72:S74)</f>
        <v>#DIV/0!</v>
      </c>
    </row>
    <row r="75" spans="1:27" ht="16">
      <c r="A75" s="52"/>
      <c r="B75" s="51"/>
      <c r="C75" s="51"/>
      <c r="E75" s="38"/>
      <c r="F75" s="46">
        <f t="shared" ref="F74:F137" si="12">LEN(E75)*110</f>
        <v>0</v>
      </c>
      <c r="G75" s="22">
        <f t="shared" ref="G73:G119" si="13">LEN(E75)-LEN(SUBSTITUTE(E75,"L",""))</f>
        <v>0</v>
      </c>
      <c r="H75" s="1"/>
      <c r="I75" s="1"/>
      <c r="J75" s="45"/>
      <c r="K75" s="45"/>
      <c r="L75" s="23"/>
      <c r="M75" s="24"/>
      <c r="N75" s="24"/>
      <c r="O75" s="22"/>
      <c r="P75" s="23"/>
      <c r="Q75" s="24"/>
      <c r="R75" s="24"/>
      <c r="S75" s="25" t="e">
        <f t="shared" si="10"/>
        <v>#DIV/0!</v>
      </c>
      <c r="T75" s="23"/>
      <c r="U75" s="23"/>
      <c r="V75" s="23"/>
      <c r="W75" s="22"/>
      <c r="X75" s="23"/>
      <c r="Y75" s="23"/>
      <c r="Z75" s="23"/>
      <c r="AA75" s="23"/>
    </row>
    <row r="76" spans="1:27" ht="16">
      <c r="A76" s="52"/>
      <c r="B76" s="52"/>
      <c r="C76" s="52"/>
      <c r="E76" s="38"/>
      <c r="F76" s="46">
        <f t="shared" si="12"/>
        <v>0</v>
      </c>
      <c r="G76" s="22">
        <f t="shared" si="13"/>
        <v>0</v>
      </c>
      <c r="H76" s="1"/>
      <c r="I76" s="1"/>
      <c r="J76" s="45"/>
      <c r="K76" s="45"/>
      <c r="L76" s="23"/>
      <c r="M76" s="24"/>
      <c r="N76" s="24"/>
      <c r="O76" s="22"/>
      <c r="P76" s="23"/>
      <c r="Q76" s="24"/>
      <c r="R76" s="24"/>
      <c r="S76" s="25" t="e">
        <f t="shared" si="10"/>
        <v>#DIV/0!</v>
      </c>
      <c r="T76" s="23"/>
      <c r="U76" s="23"/>
      <c r="V76" s="23"/>
      <c r="W76" s="22"/>
      <c r="X76" s="23"/>
      <c r="Y76" s="23"/>
      <c r="Z76" s="23"/>
      <c r="AA76" s="23"/>
    </row>
    <row r="77" spans="1:27" ht="16">
      <c r="A77" s="52"/>
      <c r="B77" s="53"/>
      <c r="C77" s="53"/>
      <c r="D77" s="32"/>
      <c r="E77" s="38"/>
      <c r="F77" s="46">
        <f t="shared" si="12"/>
        <v>0</v>
      </c>
      <c r="G77" s="22">
        <f t="shared" si="13"/>
        <v>0</v>
      </c>
      <c r="H77" s="1"/>
      <c r="I77" s="1"/>
      <c r="J77" s="45"/>
      <c r="K77" s="45"/>
      <c r="L77" s="23"/>
      <c r="M77" s="24"/>
      <c r="N77" s="24"/>
      <c r="O77" s="22"/>
      <c r="P77" s="23"/>
      <c r="Q77" s="24"/>
      <c r="R77" s="24"/>
      <c r="S77" s="25" t="e">
        <f t="shared" si="10"/>
        <v>#DIV/0!</v>
      </c>
      <c r="T77" s="28" t="e">
        <f>AVERAGE(N75:N77)</f>
        <v>#DIV/0!</v>
      </c>
      <c r="U77" s="28" t="e">
        <f>_xlfn.STDEV.S(N75:N77)</f>
        <v>#DIV/0!</v>
      </c>
      <c r="V77" s="28" t="e">
        <f>AVERAGE(R75:R77)</f>
        <v>#DIV/0!</v>
      </c>
      <c r="W77" s="29" t="e">
        <f>_xlfn.STDEV.S(R75:R77)</f>
        <v>#DIV/0!</v>
      </c>
      <c r="X77" s="28" t="e">
        <f>AVERAGE(O75:O77)</f>
        <v>#DIV/0!</v>
      </c>
      <c r="Y77" s="28" t="e">
        <f>_xlfn.STDEV.S(O75:O77)</f>
        <v>#DIV/0!</v>
      </c>
      <c r="Z77" s="28" t="e">
        <f>AVERAGE(S75:S77)</f>
        <v>#DIV/0!</v>
      </c>
      <c r="AA77" s="28" t="e">
        <f>_xlfn.STDEV.S(S75:S77)</f>
        <v>#DIV/0!</v>
      </c>
    </row>
    <row r="78" spans="1:27" ht="16">
      <c r="A78" s="51"/>
      <c r="B78" s="51"/>
      <c r="C78" s="51"/>
      <c r="E78" s="38"/>
      <c r="F78" s="46">
        <f t="shared" si="12"/>
        <v>0</v>
      </c>
      <c r="G78" s="22">
        <f t="shared" si="13"/>
        <v>0</v>
      </c>
      <c r="H78" s="1"/>
      <c r="I78" s="1"/>
      <c r="J78" s="45"/>
      <c r="K78" s="45"/>
      <c r="L78" s="23"/>
      <c r="M78" s="24"/>
      <c r="N78" s="24"/>
      <c r="O78" s="22"/>
      <c r="P78" s="23"/>
      <c r="Q78" s="24"/>
      <c r="R78" s="24"/>
      <c r="S78" s="25" t="e">
        <f t="shared" si="10"/>
        <v>#DIV/0!</v>
      </c>
      <c r="T78" s="23"/>
      <c r="U78" s="23"/>
      <c r="V78" s="23"/>
      <c r="W78" s="22"/>
      <c r="X78" s="23"/>
      <c r="Y78" s="23"/>
      <c r="Z78" s="23"/>
      <c r="AA78" s="23"/>
    </row>
    <row r="79" spans="1:27" ht="16">
      <c r="A79" s="52"/>
      <c r="B79" s="52"/>
      <c r="C79" s="52"/>
      <c r="E79" s="38"/>
      <c r="F79" s="46">
        <f t="shared" si="12"/>
        <v>0</v>
      </c>
      <c r="G79" s="22">
        <f t="shared" si="13"/>
        <v>0</v>
      </c>
      <c r="H79" s="1"/>
      <c r="I79" s="1"/>
      <c r="J79" s="45"/>
      <c r="K79" s="45"/>
      <c r="L79" s="23"/>
      <c r="M79" s="24"/>
      <c r="N79" s="24"/>
      <c r="O79" s="22"/>
      <c r="P79" s="23"/>
      <c r="Q79" s="24"/>
      <c r="R79" s="24"/>
      <c r="S79" s="25" t="e">
        <f t="shared" si="10"/>
        <v>#DIV/0!</v>
      </c>
      <c r="T79" s="23"/>
      <c r="U79" s="23"/>
      <c r="V79" s="23"/>
      <c r="W79" s="22"/>
      <c r="X79" s="23"/>
      <c r="Y79" s="23"/>
      <c r="Z79" s="23"/>
      <c r="AA79" s="23"/>
    </row>
    <row r="80" spans="1:27" ht="16">
      <c r="A80" s="52"/>
      <c r="B80" s="53"/>
      <c r="C80" s="53"/>
      <c r="D80" s="32"/>
      <c r="E80" s="38"/>
      <c r="F80" s="46">
        <f t="shared" si="12"/>
        <v>0</v>
      </c>
      <c r="G80" s="22">
        <f t="shared" si="13"/>
        <v>0</v>
      </c>
      <c r="H80" s="1"/>
      <c r="I80" s="1"/>
      <c r="J80" s="45"/>
      <c r="K80" s="45"/>
      <c r="L80" s="23"/>
      <c r="M80" s="24"/>
      <c r="N80" s="24"/>
      <c r="O80" s="22"/>
      <c r="P80" s="23"/>
      <c r="Q80" s="24"/>
      <c r="R80" s="24"/>
      <c r="S80" s="25" t="e">
        <f t="shared" si="10"/>
        <v>#DIV/0!</v>
      </c>
      <c r="T80" s="28" t="e">
        <f>AVERAGE(N78:N80)</f>
        <v>#DIV/0!</v>
      </c>
      <c r="U80" s="28" t="e">
        <f>_xlfn.STDEV.S(N78:N80)</f>
        <v>#DIV/0!</v>
      </c>
      <c r="V80" s="28" t="e">
        <f>AVERAGE(R78:R80)</f>
        <v>#DIV/0!</v>
      </c>
      <c r="W80" s="29" t="e">
        <f>_xlfn.STDEV.S(R78:R80)</f>
        <v>#DIV/0!</v>
      </c>
      <c r="X80" s="28" t="e">
        <f>AVERAGE(O78:O80)</f>
        <v>#DIV/0!</v>
      </c>
      <c r="Y80" s="28" t="e">
        <f>_xlfn.STDEV.S(O78:O80)</f>
        <v>#DIV/0!</v>
      </c>
      <c r="Z80" s="28" t="e">
        <f>AVERAGE(S78:S80)</f>
        <v>#DIV/0!</v>
      </c>
      <c r="AA80" s="28" t="e">
        <f>_xlfn.STDEV.S(S78:S80)</f>
        <v>#DIV/0!</v>
      </c>
    </row>
    <row r="81" spans="1:27" ht="16">
      <c r="A81" s="51"/>
      <c r="B81" s="51"/>
      <c r="C81" s="51"/>
      <c r="E81" s="38"/>
      <c r="F81" s="46">
        <f t="shared" si="12"/>
        <v>0</v>
      </c>
      <c r="G81" s="22">
        <f t="shared" si="13"/>
        <v>0</v>
      </c>
      <c r="H81" s="1"/>
      <c r="I81" s="1"/>
      <c r="J81" s="45"/>
      <c r="K81" s="45"/>
      <c r="L81" s="23"/>
      <c r="M81" s="24"/>
      <c r="N81" s="24"/>
      <c r="O81" s="22"/>
      <c r="P81" s="23"/>
      <c r="Q81" s="24"/>
      <c r="R81" s="24"/>
      <c r="S81" s="25" t="e">
        <f t="shared" si="10"/>
        <v>#DIV/0!</v>
      </c>
      <c r="T81" s="23"/>
      <c r="U81" s="23"/>
      <c r="V81" s="23"/>
      <c r="W81" s="22"/>
      <c r="X81" s="23"/>
      <c r="Y81" s="23"/>
      <c r="Z81" s="23"/>
      <c r="AA81" s="23"/>
    </row>
    <row r="82" spans="1:27" ht="16">
      <c r="A82" s="52"/>
      <c r="B82" s="52"/>
      <c r="C82" s="52"/>
      <c r="E82" s="38"/>
      <c r="F82" s="46">
        <f t="shared" si="12"/>
        <v>0</v>
      </c>
      <c r="G82" s="22">
        <f t="shared" si="13"/>
        <v>0</v>
      </c>
      <c r="H82" s="1"/>
      <c r="I82" s="1"/>
      <c r="J82" s="45"/>
      <c r="K82" s="45"/>
      <c r="L82" s="23"/>
      <c r="M82" s="24"/>
      <c r="N82" s="24"/>
      <c r="O82" s="22"/>
      <c r="P82" s="23"/>
      <c r="Q82" s="24"/>
      <c r="R82" s="24"/>
      <c r="S82" s="25" t="e">
        <f t="shared" si="10"/>
        <v>#DIV/0!</v>
      </c>
      <c r="T82" s="23"/>
      <c r="U82" s="23"/>
      <c r="V82" s="23"/>
      <c r="W82" s="22"/>
      <c r="X82" s="23"/>
      <c r="Y82" s="23"/>
      <c r="Z82" s="23"/>
      <c r="AA82" s="23"/>
    </row>
    <row r="83" spans="1:27" ht="16">
      <c r="A83" s="52"/>
      <c r="B83" s="53"/>
      <c r="C83" s="53"/>
      <c r="D83" s="32"/>
      <c r="E83" s="38"/>
      <c r="F83" s="46">
        <f t="shared" si="12"/>
        <v>0</v>
      </c>
      <c r="G83" s="22">
        <f t="shared" si="13"/>
        <v>0</v>
      </c>
      <c r="H83" s="1"/>
      <c r="I83" s="1"/>
      <c r="J83" s="45"/>
      <c r="K83" s="45"/>
      <c r="L83" s="23"/>
      <c r="M83" s="24"/>
      <c r="N83" s="24"/>
      <c r="O83" s="22"/>
      <c r="P83" s="23"/>
      <c r="Q83" s="24"/>
      <c r="R83" s="24"/>
      <c r="S83" s="25" t="e">
        <f t="shared" si="10"/>
        <v>#DIV/0!</v>
      </c>
      <c r="T83" s="28" t="e">
        <f>AVERAGE(N81:N83)</f>
        <v>#DIV/0!</v>
      </c>
      <c r="U83" s="28" t="e">
        <f>_xlfn.STDEV.S(N81:N83)</f>
        <v>#DIV/0!</v>
      </c>
      <c r="V83" s="28" t="e">
        <f>AVERAGE(R81:R83)</f>
        <v>#DIV/0!</v>
      </c>
      <c r="W83" s="29" t="e">
        <f>_xlfn.STDEV.S(R81:R83)</f>
        <v>#DIV/0!</v>
      </c>
      <c r="X83" s="28" t="e">
        <f>AVERAGE(O81:O83)</f>
        <v>#DIV/0!</v>
      </c>
      <c r="Y83" s="28" t="e">
        <f>_xlfn.STDEV.S(O81:O83)</f>
        <v>#DIV/0!</v>
      </c>
      <c r="Z83" s="28" t="e">
        <f>AVERAGE(S81:S83)</f>
        <v>#DIV/0!</v>
      </c>
      <c r="AA83" s="28" t="e">
        <f>_xlfn.STDEV.S(S81:S83)</f>
        <v>#DIV/0!</v>
      </c>
    </row>
    <row r="84" spans="1:27" ht="16">
      <c r="A84" s="51"/>
      <c r="B84" s="51"/>
      <c r="C84" s="51"/>
      <c r="E84" s="38"/>
      <c r="F84" s="46">
        <f t="shared" si="12"/>
        <v>0</v>
      </c>
      <c r="G84" s="22">
        <f t="shared" si="13"/>
        <v>0</v>
      </c>
      <c r="H84" s="1"/>
      <c r="I84" s="1"/>
      <c r="J84" s="45"/>
      <c r="K84" s="45"/>
      <c r="L84" s="23"/>
      <c r="M84" s="24"/>
      <c r="N84" s="24"/>
      <c r="O84" s="22"/>
      <c r="P84" s="23"/>
      <c r="Q84" s="24"/>
      <c r="R84" s="24"/>
      <c r="S84" s="25" t="e">
        <f t="shared" si="10"/>
        <v>#DIV/0!</v>
      </c>
      <c r="T84" s="23"/>
      <c r="U84" s="23"/>
      <c r="V84" s="23"/>
      <c r="W84" s="22"/>
      <c r="X84" s="23"/>
      <c r="Y84" s="23"/>
      <c r="Z84" s="23"/>
      <c r="AA84" s="23"/>
    </row>
    <row r="85" spans="1:27" ht="16">
      <c r="A85" s="52"/>
      <c r="B85" s="52"/>
      <c r="C85" s="52"/>
      <c r="E85" s="38"/>
      <c r="F85" s="46">
        <f t="shared" si="12"/>
        <v>0</v>
      </c>
      <c r="G85" s="22">
        <f t="shared" si="13"/>
        <v>0</v>
      </c>
      <c r="H85" s="1"/>
      <c r="I85" s="1"/>
      <c r="J85" s="45"/>
      <c r="K85" s="45"/>
      <c r="L85" s="23"/>
      <c r="M85" s="24"/>
      <c r="N85" s="24"/>
      <c r="O85" s="22"/>
      <c r="P85" s="23"/>
      <c r="Q85" s="24"/>
      <c r="R85" s="24"/>
      <c r="S85" s="25" t="e">
        <f t="shared" si="10"/>
        <v>#DIV/0!</v>
      </c>
      <c r="T85" s="23"/>
      <c r="U85" s="23"/>
      <c r="V85" s="23"/>
      <c r="W85" s="22"/>
      <c r="X85" s="23"/>
      <c r="Y85" s="23"/>
      <c r="Z85" s="23"/>
      <c r="AA85" s="23"/>
    </row>
    <row r="86" spans="1:27" ht="16">
      <c r="A86" s="52"/>
      <c r="B86" s="53"/>
      <c r="C86" s="53"/>
      <c r="D86" s="32"/>
      <c r="E86" s="38"/>
      <c r="F86" s="46">
        <f t="shared" si="12"/>
        <v>0</v>
      </c>
      <c r="G86" s="22">
        <f t="shared" si="13"/>
        <v>0</v>
      </c>
      <c r="H86" s="1"/>
      <c r="I86" s="1"/>
      <c r="J86" s="45"/>
      <c r="K86" s="45"/>
      <c r="L86" s="23"/>
      <c r="M86" s="24"/>
      <c r="N86" s="24"/>
      <c r="O86" s="22"/>
      <c r="P86" s="23"/>
      <c r="Q86" s="24"/>
      <c r="R86" s="24"/>
      <c r="S86" s="25" t="e">
        <f t="shared" si="10"/>
        <v>#DIV/0!</v>
      </c>
      <c r="T86" s="28" t="e">
        <f>AVERAGE(N84:N86)</f>
        <v>#DIV/0!</v>
      </c>
      <c r="U86" s="28" t="e">
        <f>_xlfn.STDEV.S(N84:N86)</f>
        <v>#DIV/0!</v>
      </c>
      <c r="V86" s="28" t="e">
        <f>AVERAGE(R84:R86)</f>
        <v>#DIV/0!</v>
      </c>
      <c r="W86" s="29" t="e">
        <f>_xlfn.STDEV.S(R84:R86)</f>
        <v>#DIV/0!</v>
      </c>
      <c r="X86" s="28" t="e">
        <f>AVERAGE(O84:O86)</f>
        <v>#DIV/0!</v>
      </c>
      <c r="Y86" s="28" t="e">
        <f>_xlfn.STDEV.S(O84:O86)</f>
        <v>#DIV/0!</v>
      </c>
      <c r="Z86" s="28" t="e">
        <f>AVERAGE(S84:S86)</f>
        <v>#DIV/0!</v>
      </c>
      <c r="AA86" s="28" t="e">
        <f>_xlfn.STDEV.S(S84:S86)</f>
        <v>#DIV/0!</v>
      </c>
    </row>
    <row r="87" spans="1:27" ht="16">
      <c r="A87" s="51"/>
      <c r="B87" s="51"/>
      <c r="C87" s="51"/>
      <c r="E87" s="38"/>
      <c r="F87" s="46">
        <f t="shared" si="12"/>
        <v>0</v>
      </c>
      <c r="G87" s="22">
        <f t="shared" si="13"/>
        <v>0</v>
      </c>
      <c r="H87" s="1"/>
      <c r="I87" s="1"/>
      <c r="J87" s="45"/>
      <c r="K87" s="45"/>
      <c r="L87" s="23"/>
      <c r="M87" s="24"/>
      <c r="N87" s="24"/>
      <c r="O87" s="22"/>
      <c r="P87" s="23"/>
      <c r="Q87" s="24"/>
      <c r="R87" s="24"/>
      <c r="S87" s="25" t="e">
        <f t="shared" si="10"/>
        <v>#DIV/0!</v>
      </c>
      <c r="T87" s="23"/>
      <c r="U87" s="23"/>
      <c r="V87" s="23"/>
      <c r="W87" s="22"/>
      <c r="X87" s="23"/>
      <c r="Y87" s="23"/>
      <c r="Z87" s="23"/>
      <c r="AA87" s="23"/>
    </row>
    <row r="88" spans="1:27" ht="16">
      <c r="A88" s="52"/>
      <c r="B88" s="52"/>
      <c r="C88" s="52"/>
      <c r="E88" s="38"/>
      <c r="F88" s="46">
        <f t="shared" si="12"/>
        <v>0</v>
      </c>
      <c r="G88" s="22">
        <f t="shared" si="13"/>
        <v>0</v>
      </c>
      <c r="H88" s="1"/>
      <c r="I88" s="1"/>
      <c r="J88" s="45"/>
      <c r="K88" s="45"/>
      <c r="L88" s="23"/>
      <c r="M88" s="24"/>
      <c r="N88" s="24"/>
      <c r="O88" s="22"/>
      <c r="P88" s="23"/>
      <c r="Q88" s="24"/>
      <c r="R88" s="24"/>
      <c r="S88" s="25" t="e">
        <f t="shared" si="10"/>
        <v>#DIV/0!</v>
      </c>
      <c r="T88" s="23"/>
      <c r="U88" s="23"/>
      <c r="V88" s="23"/>
      <c r="W88" s="22"/>
      <c r="X88" s="23"/>
      <c r="Y88" s="23"/>
      <c r="Z88" s="23"/>
      <c r="AA88" s="23"/>
    </row>
    <row r="89" spans="1:27" ht="16">
      <c r="A89" s="52"/>
      <c r="B89" s="53"/>
      <c r="C89" s="53"/>
      <c r="D89" s="32"/>
      <c r="E89" s="38"/>
      <c r="F89" s="46">
        <f t="shared" si="12"/>
        <v>0</v>
      </c>
      <c r="G89" s="22">
        <f t="shared" si="13"/>
        <v>0</v>
      </c>
      <c r="H89" s="1"/>
      <c r="I89" s="1"/>
      <c r="J89" s="45"/>
      <c r="K89" s="45"/>
      <c r="L89" s="23"/>
      <c r="M89" s="24"/>
      <c r="N89" s="24"/>
      <c r="O89" s="22"/>
      <c r="P89" s="23"/>
      <c r="Q89" s="24"/>
      <c r="R89" s="24"/>
      <c r="S89" s="25" t="e">
        <f t="shared" si="10"/>
        <v>#DIV/0!</v>
      </c>
      <c r="T89" s="28" t="e">
        <f>AVERAGE(N87:N89)</f>
        <v>#DIV/0!</v>
      </c>
      <c r="U89" s="28" t="e">
        <f>_xlfn.STDEV.S(N87:N89)</f>
        <v>#DIV/0!</v>
      </c>
      <c r="V89" s="28" t="e">
        <f>AVERAGE(R87:R89)</f>
        <v>#DIV/0!</v>
      </c>
      <c r="W89" s="29" t="e">
        <f>_xlfn.STDEV.S(R87:R89)</f>
        <v>#DIV/0!</v>
      </c>
      <c r="X89" s="28" t="e">
        <f>AVERAGE(O87:O89)</f>
        <v>#DIV/0!</v>
      </c>
      <c r="Y89" s="28" t="e">
        <f>_xlfn.STDEV.S(O87:O89)</f>
        <v>#DIV/0!</v>
      </c>
      <c r="Z89" s="28" t="e">
        <f>AVERAGE(S87:S89)</f>
        <v>#DIV/0!</v>
      </c>
      <c r="AA89" s="28" t="e">
        <f>_xlfn.STDEV.S(S87:S89)</f>
        <v>#DIV/0!</v>
      </c>
    </row>
    <row r="90" spans="1:27" ht="16">
      <c r="A90" s="51"/>
      <c r="B90" s="51"/>
      <c r="C90" s="51"/>
      <c r="E90" s="38"/>
      <c r="F90" s="46">
        <f t="shared" si="12"/>
        <v>0</v>
      </c>
      <c r="G90" s="22">
        <f t="shared" si="13"/>
        <v>0</v>
      </c>
      <c r="H90" s="1"/>
      <c r="I90" s="1"/>
      <c r="J90" s="45"/>
      <c r="K90" s="45"/>
      <c r="L90" s="23"/>
      <c r="M90" s="24"/>
      <c r="N90" s="24"/>
      <c r="O90" s="22"/>
      <c r="P90" s="23"/>
      <c r="Q90" s="24"/>
      <c r="R90" s="24"/>
      <c r="S90" s="25" t="e">
        <f t="shared" si="10"/>
        <v>#DIV/0!</v>
      </c>
      <c r="T90" s="23"/>
      <c r="U90" s="23"/>
      <c r="V90" s="23"/>
      <c r="W90" s="22"/>
      <c r="X90" s="23"/>
      <c r="Y90" s="23"/>
      <c r="Z90" s="23"/>
      <c r="AA90" s="23"/>
    </row>
    <row r="91" spans="1:27" ht="16">
      <c r="A91" s="52"/>
      <c r="B91" s="52"/>
      <c r="C91" s="52"/>
      <c r="E91" s="38"/>
      <c r="F91" s="46">
        <f t="shared" si="12"/>
        <v>0</v>
      </c>
      <c r="G91" s="22">
        <f t="shared" si="13"/>
        <v>0</v>
      </c>
      <c r="H91" s="1"/>
      <c r="I91" s="1"/>
      <c r="J91" s="45"/>
      <c r="K91" s="45"/>
      <c r="L91" s="23"/>
      <c r="M91" s="24"/>
      <c r="N91" s="24"/>
      <c r="O91" s="22"/>
      <c r="P91" s="23"/>
      <c r="Q91" s="24"/>
      <c r="R91" s="24"/>
      <c r="S91" s="25" t="e">
        <f t="shared" si="10"/>
        <v>#DIV/0!</v>
      </c>
      <c r="T91" s="23"/>
      <c r="U91" s="23"/>
      <c r="V91" s="23"/>
      <c r="W91" s="22"/>
      <c r="X91" s="23"/>
      <c r="Y91" s="23"/>
      <c r="Z91" s="23"/>
      <c r="AA91" s="23"/>
    </row>
    <row r="92" spans="1:27" ht="16">
      <c r="A92" s="52"/>
      <c r="B92" s="53"/>
      <c r="C92" s="53"/>
      <c r="D92" s="32"/>
      <c r="E92" s="38"/>
      <c r="F92" s="46">
        <f t="shared" si="12"/>
        <v>0</v>
      </c>
      <c r="G92" s="22">
        <f t="shared" si="13"/>
        <v>0</v>
      </c>
      <c r="H92" s="1"/>
      <c r="I92" s="1"/>
      <c r="J92" s="45"/>
      <c r="K92" s="45"/>
      <c r="L92" s="27"/>
      <c r="M92" s="28"/>
      <c r="N92" s="28"/>
      <c r="O92" s="22"/>
      <c r="P92" s="23"/>
      <c r="Q92" s="24"/>
      <c r="R92" s="28"/>
      <c r="S92" s="29" t="e">
        <f t="shared" ref="S92:S155" si="14">1000*R92/F92</f>
        <v>#DIV/0!</v>
      </c>
      <c r="T92" s="28" t="e">
        <f>AVERAGE(N90:N92)</f>
        <v>#DIV/0!</v>
      </c>
      <c r="U92" s="28" t="e">
        <f>_xlfn.STDEV.S(N90:N92)</f>
        <v>#DIV/0!</v>
      </c>
      <c r="V92" s="28" t="e">
        <f>AVERAGE(R90:R92)</f>
        <v>#DIV/0!</v>
      </c>
      <c r="W92" s="29" t="e">
        <f>_xlfn.STDEV.S(R90:R92)</f>
        <v>#DIV/0!</v>
      </c>
      <c r="X92" s="28" t="e">
        <f>AVERAGE(O90:O92)</f>
        <v>#DIV/0!</v>
      </c>
      <c r="Y92" s="28" t="e">
        <f>_xlfn.STDEV.S(O90:O92)</f>
        <v>#DIV/0!</v>
      </c>
      <c r="Z92" s="28" t="e">
        <f>AVERAGE(S90:S92)</f>
        <v>#DIV/0!</v>
      </c>
      <c r="AA92" s="28" t="e">
        <f>_xlfn.STDEV.S(S90:S92)</f>
        <v>#DIV/0!</v>
      </c>
    </row>
    <row r="93" spans="1:27" ht="16">
      <c r="A93" s="52"/>
      <c r="B93" s="51"/>
      <c r="C93" s="51"/>
      <c r="E93" s="38"/>
      <c r="F93" s="46">
        <f t="shared" si="12"/>
        <v>0</v>
      </c>
      <c r="G93" s="22">
        <f t="shared" si="13"/>
        <v>0</v>
      </c>
      <c r="H93" s="1"/>
      <c r="I93" s="1"/>
      <c r="J93" s="45"/>
      <c r="K93" s="45"/>
      <c r="L93" s="23"/>
      <c r="M93" s="24"/>
      <c r="N93" s="24"/>
      <c r="O93" s="22"/>
      <c r="P93" s="23"/>
      <c r="Q93" s="24"/>
      <c r="R93" s="24"/>
      <c r="S93" s="25" t="e">
        <f t="shared" si="14"/>
        <v>#DIV/0!</v>
      </c>
      <c r="T93" s="23"/>
      <c r="U93" s="23"/>
      <c r="V93" s="23"/>
      <c r="W93" s="22"/>
      <c r="X93" s="23"/>
      <c r="Y93" s="23"/>
      <c r="Z93" s="23"/>
      <c r="AA93" s="23"/>
    </row>
    <row r="94" spans="1:27" ht="16">
      <c r="A94" s="52"/>
      <c r="B94" s="52"/>
      <c r="C94" s="52"/>
      <c r="E94" s="38"/>
      <c r="F94" s="46">
        <f t="shared" si="12"/>
        <v>0</v>
      </c>
      <c r="G94" s="22">
        <f t="shared" si="13"/>
        <v>0</v>
      </c>
      <c r="H94" s="1"/>
      <c r="I94" s="1"/>
      <c r="J94" s="45"/>
      <c r="K94" s="45"/>
      <c r="L94" s="23"/>
      <c r="M94" s="24"/>
      <c r="N94" s="24"/>
      <c r="O94" s="22"/>
      <c r="P94" s="23"/>
      <c r="Q94" s="24"/>
      <c r="R94" s="24"/>
      <c r="S94" s="25" t="e">
        <f t="shared" si="14"/>
        <v>#DIV/0!</v>
      </c>
      <c r="T94" s="23"/>
      <c r="U94" s="23"/>
      <c r="V94" s="23"/>
      <c r="W94" s="22"/>
      <c r="X94" s="23"/>
      <c r="Y94" s="23"/>
      <c r="Z94" s="23"/>
      <c r="AA94" s="23"/>
    </row>
    <row r="95" spans="1:27" ht="16">
      <c r="A95" s="53"/>
      <c r="B95" s="53"/>
      <c r="C95" s="53"/>
      <c r="D95" s="32"/>
      <c r="E95" s="38"/>
      <c r="F95" s="46">
        <f t="shared" si="12"/>
        <v>0</v>
      </c>
      <c r="G95" s="22">
        <f t="shared" si="13"/>
        <v>0</v>
      </c>
      <c r="H95" s="1"/>
      <c r="I95" s="1"/>
      <c r="J95" s="45"/>
      <c r="K95" s="45"/>
      <c r="L95" s="23"/>
      <c r="M95" s="24"/>
      <c r="N95" s="24"/>
      <c r="O95" s="22"/>
      <c r="P95" s="23"/>
      <c r="Q95" s="24"/>
      <c r="R95" s="24"/>
      <c r="S95" s="25" t="e">
        <f t="shared" si="14"/>
        <v>#DIV/0!</v>
      </c>
      <c r="T95" s="28" t="e">
        <f>AVERAGE(N93:N95)</f>
        <v>#DIV/0!</v>
      </c>
      <c r="U95" s="28" t="e">
        <f>_xlfn.STDEV.S(N93:N95)</f>
        <v>#DIV/0!</v>
      </c>
      <c r="V95" s="28" t="e">
        <f>AVERAGE(R93:R95)</f>
        <v>#DIV/0!</v>
      </c>
      <c r="W95" s="29" t="e">
        <f>_xlfn.STDEV.S(R93:R95)</f>
        <v>#DIV/0!</v>
      </c>
      <c r="X95" s="28" t="e">
        <f>AVERAGE(O93:O95)</f>
        <v>#DIV/0!</v>
      </c>
      <c r="Y95" s="28" t="e">
        <f>_xlfn.STDEV.S(O93:O95)</f>
        <v>#DIV/0!</v>
      </c>
      <c r="Z95" s="28" t="e">
        <f>AVERAGE(S93:S95)</f>
        <v>#DIV/0!</v>
      </c>
      <c r="AA95" s="28" t="e">
        <f>_xlfn.STDEV.S(S93:S95)</f>
        <v>#DIV/0!</v>
      </c>
    </row>
    <row r="96" spans="1:27" ht="16">
      <c r="A96" s="52"/>
      <c r="B96" s="51"/>
      <c r="C96" s="51"/>
      <c r="E96" s="38"/>
      <c r="F96" s="46">
        <f t="shared" si="12"/>
        <v>0</v>
      </c>
      <c r="G96" s="22">
        <f t="shared" si="13"/>
        <v>0</v>
      </c>
      <c r="H96" s="1"/>
      <c r="I96" s="1"/>
      <c r="J96" s="45"/>
      <c r="K96" s="45"/>
      <c r="L96" s="23"/>
      <c r="M96" s="24"/>
      <c r="N96" s="24"/>
      <c r="O96" s="22"/>
      <c r="P96" s="23"/>
      <c r="Q96" s="24"/>
      <c r="R96" s="24"/>
      <c r="S96" s="25" t="e">
        <f t="shared" si="14"/>
        <v>#DIV/0!</v>
      </c>
      <c r="T96" s="23"/>
      <c r="U96" s="23"/>
      <c r="V96" s="23"/>
      <c r="W96" s="22"/>
      <c r="X96" s="23"/>
      <c r="Y96" s="23"/>
      <c r="Z96" s="23"/>
      <c r="AA96" s="23"/>
    </row>
    <row r="97" spans="1:27" ht="16">
      <c r="A97" s="52"/>
      <c r="B97" s="52"/>
      <c r="C97" s="52"/>
      <c r="E97" s="38"/>
      <c r="F97" s="46">
        <f t="shared" si="12"/>
        <v>0</v>
      </c>
      <c r="G97" s="22">
        <f t="shared" si="13"/>
        <v>0</v>
      </c>
      <c r="H97" s="1"/>
      <c r="I97" s="1"/>
      <c r="J97" s="45"/>
      <c r="K97" s="45"/>
      <c r="L97" s="23"/>
      <c r="M97" s="24"/>
      <c r="N97" s="24"/>
      <c r="O97" s="22"/>
      <c r="P97" s="23"/>
      <c r="Q97" s="24"/>
      <c r="R97" s="24"/>
      <c r="S97" s="25" t="e">
        <f t="shared" si="14"/>
        <v>#DIV/0!</v>
      </c>
      <c r="T97" s="23"/>
      <c r="U97" s="23"/>
      <c r="V97" s="23"/>
      <c r="W97" s="22"/>
      <c r="X97" s="23"/>
      <c r="Y97" s="23"/>
      <c r="Z97" s="23"/>
      <c r="AA97" s="23"/>
    </row>
    <row r="98" spans="1:27" ht="16">
      <c r="A98" s="52"/>
      <c r="B98" s="53"/>
      <c r="C98" s="53"/>
      <c r="D98" s="32"/>
      <c r="E98" s="38"/>
      <c r="F98" s="46">
        <f t="shared" si="12"/>
        <v>0</v>
      </c>
      <c r="G98" s="22">
        <f t="shared" si="13"/>
        <v>0</v>
      </c>
      <c r="H98" s="1"/>
      <c r="I98" s="1"/>
      <c r="J98" s="45"/>
      <c r="K98" s="45"/>
      <c r="L98" s="23"/>
      <c r="M98" s="24"/>
      <c r="N98" s="24"/>
      <c r="O98" s="22"/>
      <c r="P98" s="23"/>
      <c r="Q98" s="24"/>
      <c r="R98" s="24"/>
      <c r="S98" s="25" t="e">
        <f t="shared" si="14"/>
        <v>#DIV/0!</v>
      </c>
      <c r="T98" s="28" t="e">
        <f>AVERAGE(N96:N98)</f>
        <v>#DIV/0!</v>
      </c>
      <c r="U98" s="28" t="e">
        <f>_xlfn.STDEV.S(N96:N98)</f>
        <v>#DIV/0!</v>
      </c>
      <c r="V98" s="28" t="e">
        <f>AVERAGE(R96:R98)</f>
        <v>#DIV/0!</v>
      </c>
      <c r="W98" s="29" t="e">
        <f>_xlfn.STDEV.S(R96:R98)</f>
        <v>#DIV/0!</v>
      </c>
      <c r="X98" s="28" t="e">
        <f>AVERAGE(O96:O98)</f>
        <v>#DIV/0!</v>
      </c>
      <c r="Y98" s="28" t="e">
        <f>_xlfn.STDEV.S(O96:O98)</f>
        <v>#DIV/0!</v>
      </c>
      <c r="Z98" s="28" t="e">
        <f>AVERAGE(S96:S98)</f>
        <v>#DIV/0!</v>
      </c>
      <c r="AA98" s="28" t="e">
        <f>_xlfn.STDEV.S(S96:S98)</f>
        <v>#DIV/0!</v>
      </c>
    </row>
    <row r="99" spans="1:27" s="33" customFormat="1" ht="16">
      <c r="A99" s="51"/>
      <c r="B99" s="51"/>
      <c r="C99" s="51"/>
      <c r="D99" s="7"/>
      <c r="E99" s="38"/>
      <c r="F99" s="46">
        <f t="shared" si="12"/>
        <v>0</v>
      </c>
      <c r="G99" s="22">
        <f t="shared" si="13"/>
        <v>0</v>
      </c>
      <c r="H99" s="47"/>
      <c r="I99" s="47"/>
      <c r="J99" s="45"/>
      <c r="K99" s="45"/>
      <c r="M99" s="35"/>
      <c r="N99" s="35"/>
      <c r="O99" s="34"/>
      <c r="Q99" s="35"/>
      <c r="R99" s="35"/>
      <c r="S99" s="36" t="e">
        <f t="shared" si="14"/>
        <v>#DIV/0!</v>
      </c>
      <c r="W99" s="34"/>
    </row>
    <row r="100" spans="1:27" ht="16">
      <c r="A100" s="52"/>
      <c r="B100" s="52"/>
      <c r="C100" s="52"/>
      <c r="E100" s="38"/>
      <c r="F100" s="46">
        <f t="shared" si="12"/>
        <v>0</v>
      </c>
      <c r="G100" s="22">
        <f t="shared" si="13"/>
        <v>0</v>
      </c>
      <c r="H100" s="1"/>
      <c r="I100" s="1"/>
      <c r="J100" s="45"/>
      <c r="K100" s="45"/>
      <c r="L100" s="23"/>
      <c r="M100" s="24"/>
      <c r="N100" s="24"/>
      <c r="O100" s="22"/>
      <c r="P100" s="23"/>
      <c r="Q100" s="24"/>
      <c r="R100" s="24"/>
      <c r="S100" s="25" t="e">
        <f t="shared" si="14"/>
        <v>#DIV/0!</v>
      </c>
      <c r="T100" s="23"/>
      <c r="U100" s="23"/>
      <c r="V100" s="23"/>
      <c r="W100" s="22"/>
      <c r="X100" s="23"/>
      <c r="Y100" s="23"/>
      <c r="Z100" s="23"/>
      <c r="AA100" s="23"/>
    </row>
    <row r="101" spans="1:27" ht="16">
      <c r="A101" s="52"/>
      <c r="B101" s="53"/>
      <c r="C101" s="53"/>
      <c r="D101" s="32"/>
      <c r="E101" s="38"/>
      <c r="F101" s="46">
        <f t="shared" si="12"/>
        <v>0</v>
      </c>
      <c r="G101" s="22">
        <f t="shared" si="13"/>
        <v>0</v>
      </c>
      <c r="H101" s="1"/>
      <c r="I101" s="1"/>
      <c r="J101" s="45"/>
      <c r="K101" s="45"/>
      <c r="L101" s="23"/>
      <c r="M101" s="24"/>
      <c r="N101" s="24"/>
      <c r="O101" s="22"/>
      <c r="P101" s="23"/>
      <c r="Q101" s="24"/>
      <c r="R101" s="24"/>
      <c r="S101" s="25" t="e">
        <f t="shared" si="14"/>
        <v>#DIV/0!</v>
      </c>
      <c r="T101" s="28" t="e">
        <f>AVERAGE(N99:N101)</f>
        <v>#DIV/0!</v>
      </c>
      <c r="U101" s="28" t="e">
        <f>_xlfn.STDEV.S(N99:N101)</f>
        <v>#DIV/0!</v>
      </c>
      <c r="V101" s="28" t="e">
        <f>AVERAGE(R99:R101)</f>
        <v>#DIV/0!</v>
      </c>
      <c r="W101" s="29" t="e">
        <f>_xlfn.STDEV.S(R99:R101)</f>
        <v>#DIV/0!</v>
      </c>
      <c r="X101" s="28" t="e">
        <f>AVERAGE(O99:O101)</f>
        <v>#DIV/0!</v>
      </c>
      <c r="Y101" s="28" t="e">
        <f>_xlfn.STDEV.S(O99:O101)</f>
        <v>#DIV/0!</v>
      </c>
      <c r="Z101" s="28" t="e">
        <f>AVERAGE(S99:S101)</f>
        <v>#DIV/0!</v>
      </c>
      <c r="AA101" s="28" t="e">
        <f>_xlfn.STDEV.S(S99:S101)</f>
        <v>#DIV/0!</v>
      </c>
    </row>
    <row r="102" spans="1:27" ht="16">
      <c r="A102" s="51"/>
      <c r="B102" s="51"/>
      <c r="C102" s="51"/>
      <c r="E102" s="38"/>
      <c r="F102" s="46">
        <f t="shared" si="12"/>
        <v>0</v>
      </c>
      <c r="G102" s="22">
        <f t="shared" si="13"/>
        <v>0</v>
      </c>
      <c r="H102" s="1"/>
      <c r="I102" s="1"/>
      <c r="J102" s="45"/>
      <c r="K102" s="45"/>
      <c r="L102" s="23"/>
      <c r="M102" s="24"/>
      <c r="N102" s="24"/>
      <c r="O102" s="22"/>
      <c r="P102" s="23"/>
      <c r="Q102" s="24"/>
      <c r="R102" s="24"/>
      <c r="S102" s="25" t="e">
        <f t="shared" si="14"/>
        <v>#DIV/0!</v>
      </c>
      <c r="T102" s="23"/>
      <c r="U102" s="23"/>
      <c r="V102" s="23"/>
      <c r="W102" s="22"/>
      <c r="X102" s="23"/>
      <c r="Y102" s="23"/>
      <c r="Z102" s="23"/>
      <c r="AA102" s="23"/>
    </row>
    <row r="103" spans="1:27" ht="16">
      <c r="A103" s="52"/>
      <c r="B103" s="52"/>
      <c r="C103" s="52"/>
      <c r="E103" s="38"/>
      <c r="F103" s="46">
        <f t="shared" si="12"/>
        <v>0</v>
      </c>
      <c r="G103" s="22">
        <f t="shared" si="13"/>
        <v>0</v>
      </c>
      <c r="H103" s="1"/>
      <c r="I103" s="1"/>
      <c r="J103" s="45"/>
      <c r="K103" s="45"/>
      <c r="L103" s="23"/>
      <c r="M103" s="24"/>
      <c r="N103" s="24"/>
      <c r="O103" s="22"/>
      <c r="P103" s="23"/>
      <c r="Q103" s="24"/>
      <c r="R103" s="24"/>
      <c r="S103" s="25" t="e">
        <f t="shared" si="14"/>
        <v>#DIV/0!</v>
      </c>
      <c r="T103" s="23"/>
      <c r="U103" s="23"/>
      <c r="V103" s="23"/>
      <c r="W103" s="22"/>
      <c r="X103" s="23"/>
      <c r="Y103" s="23"/>
      <c r="Z103" s="23"/>
      <c r="AA103" s="23"/>
    </row>
    <row r="104" spans="1:27" ht="16">
      <c r="A104" s="52"/>
      <c r="B104" s="53"/>
      <c r="C104" s="53"/>
      <c r="D104" s="32"/>
      <c r="E104" s="38"/>
      <c r="F104" s="46">
        <f t="shared" si="12"/>
        <v>0</v>
      </c>
      <c r="G104" s="22">
        <f t="shared" si="13"/>
        <v>0</v>
      </c>
      <c r="H104" s="1"/>
      <c r="I104" s="1"/>
      <c r="J104" s="45"/>
      <c r="K104" s="45"/>
      <c r="L104" s="23"/>
      <c r="M104" s="24"/>
      <c r="N104" s="24"/>
      <c r="O104" s="22"/>
      <c r="P104" s="23"/>
      <c r="Q104" s="24"/>
      <c r="R104" s="24"/>
      <c r="S104" s="25" t="e">
        <f t="shared" si="14"/>
        <v>#DIV/0!</v>
      </c>
      <c r="T104" s="28" t="e">
        <f>AVERAGE(N102:N104)</f>
        <v>#DIV/0!</v>
      </c>
      <c r="U104" s="28" t="e">
        <f>_xlfn.STDEV.S(N102:N104)</f>
        <v>#DIV/0!</v>
      </c>
      <c r="V104" s="28" t="e">
        <f>AVERAGE(R102:R104)</f>
        <v>#DIV/0!</v>
      </c>
      <c r="W104" s="29" t="e">
        <f>_xlfn.STDEV.S(R102:R104)</f>
        <v>#DIV/0!</v>
      </c>
      <c r="X104" s="28" t="e">
        <f>AVERAGE(O102:O104)</f>
        <v>#DIV/0!</v>
      </c>
      <c r="Y104" s="28" t="e">
        <f>_xlfn.STDEV.S(O102:O104)</f>
        <v>#DIV/0!</v>
      </c>
      <c r="Z104" s="28" t="e">
        <f>AVERAGE(S102:S104)</f>
        <v>#DIV/0!</v>
      </c>
      <c r="AA104" s="28" t="e">
        <f>_xlfn.STDEV.S(S102:S104)</f>
        <v>#DIV/0!</v>
      </c>
    </row>
    <row r="105" spans="1:27" ht="16">
      <c r="A105" s="51"/>
      <c r="B105" s="51"/>
      <c r="C105" s="51"/>
      <c r="E105" s="38"/>
      <c r="F105" s="46">
        <f t="shared" si="12"/>
        <v>0</v>
      </c>
      <c r="G105" s="22">
        <f t="shared" si="13"/>
        <v>0</v>
      </c>
      <c r="H105" s="1"/>
      <c r="I105" s="1"/>
      <c r="J105" s="45"/>
      <c r="K105" s="45"/>
      <c r="L105" s="23"/>
      <c r="M105" s="24"/>
      <c r="N105" s="24"/>
      <c r="O105" s="22"/>
      <c r="P105" s="23"/>
      <c r="Q105" s="24"/>
      <c r="R105" s="24"/>
      <c r="S105" s="25" t="e">
        <f t="shared" si="14"/>
        <v>#DIV/0!</v>
      </c>
      <c r="T105" s="23"/>
      <c r="U105" s="23"/>
      <c r="V105" s="23"/>
      <c r="W105" s="22"/>
      <c r="X105" s="23"/>
      <c r="Y105" s="23"/>
      <c r="Z105" s="23"/>
      <c r="AA105" s="23"/>
    </row>
    <row r="106" spans="1:27" ht="16">
      <c r="A106" s="52"/>
      <c r="B106" s="52"/>
      <c r="C106" s="52"/>
      <c r="E106" s="38"/>
      <c r="F106" s="46">
        <f t="shared" si="12"/>
        <v>0</v>
      </c>
      <c r="G106" s="22">
        <f t="shared" si="13"/>
        <v>0</v>
      </c>
      <c r="H106" s="1"/>
      <c r="I106" s="1"/>
      <c r="J106" s="45"/>
      <c r="K106" s="45"/>
      <c r="L106" s="23"/>
      <c r="M106" s="24"/>
      <c r="N106" s="24"/>
      <c r="O106" s="22"/>
      <c r="P106" s="23"/>
      <c r="Q106" s="24"/>
      <c r="R106" s="24"/>
      <c r="S106" s="25" t="e">
        <f t="shared" si="14"/>
        <v>#DIV/0!</v>
      </c>
      <c r="T106" s="23"/>
      <c r="U106" s="23"/>
      <c r="V106" s="23"/>
      <c r="W106" s="22"/>
      <c r="X106" s="23"/>
      <c r="Y106" s="23"/>
      <c r="Z106" s="23"/>
      <c r="AA106" s="23"/>
    </row>
    <row r="107" spans="1:27" ht="16">
      <c r="A107" s="52"/>
      <c r="B107" s="53"/>
      <c r="C107" s="53"/>
      <c r="D107" s="32"/>
      <c r="E107" s="38"/>
      <c r="F107" s="46">
        <f t="shared" si="12"/>
        <v>0</v>
      </c>
      <c r="G107" s="22">
        <f t="shared" si="13"/>
        <v>0</v>
      </c>
      <c r="H107" s="1"/>
      <c r="I107" s="1"/>
      <c r="J107" s="45"/>
      <c r="K107" s="45"/>
      <c r="L107" s="23"/>
      <c r="M107" s="24"/>
      <c r="N107" s="24"/>
      <c r="O107" s="22"/>
      <c r="P107" s="23"/>
      <c r="Q107" s="24"/>
      <c r="R107" s="24"/>
      <c r="S107" s="25" t="e">
        <f t="shared" si="14"/>
        <v>#DIV/0!</v>
      </c>
      <c r="T107" s="28" t="e">
        <f>AVERAGE(N105:N107)</f>
        <v>#DIV/0!</v>
      </c>
      <c r="U107" s="28" t="e">
        <f>_xlfn.STDEV.S(N105:N107)</f>
        <v>#DIV/0!</v>
      </c>
      <c r="V107" s="28" t="e">
        <f>AVERAGE(R105:R107)</f>
        <v>#DIV/0!</v>
      </c>
      <c r="W107" s="29" t="e">
        <f>_xlfn.STDEV.S(R105:R107)</f>
        <v>#DIV/0!</v>
      </c>
      <c r="X107" s="28" t="e">
        <f>AVERAGE(O105:O107)</f>
        <v>#DIV/0!</v>
      </c>
      <c r="Y107" s="28" t="e">
        <f>_xlfn.STDEV.S(O105:O107)</f>
        <v>#DIV/0!</v>
      </c>
      <c r="Z107" s="28" t="e">
        <f>AVERAGE(S105:S107)</f>
        <v>#DIV/0!</v>
      </c>
      <c r="AA107" s="28" t="e">
        <f>_xlfn.STDEV.S(S105:S107)</f>
        <v>#DIV/0!</v>
      </c>
    </row>
    <row r="108" spans="1:27" ht="16">
      <c r="A108" s="51">
        <v>34</v>
      </c>
      <c r="B108" s="51"/>
      <c r="C108" s="51"/>
      <c r="D108" s="7">
        <v>1</v>
      </c>
      <c r="E108" s="38"/>
      <c r="F108" s="46">
        <f t="shared" si="12"/>
        <v>0</v>
      </c>
      <c r="G108" s="22">
        <f t="shared" si="13"/>
        <v>0</v>
      </c>
      <c r="H108" s="1"/>
      <c r="I108" s="1"/>
      <c r="J108" s="45"/>
      <c r="K108" s="45"/>
      <c r="L108" s="23"/>
      <c r="M108" s="24"/>
      <c r="N108" s="24"/>
      <c r="O108" s="22"/>
      <c r="P108" s="23"/>
      <c r="Q108" s="24"/>
      <c r="R108" s="24"/>
      <c r="S108" s="25" t="e">
        <f t="shared" si="14"/>
        <v>#DIV/0!</v>
      </c>
      <c r="T108" s="23"/>
      <c r="U108" s="23"/>
      <c r="V108" s="23"/>
      <c r="W108" s="22"/>
      <c r="X108" s="23"/>
      <c r="Y108" s="23"/>
      <c r="Z108" s="23"/>
      <c r="AA108" s="23"/>
    </row>
    <row r="109" spans="1:27" ht="16">
      <c r="A109" s="52"/>
      <c r="B109" s="52"/>
      <c r="C109" s="52"/>
      <c r="D109" s="7">
        <v>2</v>
      </c>
      <c r="E109" s="38"/>
      <c r="F109" s="46">
        <f t="shared" si="12"/>
        <v>0</v>
      </c>
      <c r="G109" s="22">
        <f t="shared" si="13"/>
        <v>0</v>
      </c>
      <c r="H109" s="1"/>
      <c r="I109" s="1"/>
      <c r="J109" s="45"/>
      <c r="K109" s="45"/>
      <c r="L109" s="23"/>
      <c r="M109" s="24"/>
      <c r="N109" s="24"/>
      <c r="O109" s="22"/>
      <c r="P109" s="23"/>
      <c r="Q109" s="24"/>
      <c r="R109" s="24"/>
      <c r="S109" s="25" t="e">
        <f t="shared" si="14"/>
        <v>#DIV/0!</v>
      </c>
      <c r="T109" s="23"/>
      <c r="U109" s="23"/>
      <c r="V109" s="23"/>
      <c r="W109" s="22"/>
      <c r="X109" s="23"/>
      <c r="Y109" s="23"/>
      <c r="Z109" s="23"/>
      <c r="AA109" s="23"/>
    </row>
    <row r="110" spans="1:27" ht="16">
      <c r="A110" s="52"/>
      <c r="B110" s="53"/>
      <c r="C110" s="53"/>
      <c r="D110" s="32">
        <v>3</v>
      </c>
      <c r="E110" s="38"/>
      <c r="F110" s="46">
        <f t="shared" si="12"/>
        <v>0</v>
      </c>
      <c r="G110" s="22">
        <f t="shared" si="13"/>
        <v>0</v>
      </c>
      <c r="H110" s="1"/>
      <c r="I110" s="1"/>
      <c r="J110" s="45"/>
      <c r="K110" s="45"/>
      <c r="L110" s="23"/>
      <c r="M110" s="24"/>
      <c r="N110" s="24"/>
      <c r="O110" s="22"/>
      <c r="P110" s="23"/>
      <c r="Q110" s="24"/>
      <c r="R110" s="24"/>
      <c r="S110" s="25" t="e">
        <f t="shared" si="14"/>
        <v>#DIV/0!</v>
      </c>
      <c r="T110" s="28" t="e">
        <f>AVERAGE(N108:N110)</f>
        <v>#DIV/0!</v>
      </c>
      <c r="U110" s="28" t="e">
        <f>_xlfn.STDEV.S(N108:N110)</f>
        <v>#DIV/0!</v>
      </c>
      <c r="V110" s="28" t="e">
        <f>AVERAGE(R108:R110)</f>
        <v>#DIV/0!</v>
      </c>
      <c r="W110" s="29" t="e">
        <f>_xlfn.STDEV.S(R108:R110)</f>
        <v>#DIV/0!</v>
      </c>
      <c r="X110" s="28" t="e">
        <f>AVERAGE(O108:O110)</f>
        <v>#DIV/0!</v>
      </c>
      <c r="Y110" s="28" t="e">
        <f>_xlfn.STDEV.S(O108:O110)</f>
        <v>#DIV/0!</v>
      </c>
      <c r="Z110" s="28" t="e">
        <f>AVERAGE(S108:S110)</f>
        <v>#DIV/0!</v>
      </c>
      <c r="AA110" s="28" t="e">
        <f>_xlfn.STDEV.S(S108:S110)</f>
        <v>#DIV/0!</v>
      </c>
    </row>
    <row r="111" spans="1:27" ht="16">
      <c r="A111" s="51">
        <v>35</v>
      </c>
      <c r="B111" s="51" t="s">
        <v>37</v>
      </c>
      <c r="C111" s="51"/>
      <c r="D111" s="7">
        <v>1</v>
      </c>
      <c r="E111" s="38" t="s">
        <v>55</v>
      </c>
      <c r="F111" s="46">
        <f t="shared" si="12"/>
        <v>44000</v>
      </c>
      <c r="G111" s="22">
        <f t="shared" si="13"/>
        <v>39</v>
      </c>
      <c r="H111" s="1"/>
      <c r="I111" s="1"/>
      <c r="J111" s="45"/>
      <c r="K111" s="45"/>
      <c r="L111" s="23"/>
      <c r="M111" s="24"/>
      <c r="N111" s="24"/>
      <c r="O111" s="22"/>
      <c r="P111" s="23"/>
      <c r="Q111" s="24"/>
      <c r="R111" s="24"/>
      <c r="S111" s="25">
        <f t="shared" si="14"/>
        <v>0</v>
      </c>
      <c r="T111" s="23"/>
      <c r="U111" s="23"/>
      <c r="V111" s="23"/>
      <c r="W111" s="22"/>
      <c r="X111" s="23"/>
      <c r="Y111" s="23"/>
      <c r="Z111" s="23"/>
      <c r="AA111" s="23"/>
    </row>
    <row r="112" spans="1:27" ht="16">
      <c r="A112" s="52"/>
      <c r="B112" s="52"/>
      <c r="C112" s="52"/>
      <c r="D112" s="7">
        <v>2</v>
      </c>
      <c r="E112" s="38" t="s">
        <v>55</v>
      </c>
      <c r="F112" s="46">
        <f t="shared" si="12"/>
        <v>44000</v>
      </c>
      <c r="G112" s="22">
        <f t="shared" si="13"/>
        <v>39</v>
      </c>
      <c r="H112" s="1"/>
      <c r="I112" s="1"/>
      <c r="J112" s="45"/>
      <c r="K112" s="45"/>
      <c r="L112" s="23"/>
      <c r="M112" s="24"/>
      <c r="N112" s="24"/>
      <c r="O112" s="22"/>
      <c r="P112" s="23"/>
      <c r="Q112" s="24"/>
      <c r="R112" s="24"/>
      <c r="S112" s="25">
        <f t="shared" si="14"/>
        <v>0</v>
      </c>
      <c r="T112" s="23"/>
      <c r="U112" s="23"/>
      <c r="V112" s="23"/>
      <c r="W112" s="22"/>
      <c r="X112" s="23"/>
      <c r="Y112" s="23"/>
      <c r="Z112" s="23"/>
      <c r="AA112" s="23"/>
    </row>
    <row r="113" spans="1:27" ht="16">
      <c r="A113" s="52"/>
      <c r="B113" s="53"/>
      <c r="C113" s="53"/>
      <c r="D113" s="32">
        <v>3</v>
      </c>
      <c r="E113" s="38" t="s">
        <v>55</v>
      </c>
      <c r="F113" s="46">
        <f t="shared" si="12"/>
        <v>44000</v>
      </c>
      <c r="G113" s="22">
        <f t="shared" si="13"/>
        <v>39</v>
      </c>
      <c r="H113" s="1"/>
      <c r="I113" s="1"/>
      <c r="J113" s="45"/>
      <c r="K113" s="45"/>
      <c r="L113" s="23"/>
      <c r="M113" s="24"/>
      <c r="N113" s="24"/>
      <c r="O113" s="22"/>
      <c r="P113" s="23"/>
      <c r="Q113" s="24"/>
      <c r="R113" s="24"/>
      <c r="S113" s="25">
        <f t="shared" si="14"/>
        <v>0</v>
      </c>
      <c r="T113" s="28" t="e">
        <f>AVERAGE(N111:N113)</f>
        <v>#DIV/0!</v>
      </c>
      <c r="U113" s="28" t="e">
        <f>_xlfn.STDEV.S(N111:N113)</f>
        <v>#DIV/0!</v>
      </c>
      <c r="V113" s="28" t="e">
        <f>AVERAGE(R111:R113)</f>
        <v>#DIV/0!</v>
      </c>
      <c r="W113" s="29" t="e">
        <f>_xlfn.STDEV.S(R111:R113)</f>
        <v>#DIV/0!</v>
      </c>
      <c r="X113" s="28" t="e">
        <f>AVERAGE(O111:O113)</f>
        <v>#DIV/0!</v>
      </c>
      <c r="Y113" s="28" t="e">
        <f>_xlfn.STDEV.S(O111:O113)</f>
        <v>#DIV/0!</v>
      </c>
      <c r="Z113" s="28">
        <f>AVERAGE(S111:S113)</f>
        <v>0</v>
      </c>
      <c r="AA113" s="28">
        <f>_xlfn.STDEV.S(S111:S113)</f>
        <v>0</v>
      </c>
    </row>
    <row r="114" spans="1:27" ht="16">
      <c r="A114" s="51">
        <v>36</v>
      </c>
      <c r="B114" s="51" t="s">
        <v>47</v>
      </c>
      <c r="C114" s="51"/>
      <c r="D114" s="7">
        <v>1</v>
      </c>
      <c r="E114" s="38" t="s">
        <v>56</v>
      </c>
      <c r="F114" s="46">
        <f t="shared" si="12"/>
        <v>43340</v>
      </c>
      <c r="G114" s="22">
        <f t="shared" si="13"/>
        <v>30</v>
      </c>
      <c r="H114" s="1"/>
      <c r="I114" s="1"/>
      <c r="J114" s="45"/>
      <c r="K114" s="45"/>
      <c r="L114" s="23"/>
      <c r="M114" s="24"/>
      <c r="N114" s="24"/>
      <c r="O114" s="22"/>
      <c r="P114" s="23"/>
      <c r="Q114" s="24"/>
      <c r="R114" s="24"/>
      <c r="S114" s="25">
        <f t="shared" si="14"/>
        <v>0</v>
      </c>
      <c r="T114" s="23"/>
      <c r="U114" s="23"/>
      <c r="V114" s="23"/>
      <c r="W114" s="22"/>
      <c r="X114" s="23"/>
      <c r="Y114" s="23"/>
      <c r="Z114" s="23"/>
      <c r="AA114" s="23"/>
    </row>
    <row r="115" spans="1:27" ht="16">
      <c r="A115" s="52"/>
      <c r="B115" s="52"/>
      <c r="C115" s="52"/>
      <c r="D115" s="7">
        <v>2</v>
      </c>
      <c r="E115" s="38" t="s">
        <v>56</v>
      </c>
      <c r="F115" s="46">
        <f t="shared" si="12"/>
        <v>43340</v>
      </c>
      <c r="G115" s="22">
        <f t="shared" si="13"/>
        <v>30</v>
      </c>
      <c r="H115" s="1"/>
      <c r="I115" s="1"/>
      <c r="J115" s="45"/>
      <c r="K115" s="45"/>
      <c r="L115" s="23"/>
      <c r="M115" s="24"/>
      <c r="N115" s="24"/>
      <c r="O115" s="22"/>
      <c r="P115" s="23"/>
      <c r="Q115" s="24"/>
      <c r="R115" s="24"/>
      <c r="S115" s="25">
        <f t="shared" si="14"/>
        <v>0</v>
      </c>
      <c r="T115" s="23"/>
      <c r="U115" s="23"/>
      <c r="V115" s="23"/>
      <c r="W115" s="22"/>
      <c r="X115" s="23"/>
      <c r="Y115" s="23"/>
      <c r="Z115" s="23"/>
      <c r="AA115" s="23"/>
    </row>
    <row r="116" spans="1:27" ht="16">
      <c r="A116" s="53"/>
      <c r="B116" s="53"/>
      <c r="C116" s="53"/>
      <c r="D116" s="32">
        <v>3</v>
      </c>
      <c r="E116" s="38" t="s">
        <v>56</v>
      </c>
      <c r="F116" s="46">
        <f t="shared" si="12"/>
        <v>43340</v>
      </c>
      <c r="G116" s="22">
        <f t="shared" si="13"/>
        <v>30</v>
      </c>
      <c r="H116" s="1"/>
      <c r="I116" s="1"/>
      <c r="J116" s="45"/>
      <c r="K116" s="45"/>
      <c r="L116" s="23"/>
      <c r="M116" s="24"/>
      <c r="N116" s="24"/>
      <c r="O116" s="22"/>
      <c r="P116" s="23"/>
      <c r="Q116" s="24"/>
      <c r="R116" s="24"/>
      <c r="S116" s="25">
        <f t="shared" si="14"/>
        <v>0</v>
      </c>
      <c r="T116" s="28" t="e">
        <f>AVERAGE(N114:N116)</f>
        <v>#DIV/0!</v>
      </c>
      <c r="U116" s="28" t="e">
        <f>_xlfn.STDEV.S(N114:N116)</f>
        <v>#DIV/0!</v>
      </c>
      <c r="V116" s="28" t="e">
        <f>AVERAGE(R114:R116)</f>
        <v>#DIV/0!</v>
      </c>
      <c r="W116" s="29" t="e">
        <f>_xlfn.STDEV.S(R114:R116)</f>
        <v>#DIV/0!</v>
      </c>
      <c r="X116" s="28" t="e">
        <f>AVERAGE(O114:O116)</f>
        <v>#DIV/0!</v>
      </c>
      <c r="Y116" s="28" t="e">
        <f>_xlfn.STDEV.S(O114:O116)</f>
        <v>#DIV/0!</v>
      </c>
      <c r="Z116" s="28">
        <f>AVERAGE(S114:S116)</f>
        <v>0</v>
      </c>
      <c r="AA116" s="28">
        <f>_xlfn.STDEV.S(S114:S116)</f>
        <v>0</v>
      </c>
    </row>
    <row r="117" spans="1:27" ht="16">
      <c r="A117" s="52">
        <v>37</v>
      </c>
      <c r="B117" s="51" t="s">
        <v>38</v>
      </c>
      <c r="C117" s="51"/>
      <c r="D117" s="7">
        <v>1</v>
      </c>
      <c r="E117" s="38" t="s">
        <v>57</v>
      </c>
      <c r="F117" s="46">
        <f t="shared" si="12"/>
        <v>43120</v>
      </c>
      <c r="G117" s="22">
        <f t="shared" si="13"/>
        <v>28</v>
      </c>
      <c r="H117" s="1"/>
      <c r="I117" s="1"/>
      <c r="J117" s="45"/>
      <c r="K117" s="45"/>
      <c r="L117" s="23"/>
      <c r="M117" s="24"/>
      <c r="N117" s="24"/>
      <c r="O117" s="22"/>
      <c r="P117" s="23"/>
      <c r="Q117" s="24"/>
      <c r="R117" s="24"/>
      <c r="S117" s="25">
        <f t="shared" si="14"/>
        <v>0</v>
      </c>
      <c r="T117" s="23"/>
      <c r="U117" s="23"/>
      <c r="V117" s="23"/>
      <c r="W117" s="22"/>
      <c r="X117" s="23"/>
      <c r="Y117" s="23"/>
      <c r="Z117" s="23"/>
      <c r="AA117" s="23"/>
    </row>
    <row r="118" spans="1:27" ht="16">
      <c r="A118" s="52"/>
      <c r="B118" s="52"/>
      <c r="C118" s="52"/>
      <c r="D118" s="7">
        <v>2</v>
      </c>
      <c r="E118" s="38" t="s">
        <v>57</v>
      </c>
      <c r="F118" s="46">
        <f t="shared" si="12"/>
        <v>43120</v>
      </c>
      <c r="G118" s="22">
        <f t="shared" si="13"/>
        <v>28</v>
      </c>
      <c r="H118" s="1"/>
      <c r="I118" s="1"/>
      <c r="J118" s="45"/>
      <c r="K118" s="45"/>
      <c r="L118" s="23"/>
      <c r="M118" s="24"/>
      <c r="N118" s="24"/>
      <c r="O118" s="22"/>
      <c r="P118" s="23"/>
      <c r="Q118" s="24"/>
      <c r="R118" s="24"/>
      <c r="S118" s="25">
        <f t="shared" si="14"/>
        <v>0</v>
      </c>
      <c r="T118" s="23"/>
      <c r="U118" s="23"/>
      <c r="V118" s="23"/>
      <c r="W118" s="22"/>
      <c r="X118" s="23"/>
      <c r="Y118" s="23"/>
      <c r="Z118" s="23"/>
      <c r="AA118" s="23"/>
    </row>
    <row r="119" spans="1:27" ht="16">
      <c r="A119" s="52"/>
      <c r="B119" s="53"/>
      <c r="C119" s="53"/>
      <c r="D119" s="32">
        <v>3</v>
      </c>
      <c r="E119" s="38" t="s">
        <v>57</v>
      </c>
      <c r="F119" s="46">
        <f t="shared" si="12"/>
        <v>43120</v>
      </c>
      <c r="G119" s="22">
        <f t="shared" si="13"/>
        <v>28</v>
      </c>
      <c r="H119" s="1"/>
      <c r="I119" s="1"/>
      <c r="J119" s="45"/>
      <c r="K119" s="45"/>
      <c r="L119" s="23"/>
      <c r="M119" s="24"/>
      <c r="N119" s="24"/>
      <c r="O119" s="22"/>
      <c r="P119" s="23"/>
      <c r="Q119" s="24"/>
      <c r="R119" s="24"/>
      <c r="S119" s="25">
        <f t="shared" si="14"/>
        <v>0</v>
      </c>
      <c r="T119" s="28" t="e">
        <f>AVERAGE(N117:N119)</f>
        <v>#DIV/0!</v>
      </c>
      <c r="U119" s="28" t="e">
        <f>_xlfn.STDEV.S(N117:N119)</f>
        <v>#DIV/0!</v>
      </c>
      <c r="V119" s="28" t="e">
        <f>AVERAGE(R117:R119)</f>
        <v>#DIV/0!</v>
      </c>
      <c r="W119" s="29" t="e">
        <f>_xlfn.STDEV.S(R117:R119)</f>
        <v>#DIV/0!</v>
      </c>
      <c r="X119" s="28" t="e">
        <f>AVERAGE(O117:O119)</f>
        <v>#DIV/0!</v>
      </c>
      <c r="Y119" s="28" t="e">
        <f>_xlfn.STDEV.S(O117:O119)</f>
        <v>#DIV/0!</v>
      </c>
      <c r="Z119" s="28">
        <f>AVERAGE(S117:S119)</f>
        <v>0</v>
      </c>
      <c r="AA119" s="28">
        <f>_xlfn.STDEV.S(S117:S119)</f>
        <v>0</v>
      </c>
    </row>
    <row r="120" spans="1:27" ht="16">
      <c r="A120" s="51">
        <v>38</v>
      </c>
      <c r="B120" s="51" t="s">
        <v>46</v>
      </c>
      <c r="C120" s="51"/>
      <c r="D120" s="7">
        <v>1</v>
      </c>
      <c r="E120" s="38" t="s">
        <v>45</v>
      </c>
      <c r="F120" s="46">
        <f t="shared" si="12"/>
        <v>43230</v>
      </c>
      <c r="G120" s="22">
        <f>LEN(E120)-LEN(SUBSTITUTE(E120,"L",""))</f>
        <v>28</v>
      </c>
      <c r="H120" s="1"/>
      <c r="I120" s="1"/>
      <c r="J120" s="45"/>
      <c r="K120" s="45"/>
      <c r="L120" s="23"/>
      <c r="M120" s="24"/>
      <c r="N120" s="24"/>
      <c r="O120" s="22"/>
      <c r="P120" s="23"/>
      <c r="Q120" s="24"/>
      <c r="R120" s="24"/>
      <c r="S120" s="25">
        <f t="shared" si="14"/>
        <v>0</v>
      </c>
      <c r="T120" s="23"/>
      <c r="U120" s="23"/>
      <c r="V120" s="23"/>
      <c r="W120" s="22"/>
      <c r="X120" s="23"/>
      <c r="Y120" s="23"/>
      <c r="Z120" s="23"/>
      <c r="AA120" s="23"/>
    </row>
    <row r="121" spans="1:27" ht="16">
      <c r="A121" s="52"/>
      <c r="B121" s="52"/>
      <c r="C121" s="52"/>
      <c r="D121" s="7">
        <v>2</v>
      </c>
      <c r="E121" s="38" t="s">
        <v>45</v>
      </c>
      <c r="F121" s="46">
        <f t="shared" si="12"/>
        <v>43230</v>
      </c>
      <c r="G121" s="22">
        <f>LEN(E121)-LEN(SUBSTITUTE(E121,"L",""))</f>
        <v>28</v>
      </c>
      <c r="H121" s="1"/>
      <c r="I121" s="1"/>
      <c r="J121" s="45"/>
      <c r="K121" s="45"/>
      <c r="L121" s="23"/>
      <c r="M121" s="24"/>
      <c r="N121" s="24"/>
      <c r="O121" s="22"/>
      <c r="P121" s="23"/>
      <c r="Q121" s="24"/>
      <c r="R121" s="24"/>
      <c r="S121" s="25">
        <f t="shared" si="14"/>
        <v>0</v>
      </c>
      <c r="T121" s="23"/>
      <c r="U121" s="23"/>
      <c r="V121" s="23"/>
      <c r="W121" s="22"/>
      <c r="X121" s="23"/>
      <c r="Y121" s="23"/>
      <c r="Z121" s="23"/>
      <c r="AA121" s="23"/>
    </row>
    <row r="122" spans="1:27" ht="16">
      <c r="A122" s="52"/>
      <c r="B122" s="53"/>
      <c r="C122" s="53"/>
      <c r="D122" s="32">
        <v>3</v>
      </c>
      <c r="E122" s="38" t="s">
        <v>45</v>
      </c>
      <c r="F122" s="46">
        <f t="shared" si="12"/>
        <v>43230</v>
      </c>
      <c r="G122" s="22">
        <f>LEN(E122)-LEN(SUBSTITUTE(E122,"L",""))</f>
        <v>28</v>
      </c>
      <c r="H122" s="1"/>
      <c r="I122" s="1"/>
      <c r="J122" s="45"/>
      <c r="K122" s="45"/>
      <c r="L122" s="23"/>
      <c r="M122" s="24"/>
      <c r="N122" s="24"/>
      <c r="O122" s="22"/>
      <c r="P122" s="23"/>
      <c r="Q122" s="24"/>
      <c r="R122" s="24"/>
      <c r="S122" s="25">
        <f t="shared" si="14"/>
        <v>0</v>
      </c>
      <c r="T122" s="28" t="e">
        <f>AVERAGE(N120:N122)</f>
        <v>#DIV/0!</v>
      </c>
      <c r="U122" s="28" t="e">
        <f>_xlfn.STDEV.S(N120:N122)</f>
        <v>#DIV/0!</v>
      </c>
      <c r="V122" s="28" t="e">
        <f>AVERAGE(R120:R122)</f>
        <v>#DIV/0!</v>
      </c>
      <c r="W122" s="29" t="e">
        <f>_xlfn.STDEV.S(R120:R122)</f>
        <v>#DIV/0!</v>
      </c>
      <c r="X122" s="28" t="e">
        <f>AVERAGE(O120:O122)</f>
        <v>#DIV/0!</v>
      </c>
      <c r="Y122" s="28" t="e">
        <f>_xlfn.STDEV.S(O120:O122)</f>
        <v>#DIV/0!</v>
      </c>
      <c r="Z122" s="28">
        <f>AVERAGE(S120:S122)</f>
        <v>0</v>
      </c>
      <c r="AA122" s="28">
        <f>_xlfn.STDEV.S(S120:S122)</f>
        <v>0</v>
      </c>
    </row>
    <row r="123" spans="1:27" ht="16">
      <c r="A123" s="51">
        <v>39</v>
      </c>
      <c r="B123" s="51" t="s">
        <v>39</v>
      </c>
      <c r="C123" s="51"/>
      <c r="D123" s="7">
        <v>1</v>
      </c>
      <c r="E123" s="45" t="s">
        <v>41</v>
      </c>
      <c r="F123" s="46">
        <f t="shared" si="12"/>
        <v>31020</v>
      </c>
      <c r="G123" s="22">
        <f t="shared" ref="G123:G161" si="15">LEN(E123)-LEN(SUBSTITUTE(E123,"L",""))</f>
        <v>20</v>
      </c>
      <c r="H123" s="1"/>
      <c r="I123" s="1"/>
      <c r="J123" s="45"/>
      <c r="K123" s="45"/>
      <c r="L123" s="23"/>
      <c r="M123" s="24"/>
      <c r="N123" s="24"/>
      <c r="O123" s="22"/>
      <c r="P123" s="23"/>
      <c r="Q123" s="24"/>
      <c r="R123" s="24"/>
      <c r="S123" s="25">
        <f t="shared" si="14"/>
        <v>0</v>
      </c>
      <c r="T123" s="23"/>
      <c r="U123" s="23"/>
      <c r="V123" s="23"/>
      <c r="W123" s="22"/>
      <c r="X123" s="23"/>
      <c r="Y123" s="23"/>
      <c r="Z123" s="23"/>
      <c r="AA123" s="23"/>
    </row>
    <row r="124" spans="1:27" ht="16">
      <c r="A124" s="52"/>
      <c r="B124" s="52"/>
      <c r="C124" s="52"/>
      <c r="D124" s="7">
        <v>2</v>
      </c>
      <c r="E124" s="45" t="s">
        <v>41</v>
      </c>
      <c r="F124" s="46">
        <f t="shared" si="12"/>
        <v>31020</v>
      </c>
      <c r="G124" s="22">
        <f t="shared" si="15"/>
        <v>20</v>
      </c>
      <c r="H124" s="1"/>
      <c r="I124" s="1"/>
      <c r="J124" s="45"/>
      <c r="K124" s="45"/>
      <c r="L124" s="23"/>
      <c r="M124" s="24"/>
      <c r="N124" s="24"/>
      <c r="O124" s="22"/>
      <c r="P124" s="23"/>
      <c r="Q124" s="24"/>
      <c r="R124" s="24"/>
      <c r="S124" s="25">
        <f t="shared" si="14"/>
        <v>0</v>
      </c>
      <c r="T124" s="23"/>
      <c r="U124" s="23"/>
      <c r="V124" s="23"/>
      <c r="W124" s="22"/>
      <c r="X124" s="23"/>
      <c r="Y124" s="23"/>
      <c r="Z124" s="23"/>
      <c r="AA124" s="23"/>
    </row>
    <row r="125" spans="1:27" ht="16">
      <c r="A125" s="52"/>
      <c r="B125" s="53"/>
      <c r="C125" s="53"/>
      <c r="D125" s="32">
        <v>3</v>
      </c>
      <c r="E125" s="45" t="s">
        <v>41</v>
      </c>
      <c r="F125" s="46">
        <f t="shared" si="12"/>
        <v>31020</v>
      </c>
      <c r="G125" s="22">
        <f t="shared" si="15"/>
        <v>20</v>
      </c>
      <c r="H125" s="1"/>
      <c r="I125" s="1"/>
      <c r="J125" s="45"/>
      <c r="K125" s="45"/>
      <c r="L125" s="23"/>
      <c r="M125" s="24"/>
      <c r="N125" s="24"/>
      <c r="O125" s="22"/>
      <c r="P125" s="23"/>
      <c r="Q125" s="24"/>
      <c r="R125" s="24"/>
      <c r="S125" s="25">
        <f t="shared" si="14"/>
        <v>0</v>
      </c>
      <c r="T125" s="28" t="e">
        <f>AVERAGE(N123:N125)</f>
        <v>#DIV/0!</v>
      </c>
      <c r="U125" s="28" t="e">
        <f>_xlfn.STDEV.S(N123:N125)</f>
        <v>#DIV/0!</v>
      </c>
      <c r="V125" s="28" t="e">
        <f>AVERAGE(R123:R125)</f>
        <v>#DIV/0!</v>
      </c>
      <c r="W125" s="29" t="e">
        <f>_xlfn.STDEV.S(R123:R125)</f>
        <v>#DIV/0!</v>
      </c>
      <c r="X125" s="28" t="e">
        <f>AVERAGE(O123:O125)</f>
        <v>#DIV/0!</v>
      </c>
      <c r="Y125" s="28" t="e">
        <f>_xlfn.STDEV.S(O123:O125)</f>
        <v>#DIV/0!</v>
      </c>
      <c r="Z125" s="28">
        <f>AVERAGE(S123:S125)</f>
        <v>0</v>
      </c>
      <c r="AA125" s="28">
        <f>_xlfn.STDEV.S(S123:S125)</f>
        <v>0</v>
      </c>
    </row>
    <row r="126" spans="1:27" ht="16">
      <c r="A126" s="51">
        <v>40</v>
      </c>
      <c r="B126" s="51" t="s">
        <v>44</v>
      </c>
      <c r="C126" s="40"/>
      <c r="D126" s="7">
        <v>1</v>
      </c>
      <c r="E126" s="45" t="s">
        <v>40</v>
      </c>
      <c r="F126" s="46">
        <f t="shared" si="12"/>
        <v>43670</v>
      </c>
      <c r="G126" s="22">
        <f t="shared" si="15"/>
        <v>28</v>
      </c>
      <c r="H126" s="1"/>
      <c r="I126" s="1"/>
      <c r="J126" s="45"/>
      <c r="K126" s="45"/>
      <c r="L126" s="23"/>
      <c r="M126" s="24"/>
      <c r="N126" s="24"/>
      <c r="O126" s="22"/>
      <c r="P126" s="23"/>
      <c r="Q126" s="24"/>
      <c r="R126" s="24"/>
      <c r="S126" s="25">
        <f t="shared" si="14"/>
        <v>0</v>
      </c>
      <c r="T126" s="23"/>
      <c r="U126" s="23"/>
      <c r="V126" s="23"/>
      <c r="W126" s="22"/>
      <c r="X126" s="23"/>
      <c r="Y126" s="23"/>
      <c r="Z126" s="23"/>
      <c r="AA126" s="23"/>
    </row>
    <row r="127" spans="1:27" ht="16">
      <c r="A127" s="52"/>
      <c r="B127" s="52"/>
      <c r="D127" s="7">
        <v>2</v>
      </c>
      <c r="E127" s="45" t="s">
        <v>40</v>
      </c>
      <c r="F127" s="46">
        <f t="shared" si="12"/>
        <v>43670</v>
      </c>
      <c r="G127" s="22">
        <f t="shared" si="15"/>
        <v>28</v>
      </c>
      <c r="H127" s="1"/>
      <c r="I127" s="1"/>
      <c r="J127" s="45"/>
      <c r="K127" s="45"/>
      <c r="L127" s="23"/>
      <c r="M127" s="24"/>
      <c r="N127" s="24"/>
      <c r="O127" s="22"/>
      <c r="P127" s="23"/>
      <c r="Q127" s="24"/>
      <c r="R127" s="24"/>
      <c r="S127" s="25">
        <f t="shared" si="14"/>
        <v>0</v>
      </c>
      <c r="T127" s="23"/>
      <c r="U127" s="23"/>
      <c r="V127" s="23"/>
      <c r="W127" s="22"/>
      <c r="X127" s="23"/>
      <c r="Y127" s="23"/>
      <c r="Z127" s="23"/>
      <c r="AA127" s="23"/>
    </row>
    <row r="128" spans="1:27" ht="16">
      <c r="A128" s="52"/>
      <c r="B128" s="53"/>
      <c r="C128" s="32"/>
      <c r="D128" s="32">
        <v>3</v>
      </c>
      <c r="E128" s="45" t="s">
        <v>40</v>
      </c>
      <c r="F128" s="46">
        <f t="shared" si="12"/>
        <v>43670</v>
      </c>
      <c r="G128" s="22">
        <f t="shared" si="15"/>
        <v>28</v>
      </c>
      <c r="H128" s="1"/>
      <c r="I128" s="1"/>
      <c r="J128" s="45"/>
      <c r="K128" s="45"/>
      <c r="L128" s="23"/>
      <c r="M128" s="24"/>
      <c r="N128" s="24"/>
      <c r="O128" s="22"/>
      <c r="P128" s="23"/>
      <c r="Q128" s="24"/>
      <c r="R128" s="24"/>
      <c r="S128" s="25">
        <f t="shared" si="14"/>
        <v>0</v>
      </c>
      <c r="T128" s="28" t="e">
        <f>AVERAGE(N126:N128)</f>
        <v>#DIV/0!</v>
      </c>
      <c r="U128" s="28" t="e">
        <f>_xlfn.STDEV.S(N126:N128)</f>
        <v>#DIV/0!</v>
      </c>
      <c r="V128" s="28" t="e">
        <f>AVERAGE(R126:R128)</f>
        <v>#DIV/0!</v>
      </c>
      <c r="W128" s="29" t="e">
        <f>_xlfn.STDEV.S(R126:R128)</f>
        <v>#DIV/0!</v>
      </c>
      <c r="X128" s="28" t="e">
        <f>AVERAGE(O126:O128)</f>
        <v>#DIV/0!</v>
      </c>
      <c r="Y128" s="28" t="e">
        <f>_xlfn.STDEV.S(O126:O128)</f>
        <v>#DIV/0!</v>
      </c>
      <c r="Z128" s="28">
        <f>AVERAGE(S126:S128)</f>
        <v>0</v>
      </c>
      <c r="AA128" s="28">
        <f>_xlfn.STDEV.S(S126:S128)</f>
        <v>0</v>
      </c>
    </row>
    <row r="129" spans="1:27" ht="16">
      <c r="A129" s="51">
        <v>41</v>
      </c>
      <c r="B129" s="51" t="s">
        <v>42</v>
      </c>
      <c r="C129" s="51"/>
      <c r="D129" s="7">
        <v>1</v>
      </c>
      <c r="E129" s="45" t="s">
        <v>43</v>
      </c>
      <c r="F129" s="46">
        <f t="shared" si="12"/>
        <v>28710</v>
      </c>
      <c r="G129" s="22">
        <f t="shared" si="15"/>
        <v>21</v>
      </c>
      <c r="H129" s="1"/>
      <c r="I129" s="1"/>
      <c r="J129" s="45"/>
      <c r="K129" s="45"/>
      <c r="L129" s="23"/>
      <c r="M129" s="24"/>
      <c r="N129" s="24"/>
      <c r="O129" s="22"/>
      <c r="P129" s="23"/>
      <c r="Q129" s="24"/>
      <c r="R129" s="24"/>
      <c r="S129" s="25">
        <f t="shared" si="14"/>
        <v>0</v>
      </c>
      <c r="T129" s="23"/>
      <c r="U129" s="23"/>
      <c r="V129" s="23"/>
      <c r="W129" s="22"/>
      <c r="X129" s="23"/>
      <c r="Y129" s="23"/>
      <c r="Z129" s="23"/>
      <c r="AA129" s="23"/>
    </row>
    <row r="130" spans="1:27" ht="16">
      <c r="A130" s="52"/>
      <c r="B130" s="52"/>
      <c r="C130" s="52"/>
      <c r="D130" s="7">
        <v>2</v>
      </c>
      <c r="E130" s="45" t="s">
        <v>43</v>
      </c>
      <c r="F130" s="46">
        <f t="shared" si="12"/>
        <v>28710</v>
      </c>
      <c r="G130" s="22">
        <f t="shared" si="15"/>
        <v>21</v>
      </c>
      <c r="H130" s="1"/>
      <c r="I130" s="1"/>
      <c r="J130" s="45"/>
      <c r="K130" s="45"/>
      <c r="L130" s="23"/>
      <c r="M130" s="24"/>
      <c r="N130" s="24"/>
      <c r="O130" s="22"/>
      <c r="P130" s="23"/>
      <c r="Q130" s="24"/>
      <c r="R130" s="24"/>
      <c r="S130" s="25">
        <f t="shared" si="14"/>
        <v>0</v>
      </c>
      <c r="T130" s="23"/>
      <c r="U130" s="23"/>
      <c r="V130" s="23"/>
      <c r="W130" s="22"/>
      <c r="X130" s="23"/>
      <c r="Y130" s="23"/>
      <c r="Z130" s="23"/>
      <c r="AA130" s="23"/>
    </row>
    <row r="131" spans="1:27" ht="16">
      <c r="A131" s="52"/>
      <c r="B131" s="53"/>
      <c r="C131" s="53"/>
      <c r="D131" s="32">
        <v>3</v>
      </c>
      <c r="E131" s="45" t="s">
        <v>43</v>
      </c>
      <c r="F131" s="46">
        <f t="shared" si="12"/>
        <v>28710</v>
      </c>
      <c r="G131" s="22">
        <f t="shared" si="15"/>
        <v>21</v>
      </c>
      <c r="H131" s="1"/>
      <c r="I131" s="1"/>
      <c r="J131" s="45"/>
      <c r="K131" s="45"/>
      <c r="L131" s="23"/>
      <c r="M131" s="24"/>
      <c r="N131" s="24"/>
      <c r="O131" s="22"/>
      <c r="P131" s="23"/>
      <c r="Q131" s="24"/>
      <c r="R131" s="24"/>
      <c r="S131" s="25">
        <f t="shared" si="14"/>
        <v>0</v>
      </c>
      <c r="T131" s="28" t="e">
        <f>AVERAGE(N129:N131)</f>
        <v>#DIV/0!</v>
      </c>
      <c r="U131" s="28" t="e">
        <f>_xlfn.STDEV.S(N129:N131)</f>
        <v>#DIV/0!</v>
      </c>
      <c r="V131" s="28" t="e">
        <f>AVERAGE(R129:R131)</f>
        <v>#DIV/0!</v>
      </c>
      <c r="W131" s="29" t="e">
        <f>_xlfn.STDEV.S(R129:R131)</f>
        <v>#DIV/0!</v>
      </c>
      <c r="X131" s="28" t="e">
        <f>AVERAGE(O129:O131)</f>
        <v>#DIV/0!</v>
      </c>
      <c r="Y131" s="28" t="e">
        <f>_xlfn.STDEV.S(O129:O131)</f>
        <v>#DIV/0!</v>
      </c>
      <c r="Z131" s="28">
        <f>AVERAGE(S129:S131)</f>
        <v>0</v>
      </c>
      <c r="AA131" s="28">
        <f>_xlfn.STDEV.S(S129:S131)</f>
        <v>0</v>
      </c>
    </row>
    <row r="132" spans="1:27" ht="16">
      <c r="A132" s="51">
        <v>42</v>
      </c>
      <c r="B132" s="51" t="s">
        <v>51</v>
      </c>
      <c r="C132" s="51"/>
      <c r="D132" s="7">
        <v>1</v>
      </c>
      <c r="E132" s="38" t="s">
        <v>59</v>
      </c>
      <c r="F132" s="46">
        <f t="shared" si="12"/>
        <v>72710</v>
      </c>
      <c r="G132" s="22">
        <f t="shared" si="15"/>
        <v>49</v>
      </c>
      <c r="H132" s="1"/>
      <c r="I132" s="1"/>
      <c r="J132" s="45"/>
      <c r="K132" s="45"/>
      <c r="L132" s="23"/>
      <c r="M132" s="24"/>
      <c r="N132" s="24"/>
      <c r="O132" s="22"/>
      <c r="P132" s="23"/>
      <c r="Q132" s="24"/>
      <c r="R132" s="24"/>
      <c r="S132" s="25">
        <f t="shared" si="14"/>
        <v>0</v>
      </c>
      <c r="T132" s="23"/>
      <c r="U132" s="23"/>
      <c r="V132" s="23"/>
      <c r="W132" s="22"/>
      <c r="X132" s="23"/>
      <c r="Y132" s="23"/>
      <c r="Z132" s="23"/>
      <c r="AA132" s="23"/>
    </row>
    <row r="133" spans="1:27" ht="16">
      <c r="A133" s="52"/>
      <c r="B133" s="52"/>
      <c r="C133" s="52"/>
      <c r="D133" s="7">
        <v>2</v>
      </c>
      <c r="E133" s="38" t="s">
        <v>59</v>
      </c>
      <c r="F133" s="46">
        <f t="shared" si="12"/>
        <v>72710</v>
      </c>
      <c r="G133" s="22">
        <f t="shared" si="15"/>
        <v>49</v>
      </c>
      <c r="H133" s="1"/>
      <c r="I133" s="1"/>
      <c r="J133" s="45"/>
      <c r="K133" s="45"/>
      <c r="L133" s="23"/>
      <c r="M133" s="24"/>
      <c r="N133" s="24"/>
      <c r="O133" s="22"/>
      <c r="P133" s="23"/>
      <c r="Q133" s="24"/>
      <c r="R133" s="24"/>
      <c r="S133" s="25">
        <f t="shared" si="14"/>
        <v>0</v>
      </c>
      <c r="T133" s="23"/>
      <c r="U133" s="23"/>
      <c r="V133" s="23"/>
      <c r="W133" s="22"/>
      <c r="X133" s="23"/>
      <c r="Y133" s="23"/>
      <c r="Z133" s="23"/>
      <c r="AA133" s="23"/>
    </row>
    <row r="134" spans="1:27" ht="16">
      <c r="A134" s="52"/>
      <c r="B134" s="53"/>
      <c r="C134" s="53"/>
      <c r="D134" s="32">
        <v>3</v>
      </c>
      <c r="E134" s="38" t="s">
        <v>59</v>
      </c>
      <c r="F134" s="46">
        <f t="shared" si="12"/>
        <v>72710</v>
      </c>
      <c r="G134" s="22">
        <f t="shared" si="15"/>
        <v>49</v>
      </c>
      <c r="H134" s="1"/>
      <c r="I134" s="1"/>
      <c r="J134" s="45"/>
      <c r="K134" s="45"/>
      <c r="L134" s="27"/>
      <c r="M134" s="28"/>
      <c r="N134" s="28"/>
      <c r="O134" s="22"/>
      <c r="P134" s="23"/>
      <c r="Q134" s="24"/>
      <c r="R134" s="28"/>
      <c r="S134" s="29">
        <f t="shared" si="14"/>
        <v>0</v>
      </c>
      <c r="T134" s="28" t="e">
        <f>AVERAGE(N132:N134)</f>
        <v>#DIV/0!</v>
      </c>
      <c r="U134" s="28" t="e">
        <f>_xlfn.STDEV.S(N132:N134)</f>
        <v>#DIV/0!</v>
      </c>
      <c r="V134" s="28" t="e">
        <f>AVERAGE(R132:R134)</f>
        <v>#DIV/0!</v>
      </c>
      <c r="W134" s="29" t="e">
        <f>_xlfn.STDEV.S(R132:R134)</f>
        <v>#DIV/0!</v>
      </c>
      <c r="X134" s="28" t="e">
        <f>AVERAGE(O132:O134)</f>
        <v>#DIV/0!</v>
      </c>
      <c r="Y134" s="28" t="e">
        <f>_xlfn.STDEV.S(O132:O134)</f>
        <v>#DIV/0!</v>
      </c>
      <c r="Z134" s="28">
        <f>AVERAGE(S132:S134)</f>
        <v>0</v>
      </c>
      <c r="AA134" s="28">
        <f>_xlfn.STDEV.S(S132:S134)</f>
        <v>0</v>
      </c>
    </row>
    <row r="135" spans="1:27" ht="16">
      <c r="A135" s="52">
        <v>43</v>
      </c>
      <c r="B135" s="51" t="s">
        <v>52</v>
      </c>
      <c r="C135" s="51"/>
      <c r="D135" s="7">
        <v>1</v>
      </c>
      <c r="E135" s="38" t="s">
        <v>60</v>
      </c>
      <c r="F135" s="46">
        <f t="shared" si="12"/>
        <v>51480</v>
      </c>
      <c r="G135" s="22">
        <f t="shared" si="15"/>
        <v>31</v>
      </c>
      <c r="H135" s="1"/>
      <c r="I135" s="1"/>
      <c r="J135" s="45"/>
      <c r="K135" s="45"/>
      <c r="L135" s="23"/>
      <c r="M135" s="24"/>
      <c r="N135" s="24"/>
      <c r="O135" s="22"/>
      <c r="P135" s="23"/>
      <c r="Q135" s="24"/>
      <c r="R135" s="24"/>
      <c r="S135" s="25">
        <f t="shared" si="14"/>
        <v>0</v>
      </c>
      <c r="T135" s="23"/>
      <c r="U135" s="23"/>
      <c r="V135" s="23"/>
      <c r="W135" s="22"/>
      <c r="X135" s="23"/>
      <c r="Y135" s="23"/>
      <c r="Z135" s="23"/>
      <c r="AA135" s="23"/>
    </row>
    <row r="136" spans="1:27" ht="16">
      <c r="A136" s="52"/>
      <c r="B136" s="52"/>
      <c r="C136" s="52"/>
      <c r="D136" s="7">
        <v>2</v>
      </c>
      <c r="E136" s="38" t="s">
        <v>60</v>
      </c>
      <c r="F136" s="46">
        <f t="shared" si="12"/>
        <v>51480</v>
      </c>
      <c r="G136" s="22">
        <f t="shared" si="15"/>
        <v>31</v>
      </c>
      <c r="H136" s="1"/>
      <c r="I136" s="1"/>
      <c r="J136" s="45"/>
      <c r="K136" s="45"/>
      <c r="L136" s="23"/>
      <c r="M136" s="24"/>
      <c r="N136" s="24"/>
      <c r="O136" s="22"/>
      <c r="P136" s="23"/>
      <c r="Q136" s="24"/>
      <c r="R136" s="24"/>
      <c r="S136" s="25">
        <f t="shared" si="14"/>
        <v>0</v>
      </c>
      <c r="T136" s="23"/>
      <c r="U136" s="23"/>
      <c r="V136" s="23"/>
      <c r="W136" s="22"/>
      <c r="X136" s="23"/>
      <c r="Y136" s="23"/>
      <c r="Z136" s="23"/>
      <c r="AA136" s="23"/>
    </row>
    <row r="137" spans="1:27" ht="16">
      <c r="A137" s="53"/>
      <c r="B137" s="53"/>
      <c r="C137" s="53"/>
      <c r="D137" s="32">
        <v>3</v>
      </c>
      <c r="E137" s="38" t="s">
        <v>60</v>
      </c>
      <c r="F137" s="46">
        <f t="shared" si="12"/>
        <v>51480</v>
      </c>
      <c r="G137" s="22">
        <f t="shared" si="15"/>
        <v>31</v>
      </c>
      <c r="H137" s="1"/>
      <c r="I137" s="1"/>
      <c r="J137" s="45"/>
      <c r="K137" s="45"/>
      <c r="L137" s="23"/>
      <c r="M137" s="24"/>
      <c r="N137" s="24"/>
      <c r="O137" s="22"/>
      <c r="P137" s="23"/>
      <c r="Q137" s="24"/>
      <c r="R137" s="24"/>
      <c r="S137" s="25">
        <f t="shared" si="14"/>
        <v>0</v>
      </c>
      <c r="T137" s="28" t="e">
        <f>AVERAGE(N135:N137)</f>
        <v>#DIV/0!</v>
      </c>
      <c r="U137" s="28" t="e">
        <f>_xlfn.STDEV.S(N135:N137)</f>
        <v>#DIV/0!</v>
      </c>
      <c r="V137" s="28" t="e">
        <f>AVERAGE(R135:R137)</f>
        <v>#DIV/0!</v>
      </c>
      <c r="W137" s="29" t="e">
        <f>_xlfn.STDEV.S(R135:R137)</f>
        <v>#DIV/0!</v>
      </c>
      <c r="X137" s="28" t="e">
        <f>AVERAGE(O135:O137)</f>
        <v>#DIV/0!</v>
      </c>
      <c r="Y137" s="28" t="e">
        <f>_xlfn.STDEV.S(O135:O137)</f>
        <v>#DIV/0!</v>
      </c>
      <c r="Z137" s="28">
        <f>AVERAGE(S135:S137)</f>
        <v>0</v>
      </c>
      <c r="AA137" s="28">
        <f>_xlfn.STDEV.S(S135:S137)</f>
        <v>0</v>
      </c>
    </row>
    <row r="138" spans="1:27" ht="16">
      <c r="A138" s="52">
        <v>44</v>
      </c>
      <c r="B138" s="51" t="s">
        <v>67</v>
      </c>
      <c r="C138" s="51"/>
      <c r="D138" s="7">
        <v>1</v>
      </c>
      <c r="E138" s="38" t="s">
        <v>69</v>
      </c>
      <c r="F138" s="46">
        <f t="shared" ref="F138:F199" si="16">LEN(E138)*110</f>
        <v>35970</v>
      </c>
      <c r="G138" s="22">
        <f t="shared" si="15"/>
        <v>24</v>
      </c>
      <c r="H138" s="1"/>
      <c r="I138" s="1"/>
      <c r="J138" s="45"/>
      <c r="K138" s="45"/>
      <c r="L138" s="23"/>
      <c r="M138" s="24"/>
      <c r="N138" s="24"/>
      <c r="O138" s="22"/>
      <c r="P138" s="23"/>
      <c r="Q138" s="24"/>
      <c r="R138" s="24"/>
      <c r="S138" s="25">
        <f t="shared" si="14"/>
        <v>0</v>
      </c>
      <c r="T138" s="23"/>
      <c r="U138" s="23"/>
      <c r="V138" s="23"/>
      <c r="W138" s="22"/>
      <c r="X138" s="23"/>
      <c r="Y138" s="23"/>
      <c r="Z138" s="23"/>
      <c r="AA138" s="23"/>
    </row>
    <row r="139" spans="1:27" ht="16">
      <c r="A139" s="52"/>
      <c r="B139" s="52"/>
      <c r="C139" s="52"/>
      <c r="D139" s="7">
        <v>2</v>
      </c>
      <c r="E139" s="38" t="s">
        <v>69</v>
      </c>
      <c r="F139" s="46">
        <f t="shared" si="16"/>
        <v>35970</v>
      </c>
      <c r="G139" s="22">
        <f t="shared" si="15"/>
        <v>24</v>
      </c>
      <c r="H139" s="1"/>
      <c r="I139" s="1"/>
      <c r="J139" s="45"/>
      <c r="K139" s="45"/>
      <c r="L139" s="23"/>
      <c r="M139" s="24"/>
      <c r="N139" s="24"/>
      <c r="O139" s="22"/>
      <c r="P139" s="23"/>
      <c r="Q139" s="24"/>
      <c r="R139" s="24"/>
      <c r="S139" s="25">
        <f t="shared" si="14"/>
        <v>0</v>
      </c>
      <c r="T139" s="23"/>
      <c r="U139" s="23"/>
      <c r="V139" s="23"/>
      <c r="W139" s="22"/>
      <c r="X139" s="23"/>
      <c r="Y139" s="23"/>
      <c r="Z139" s="23"/>
      <c r="AA139" s="23"/>
    </row>
    <row r="140" spans="1:27" ht="16">
      <c r="A140" s="52"/>
      <c r="B140" s="53"/>
      <c r="C140" s="53"/>
      <c r="D140" s="32">
        <v>3</v>
      </c>
      <c r="E140" s="38" t="s">
        <v>69</v>
      </c>
      <c r="F140" s="46">
        <f t="shared" si="16"/>
        <v>35970</v>
      </c>
      <c r="G140" s="22">
        <f t="shared" si="15"/>
        <v>24</v>
      </c>
      <c r="H140" s="1"/>
      <c r="I140" s="1"/>
      <c r="J140" s="45"/>
      <c r="K140" s="45"/>
      <c r="L140" s="23"/>
      <c r="M140" s="24"/>
      <c r="N140" s="24"/>
      <c r="O140" s="22"/>
      <c r="P140" s="23"/>
      <c r="Q140" s="24"/>
      <c r="R140" s="24"/>
      <c r="S140" s="25">
        <f t="shared" si="14"/>
        <v>0</v>
      </c>
      <c r="T140" s="28" t="e">
        <f>AVERAGE(N138:N140)</f>
        <v>#DIV/0!</v>
      </c>
      <c r="U140" s="28" t="e">
        <f>_xlfn.STDEV.S(N138:N140)</f>
        <v>#DIV/0!</v>
      </c>
      <c r="V140" s="28" t="e">
        <f>AVERAGE(R138:R140)</f>
        <v>#DIV/0!</v>
      </c>
      <c r="W140" s="29" t="e">
        <f>_xlfn.STDEV.S(R138:R140)</f>
        <v>#DIV/0!</v>
      </c>
      <c r="X140" s="28" t="e">
        <f>AVERAGE(O138:O140)</f>
        <v>#DIV/0!</v>
      </c>
      <c r="Y140" s="28" t="e">
        <f>_xlfn.STDEV.S(O138:O140)</f>
        <v>#DIV/0!</v>
      </c>
      <c r="Z140" s="28">
        <f>AVERAGE(S138:S140)</f>
        <v>0</v>
      </c>
      <c r="AA140" s="28">
        <f>_xlfn.STDEV.S(S138:S140)</f>
        <v>0</v>
      </c>
    </row>
    <row r="141" spans="1:27" ht="16">
      <c r="A141" s="51">
        <v>45</v>
      </c>
      <c r="B141" s="51" t="s">
        <v>53</v>
      </c>
      <c r="C141" s="51"/>
      <c r="D141" s="7">
        <v>1</v>
      </c>
      <c r="E141" s="38" t="s">
        <v>62</v>
      </c>
      <c r="F141" s="46">
        <f t="shared" si="16"/>
        <v>35970</v>
      </c>
      <c r="G141" s="22">
        <f t="shared" si="15"/>
        <v>24</v>
      </c>
      <c r="H141" s="1"/>
      <c r="I141" s="1"/>
      <c r="J141" s="45"/>
      <c r="K141" s="45"/>
      <c r="L141" s="23"/>
      <c r="M141" s="24"/>
      <c r="N141" s="24"/>
      <c r="O141" s="22"/>
      <c r="P141" s="23"/>
      <c r="Q141" s="24"/>
      <c r="R141" s="24"/>
      <c r="S141" s="25">
        <f t="shared" si="14"/>
        <v>0</v>
      </c>
      <c r="T141" s="23"/>
      <c r="U141" s="23"/>
      <c r="V141" s="23"/>
      <c r="W141" s="22"/>
      <c r="X141" s="23"/>
      <c r="Y141" s="23"/>
      <c r="Z141" s="23"/>
      <c r="AA141" s="23"/>
    </row>
    <row r="142" spans="1:27" ht="16">
      <c r="A142" s="52"/>
      <c r="B142" s="52"/>
      <c r="C142" s="52"/>
      <c r="D142" s="7">
        <v>2</v>
      </c>
      <c r="E142" s="38" t="s">
        <v>62</v>
      </c>
      <c r="F142" s="46">
        <f t="shared" si="16"/>
        <v>35970</v>
      </c>
      <c r="G142" s="22">
        <f t="shared" si="15"/>
        <v>24</v>
      </c>
      <c r="H142" s="1"/>
      <c r="I142" s="1"/>
      <c r="J142" s="45"/>
      <c r="K142" s="45"/>
      <c r="L142" s="23"/>
      <c r="M142" s="24"/>
      <c r="N142" s="24"/>
      <c r="O142" s="22"/>
      <c r="P142" s="23"/>
      <c r="Q142" s="24"/>
      <c r="R142" s="24"/>
      <c r="S142" s="25">
        <f t="shared" si="14"/>
        <v>0</v>
      </c>
      <c r="T142" s="23"/>
      <c r="U142" s="23"/>
      <c r="V142" s="23"/>
      <c r="W142" s="22"/>
      <c r="X142" s="23"/>
      <c r="Y142" s="23"/>
      <c r="Z142" s="23"/>
      <c r="AA142" s="23"/>
    </row>
    <row r="143" spans="1:27" ht="16">
      <c r="A143" s="52"/>
      <c r="B143" s="53"/>
      <c r="C143" s="53"/>
      <c r="D143" s="32">
        <v>3</v>
      </c>
      <c r="E143" s="38" t="s">
        <v>62</v>
      </c>
      <c r="F143" s="46">
        <f t="shared" si="16"/>
        <v>35970</v>
      </c>
      <c r="G143" s="22">
        <f t="shared" si="15"/>
        <v>24</v>
      </c>
      <c r="H143" s="1"/>
      <c r="I143" s="1"/>
      <c r="J143" s="45"/>
      <c r="K143" s="45"/>
      <c r="L143" s="23"/>
      <c r="M143" s="24"/>
      <c r="N143" s="24"/>
      <c r="O143" s="22"/>
      <c r="P143" s="23"/>
      <c r="Q143" s="24"/>
      <c r="R143" s="24"/>
      <c r="S143" s="25">
        <f t="shared" si="14"/>
        <v>0</v>
      </c>
      <c r="T143" s="28" t="e">
        <f>AVERAGE(N141:N143)</f>
        <v>#DIV/0!</v>
      </c>
      <c r="U143" s="28" t="e">
        <f>_xlfn.STDEV.S(N141:N143)</f>
        <v>#DIV/0!</v>
      </c>
      <c r="V143" s="28" t="e">
        <f>AVERAGE(R142:R143)</f>
        <v>#DIV/0!</v>
      </c>
      <c r="W143" s="29" t="e">
        <f>_xlfn.STDEV.S(R142:R143)</f>
        <v>#DIV/0!</v>
      </c>
      <c r="X143" s="28" t="e">
        <f>AVERAGE(O141:O143)</f>
        <v>#DIV/0!</v>
      </c>
      <c r="Y143" s="28" t="e">
        <f>_xlfn.STDEV.S(O141:O143)</f>
        <v>#DIV/0!</v>
      </c>
      <c r="Z143" s="28">
        <f>AVERAGE(S142:S143)</f>
        <v>0</v>
      </c>
      <c r="AA143" s="28">
        <f>_xlfn.STDEV.S(S142:S143)</f>
        <v>0</v>
      </c>
    </row>
    <row r="144" spans="1:27" ht="16">
      <c r="A144" s="51">
        <v>46</v>
      </c>
      <c r="B144" s="51" t="s">
        <v>54</v>
      </c>
      <c r="C144" s="51"/>
      <c r="D144" s="7">
        <v>1</v>
      </c>
      <c r="E144" s="38" t="s">
        <v>63</v>
      </c>
      <c r="F144" s="46">
        <f t="shared" si="16"/>
        <v>35970</v>
      </c>
      <c r="G144" s="22">
        <f t="shared" si="15"/>
        <v>24</v>
      </c>
      <c r="H144" s="1"/>
      <c r="I144" s="1"/>
      <c r="J144" s="45"/>
      <c r="K144" s="45"/>
      <c r="L144" s="23"/>
      <c r="M144" s="24"/>
      <c r="N144" s="24"/>
      <c r="O144" s="22"/>
      <c r="P144" s="23"/>
      <c r="Q144" s="24"/>
      <c r="R144" s="24"/>
      <c r="S144" s="25">
        <f t="shared" si="14"/>
        <v>0</v>
      </c>
      <c r="T144" s="23"/>
      <c r="U144" s="23"/>
      <c r="V144" s="23"/>
      <c r="W144" s="22"/>
      <c r="X144" s="23"/>
      <c r="Y144" s="23"/>
      <c r="Z144" s="23"/>
      <c r="AA144" s="23"/>
    </row>
    <row r="145" spans="1:27" ht="16">
      <c r="A145" s="52"/>
      <c r="B145" s="52"/>
      <c r="C145" s="52"/>
      <c r="D145" s="7">
        <v>2</v>
      </c>
      <c r="E145" s="38" t="s">
        <v>63</v>
      </c>
      <c r="F145" s="46">
        <f t="shared" si="16"/>
        <v>35970</v>
      </c>
      <c r="G145" s="22">
        <f t="shared" si="15"/>
        <v>24</v>
      </c>
      <c r="H145" s="1"/>
      <c r="I145" s="1"/>
      <c r="J145" s="45"/>
      <c r="K145" s="45"/>
      <c r="L145" s="23"/>
      <c r="M145" s="24"/>
      <c r="N145" s="24"/>
      <c r="O145" s="22"/>
      <c r="P145" s="23"/>
      <c r="Q145" s="24"/>
      <c r="R145" s="24"/>
      <c r="S145" s="25">
        <f t="shared" si="14"/>
        <v>0</v>
      </c>
      <c r="T145" s="23"/>
      <c r="U145" s="23"/>
      <c r="V145" s="23"/>
      <c r="W145" s="22"/>
      <c r="X145" s="23"/>
      <c r="Y145" s="23"/>
      <c r="Z145" s="23"/>
      <c r="AA145" s="23"/>
    </row>
    <row r="146" spans="1:27" ht="16">
      <c r="A146" s="52"/>
      <c r="B146" s="53"/>
      <c r="C146" s="53"/>
      <c r="D146" s="32">
        <v>3</v>
      </c>
      <c r="E146" s="38" t="s">
        <v>63</v>
      </c>
      <c r="F146" s="46">
        <f t="shared" si="16"/>
        <v>35970</v>
      </c>
      <c r="G146" s="22">
        <f t="shared" si="15"/>
        <v>24</v>
      </c>
      <c r="H146" s="1"/>
      <c r="I146" s="1"/>
      <c r="J146" s="45"/>
      <c r="K146" s="45"/>
      <c r="L146" s="23"/>
      <c r="M146" s="24"/>
      <c r="N146" s="24"/>
      <c r="O146" s="22"/>
      <c r="P146" s="23"/>
      <c r="Q146" s="24"/>
      <c r="R146" s="24"/>
      <c r="S146" s="25">
        <f t="shared" si="14"/>
        <v>0</v>
      </c>
      <c r="T146" s="28" t="e">
        <f>AVERAGE(N144:N146)</f>
        <v>#DIV/0!</v>
      </c>
      <c r="U146" s="28" t="e">
        <f>_xlfn.STDEV.S(N144:N146)</f>
        <v>#DIV/0!</v>
      </c>
      <c r="V146" s="28" t="e">
        <f>AVERAGE(R144:R146)</f>
        <v>#DIV/0!</v>
      </c>
      <c r="W146" s="29" t="e">
        <f>_xlfn.STDEV.S(R144:R146)</f>
        <v>#DIV/0!</v>
      </c>
      <c r="X146" s="28" t="e">
        <f>AVERAGE(O144:O146)</f>
        <v>#DIV/0!</v>
      </c>
      <c r="Y146" s="28" t="e">
        <f>_xlfn.STDEV.S(O144:O146)</f>
        <v>#DIV/0!</v>
      </c>
      <c r="Z146" s="28">
        <f>AVERAGE(S144:S146)</f>
        <v>0</v>
      </c>
      <c r="AA146" s="28">
        <f>_xlfn.STDEV.S(S144:S146)</f>
        <v>0</v>
      </c>
    </row>
    <row r="147" spans="1:27" ht="16">
      <c r="A147" s="51">
        <v>47</v>
      </c>
      <c r="B147" s="51" t="s">
        <v>48</v>
      </c>
      <c r="C147" s="51"/>
      <c r="D147" s="7">
        <v>1</v>
      </c>
      <c r="E147" s="38" t="s">
        <v>61</v>
      </c>
      <c r="F147" s="46">
        <f t="shared" si="16"/>
        <v>94380</v>
      </c>
      <c r="G147" s="22">
        <f t="shared" si="15"/>
        <v>63</v>
      </c>
      <c r="H147" s="1"/>
      <c r="I147" s="1"/>
      <c r="J147" s="45"/>
      <c r="K147" s="45"/>
      <c r="L147" s="23"/>
      <c r="M147" s="24"/>
      <c r="N147" s="24"/>
      <c r="O147" s="22"/>
      <c r="P147" s="23"/>
      <c r="Q147" s="24"/>
      <c r="R147" s="24"/>
      <c r="S147" s="25">
        <f t="shared" si="14"/>
        <v>0</v>
      </c>
      <c r="T147" s="23"/>
      <c r="U147" s="23"/>
      <c r="V147" s="23"/>
      <c r="W147" s="22"/>
      <c r="X147" s="23"/>
      <c r="Y147" s="23"/>
      <c r="Z147" s="23"/>
      <c r="AA147" s="23"/>
    </row>
    <row r="148" spans="1:27" ht="16">
      <c r="A148" s="52"/>
      <c r="B148" s="52"/>
      <c r="C148" s="52"/>
      <c r="D148" s="7">
        <v>2</v>
      </c>
      <c r="E148" s="38" t="s">
        <v>61</v>
      </c>
      <c r="F148" s="46">
        <f t="shared" si="16"/>
        <v>94380</v>
      </c>
      <c r="G148" s="22">
        <f t="shared" si="15"/>
        <v>63</v>
      </c>
      <c r="H148" s="1"/>
      <c r="I148" s="1"/>
      <c r="J148" s="45"/>
      <c r="K148" s="45"/>
      <c r="L148" s="23"/>
      <c r="M148" s="24"/>
      <c r="N148" s="24"/>
      <c r="O148" s="22"/>
      <c r="P148" s="23"/>
      <c r="Q148" s="24"/>
      <c r="R148" s="24"/>
      <c r="S148" s="25">
        <f t="shared" si="14"/>
        <v>0</v>
      </c>
      <c r="T148" s="23"/>
      <c r="U148" s="23"/>
      <c r="V148" s="23"/>
      <c r="W148" s="22"/>
      <c r="X148" s="23"/>
      <c r="Y148" s="23"/>
      <c r="Z148" s="23"/>
      <c r="AA148" s="23"/>
    </row>
    <row r="149" spans="1:27" ht="16">
      <c r="A149" s="52"/>
      <c r="B149" s="53"/>
      <c r="C149" s="53"/>
      <c r="D149" s="32">
        <v>3</v>
      </c>
      <c r="E149" s="38" t="s">
        <v>61</v>
      </c>
      <c r="F149" s="46">
        <f t="shared" si="16"/>
        <v>94380</v>
      </c>
      <c r="G149" s="22">
        <f t="shared" si="15"/>
        <v>63</v>
      </c>
      <c r="H149" s="1"/>
      <c r="I149" s="1"/>
      <c r="J149" s="45"/>
      <c r="K149" s="45"/>
      <c r="L149" s="23"/>
      <c r="M149" s="24"/>
      <c r="N149" s="24"/>
      <c r="O149" s="22"/>
      <c r="P149" s="23"/>
      <c r="Q149" s="24"/>
      <c r="R149" s="24"/>
      <c r="S149" s="25">
        <f t="shared" si="14"/>
        <v>0</v>
      </c>
      <c r="T149" s="28" t="e">
        <f>AVERAGE(N147:N149)</f>
        <v>#DIV/0!</v>
      </c>
      <c r="U149" s="28" t="e">
        <f>_xlfn.STDEV.S(N147:N149)</f>
        <v>#DIV/0!</v>
      </c>
      <c r="V149" s="28" t="e">
        <f>AVERAGE(R147:R149)</f>
        <v>#DIV/0!</v>
      </c>
      <c r="W149" s="29" t="e">
        <f>_xlfn.STDEV.S(R147:R149)</f>
        <v>#DIV/0!</v>
      </c>
      <c r="X149" s="28" t="e">
        <f>AVERAGE(O147:O149)</f>
        <v>#DIV/0!</v>
      </c>
      <c r="Y149" s="28" t="e">
        <f>_xlfn.STDEV.S(O147:O149)</f>
        <v>#DIV/0!</v>
      </c>
      <c r="Z149" s="28">
        <f>AVERAGE(S147:S149)</f>
        <v>0</v>
      </c>
      <c r="AA149" s="28">
        <f>_xlfn.STDEV.S(S147:S149)</f>
        <v>0</v>
      </c>
    </row>
    <row r="150" spans="1:27" ht="16">
      <c r="A150" s="51">
        <v>48</v>
      </c>
      <c r="B150" s="51" t="s">
        <v>65</v>
      </c>
      <c r="C150" s="51"/>
      <c r="D150" s="7">
        <v>1</v>
      </c>
      <c r="E150" s="38" t="s">
        <v>66</v>
      </c>
      <c r="F150" s="46">
        <f t="shared" si="16"/>
        <v>97350</v>
      </c>
      <c r="G150" s="22">
        <f t="shared" si="15"/>
        <v>82</v>
      </c>
      <c r="H150" s="1"/>
      <c r="I150" s="1"/>
      <c r="J150" s="45"/>
      <c r="K150" s="45"/>
      <c r="L150" s="23"/>
      <c r="M150" s="24"/>
      <c r="N150" s="24"/>
      <c r="O150" s="22"/>
      <c r="P150" s="23"/>
      <c r="Q150" s="24"/>
      <c r="R150" s="24"/>
      <c r="S150" s="25">
        <f t="shared" si="14"/>
        <v>0</v>
      </c>
      <c r="T150" s="23"/>
      <c r="U150" s="23"/>
      <c r="V150" s="23"/>
      <c r="W150" s="22"/>
      <c r="X150" s="23"/>
      <c r="Y150" s="23"/>
      <c r="Z150" s="23"/>
      <c r="AA150" s="23"/>
    </row>
    <row r="151" spans="1:27" ht="16">
      <c r="A151" s="52"/>
      <c r="B151" s="52"/>
      <c r="C151" s="52"/>
      <c r="D151" s="7">
        <v>2</v>
      </c>
      <c r="E151" s="38" t="s">
        <v>66</v>
      </c>
      <c r="F151" s="46">
        <f t="shared" si="16"/>
        <v>97350</v>
      </c>
      <c r="G151" s="22">
        <f t="shared" si="15"/>
        <v>82</v>
      </c>
      <c r="H151" s="1"/>
      <c r="I151" s="1"/>
      <c r="J151" s="45"/>
      <c r="K151" s="45"/>
      <c r="L151" s="23"/>
      <c r="M151" s="24"/>
      <c r="N151" s="24"/>
      <c r="O151" s="22"/>
      <c r="P151" s="23"/>
      <c r="Q151" s="24"/>
      <c r="R151" s="24"/>
      <c r="S151" s="25">
        <f t="shared" si="14"/>
        <v>0</v>
      </c>
      <c r="T151" s="23"/>
      <c r="U151" s="23"/>
      <c r="V151" s="23"/>
      <c r="W151" s="22"/>
      <c r="X151" s="23"/>
      <c r="Y151" s="23"/>
      <c r="Z151" s="23"/>
      <c r="AA151" s="23"/>
    </row>
    <row r="152" spans="1:27" ht="16">
      <c r="A152" s="52"/>
      <c r="B152" s="53"/>
      <c r="C152" s="53"/>
      <c r="D152" s="32">
        <v>3</v>
      </c>
      <c r="E152" s="38" t="s">
        <v>66</v>
      </c>
      <c r="F152" s="46">
        <f t="shared" si="16"/>
        <v>97350</v>
      </c>
      <c r="G152" s="22">
        <f t="shared" si="15"/>
        <v>82</v>
      </c>
      <c r="H152" s="1"/>
      <c r="I152" s="1"/>
      <c r="J152" s="45"/>
      <c r="K152" s="45"/>
      <c r="L152" s="23"/>
      <c r="M152" s="24"/>
      <c r="N152" s="24"/>
      <c r="O152" s="22"/>
      <c r="P152" s="23"/>
      <c r="Q152" s="24"/>
      <c r="R152" s="24"/>
      <c r="S152" s="25">
        <f t="shared" si="14"/>
        <v>0</v>
      </c>
      <c r="T152" s="28" t="e">
        <f>AVERAGE(N150:N152)</f>
        <v>#DIV/0!</v>
      </c>
      <c r="U152" s="28" t="e">
        <f>_xlfn.STDEV.S(N150:N152)</f>
        <v>#DIV/0!</v>
      </c>
      <c r="V152" s="28" t="e">
        <f>AVERAGE(R150:R152)</f>
        <v>#DIV/0!</v>
      </c>
      <c r="W152" s="29" t="e">
        <f>_xlfn.STDEV.S(R150:R152)</f>
        <v>#DIV/0!</v>
      </c>
      <c r="X152" s="28" t="e">
        <f>AVERAGE(O150:O152)</f>
        <v>#DIV/0!</v>
      </c>
      <c r="Y152" s="28" t="e">
        <f>_xlfn.STDEV.S(O150:O152)</f>
        <v>#DIV/0!</v>
      </c>
      <c r="Z152" s="28">
        <f>AVERAGE(S150:S152)</f>
        <v>0</v>
      </c>
      <c r="AA152" s="28">
        <f>_xlfn.STDEV.S(S150:S152)</f>
        <v>0</v>
      </c>
    </row>
    <row r="153" spans="1:27" ht="16">
      <c r="A153" s="51">
        <v>49</v>
      </c>
      <c r="B153" s="51" t="s">
        <v>49</v>
      </c>
      <c r="C153" s="51"/>
      <c r="D153" s="7">
        <v>1</v>
      </c>
      <c r="E153" s="38" t="s">
        <v>64</v>
      </c>
      <c r="F153" s="46">
        <f t="shared" si="16"/>
        <v>97460</v>
      </c>
      <c r="G153" s="22">
        <f t="shared" si="15"/>
        <v>72</v>
      </c>
      <c r="H153" s="1"/>
      <c r="I153" s="1"/>
      <c r="J153" s="45"/>
      <c r="K153" s="45"/>
      <c r="L153" s="23"/>
      <c r="M153" s="24"/>
      <c r="N153" s="24"/>
      <c r="O153" s="22"/>
      <c r="P153" s="23"/>
      <c r="Q153" s="24"/>
      <c r="R153" s="24"/>
      <c r="S153" s="25">
        <f t="shared" si="14"/>
        <v>0</v>
      </c>
      <c r="T153" s="23"/>
      <c r="U153" s="23"/>
      <c r="V153" s="23"/>
      <c r="W153" s="22"/>
      <c r="X153" s="23"/>
      <c r="Y153" s="23"/>
      <c r="Z153" s="23"/>
      <c r="AA153" s="23"/>
    </row>
    <row r="154" spans="1:27" ht="16">
      <c r="A154" s="52"/>
      <c r="B154" s="52"/>
      <c r="C154" s="52"/>
      <c r="D154" s="7">
        <v>2</v>
      </c>
      <c r="E154" s="38" t="s">
        <v>64</v>
      </c>
      <c r="F154" s="46">
        <f t="shared" si="16"/>
        <v>97460</v>
      </c>
      <c r="G154" s="22">
        <f t="shared" si="15"/>
        <v>72</v>
      </c>
      <c r="H154" s="1"/>
      <c r="I154" s="1"/>
      <c r="J154" s="45"/>
      <c r="K154" s="45"/>
      <c r="L154" s="23"/>
      <c r="M154" s="24"/>
      <c r="N154" s="24"/>
      <c r="O154" s="22"/>
      <c r="P154" s="23"/>
      <c r="Q154" s="24"/>
      <c r="R154" s="24"/>
      <c r="S154" s="25">
        <f t="shared" si="14"/>
        <v>0</v>
      </c>
      <c r="T154" s="23"/>
      <c r="U154" s="23"/>
      <c r="V154" s="23"/>
      <c r="W154" s="22"/>
      <c r="X154" s="23"/>
      <c r="Y154" s="23"/>
      <c r="Z154" s="23"/>
      <c r="AA154" s="23"/>
    </row>
    <row r="155" spans="1:27" ht="16">
      <c r="A155" s="52"/>
      <c r="B155" s="53"/>
      <c r="C155" s="53"/>
      <c r="D155" s="32">
        <v>3</v>
      </c>
      <c r="E155" s="38" t="s">
        <v>64</v>
      </c>
      <c r="F155" s="46">
        <f t="shared" si="16"/>
        <v>97460</v>
      </c>
      <c r="G155" s="22">
        <f t="shared" si="15"/>
        <v>72</v>
      </c>
      <c r="H155" s="1"/>
      <c r="I155" s="1"/>
      <c r="J155" s="45"/>
      <c r="K155" s="45"/>
      <c r="L155" s="23"/>
      <c r="M155" s="24"/>
      <c r="N155" s="24"/>
      <c r="O155" s="22"/>
      <c r="P155" s="23"/>
      <c r="Q155" s="24"/>
      <c r="R155" s="24"/>
      <c r="S155" s="25">
        <f t="shared" si="14"/>
        <v>0</v>
      </c>
      <c r="T155" s="28" t="e">
        <f>AVERAGE(N153:N155)</f>
        <v>#DIV/0!</v>
      </c>
      <c r="U155" s="28" t="e">
        <f>_xlfn.STDEV.S(N153:N155)</f>
        <v>#DIV/0!</v>
      </c>
      <c r="V155" s="28" t="e">
        <f>AVERAGE(R153:R155)</f>
        <v>#DIV/0!</v>
      </c>
      <c r="W155" s="29" t="e">
        <f>_xlfn.STDEV.S(R153:R155)</f>
        <v>#DIV/0!</v>
      </c>
      <c r="X155" s="28" t="e">
        <f>AVERAGE(O153:O155)</f>
        <v>#DIV/0!</v>
      </c>
      <c r="Y155" s="28" t="e">
        <f>_xlfn.STDEV.S(O153:O155)</f>
        <v>#DIV/0!</v>
      </c>
      <c r="Z155" s="28">
        <f>AVERAGE(S153:S155)</f>
        <v>0</v>
      </c>
      <c r="AA155" s="28">
        <f>_xlfn.STDEV.S(S153:S155)</f>
        <v>0</v>
      </c>
    </row>
    <row r="156" spans="1:27" ht="16">
      <c r="A156" s="51">
        <v>50</v>
      </c>
      <c r="B156" s="51" t="s">
        <v>50</v>
      </c>
      <c r="C156" s="51"/>
      <c r="D156" s="7">
        <v>1</v>
      </c>
      <c r="E156" s="38" t="s">
        <v>58</v>
      </c>
      <c r="F156" s="46">
        <f t="shared" si="16"/>
        <v>15070</v>
      </c>
      <c r="G156" s="22">
        <f t="shared" si="15"/>
        <v>11</v>
      </c>
      <c r="H156" s="1"/>
      <c r="I156" s="1"/>
      <c r="J156" s="45"/>
      <c r="K156" s="45"/>
      <c r="L156" s="23"/>
      <c r="M156" s="24"/>
      <c r="N156" s="24"/>
      <c r="O156" s="22"/>
      <c r="P156" s="23"/>
      <c r="Q156" s="24"/>
      <c r="R156" s="24"/>
      <c r="S156" s="25">
        <f t="shared" ref="S156:S218" si="17">1000*R156/F156</f>
        <v>0</v>
      </c>
      <c r="T156" s="23"/>
      <c r="U156" s="23"/>
      <c r="V156" s="23"/>
      <c r="W156" s="22"/>
      <c r="X156" s="23"/>
      <c r="Y156" s="23"/>
      <c r="Z156" s="23"/>
      <c r="AA156" s="23"/>
    </row>
    <row r="157" spans="1:27" ht="16">
      <c r="A157" s="52"/>
      <c r="B157" s="52"/>
      <c r="C157" s="52"/>
      <c r="D157" s="7">
        <v>2</v>
      </c>
      <c r="E157" s="38" t="s">
        <v>58</v>
      </c>
      <c r="F157" s="46">
        <f t="shared" si="16"/>
        <v>15070</v>
      </c>
      <c r="G157" s="22">
        <f t="shared" si="15"/>
        <v>11</v>
      </c>
      <c r="H157" s="1"/>
      <c r="I157" s="1"/>
      <c r="J157" s="45"/>
      <c r="K157" s="45"/>
      <c r="L157" s="23"/>
      <c r="M157" s="24"/>
      <c r="N157" s="24"/>
      <c r="O157" s="22"/>
      <c r="P157" s="23"/>
      <c r="Q157" s="24"/>
      <c r="R157" s="24"/>
      <c r="S157" s="25">
        <f t="shared" si="17"/>
        <v>0</v>
      </c>
      <c r="T157" s="23"/>
      <c r="U157" s="23"/>
      <c r="V157" s="23"/>
      <c r="W157" s="22"/>
      <c r="X157" s="23"/>
      <c r="Y157" s="23"/>
      <c r="Z157" s="23"/>
      <c r="AA157" s="23"/>
    </row>
    <row r="158" spans="1:27" ht="16">
      <c r="A158" s="53"/>
      <c r="B158" s="53"/>
      <c r="C158" s="53"/>
      <c r="D158" s="32">
        <v>3</v>
      </c>
      <c r="E158" s="38" t="s">
        <v>58</v>
      </c>
      <c r="F158" s="46">
        <f t="shared" si="16"/>
        <v>15070</v>
      </c>
      <c r="G158" s="22">
        <f t="shared" si="15"/>
        <v>11</v>
      </c>
      <c r="H158" s="1"/>
      <c r="I158" s="1"/>
      <c r="J158" s="45"/>
      <c r="K158" s="45"/>
      <c r="L158" s="23"/>
      <c r="M158" s="24"/>
      <c r="N158" s="24"/>
      <c r="O158" s="22"/>
      <c r="P158" s="23"/>
      <c r="Q158" s="24"/>
      <c r="R158" s="24"/>
      <c r="S158" s="25">
        <f t="shared" si="17"/>
        <v>0</v>
      </c>
      <c r="T158" s="28" t="e">
        <f>AVERAGE(N156:N158)</f>
        <v>#DIV/0!</v>
      </c>
      <c r="U158" s="28" t="e">
        <f>_xlfn.STDEV.S(N156:N158)</f>
        <v>#DIV/0!</v>
      </c>
      <c r="V158" s="28" t="e">
        <f>AVERAGE(R156:R158)</f>
        <v>#DIV/0!</v>
      </c>
      <c r="W158" s="29" t="e">
        <f>_xlfn.STDEV.S(R156:R158)</f>
        <v>#DIV/0!</v>
      </c>
      <c r="X158" s="28" t="e">
        <f>AVERAGE(O156:O158)</f>
        <v>#DIV/0!</v>
      </c>
      <c r="Y158" s="28" t="e">
        <f>_xlfn.STDEV.S(O156:O158)</f>
        <v>#DIV/0!</v>
      </c>
      <c r="Z158" s="28">
        <f>AVERAGE(S156:S158)</f>
        <v>0</v>
      </c>
      <c r="AA158" s="28">
        <f>_xlfn.STDEV.S(S156:S158)</f>
        <v>0</v>
      </c>
    </row>
    <row r="159" spans="1:27" ht="16">
      <c r="A159" s="52">
        <v>51</v>
      </c>
      <c r="B159" s="51" t="s">
        <v>68</v>
      </c>
      <c r="D159" s="7">
        <v>1</v>
      </c>
      <c r="E159" s="45"/>
      <c r="F159" s="46">
        <f t="shared" si="16"/>
        <v>0</v>
      </c>
      <c r="G159" s="22">
        <f t="shared" si="15"/>
        <v>0</v>
      </c>
      <c r="H159" s="1"/>
      <c r="I159" s="1"/>
      <c r="J159" s="45"/>
      <c r="K159" s="45"/>
      <c r="L159" s="23"/>
      <c r="M159" s="24"/>
      <c r="N159" s="24"/>
      <c r="O159" s="22"/>
      <c r="P159" s="23"/>
      <c r="Q159" s="24"/>
      <c r="R159" s="24"/>
      <c r="S159" s="25" t="e">
        <f t="shared" si="17"/>
        <v>#DIV/0!</v>
      </c>
      <c r="T159" s="23"/>
      <c r="U159" s="23"/>
      <c r="V159" s="23"/>
      <c r="W159" s="22"/>
      <c r="X159" s="23"/>
      <c r="Y159" s="23"/>
      <c r="Z159" s="23"/>
      <c r="AA159" s="23"/>
    </row>
    <row r="160" spans="1:27" ht="16">
      <c r="A160" s="52"/>
      <c r="B160" s="52"/>
      <c r="D160" s="7">
        <v>2</v>
      </c>
      <c r="E160" s="45"/>
      <c r="F160" s="46">
        <f t="shared" si="16"/>
        <v>0</v>
      </c>
      <c r="G160" s="22">
        <f t="shared" si="15"/>
        <v>0</v>
      </c>
      <c r="H160" s="1"/>
      <c r="I160" s="1"/>
      <c r="J160" s="45"/>
      <c r="K160" s="45"/>
      <c r="L160" s="23"/>
      <c r="M160" s="24"/>
      <c r="N160" s="24"/>
      <c r="O160" s="22"/>
      <c r="P160" s="23"/>
      <c r="Q160" s="24"/>
      <c r="R160" s="24"/>
      <c r="S160" s="25" t="e">
        <f t="shared" si="17"/>
        <v>#DIV/0!</v>
      </c>
      <c r="T160" s="23"/>
      <c r="U160" s="23"/>
      <c r="V160" s="23"/>
      <c r="W160" s="22"/>
      <c r="X160" s="23"/>
      <c r="Y160" s="23"/>
      <c r="Z160" s="23"/>
      <c r="AA160" s="23"/>
    </row>
    <row r="161" spans="1:27" ht="16">
      <c r="A161" s="52"/>
      <c r="B161" s="53"/>
      <c r="D161" s="32">
        <v>3</v>
      </c>
      <c r="E161" s="45"/>
      <c r="F161" s="46">
        <f t="shared" si="16"/>
        <v>0</v>
      </c>
      <c r="G161" s="22">
        <f t="shared" si="15"/>
        <v>0</v>
      </c>
      <c r="H161" s="1"/>
      <c r="I161" s="1"/>
      <c r="J161" s="45"/>
      <c r="K161" s="45"/>
      <c r="L161" s="23"/>
      <c r="M161" s="24"/>
      <c r="N161" s="24"/>
      <c r="O161" s="22"/>
      <c r="P161" s="23"/>
      <c r="Q161" s="24"/>
      <c r="R161" s="24"/>
      <c r="S161" s="25" t="e">
        <f t="shared" si="17"/>
        <v>#DIV/0!</v>
      </c>
      <c r="T161" s="28" t="e">
        <f>AVERAGE(N159:N161)</f>
        <v>#DIV/0!</v>
      </c>
      <c r="U161" s="28" t="e">
        <f>_xlfn.STDEV.S(N159:N161)</f>
        <v>#DIV/0!</v>
      </c>
      <c r="V161" s="28" t="e">
        <f>AVERAGE(R159:R161)</f>
        <v>#DIV/0!</v>
      </c>
      <c r="W161" s="29" t="e">
        <f>_xlfn.STDEV.S(R159:R161)</f>
        <v>#DIV/0!</v>
      </c>
      <c r="X161" s="28" t="e">
        <f>AVERAGE(O159:O161)</f>
        <v>#DIV/0!</v>
      </c>
      <c r="Y161" s="28" t="e">
        <f>_xlfn.STDEV.S(O159:O161)</f>
        <v>#DIV/0!</v>
      </c>
      <c r="Z161" s="28" t="e">
        <f>AVERAGE(S159:S161)</f>
        <v>#DIV/0!</v>
      </c>
      <c r="AA161" s="28" t="e">
        <f>_xlfn.STDEV.S(S159:S161)</f>
        <v>#DIV/0!</v>
      </c>
    </row>
    <row r="162" spans="1:27" ht="16">
      <c r="A162" s="51">
        <v>52</v>
      </c>
      <c r="B162" s="40"/>
      <c r="D162" s="7">
        <v>1</v>
      </c>
      <c r="E162" s="38"/>
      <c r="F162" s="46">
        <f t="shared" si="16"/>
        <v>0</v>
      </c>
      <c r="G162" s="22">
        <f t="shared" ref="G162:G174" si="18">LEN(E162)-LEN(SUBSTITUTE(E162,"L",""))</f>
        <v>0</v>
      </c>
      <c r="H162" s="1"/>
      <c r="I162" s="1"/>
      <c r="J162" s="45"/>
      <c r="K162" s="45"/>
      <c r="L162" s="23">
        <f t="shared" ref="L136:L176" si="19">I162-$I$8</f>
        <v>-108</v>
      </c>
      <c r="M162" s="24" t="e">
        <f t="shared" ref="M136:M176" si="20">L162/H162</f>
        <v>#DIV/0!</v>
      </c>
      <c r="N162" s="24" t="e">
        <f t="shared" ref="N136:N176" si="21">M162*$B$4*F162/(G162*1000)</f>
        <v>#DIV/0!</v>
      </c>
      <c r="O162" s="22" t="e">
        <f t="shared" ref="O136:O176" si="22">1000*N162/F162</f>
        <v>#DIV/0!</v>
      </c>
      <c r="P162" s="23">
        <f t="shared" ref="P115:P178" si="23">K162-$K$8</f>
        <v>-61</v>
      </c>
      <c r="Q162" s="24" t="e">
        <f t="shared" ref="Q115:Q178" si="24">P162/J162</f>
        <v>#DIV/0!</v>
      </c>
      <c r="R162" s="24" t="e">
        <f t="shared" ref="R156:R218" si="25">Q162*$B$4*F162/(G162*1000)</f>
        <v>#DIV/0!</v>
      </c>
      <c r="S162" s="25" t="e">
        <f t="shared" si="17"/>
        <v>#DIV/0!</v>
      </c>
      <c r="T162" s="23"/>
      <c r="U162" s="23"/>
      <c r="V162" s="23"/>
      <c r="W162" s="22"/>
      <c r="X162" s="23"/>
      <c r="Y162" s="23"/>
      <c r="Z162" s="23"/>
      <c r="AA162" s="23"/>
    </row>
    <row r="163" spans="1:27" ht="16">
      <c r="A163" s="52"/>
      <c r="D163" s="7">
        <v>2</v>
      </c>
      <c r="E163" s="38"/>
      <c r="F163" s="46">
        <f t="shared" si="16"/>
        <v>0</v>
      </c>
      <c r="G163" s="22">
        <f t="shared" si="18"/>
        <v>0</v>
      </c>
      <c r="H163" s="1"/>
      <c r="I163" s="1"/>
      <c r="J163" s="45"/>
      <c r="K163" s="45"/>
      <c r="L163" s="23">
        <f t="shared" si="19"/>
        <v>-108</v>
      </c>
      <c r="M163" s="24" t="e">
        <f t="shared" si="20"/>
        <v>#DIV/0!</v>
      </c>
      <c r="N163" s="24" t="e">
        <f t="shared" si="21"/>
        <v>#DIV/0!</v>
      </c>
      <c r="O163" s="22" t="e">
        <f t="shared" si="22"/>
        <v>#DIV/0!</v>
      </c>
      <c r="P163" s="23">
        <f t="shared" si="23"/>
        <v>-61</v>
      </c>
      <c r="Q163" s="24" t="e">
        <f t="shared" si="24"/>
        <v>#DIV/0!</v>
      </c>
      <c r="R163" s="24" t="e">
        <f t="shared" si="25"/>
        <v>#DIV/0!</v>
      </c>
      <c r="S163" s="25" t="e">
        <f t="shared" si="17"/>
        <v>#DIV/0!</v>
      </c>
      <c r="T163" s="23"/>
      <c r="U163" s="23"/>
      <c r="V163" s="23"/>
      <c r="W163" s="22"/>
      <c r="X163" s="23"/>
      <c r="Y163" s="23"/>
      <c r="Z163" s="23"/>
      <c r="AA163" s="23"/>
    </row>
    <row r="164" spans="1:27" ht="16">
      <c r="A164" s="52"/>
      <c r="D164" s="32">
        <v>3</v>
      </c>
      <c r="E164" s="38"/>
      <c r="F164" s="46">
        <f t="shared" si="16"/>
        <v>0</v>
      </c>
      <c r="G164" s="22">
        <f t="shared" si="18"/>
        <v>0</v>
      </c>
      <c r="H164" s="1"/>
      <c r="I164" s="1"/>
      <c r="J164" s="45"/>
      <c r="K164" s="45"/>
      <c r="L164" s="23">
        <f t="shared" si="19"/>
        <v>-108</v>
      </c>
      <c r="M164" s="24" t="e">
        <f t="shared" si="20"/>
        <v>#DIV/0!</v>
      </c>
      <c r="N164" s="24" t="e">
        <f t="shared" si="21"/>
        <v>#DIV/0!</v>
      </c>
      <c r="O164" s="22" t="e">
        <f t="shared" si="22"/>
        <v>#DIV/0!</v>
      </c>
      <c r="P164" s="23">
        <f t="shared" si="23"/>
        <v>-61</v>
      </c>
      <c r="Q164" s="24" t="e">
        <f t="shared" si="24"/>
        <v>#DIV/0!</v>
      </c>
      <c r="R164" s="24" t="e">
        <f t="shared" si="25"/>
        <v>#DIV/0!</v>
      </c>
      <c r="S164" s="25" t="e">
        <f t="shared" si="17"/>
        <v>#DIV/0!</v>
      </c>
      <c r="T164" s="28" t="e">
        <f>AVERAGE(N162:N164)</f>
        <v>#DIV/0!</v>
      </c>
      <c r="U164" s="28" t="e">
        <f>_xlfn.STDEV.S(N162:N164)</f>
        <v>#DIV/0!</v>
      </c>
      <c r="V164" s="28" t="e">
        <f>AVERAGE(R162:R164)</f>
        <v>#DIV/0!</v>
      </c>
      <c r="W164" s="29" t="e">
        <f>_xlfn.STDEV.S(R162:R164)</f>
        <v>#DIV/0!</v>
      </c>
      <c r="X164" s="28" t="e">
        <f>AVERAGE(O162:O164)</f>
        <v>#DIV/0!</v>
      </c>
      <c r="Y164" s="28" t="e">
        <f>_xlfn.STDEV.S(O162:O164)</f>
        <v>#DIV/0!</v>
      </c>
      <c r="Z164" s="28" t="e">
        <f>AVERAGE(S162:S164)</f>
        <v>#DIV/0!</v>
      </c>
      <c r="AA164" s="28" t="e">
        <f>_xlfn.STDEV.S(S162:S164)</f>
        <v>#DIV/0!</v>
      </c>
    </row>
    <row r="165" spans="1:27" ht="16">
      <c r="A165" s="51">
        <v>53</v>
      </c>
      <c r="B165" s="40"/>
      <c r="D165" s="7">
        <v>1</v>
      </c>
      <c r="E165" s="38"/>
      <c r="F165" s="46">
        <f t="shared" si="16"/>
        <v>0</v>
      </c>
      <c r="G165" s="22">
        <f t="shared" si="18"/>
        <v>0</v>
      </c>
      <c r="H165" s="1"/>
      <c r="I165" s="1"/>
      <c r="J165" s="45"/>
      <c r="K165" s="45"/>
      <c r="L165" s="23">
        <f t="shared" si="19"/>
        <v>-108</v>
      </c>
      <c r="M165" s="24" t="e">
        <f t="shared" si="20"/>
        <v>#DIV/0!</v>
      </c>
      <c r="N165" s="24" t="e">
        <f t="shared" si="21"/>
        <v>#DIV/0!</v>
      </c>
      <c r="O165" s="22" t="e">
        <f t="shared" si="22"/>
        <v>#DIV/0!</v>
      </c>
      <c r="P165" s="23">
        <f t="shared" si="23"/>
        <v>-61</v>
      </c>
      <c r="Q165" s="24" t="e">
        <f t="shared" si="24"/>
        <v>#DIV/0!</v>
      </c>
      <c r="R165" s="24" t="e">
        <f t="shared" si="25"/>
        <v>#DIV/0!</v>
      </c>
      <c r="S165" s="25" t="e">
        <f t="shared" si="17"/>
        <v>#DIV/0!</v>
      </c>
      <c r="T165" s="23"/>
      <c r="U165" s="23"/>
      <c r="V165" s="23"/>
      <c r="W165" s="22"/>
      <c r="X165" s="23"/>
      <c r="Y165" s="23"/>
      <c r="Z165" s="23"/>
      <c r="AA165" s="23"/>
    </row>
    <row r="166" spans="1:27" ht="16">
      <c r="A166" s="52"/>
      <c r="D166" s="7">
        <v>2</v>
      </c>
      <c r="E166" s="38"/>
      <c r="F166" s="46">
        <f t="shared" si="16"/>
        <v>0</v>
      </c>
      <c r="G166" s="22">
        <f t="shared" si="18"/>
        <v>0</v>
      </c>
      <c r="H166" s="1"/>
      <c r="I166" s="1"/>
      <c r="J166" s="45"/>
      <c r="K166" s="45"/>
      <c r="L166" s="23">
        <f t="shared" si="19"/>
        <v>-108</v>
      </c>
      <c r="M166" s="24" t="e">
        <f t="shared" si="20"/>
        <v>#DIV/0!</v>
      </c>
      <c r="N166" s="24" t="e">
        <f t="shared" si="21"/>
        <v>#DIV/0!</v>
      </c>
      <c r="O166" s="22" t="e">
        <f t="shared" si="22"/>
        <v>#DIV/0!</v>
      </c>
      <c r="P166" s="23">
        <f t="shared" si="23"/>
        <v>-61</v>
      </c>
      <c r="Q166" s="24" t="e">
        <f t="shared" si="24"/>
        <v>#DIV/0!</v>
      </c>
      <c r="R166" s="24" t="e">
        <f t="shared" si="25"/>
        <v>#DIV/0!</v>
      </c>
      <c r="S166" s="25" t="e">
        <f t="shared" si="17"/>
        <v>#DIV/0!</v>
      </c>
      <c r="T166" s="23"/>
      <c r="U166" s="23"/>
      <c r="V166" s="23"/>
      <c r="W166" s="22"/>
      <c r="X166" s="23"/>
      <c r="Y166" s="23"/>
      <c r="Z166" s="23"/>
      <c r="AA166" s="23"/>
    </row>
    <row r="167" spans="1:27" ht="16">
      <c r="A167" s="52"/>
      <c r="D167" s="32">
        <v>3</v>
      </c>
      <c r="E167" s="38"/>
      <c r="F167" s="46">
        <f t="shared" si="16"/>
        <v>0</v>
      </c>
      <c r="G167" s="22">
        <f t="shared" si="18"/>
        <v>0</v>
      </c>
      <c r="H167" s="1"/>
      <c r="I167" s="1"/>
      <c r="J167" s="45"/>
      <c r="K167" s="45"/>
      <c r="L167" s="23">
        <f t="shared" si="19"/>
        <v>-108</v>
      </c>
      <c r="M167" s="24" t="e">
        <f t="shared" si="20"/>
        <v>#DIV/0!</v>
      </c>
      <c r="N167" s="24" t="e">
        <f t="shared" si="21"/>
        <v>#DIV/0!</v>
      </c>
      <c r="O167" s="22" t="e">
        <f t="shared" si="22"/>
        <v>#DIV/0!</v>
      </c>
      <c r="P167" s="23">
        <f t="shared" si="23"/>
        <v>-61</v>
      </c>
      <c r="Q167" s="24" t="e">
        <f t="shared" si="24"/>
        <v>#DIV/0!</v>
      </c>
      <c r="R167" s="24" t="e">
        <f t="shared" si="25"/>
        <v>#DIV/0!</v>
      </c>
      <c r="S167" s="25" t="e">
        <f t="shared" si="17"/>
        <v>#DIV/0!</v>
      </c>
      <c r="T167" s="28" t="e">
        <f>AVERAGE(N165:N167)</f>
        <v>#DIV/0!</v>
      </c>
      <c r="U167" s="28" t="e">
        <f>_xlfn.STDEV.S(N165:N167)</f>
        <v>#DIV/0!</v>
      </c>
      <c r="V167" s="28" t="e">
        <f>AVERAGE(R165:R167)</f>
        <v>#DIV/0!</v>
      </c>
      <c r="W167" s="29" t="e">
        <f>_xlfn.STDEV.S(R165:R167)</f>
        <v>#DIV/0!</v>
      </c>
      <c r="X167" s="28" t="e">
        <f>AVERAGE(O165:O167)</f>
        <v>#DIV/0!</v>
      </c>
      <c r="Y167" s="28" t="e">
        <f>_xlfn.STDEV.S(O165:O167)</f>
        <v>#DIV/0!</v>
      </c>
      <c r="Z167" s="28" t="e">
        <f>AVERAGE(S165:S167)</f>
        <v>#DIV/0!</v>
      </c>
      <c r="AA167" s="28" t="e">
        <f>_xlfn.STDEV.S(S165:S167)</f>
        <v>#DIV/0!</v>
      </c>
    </row>
    <row r="168" spans="1:27" ht="16">
      <c r="A168" s="51">
        <v>54</v>
      </c>
      <c r="B168" s="40"/>
      <c r="D168" s="7">
        <v>1</v>
      </c>
      <c r="E168" s="50"/>
      <c r="F168" s="46">
        <f t="shared" si="16"/>
        <v>0</v>
      </c>
      <c r="G168" s="22">
        <f t="shared" si="18"/>
        <v>0</v>
      </c>
      <c r="H168" s="1"/>
      <c r="I168" s="1"/>
      <c r="J168" s="45"/>
      <c r="K168" s="45"/>
      <c r="L168" s="23">
        <f t="shared" si="19"/>
        <v>-108</v>
      </c>
      <c r="M168" s="24" t="e">
        <f t="shared" si="20"/>
        <v>#DIV/0!</v>
      </c>
      <c r="N168" s="24" t="e">
        <f t="shared" si="21"/>
        <v>#DIV/0!</v>
      </c>
      <c r="O168" s="22" t="e">
        <f t="shared" si="22"/>
        <v>#DIV/0!</v>
      </c>
      <c r="P168" s="23">
        <f t="shared" si="23"/>
        <v>-61</v>
      </c>
      <c r="Q168" s="24" t="e">
        <f t="shared" si="24"/>
        <v>#DIV/0!</v>
      </c>
      <c r="R168" s="24" t="e">
        <f t="shared" si="25"/>
        <v>#DIV/0!</v>
      </c>
      <c r="S168" s="25" t="e">
        <f t="shared" si="17"/>
        <v>#DIV/0!</v>
      </c>
      <c r="T168" s="23"/>
      <c r="U168" s="23"/>
      <c r="V168" s="23"/>
      <c r="W168" s="22"/>
      <c r="X168" s="23"/>
      <c r="Y168" s="23"/>
      <c r="Z168" s="23"/>
      <c r="AA168" s="23"/>
    </row>
    <row r="169" spans="1:27" ht="16">
      <c r="A169" s="52"/>
      <c r="D169" s="7">
        <v>2</v>
      </c>
      <c r="E169" s="50"/>
      <c r="F169" s="46">
        <f t="shared" si="16"/>
        <v>0</v>
      </c>
      <c r="G169" s="22">
        <f t="shared" si="18"/>
        <v>0</v>
      </c>
      <c r="H169" s="1"/>
      <c r="I169" s="1"/>
      <c r="J169" s="45"/>
      <c r="K169" s="45"/>
      <c r="L169" s="23">
        <f t="shared" si="19"/>
        <v>-108</v>
      </c>
      <c r="M169" s="24" t="e">
        <f t="shared" si="20"/>
        <v>#DIV/0!</v>
      </c>
      <c r="N169" s="24" t="e">
        <f t="shared" si="21"/>
        <v>#DIV/0!</v>
      </c>
      <c r="O169" s="22" t="e">
        <f t="shared" si="22"/>
        <v>#DIV/0!</v>
      </c>
      <c r="P169" s="23">
        <f t="shared" si="23"/>
        <v>-61</v>
      </c>
      <c r="Q169" s="24" t="e">
        <f t="shared" si="24"/>
        <v>#DIV/0!</v>
      </c>
      <c r="R169" s="24" t="e">
        <f t="shared" si="25"/>
        <v>#DIV/0!</v>
      </c>
      <c r="S169" s="25" t="e">
        <f t="shared" si="17"/>
        <v>#DIV/0!</v>
      </c>
      <c r="T169" s="23"/>
      <c r="U169" s="23"/>
      <c r="V169" s="23"/>
      <c r="W169" s="22"/>
      <c r="X169" s="23"/>
      <c r="Y169" s="23"/>
      <c r="Z169" s="23"/>
      <c r="AA169" s="23"/>
    </row>
    <row r="170" spans="1:27" ht="16">
      <c r="A170" s="52"/>
      <c r="D170" s="32">
        <v>3</v>
      </c>
      <c r="E170" s="50"/>
      <c r="F170" s="46">
        <f t="shared" si="16"/>
        <v>0</v>
      </c>
      <c r="G170" s="22">
        <f t="shared" si="18"/>
        <v>0</v>
      </c>
      <c r="H170" s="1"/>
      <c r="I170" s="1"/>
      <c r="J170" s="45"/>
      <c r="K170" s="45"/>
      <c r="L170" s="23">
        <f t="shared" si="19"/>
        <v>-108</v>
      </c>
      <c r="M170" s="24" t="e">
        <f t="shared" si="20"/>
        <v>#DIV/0!</v>
      </c>
      <c r="N170" s="24" t="e">
        <f t="shared" si="21"/>
        <v>#DIV/0!</v>
      </c>
      <c r="O170" s="22" t="e">
        <f t="shared" si="22"/>
        <v>#DIV/0!</v>
      </c>
      <c r="P170" s="23">
        <f t="shared" si="23"/>
        <v>-61</v>
      </c>
      <c r="Q170" s="24" t="e">
        <f t="shared" si="24"/>
        <v>#DIV/0!</v>
      </c>
      <c r="R170" s="24" t="e">
        <f t="shared" si="25"/>
        <v>#DIV/0!</v>
      </c>
      <c r="S170" s="25" t="e">
        <f t="shared" si="17"/>
        <v>#DIV/0!</v>
      </c>
      <c r="T170" s="28" t="e">
        <f>AVERAGE(N168:N170)</f>
        <v>#DIV/0!</v>
      </c>
      <c r="U170" s="28" t="e">
        <f>_xlfn.STDEV.S(N168:N170)</f>
        <v>#DIV/0!</v>
      </c>
      <c r="V170" s="28" t="e">
        <f>AVERAGE(R168:R170)</f>
        <v>#DIV/0!</v>
      </c>
      <c r="W170" s="29" t="e">
        <f>_xlfn.STDEV.S(R168:R170)</f>
        <v>#DIV/0!</v>
      </c>
      <c r="X170" s="28" t="e">
        <f>AVERAGE(O168:O170)</f>
        <v>#DIV/0!</v>
      </c>
      <c r="Y170" s="28" t="e">
        <f>_xlfn.STDEV.S(O168:O170)</f>
        <v>#DIV/0!</v>
      </c>
      <c r="Z170" s="28" t="e">
        <f>AVERAGE(S168:S170)</f>
        <v>#DIV/0!</v>
      </c>
      <c r="AA170" s="28" t="e">
        <f>_xlfn.STDEV.S(S168:S170)</f>
        <v>#DIV/0!</v>
      </c>
    </row>
    <row r="171" spans="1:27" ht="16">
      <c r="A171" s="51">
        <v>55</v>
      </c>
      <c r="B171" s="40"/>
      <c r="D171" s="7">
        <v>1</v>
      </c>
      <c r="E171" s="8"/>
      <c r="F171" s="46">
        <f t="shared" si="16"/>
        <v>0</v>
      </c>
      <c r="G171" s="22">
        <f t="shared" si="18"/>
        <v>0</v>
      </c>
      <c r="H171" s="1"/>
      <c r="I171" s="1"/>
      <c r="J171" s="45"/>
      <c r="K171" s="45"/>
      <c r="L171" s="23">
        <f t="shared" si="19"/>
        <v>-108</v>
      </c>
      <c r="M171" s="24" t="e">
        <f t="shared" si="20"/>
        <v>#DIV/0!</v>
      </c>
      <c r="N171" s="24" t="e">
        <f t="shared" si="21"/>
        <v>#DIV/0!</v>
      </c>
      <c r="O171" s="22" t="e">
        <f t="shared" si="22"/>
        <v>#DIV/0!</v>
      </c>
      <c r="P171" s="23">
        <f t="shared" si="23"/>
        <v>-61</v>
      </c>
      <c r="Q171" s="24" t="e">
        <f t="shared" si="24"/>
        <v>#DIV/0!</v>
      </c>
      <c r="R171" s="24" t="e">
        <f t="shared" si="25"/>
        <v>#DIV/0!</v>
      </c>
      <c r="S171" s="25" t="e">
        <f t="shared" si="17"/>
        <v>#DIV/0!</v>
      </c>
      <c r="T171" s="23"/>
      <c r="U171" s="23"/>
      <c r="V171" s="23"/>
      <c r="W171" s="22"/>
      <c r="X171" s="23"/>
      <c r="Y171" s="23"/>
      <c r="Z171" s="23"/>
      <c r="AA171" s="23"/>
    </row>
    <row r="172" spans="1:27" ht="16">
      <c r="A172" s="52"/>
      <c r="D172" s="7">
        <v>2</v>
      </c>
      <c r="E172" s="8"/>
      <c r="F172" s="46">
        <f t="shared" si="16"/>
        <v>0</v>
      </c>
      <c r="G172" s="22">
        <f t="shared" si="18"/>
        <v>0</v>
      </c>
      <c r="H172" s="1"/>
      <c r="I172" s="1"/>
      <c r="J172" s="45"/>
      <c r="K172" s="45"/>
      <c r="L172" s="23">
        <f t="shared" si="19"/>
        <v>-108</v>
      </c>
      <c r="M172" s="24" t="e">
        <f t="shared" si="20"/>
        <v>#DIV/0!</v>
      </c>
      <c r="N172" s="24" t="e">
        <f t="shared" si="21"/>
        <v>#DIV/0!</v>
      </c>
      <c r="O172" s="22" t="e">
        <f t="shared" si="22"/>
        <v>#DIV/0!</v>
      </c>
      <c r="P172" s="23">
        <f t="shared" si="23"/>
        <v>-61</v>
      </c>
      <c r="Q172" s="24" t="e">
        <f t="shared" si="24"/>
        <v>#DIV/0!</v>
      </c>
      <c r="R172" s="24" t="e">
        <f t="shared" si="25"/>
        <v>#DIV/0!</v>
      </c>
      <c r="S172" s="25" t="e">
        <f t="shared" si="17"/>
        <v>#DIV/0!</v>
      </c>
      <c r="T172" s="23"/>
      <c r="U172" s="23"/>
      <c r="V172" s="23"/>
      <c r="W172" s="22"/>
      <c r="X172" s="23"/>
      <c r="Y172" s="23"/>
      <c r="Z172" s="23"/>
      <c r="AA172" s="23"/>
    </row>
    <row r="173" spans="1:27" ht="16">
      <c r="A173" s="52"/>
      <c r="D173" s="32">
        <v>3</v>
      </c>
      <c r="E173" s="8"/>
      <c r="F173" s="46">
        <f t="shared" si="16"/>
        <v>0</v>
      </c>
      <c r="G173" s="22">
        <f t="shared" si="18"/>
        <v>0</v>
      </c>
      <c r="H173" s="1"/>
      <c r="I173" s="1"/>
      <c r="J173" s="45"/>
      <c r="K173" s="45"/>
      <c r="L173" s="23">
        <f t="shared" si="19"/>
        <v>-108</v>
      </c>
      <c r="M173" s="24" t="e">
        <f t="shared" si="20"/>
        <v>#DIV/0!</v>
      </c>
      <c r="N173" s="24" t="e">
        <f t="shared" si="21"/>
        <v>#DIV/0!</v>
      </c>
      <c r="O173" s="22" t="e">
        <f t="shared" si="22"/>
        <v>#DIV/0!</v>
      </c>
      <c r="P173" s="23">
        <f t="shared" si="23"/>
        <v>-61</v>
      </c>
      <c r="Q173" s="24" t="e">
        <f t="shared" si="24"/>
        <v>#DIV/0!</v>
      </c>
      <c r="R173" s="24" t="e">
        <f t="shared" si="25"/>
        <v>#DIV/0!</v>
      </c>
      <c r="S173" s="25" t="e">
        <f t="shared" si="17"/>
        <v>#DIV/0!</v>
      </c>
      <c r="T173" s="28" t="e">
        <f>AVERAGE(N171:N173)</f>
        <v>#DIV/0!</v>
      </c>
      <c r="U173" s="28" t="e">
        <f>_xlfn.STDEV.S(N171:N173)</f>
        <v>#DIV/0!</v>
      </c>
      <c r="V173" s="28" t="e">
        <f>AVERAGE(R171:R173)</f>
        <v>#DIV/0!</v>
      </c>
      <c r="W173" s="29" t="e">
        <f>_xlfn.STDEV.S(R171:R173)</f>
        <v>#DIV/0!</v>
      </c>
      <c r="X173" s="28" t="e">
        <f>AVERAGE(O171:O173)</f>
        <v>#DIV/0!</v>
      </c>
      <c r="Y173" s="28" t="e">
        <f>_xlfn.STDEV.S(O171:O173)</f>
        <v>#DIV/0!</v>
      </c>
      <c r="Z173" s="28" t="e">
        <f>AVERAGE(S171:S173)</f>
        <v>#DIV/0!</v>
      </c>
      <c r="AA173" s="28" t="e">
        <f>_xlfn.STDEV.S(S171:S173)</f>
        <v>#DIV/0!</v>
      </c>
    </row>
    <row r="174" spans="1:27" ht="16">
      <c r="A174" s="51">
        <v>56</v>
      </c>
      <c r="B174" s="40"/>
      <c r="D174" s="7">
        <v>1</v>
      </c>
      <c r="E174" s="38"/>
      <c r="F174" s="46">
        <f t="shared" si="16"/>
        <v>0</v>
      </c>
      <c r="G174" s="22">
        <f t="shared" si="18"/>
        <v>0</v>
      </c>
      <c r="H174" s="1"/>
      <c r="I174" s="1"/>
      <c r="J174" s="45"/>
      <c r="K174" s="45"/>
      <c r="L174" s="23">
        <f t="shared" si="19"/>
        <v>-108</v>
      </c>
      <c r="M174" s="24" t="e">
        <f t="shared" si="20"/>
        <v>#DIV/0!</v>
      </c>
      <c r="N174" s="24" t="e">
        <f t="shared" si="21"/>
        <v>#DIV/0!</v>
      </c>
      <c r="O174" s="22" t="e">
        <f t="shared" si="22"/>
        <v>#DIV/0!</v>
      </c>
      <c r="P174" s="23">
        <f t="shared" si="23"/>
        <v>-61</v>
      </c>
      <c r="Q174" s="24" t="e">
        <f t="shared" si="24"/>
        <v>#DIV/0!</v>
      </c>
      <c r="R174" s="24" t="e">
        <f t="shared" si="25"/>
        <v>#DIV/0!</v>
      </c>
      <c r="S174" s="25" t="e">
        <f t="shared" si="17"/>
        <v>#DIV/0!</v>
      </c>
      <c r="T174" s="23"/>
      <c r="U174" s="23"/>
      <c r="V174" s="23"/>
      <c r="W174" s="22"/>
      <c r="X174" s="23"/>
      <c r="Y174" s="23"/>
      <c r="Z174" s="23"/>
      <c r="AA174" s="23"/>
    </row>
    <row r="175" spans="1:27" ht="16">
      <c r="A175" s="52"/>
      <c r="D175" s="7">
        <v>2</v>
      </c>
      <c r="E175" s="38"/>
      <c r="F175" s="46">
        <f t="shared" si="16"/>
        <v>0</v>
      </c>
      <c r="G175" s="22">
        <f t="shared" ref="G175:G196" si="26">LEN(E175)-LEN(SUBSTITUTE(E175,"L",""))</f>
        <v>0</v>
      </c>
      <c r="H175" s="1"/>
      <c r="I175" s="1"/>
      <c r="J175" s="45"/>
      <c r="K175" s="45"/>
      <c r="L175" s="23">
        <f t="shared" si="19"/>
        <v>-108</v>
      </c>
      <c r="M175" s="24" t="e">
        <f t="shared" si="20"/>
        <v>#DIV/0!</v>
      </c>
      <c r="N175" s="24" t="e">
        <f t="shared" si="21"/>
        <v>#DIV/0!</v>
      </c>
      <c r="O175" s="22" t="e">
        <f t="shared" si="22"/>
        <v>#DIV/0!</v>
      </c>
      <c r="P175" s="23">
        <f t="shared" si="23"/>
        <v>-61</v>
      </c>
      <c r="Q175" s="24" t="e">
        <f t="shared" si="24"/>
        <v>#DIV/0!</v>
      </c>
      <c r="R175" s="24" t="e">
        <f t="shared" si="25"/>
        <v>#DIV/0!</v>
      </c>
      <c r="S175" s="25" t="e">
        <f t="shared" si="17"/>
        <v>#DIV/0!</v>
      </c>
      <c r="T175" s="23"/>
      <c r="U175" s="23"/>
      <c r="V175" s="23"/>
      <c r="W175" s="22"/>
      <c r="X175" s="23"/>
      <c r="Y175" s="23"/>
      <c r="Z175" s="23"/>
      <c r="AA175" s="23"/>
    </row>
    <row r="176" spans="1:27" ht="16">
      <c r="A176" s="52"/>
      <c r="D176" s="32">
        <v>3</v>
      </c>
      <c r="E176" s="38"/>
      <c r="F176" s="46">
        <f t="shared" si="16"/>
        <v>0</v>
      </c>
      <c r="G176" s="22">
        <f t="shared" si="26"/>
        <v>0</v>
      </c>
      <c r="H176" s="1"/>
      <c r="I176" s="1"/>
      <c r="J176" s="45"/>
      <c r="K176" s="45"/>
      <c r="L176" s="27">
        <f t="shared" si="19"/>
        <v>-108</v>
      </c>
      <c r="M176" s="28" t="e">
        <f t="shared" si="20"/>
        <v>#DIV/0!</v>
      </c>
      <c r="N176" s="28" t="e">
        <f t="shared" si="21"/>
        <v>#DIV/0!</v>
      </c>
      <c r="O176" s="22" t="e">
        <f t="shared" si="22"/>
        <v>#DIV/0!</v>
      </c>
      <c r="P176" s="23">
        <f t="shared" si="23"/>
        <v>-61</v>
      </c>
      <c r="Q176" s="24" t="e">
        <f t="shared" si="24"/>
        <v>#DIV/0!</v>
      </c>
      <c r="R176" s="28" t="e">
        <f t="shared" si="25"/>
        <v>#DIV/0!</v>
      </c>
      <c r="S176" s="29" t="e">
        <f t="shared" si="17"/>
        <v>#DIV/0!</v>
      </c>
      <c r="T176" s="28" t="e">
        <f>AVERAGE(N174:N176)</f>
        <v>#DIV/0!</v>
      </c>
      <c r="U176" s="28" t="e">
        <f>_xlfn.STDEV.S(N174:N176)</f>
        <v>#DIV/0!</v>
      </c>
      <c r="V176" s="28" t="e">
        <f>AVERAGE(R174:R176)</f>
        <v>#DIV/0!</v>
      </c>
      <c r="W176" s="29" t="e">
        <f>_xlfn.STDEV.S(R174:R176)</f>
        <v>#DIV/0!</v>
      </c>
      <c r="X176" s="28" t="e">
        <f>AVERAGE(O174:O176)</f>
        <v>#DIV/0!</v>
      </c>
      <c r="Y176" s="28" t="e">
        <f>_xlfn.STDEV.S(O174:O176)</f>
        <v>#DIV/0!</v>
      </c>
      <c r="Z176" s="28" t="e">
        <f>AVERAGE(S174:S176)</f>
        <v>#DIV/0!</v>
      </c>
      <c r="AA176" s="28" t="e">
        <f>_xlfn.STDEV.S(S174:S176)</f>
        <v>#DIV/0!</v>
      </c>
    </row>
    <row r="177" spans="1:27" ht="16">
      <c r="A177" s="52">
        <v>57</v>
      </c>
      <c r="B177" s="40"/>
      <c r="D177" s="7">
        <v>1</v>
      </c>
      <c r="E177" s="38"/>
      <c r="F177" s="46">
        <f t="shared" si="16"/>
        <v>0</v>
      </c>
      <c r="G177" s="22">
        <f t="shared" si="26"/>
        <v>0</v>
      </c>
      <c r="H177" s="1"/>
      <c r="I177" s="1"/>
      <c r="J177" s="45"/>
      <c r="K177" s="45"/>
      <c r="L177" s="23">
        <f>I177-$I$8</f>
        <v>-108</v>
      </c>
      <c r="M177" s="24" t="e">
        <f>L177/H177</f>
        <v>#DIV/0!</v>
      </c>
      <c r="N177" s="24" t="e">
        <f>M177*$B$4*F177/(G177*1000)</f>
        <v>#DIV/0!</v>
      </c>
      <c r="O177" s="22" t="e">
        <f>1000*N177/F177</f>
        <v>#DIV/0!</v>
      </c>
      <c r="P177" s="23">
        <f t="shared" si="23"/>
        <v>-61</v>
      </c>
      <c r="Q177" s="24" t="e">
        <f t="shared" si="24"/>
        <v>#DIV/0!</v>
      </c>
      <c r="R177" s="24" t="e">
        <f t="shared" si="25"/>
        <v>#DIV/0!</v>
      </c>
      <c r="S177" s="25" t="e">
        <f t="shared" si="17"/>
        <v>#DIV/0!</v>
      </c>
      <c r="T177" s="23"/>
      <c r="U177" s="23"/>
      <c r="V177" s="23"/>
      <c r="W177" s="22"/>
      <c r="X177" s="23"/>
      <c r="Y177" s="23"/>
      <c r="Z177" s="23"/>
      <c r="AA177" s="23"/>
    </row>
    <row r="178" spans="1:27" ht="16">
      <c r="A178" s="52"/>
      <c r="D178" s="7">
        <v>2</v>
      </c>
      <c r="E178" s="38"/>
      <c r="F178" s="46">
        <f t="shared" si="16"/>
        <v>0</v>
      </c>
      <c r="G178" s="22">
        <f t="shared" si="26"/>
        <v>0</v>
      </c>
      <c r="H178" s="1"/>
      <c r="I178" s="1"/>
      <c r="J178" s="45"/>
      <c r="K178" s="45"/>
      <c r="L178" s="23">
        <f t="shared" ref="L178:L218" si="27">I178-$I$8</f>
        <v>-108</v>
      </c>
      <c r="M178" s="24" t="e">
        <f t="shared" ref="M178:M218" si="28">L178/H178</f>
        <v>#DIV/0!</v>
      </c>
      <c r="N178" s="24" t="e">
        <f t="shared" ref="N178:N218" si="29">M178*$B$4*F178/(G178*1000)</f>
        <v>#DIV/0!</v>
      </c>
      <c r="O178" s="22" t="e">
        <f t="shared" ref="O178:O218" si="30">1000*N178/F178</f>
        <v>#DIV/0!</v>
      </c>
      <c r="P178" s="23">
        <f t="shared" si="23"/>
        <v>-61</v>
      </c>
      <c r="Q178" s="24" t="e">
        <f t="shared" si="24"/>
        <v>#DIV/0!</v>
      </c>
      <c r="R178" s="24" t="e">
        <f t="shared" si="25"/>
        <v>#DIV/0!</v>
      </c>
      <c r="S178" s="25" t="e">
        <f t="shared" si="17"/>
        <v>#DIV/0!</v>
      </c>
      <c r="T178" s="23"/>
      <c r="U178" s="23"/>
      <c r="V178" s="23"/>
      <c r="W178" s="22"/>
      <c r="X178" s="23"/>
      <c r="Y178" s="23"/>
      <c r="Z178" s="23"/>
      <c r="AA178" s="23"/>
    </row>
    <row r="179" spans="1:27" ht="16">
      <c r="A179" s="53"/>
      <c r="D179" s="32">
        <v>3</v>
      </c>
      <c r="E179" s="38"/>
      <c r="F179" s="46">
        <f t="shared" si="16"/>
        <v>0</v>
      </c>
      <c r="G179" s="22">
        <f t="shared" si="26"/>
        <v>0</v>
      </c>
      <c r="H179" s="1"/>
      <c r="I179" s="1"/>
      <c r="J179" s="45"/>
      <c r="K179" s="45"/>
      <c r="L179" s="23">
        <f t="shared" si="27"/>
        <v>-108</v>
      </c>
      <c r="M179" s="24" t="e">
        <f t="shared" si="28"/>
        <v>#DIV/0!</v>
      </c>
      <c r="N179" s="24" t="e">
        <f t="shared" si="29"/>
        <v>#DIV/0!</v>
      </c>
      <c r="O179" s="22" t="e">
        <f t="shared" si="30"/>
        <v>#DIV/0!</v>
      </c>
      <c r="P179" s="23">
        <f t="shared" ref="P179:P218" si="31">K179-$K$8</f>
        <v>-61</v>
      </c>
      <c r="Q179" s="24" t="e">
        <f t="shared" ref="Q179:Q218" si="32">P179/J179</f>
        <v>#DIV/0!</v>
      </c>
      <c r="R179" s="24" t="e">
        <f t="shared" si="25"/>
        <v>#DIV/0!</v>
      </c>
      <c r="S179" s="25" t="e">
        <f t="shared" si="17"/>
        <v>#DIV/0!</v>
      </c>
      <c r="T179" s="28" t="e">
        <f>AVERAGE(N177:N179)</f>
        <v>#DIV/0!</v>
      </c>
      <c r="U179" s="28" t="e">
        <f>_xlfn.STDEV.S(N177:N179)</f>
        <v>#DIV/0!</v>
      </c>
      <c r="V179" s="28" t="e">
        <f>AVERAGE(R177:R179)</f>
        <v>#DIV/0!</v>
      </c>
      <c r="W179" s="29" t="e">
        <f>_xlfn.STDEV.S(R177:R179)</f>
        <v>#DIV/0!</v>
      </c>
      <c r="X179" s="28" t="e">
        <f>AVERAGE(O177:O179)</f>
        <v>#DIV/0!</v>
      </c>
      <c r="Y179" s="28" t="e">
        <f>_xlfn.STDEV.S(O177:O179)</f>
        <v>#DIV/0!</v>
      </c>
      <c r="Z179" s="28" t="e">
        <f>AVERAGE(S177:S179)</f>
        <v>#DIV/0!</v>
      </c>
      <c r="AA179" s="28" t="e">
        <f>_xlfn.STDEV.S(S177:S179)</f>
        <v>#DIV/0!</v>
      </c>
    </row>
    <row r="180" spans="1:27" ht="16">
      <c r="A180" s="52">
        <v>58</v>
      </c>
      <c r="B180" s="40"/>
      <c r="D180" s="7">
        <v>1</v>
      </c>
      <c r="E180" s="38"/>
      <c r="F180" s="46">
        <f t="shared" si="16"/>
        <v>0</v>
      </c>
      <c r="G180" s="22">
        <f t="shared" si="26"/>
        <v>0</v>
      </c>
      <c r="H180" s="1"/>
      <c r="I180" s="1"/>
      <c r="J180" s="45"/>
      <c r="K180" s="45"/>
      <c r="L180" s="23">
        <f t="shared" si="27"/>
        <v>-108</v>
      </c>
      <c r="M180" s="24" t="e">
        <f t="shared" si="28"/>
        <v>#DIV/0!</v>
      </c>
      <c r="N180" s="24" t="e">
        <f t="shared" si="29"/>
        <v>#DIV/0!</v>
      </c>
      <c r="O180" s="22" t="e">
        <f t="shared" si="30"/>
        <v>#DIV/0!</v>
      </c>
      <c r="P180" s="23">
        <f t="shared" si="31"/>
        <v>-61</v>
      </c>
      <c r="Q180" s="24" t="e">
        <f t="shared" si="32"/>
        <v>#DIV/0!</v>
      </c>
      <c r="R180" s="24" t="e">
        <f t="shared" si="25"/>
        <v>#DIV/0!</v>
      </c>
      <c r="S180" s="25" t="e">
        <f t="shared" si="17"/>
        <v>#DIV/0!</v>
      </c>
      <c r="T180" s="23"/>
      <c r="U180" s="23"/>
      <c r="V180" s="23"/>
      <c r="W180" s="22"/>
      <c r="X180" s="23"/>
      <c r="Y180" s="23"/>
      <c r="Z180" s="23"/>
      <c r="AA180" s="23"/>
    </row>
    <row r="181" spans="1:27" ht="16">
      <c r="A181" s="52"/>
      <c r="D181" s="7">
        <v>2</v>
      </c>
      <c r="E181" s="38"/>
      <c r="F181" s="46">
        <f t="shared" si="16"/>
        <v>0</v>
      </c>
      <c r="G181" s="22">
        <f t="shared" si="26"/>
        <v>0</v>
      </c>
      <c r="H181" s="1"/>
      <c r="I181" s="1"/>
      <c r="J181" s="45"/>
      <c r="K181" s="45"/>
      <c r="L181" s="23">
        <f t="shared" si="27"/>
        <v>-108</v>
      </c>
      <c r="M181" s="24" t="e">
        <f t="shared" si="28"/>
        <v>#DIV/0!</v>
      </c>
      <c r="N181" s="24" t="e">
        <f t="shared" si="29"/>
        <v>#DIV/0!</v>
      </c>
      <c r="O181" s="22" t="e">
        <f t="shared" si="30"/>
        <v>#DIV/0!</v>
      </c>
      <c r="P181" s="23">
        <f t="shared" si="31"/>
        <v>-61</v>
      </c>
      <c r="Q181" s="24" t="e">
        <f t="shared" si="32"/>
        <v>#DIV/0!</v>
      </c>
      <c r="R181" s="24" t="e">
        <f t="shared" si="25"/>
        <v>#DIV/0!</v>
      </c>
      <c r="S181" s="25" t="e">
        <f t="shared" si="17"/>
        <v>#DIV/0!</v>
      </c>
      <c r="T181" s="23"/>
      <c r="U181" s="23"/>
      <c r="V181" s="23"/>
      <c r="W181" s="22"/>
      <c r="X181" s="23"/>
      <c r="Y181" s="23"/>
      <c r="Z181" s="23"/>
      <c r="AA181" s="23"/>
    </row>
    <row r="182" spans="1:27" ht="16">
      <c r="A182" s="52"/>
      <c r="D182" s="32">
        <v>3</v>
      </c>
      <c r="E182" s="38"/>
      <c r="F182" s="46">
        <f t="shared" si="16"/>
        <v>0</v>
      </c>
      <c r="G182" s="22">
        <f t="shared" si="26"/>
        <v>0</v>
      </c>
      <c r="H182" s="1"/>
      <c r="I182" s="1"/>
      <c r="J182" s="45"/>
      <c r="K182" s="45"/>
      <c r="L182" s="23">
        <f t="shared" si="27"/>
        <v>-108</v>
      </c>
      <c r="M182" s="24" t="e">
        <f t="shared" si="28"/>
        <v>#DIV/0!</v>
      </c>
      <c r="N182" s="24" t="e">
        <f t="shared" si="29"/>
        <v>#DIV/0!</v>
      </c>
      <c r="O182" s="22" t="e">
        <f t="shared" si="30"/>
        <v>#DIV/0!</v>
      </c>
      <c r="P182" s="23">
        <f t="shared" si="31"/>
        <v>-61</v>
      </c>
      <c r="Q182" s="24" t="e">
        <f t="shared" si="32"/>
        <v>#DIV/0!</v>
      </c>
      <c r="R182" s="24" t="e">
        <f t="shared" si="25"/>
        <v>#DIV/0!</v>
      </c>
      <c r="S182" s="25" t="e">
        <f t="shared" si="17"/>
        <v>#DIV/0!</v>
      </c>
      <c r="T182" s="28" t="e">
        <f>AVERAGE(N180:N182)</f>
        <v>#DIV/0!</v>
      </c>
      <c r="U182" s="28" t="e">
        <f>_xlfn.STDEV.S(N180:N182)</f>
        <v>#DIV/0!</v>
      </c>
      <c r="V182" s="28" t="e">
        <f>AVERAGE(R180:R182)</f>
        <v>#DIV/0!</v>
      </c>
      <c r="W182" s="29" t="e">
        <f>_xlfn.STDEV.S(R180:R182)</f>
        <v>#DIV/0!</v>
      </c>
      <c r="X182" s="28" t="e">
        <f>AVERAGE(O180:O182)</f>
        <v>#DIV/0!</v>
      </c>
      <c r="Y182" s="28" t="e">
        <f>_xlfn.STDEV.S(O180:O182)</f>
        <v>#DIV/0!</v>
      </c>
      <c r="Z182" s="28" t="e">
        <f>AVERAGE(S180:S182)</f>
        <v>#DIV/0!</v>
      </c>
      <c r="AA182" s="28" t="e">
        <f>_xlfn.STDEV.S(S180:S182)</f>
        <v>#DIV/0!</v>
      </c>
    </row>
    <row r="183" spans="1:27" ht="16">
      <c r="A183" s="51">
        <v>59</v>
      </c>
      <c r="B183" s="40"/>
      <c r="D183" s="7">
        <v>1</v>
      </c>
      <c r="E183" s="38"/>
      <c r="F183" s="46">
        <f t="shared" si="16"/>
        <v>0</v>
      </c>
      <c r="G183" s="22">
        <f t="shared" si="26"/>
        <v>0</v>
      </c>
      <c r="H183" s="1"/>
      <c r="I183" s="1"/>
      <c r="J183" s="45"/>
      <c r="K183" s="45"/>
      <c r="L183" s="23">
        <f t="shared" si="27"/>
        <v>-108</v>
      </c>
      <c r="M183" s="24" t="e">
        <f t="shared" si="28"/>
        <v>#DIV/0!</v>
      </c>
      <c r="N183" s="24" t="e">
        <f t="shared" si="29"/>
        <v>#DIV/0!</v>
      </c>
      <c r="O183" s="22" t="e">
        <f t="shared" si="30"/>
        <v>#DIV/0!</v>
      </c>
      <c r="P183" s="23">
        <f t="shared" si="31"/>
        <v>-61</v>
      </c>
      <c r="Q183" s="24" t="e">
        <f t="shared" si="32"/>
        <v>#DIV/0!</v>
      </c>
      <c r="R183" s="24" t="e">
        <f t="shared" si="25"/>
        <v>#DIV/0!</v>
      </c>
      <c r="S183" s="25" t="e">
        <f t="shared" si="17"/>
        <v>#DIV/0!</v>
      </c>
      <c r="T183" s="23"/>
      <c r="U183" s="23"/>
      <c r="V183" s="23"/>
      <c r="W183" s="22"/>
      <c r="X183" s="23"/>
      <c r="Y183" s="23"/>
      <c r="Z183" s="23"/>
      <c r="AA183" s="23"/>
    </row>
    <row r="184" spans="1:27" ht="16">
      <c r="A184" s="52"/>
      <c r="D184" s="7">
        <v>2</v>
      </c>
      <c r="E184" s="38"/>
      <c r="F184" s="46">
        <f t="shared" si="16"/>
        <v>0</v>
      </c>
      <c r="G184" s="22">
        <f t="shared" si="26"/>
        <v>0</v>
      </c>
      <c r="H184" s="1"/>
      <c r="I184" s="1"/>
      <c r="J184" s="45"/>
      <c r="K184" s="45"/>
      <c r="L184" s="23">
        <f t="shared" si="27"/>
        <v>-108</v>
      </c>
      <c r="M184" s="24" t="e">
        <f t="shared" si="28"/>
        <v>#DIV/0!</v>
      </c>
      <c r="N184" s="24" t="e">
        <f t="shared" si="29"/>
        <v>#DIV/0!</v>
      </c>
      <c r="O184" s="22" t="e">
        <f t="shared" si="30"/>
        <v>#DIV/0!</v>
      </c>
      <c r="P184" s="23">
        <f t="shared" si="31"/>
        <v>-61</v>
      </c>
      <c r="Q184" s="24" t="e">
        <f t="shared" si="32"/>
        <v>#DIV/0!</v>
      </c>
      <c r="R184" s="24" t="e">
        <f t="shared" si="25"/>
        <v>#DIV/0!</v>
      </c>
      <c r="S184" s="25" t="e">
        <f t="shared" si="17"/>
        <v>#DIV/0!</v>
      </c>
      <c r="T184" s="23"/>
      <c r="U184" s="23"/>
      <c r="V184" s="23"/>
      <c r="W184" s="22"/>
      <c r="X184" s="23"/>
      <c r="Y184" s="23"/>
      <c r="Z184" s="23"/>
      <c r="AA184" s="23"/>
    </row>
    <row r="185" spans="1:27" ht="16">
      <c r="A185" s="52"/>
      <c r="D185" s="32">
        <v>3</v>
      </c>
      <c r="E185" s="38"/>
      <c r="F185" s="46">
        <f t="shared" si="16"/>
        <v>0</v>
      </c>
      <c r="G185" s="22">
        <f t="shared" si="26"/>
        <v>0</v>
      </c>
      <c r="H185" s="1"/>
      <c r="I185" s="1"/>
      <c r="J185" s="45"/>
      <c r="K185" s="45"/>
      <c r="L185" s="23">
        <f t="shared" si="27"/>
        <v>-108</v>
      </c>
      <c r="M185" s="24" t="e">
        <f t="shared" si="28"/>
        <v>#DIV/0!</v>
      </c>
      <c r="N185" s="24" t="e">
        <f t="shared" si="29"/>
        <v>#DIV/0!</v>
      </c>
      <c r="O185" s="22" t="e">
        <f t="shared" si="30"/>
        <v>#DIV/0!</v>
      </c>
      <c r="P185" s="23">
        <f t="shared" si="31"/>
        <v>-61</v>
      </c>
      <c r="Q185" s="24" t="e">
        <f t="shared" si="32"/>
        <v>#DIV/0!</v>
      </c>
      <c r="R185" s="24" t="e">
        <f t="shared" si="25"/>
        <v>#DIV/0!</v>
      </c>
      <c r="S185" s="25" t="e">
        <f t="shared" si="17"/>
        <v>#DIV/0!</v>
      </c>
      <c r="T185" s="28" t="e">
        <f>AVERAGE(N183:N185)</f>
        <v>#DIV/0!</v>
      </c>
      <c r="U185" s="28" t="e">
        <f>_xlfn.STDEV.S(N183:N185)</f>
        <v>#DIV/0!</v>
      </c>
      <c r="V185" s="28" t="e">
        <f>AVERAGE(R183:R185)</f>
        <v>#DIV/0!</v>
      </c>
      <c r="W185" s="29" t="e">
        <f>_xlfn.STDEV.S(R183:R185)</f>
        <v>#DIV/0!</v>
      </c>
      <c r="X185" s="28" t="e">
        <f>AVERAGE(O183:O185)</f>
        <v>#DIV/0!</v>
      </c>
      <c r="Y185" s="28" t="e">
        <f>_xlfn.STDEV.S(O183:O185)</f>
        <v>#DIV/0!</v>
      </c>
      <c r="Z185" s="28" t="e">
        <f>AVERAGE(S183:S185)</f>
        <v>#DIV/0!</v>
      </c>
      <c r="AA185" s="28" t="e">
        <f>_xlfn.STDEV.S(S183:S185)</f>
        <v>#DIV/0!</v>
      </c>
    </row>
    <row r="186" spans="1:27" ht="16">
      <c r="A186" s="51">
        <v>60</v>
      </c>
      <c r="B186" s="51"/>
      <c r="C186" s="51"/>
      <c r="D186" s="7">
        <v>1</v>
      </c>
      <c r="E186" s="38"/>
      <c r="F186" s="46">
        <f t="shared" si="16"/>
        <v>0</v>
      </c>
      <c r="G186" s="22">
        <f t="shared" si="26"/>
        <v>0</v>
      </c>
      <c r="H186" s="1"/>
      <c r="I186" s="1"/>
      <c r="J186" s="45"/>
      <c r="K186" s="45"/>
      <c r="L186" s="23">
        <f t="shared" si="27"/>
        <v>-108</v>
      </c>
      <c r="M186" s="24" t="e">
        <f t="shared" si="28"/>
        <v>#DIV/0!</v>
      </c>
      <c r="N186" s="24" t="e">
        <f t="shared" si="29"/>
        <v>#DIV/0!</v>
      </c>
      <c r="O186" s="22" t="e">
        <f t="shared" si="30"/>
        <v>#DIV/0!</v>
      </c>
      <c r="P186" s="23">
        <f t="shared" si="31"/>
        <v>-61</v>
      </c>
      <c r="Q186" s="24" t="e">
        <f t="shared" si="32"/>
        <v>#DIV/0!</v>
      </c>
      <c r="R186" s="24" t="e">
        <f t="shared" si="25"/>
        <v>#DIV/0!</v>
      </c>
      <c r="S186" s="25" t="e">
        <f t="shared" si="17"/>
        <v>#DIV/0!</v>
      </c>
      <c r="T186" s="23"/>
      <c r="U186" s="23"/>
      <c r="V186" s="23"/>
      <c r="W186" s="22"/>
      <c r="X186" s="23"/>
      <c r="Y186" s="23"/>
      <c r="Z186" s="23"/>
      <c r="AA186" s="23"/>
    </row>
    <row r="187" spans="1:27" ht="16">
      <c r="A187" s="52"/>
      <c r="B187" s="52"/>
      <c r="C187" s="52"/>
      <c r="D187" s="7">
        <v>2</v>
      </c>
      <c r="E187" s="38"/>
      <c r="F187" s="46">
        <f t="shared" si="16"/>
        <v>0</v>
      </c>
      <c r="G187" s="22">
        <f t="shared" si="26"/>
        <v>0</v>
      </c>
      <c r="H187" s="1"/>
      <c r="I187" s="1"/>
      <c r="J187" s="45"/>
      <c r="K187" s="45"/>
      <c r="L187" s="23">
        <f t="shared" si="27"/>
        <v>-108</v>
      </c>
      <c r="M187" s="24" t="e">
        <f t="shared" si="28"/>
        <v>#DIV/0!</v>
      </c>
      <c r="N187" s="24" t="e">
        <f t="shared" si="29"/>
        <v>#DIV/0!</v>
      </c>
      <c r="O187" s="22" t="e">
        <f t="shared" si="30"/>
        <v>#DIV/0!</v>
      </c>
      <c r="P187" s="23">
        <f t="shared" si="31"/>
        <v>-61</v>
      </c>
      <c r="Q187" s="24" t="e">
        <f t="shared" si="32"/>
        <v>#DIV/0!</v>
      </c>
      <c r="R187" s="24" t="e">
        <f t="shared" si="25"/>
        <v>#DIV/0!</v>
      </c>
      <c r="S187" s="25" t="e">
        <f t="shared" si="17"/>
        <v>#DIV/0!</v>
      </c>
      <c r="T187" s="23"/>
      <c r="U187" s="23"/>
      <c r="V187" s="23"/>
      <c r="W187" s="22"/>
      <c r="X187" s="23"/>
      <c r="Y187" s="23"/>
      <c r="Z187" s="23"/>
      <c r="AA187" s="23"/>
    </row>
    <row r="188" spans="1:27" ht="16">
      <c r="A188" s="52"/>
      <c r="B188" s="53"/>
      <c r="C188" s="53"/>
      <c r="D188" s="32">
        <v>3</v>
      </c>
      <c r="E188" s="38"/>
      <c r="F188" s="46">
        <f t="shared" si="16"/>
        <v>0</v>
      </c>
      <c r="G188" s="22">
        <f t="shared" si="26"/>
        <v>0</v>
      </c>
      <c r="H188" s="1"/>
      <c r="I188" s="1"/>
      <c r="J188" s="45"/>
      <c r="K188" s="45"/>
      <c r="L188" s="23">
        <f t="shared" si="27"/>
        <v>-108</v>
      </c>
      <c r="M188" s="24" t="e">
        <f t="shared" si="28"/>
        <v>#DIV/0!</v>
      </c>
      <c r="N188" s="24" t="e">
        <f t="shared" si="29"/>
        <v>#DIV/0!</v>
      </c>
      <c r="O188" s="22" t="e">
        <f t="shared" si="30"/>
        <v>#DIV/0!</v>
      </c>
      <c r="P188" s="23">
        <f t="shared" si="31"/>
        <v>-61</v>
      </c>
      <c r="Q188" s="24" t="e">
        <f t="shared" si="32"/>
        <v>#DIV/0!</v>
      </c>
      <c r="R188" s="24" t="e">
        <f t="shared" si="25"/>
        <v>#DIV/0!</v>
      </c>
      <c r="S188" s="25" t="e">
        <f t="shared" si="17"/>
        <v>#DIV/0!</v>
      </c>
      <c r="T188" s="28" t="e">
        <f>AVERAGE(N186:N188)</f>
        <v>#DIV/0!</v>
      </c>
      <c r="U188" s="28" t="e">
        <f>_xlfn.STDEV.S(N186:N188)</f>
        <v>#DIV/0!</v>
      </c>
      <c r="V188" s="28" t="e">
        <f>AVERAGE(R186:R188)</f>
        <v>#DIV/0!</v>
      </c>
      <c r="W188" s="29" t="e">
        <f>_xlfn.STDEV.S(R186:R188)</f>
        <v>#DIV/0!</v>
      </c>
      <c r="X188" s="28" t="e">
        <f>AVERAGE(O186:O188)</f>
        <v>#DIV/0!</v>
      </c>
      <c r="Y188" s="28" t="e">
        <f>_xlfn.STDEV.S(O186:O188)</f>
        <v>#DIV/0!</v>
      </c>
      <c r="Z188" s="28" t="e">
        <f>AVERAGE(S186:S188)</f>
        <v>#DIV/0!</v>
      </c>
      <c r="AA188" s="28" t="e">
        <f>_xlfn.STDEV.S(S186:S188)</f>
        <v>#DIV/0!</v>
      </c>
    </row>
    <row r="189" spans="1:27" ht="16">
      <c r="A189" s="51">
        <v>61</v>
      </c>
      <c r="B189" s="51"/>
      <c r="C189" s="51"/>
      <c r="D189" s="7">
        <v>1</v>
      </c>
      <c r="E189" s="38"/>
      <c r="F189" s="46">
        <f t="shared" si="16"/>
        <v>0</v>
      </c>
      <c r="G189" s="22">
        <f t="shared" si="26"/>
        <v>0</v>
      </c>
      <c r="H189" s="1"/>
      <c r="I189" s="1"/>
      <c r="J189" s="45"/>
      <c r="K189" s="45"/>
      <c r="L189" s="23">
        <f t="shared" si="27"/>
        <v>-108</v>
      </c>
      <c r="M189" s="24" t="e">
        <f t="shared" si="28"/>
        <v>#DIV/0!</v>
      </c>
      <c r="N189" s="24" t="e">
        <f t="shared" si="29"/>
        <v>#DIV/0!</v>
      </c>
      <c r="O189" s="22" t="e">
        <f t="shared" si="30"/>
        <v>#DIV/0!</v>
      </c>
      <c r="P189" s="23">
        <f t="shared" si="31"/>
        <v>-61</v>
      </c>
      <c r="Q189" s="24" t="e">
        <f t="shared" si="32"/>
        <v>#DIV/0!</v>
      </c>
      <c r="R189" s="24" t="e">
        <f t="shared" si="25"/>
        <v>#DIV/0!</v>
      </c>
      <c r="S189" s="25" t="e">
        <f t="shared" si="17"/>
        <v>#DIV/0!</v>
      </c>
      <c r="T189" s="23"/>
      <c r="U189" s="23"/>
      <c r="V189" s="23"/>
      <c r="W189" s="22"/>
      <c r="X189" s="23"/>
      <c r="Y189" s="23"/>
      <c r="Z189" s="23"/>
      <c r="AA189" s="23"/>
    </row>
    <row r="190" spans="1:27" ht="16">
      <c r="A190" s="52"/>
      <c r="B190" s="52"/>
      <c r="C190" s="52"/>
      <c r="D190" s="7">
        <v>2</v>
      </c>
      <c r="E190" s="38"/>
      <c r="F190" s="46">
        <f t="shared" si="16"/>
        <v>0</v>
      </c>
      <c r="G190" s="22">
        <f t="shared" si="26"/>
        <v>0</v>
      </c>
      <c r="H190" s="1"/>
      <c r="I190" s="1"/>
      <c r="J190" s="45"/>
      <c r="K190" s="45"/>
      <c r="L190" s="23">
        <f t="shared" si="27"/>
        <v>-108</v>
      </c>
      <c r="M190" s="24" t="e">
        <f t="shared" si="28"/>
        <v>#DIV/0!</v>
      </c>
      <c r="N190" s="24" t="e">
        <f t="shared" si="29"/>
        <v>#DIV/0!</v>
      </c>
      <c r="O190" s="22" t="e">
        <f t="shared" si="30"/>
        <v>#DIV/0!</v>
      </c>
      <c r="P190" s="23">
        <f t="shared" si="31"/>
        <v>-61</v>
      </c>
      <c r="Q190" s="24" t="e">
        <f t="shared" si="32"/>
        <v>#DIV/0!</v>
      </c>
      <c r="R190" s="24" t="e">
        <f t="shared" si="25"/>
        <v>#DIV/0!</v>
      </c>
      <c r="S190" s="25" t="e">
        <f t="shared" si="17"/>
        <v>#DIV/0!</v>
      </c>
      <c r="T190" s="23"/>
      <c r="U190" s="23"/>
      <c r="V190" s="23"/>
      <c r="W190" s="22"/>
      <c r="X190" s="23"/>
      <c r="Y190" s="23"/>
      <c r="Z190" s="23"/>
      <c r="AA190" s="23"/>
    </row>
    <row r="191" spans="1:27" ht="16">
      <c r="A191" s="52"/>
      <c r="B191" s="53"/>
      <c r="C191" s="53"/>
      <c r="D191" s="32">
        <v>3</v>
      </c>
      <c r="E191" s="38"/>
      <c r="F191" s="46">
        <f t="shared" si="16"/>
        <v>0</v>
      </c>
      <c r="G191" s="22">
        <f t="shared" si="26"/>
        <v>0</v>
      </c>
      <c r="H191" s="1"/>
      <c r="I191" s="1"/>
      <c r="J191" s="45"/>
      <c r="K191" s="45"/>
      <c r="L191" s="23">
        <f t="shared" si="27"/>
        <v>-108</v>
      </c>
      <c r="M191" s="24" t="e">
        <f t="shared" si="28"/>
        <v>#DIV/0!</v>
      </c>
      <c r="N191" s="24" t="e">
        <f t="shared" si="29"/>
        <v>#DIV/0!</v>
      </c>
      <c r="O191" s="22" t="e">
        <f t="shared" si="30"/>
        <v>#DIV/0!</v>
      </c>
      <c r="P191" s="23">
        <f t="shared" si="31"/>
        <v>-61</v>
      </c>
      <c r="Q191" s="24" t="e">
        <f t="shared" si="32"/>
        <v>#DIV/0!</v>
      </c>
      <c r="R191" s="24" t="e">
        <f t="shared" si="25"/>
        <v>#DIV/0!</v>
      </c>
      <c r="S191" s="25" t="e">
        <f t="shared" si="17"/>
        <v>#DIV/0!</v>
      </c>
      <c r="T191" s="28" t="e">
        <f>AVERAGE(N189:N191)</f>
        <v>#DIV/0!</v>
      </c>
      <c r="U191" s="28" t="e">
        <f>_xlfn.STDEV.S(N189:N191)</f>
        <v>#DIV/0!</v>
      </c>
      <c r="V191" s="28" t="e">
        <f>AVERAGE(R189:R191)</f>
        <v>#DIV/0!</v>
      </c>
      <c r="W191" s="29" t="e">
        <f>_xlfn.STDEV.S(R189:R191)</f>
        <v>#DIV/0!</v>
      </c>
      <c r="X191" s="28" t="e">
        <f>AVERAGE(O189:O191)</f>
        <v>#DIV/0!</v>
      </c>
      <c r="Y191" s="28" t="e">
        <f>_xlfn.STDEV.S(O189:O191)</f>
        <v>#DIV/0!</v>
      </c>
      <c r="Z191" s="28" t="e">
        <f>AVERAGE(S189:S191)</f>
        <v>#DIV/0!</v>
      </c>
      <c r="AA191" s="28" t="e">
        <f>_xlfn.STDEV.S(S189:S191)</f>
        <v>#DIV/0!</v>
      </c>
    </row>
    <row r="192" spans="1:27" ht="16">
      <c r="A192" s="51">
        <v>62</v>
      </c>
      <c r="B192" s="51"/>
      <c r="C192" s="51"/>
      <c r="D192" s="7">
        <v>1</v>
      </c>
      <c r="E192" s="38"/>
      <c r="F192" s="46">
        <f t="shared" si="16"/>
        <v>0</v>
      </c>
      <c r="G192" s="22">
        <f t="shared" si="26"/>
        <v>0</v>
      </c>
      <c r="H192" s="1"/>
      <c r="I192" s="1"/>
      <c r="J192" s="45"/>
      <c r="K192" s="45"/>
      <c r="L192" s="23">
        <f t="shared" si="27"/>
        <v>-108</v>
      </c>
      <c r="M192" s="24" t="e">
        <f t="shared" si="28"/>
        <v>#DIV/0!</v>
      </c>
      <c r="N192" s="24" t="e">
        <f t="shared" si="29"/>
        <v>#DIV/0!</v>
      </c>
      <c r="O192" s="22" t="e">
        <f t="shared" si="30"/>
        <v>#DIV/0!</v>
      </c>
      <c r="P192" s="23">
        <f t="shared" si="31"/>
        <v>-61</v>
      </c>
      <c r="Q192" s="24" t="e">
        <f t="shared" si="32"/>
        <v>#DIV/0!</v>
      </c>
      <c r="R192" s="24" t="e">
        <f t="shared" si="25"/>
        <v>#DIV/0!</v>
      </c>
      <c r="S192" s="25" t="e">
        <f t="shared" si="17"/>
        <v>#DIV/0!</v>
      </c>
      <c r="T192" s="23"/>
      <c r="U192" s="23"/>
      <c r="V192" s="23"/>
      <c r="W192" s="22"/>
      <c r="X192" s="23"/>
      <c r="Y192" s="23"/>
      <c r="Z192" s="23"/>
      <c r="AA192" s="23"/>
    </row>
    <row r="193" spans="1:27" ht="16">
      <c r="A193" s="52"/>
      <c r="B193" s="52"/>
      <c r="C193" s="52"/>
      <c r="D193" s="7">
        <v>2</v>
      </c>
      <c r="E193" s="38"/>
      <c r="F193" s="46">
        <f t="shared" si="16"/>
        <v>0</v>
      </c>
      <c r="G193" s="22">
        <f t="shared" si="26"/>
        <v>0</v>
      </c>
      <c r="H193" s="1"/>
      <c r="I193" s="1"/>
      <c r="J193" s="45"/>
      <c r="K193" s="45"/>
      <c r="L193" s="23">
        <f t="shared" si="27"/>
        <v>-108</v>
      </c>
      <c r="M193" s="24" t="e">
        <f t="shared" si="28"/>
        <v>#DIV/0!</v>
      </c>
      <c r="N193" s="24" t="e">
        <f t="shared" si="29"/>
        <v>#DIV/0!</v>
      </c>
      <c r="O193" s="22" t="e">
        <f t="shared" si="30"/>
        <v>#DIV/0!</v>
      </c>
      <c r="P193" s="23">
        <f t="shared" si="31"/>
        <v>-61</v>
      </c>
      <c r="Q193" s="24" t="e">
        <f t="shared" si="32"/>
        <v>#DIV/0!</v>
      </c>
      <c r="R193" s="24" t="e">
        <f t="shared" si="25"/>
        <v>#DIV/0!</v>
      </c>
      <c r="S193" s="25" t="e">
        <f t="shared" si="17"/>
        <v>#DIV/0!</v>
      </c>
      <c r="T193" s="23"/>
      <c r="U193" s="23"/>
      <c r="V193" s="23"/>
      <c r="W193" s="22"/>
      <c r="X193" s="23"/>
      <c r="Y193" s="23"/>
      <c r="Z193" s="23"/>
      <c r="AA193" s="23"/>
    </row>
    <row r="194" spans="1:27" ht="16">
      <c r="A194" s="52"/>
      <c r="B194" s="53"/>
      <c r="C194" s="53"/>
      <c r="D194" s="32">
        <v>3</v>
      </c>
      <c r="E194" s="38"/>
      <c r="F194" s="46">
        <f t="shared" si="16"/>
        <v>0</v>
      </c>
      <c r="G194" s="22">
        <f t="shared" si="26"/>
        <v>0</v>
      </c>
      <c r="H194" s="1"/>
      <c r="I194" s="1"/>
      <c r="J194" s="45"/>
      <c r="K194" s="45"/>
      <c r="L194" s="23">
        <f t="shared" si="27"/>
        <v>-108</v>
      </c>
      <c r="M194" s="24" t="e">
        <f t="shared" si="28"/>
        <v>#DIV/0!</v>
      </c>
      <c r="N194" s="24" t="e">
        <f t="shared" si="29"/>
        <v>#DIV/0!</v>
      </c>
      <c r="O194" s="22" t="e">
        <f t="shared" si="30"/>
        <v>#DIV/0!</v>
      </c>
      <c r="P194" s="23">
        <f t="shared" si="31"/>
        <v>-61</v>
      </c>
      <c r="Q194" s="24" t="e">
        <f t="shared" si="32"/>
        <v>#DIV/0!</v>
      </c>
      <c r="R194" s="24" t="e">
        <f t="shared" si="25"/>
        <v>#DIV/0!</v>
      </c>
      <c r="S194" s="25" t="e">
        <f t="shared" si="17"/>
        <v>#DIV/0!</v>
      </c>
      <c r="T194" s="28" t="e">
        <f>AVERAGE(N192:N194)</f>
        <v>#DIV/0!</v>
      </c>
      <c r="U194" s="28" t="e">
        <f>_xlfn.STDEV.S(N192:N194)</f>
        <v>#DIV/0!</v>
      </c>
      <c r="V194" s="28" t="e">
        <f>AVERAGE(R192:R194)</f>
        <v>#DIV/0!</v>
      </c>
      <c r="W194" s="29" t="e">
        <f>_xlfn.STDEV.S(R192:R194)</f>
        <v>#DIV/0!</v>
      </c>
      <c r="X194" s="28" t="e">
        <f>AVERAGE(O192:O194)</f>
        <v>#DIV/0!</v>
      </c>
      <c r="Y194" s="28" t="e">
        <f>_xlfn.STDEV.S(O192:O194)</f>
        <v>#DIV/0!</v>
      </c>
      <c r="Z194" s="28" t="e">
        <f>AVERAGE(S192:S194)</f>
        <v>#DIV/0!</v>
      </c>
      <c r="AA194" s="28" t="e">
        <f>_xlfn.STDEV.S(S192:S194)</f>
        <v>#DIV/0!</v>
      </c>
    </row>
    <row r="195" spans="1:27" ht="16">
      <c r="A195" s="51">
        <v>63</v>
      </c>
      <c r="C195" s="51"/>
      <c r="D195" s="7">
        <v>1</v>
      </c>
      <c r="E195" s="38"/>
      <c r="F195" s="46">
        <f t="shared" si="16"/>
        <v>0</v>
      </c>
      <c r="G195" s="22">
        <f t="shared" si="26"/>
        <v>0</v>
      </c>
      <c r="H195" s="1"/>
      <c r="I195" s="1"/>
      <c r="J195" s="45"/>
      <c r="K195" s="45"/>
      <c r="L195" s="23">
        <f t="shared" si="27"/>
        <v>-108</v>
      </c>
      <c r="M195" s="24" t="e">
        <f t="shared" si="28"/>
        <v>#DIV/0!</v>
      </c>
      <c r="N195" s="24" t="e">
        <f t="shared" si="29"/>
        <v>#DIV/0!</v>
      </c>
      <c r="O195" s="22" t="e">
        <f t="shared" si="30"/>
        <v>#DIV/0!</v>
      </c>
      <c r="P195" s="23">
        <f t="shared" si="31"/>
        <v>-61</v>
      </c>
      <c r="Q195" s="24" t="e">
        <f t="shared" si="32"/>
        <v>#DIV/0!</v>
      </c>
      <c r="R195" s="24" t="e">
        <f t="shared" si="25"/>
        <v>#DIV/0!</v>
      </c>
      <c r="S195" s="25" t="e">
        <f t="shared" si="17"/>
        <v>#DIV/0!</v>
      </c>
      <c r="T195" s="23"/>
      <c r="U195" s="23"/>
      <c r="V195" s="23"/>
      <c r="W195" s="22"/>
      <c r="X195" s="23"/>
      <c r="Y195" s="23"/>
      <c r="Z195" s="23"/>
      <c r="AA195" s="23"/>
    </row>
    <row r="196" spans="1:27" ht="16">
      <c r="A196" s="52"/>
      <c r="C196" s="52"/>
      <c r="D196" s="7">
        <v>2</v>
      </c>
      <c r="E196" s="38"/>
      <c r="F196" s="46">
        <f t="shared" si="16"/>
        <v>0</v>
      </c>
      <c r="G196" s="22">
        <f t="shared" si="26"/>
        <v>0</v>
      </c>
      <c r="H196" s="1"/>
      <c r="I196" s="1"/>
      <c r="J196" s="45"/>
      <c r="K196" s="45"/>
      <c r="L196" s="23">
        <f t="shared" si="27"/>
        <v>-108</v>
      </c>
      <c r="M196" s="24" t="e">
        <f t="shared" si="28"/>
        <v>#DIV/0!</v>
      </c>
      <c r="N196" s="24" t="e">
        <f t="shared" si="29"/>
        <v>#DIV/0!</v>
      </c>
      <c r="O196" s="22" t="e">
        <f t="shared" si="30"/>
        <v>#DIV/0!</v>
      </c>
      <c r="P196" s="23">
        <f t="shared" si="31"/>
        <v>-61</v>
      </c>
      <c r="Q196" s="24" t="e">
        <f t="shared" si="32"/>
        <v>#DIV/0!</v>
      </c>
      <c r="R196" s="24" t="e">
        <f t="shared" si="25"/>
        <v>#DIV/0!</v>
      </c>
      <c r="S196" s="25" t="e">
        <f t="shared" si="17"/>
        <v>#DIV/0!</v>
      </c>
      <c r="T196" s="23"/>
      <c r="U196" s="23"/>
      <c r="V196" s="23"/>
      <c r="W196" s="22"/>
      <c r="X196" s="23"/>
      <c r="Y196" s="23"/>
      <c r="Z196" s="23"/>
      <c r="AA196" s="23"/>
    </row>
    <row r="197" spans="1:27" ht="16">
      <c r="A197" s="52"/>
      <c r="C197" s="53"/>
      <c r="D197" s="32">
        <v>3</v>
      </c>
      <c r="E197" s="38"/>
      <c r="F197" s="46">
        <f t="shared" si="16"/>
        <v>0</v>
      </c>
      <c r="G197" s="22">
        <f>LEN(E197)-LEN(SUBSTITUTE(E197,"L",""))</f>
        <v>0</v>
      </c>
      <c r="H197" s="1"/>
      <c r="I197" s="1"/>
      <c r="J197" s="45"/>
      <c r="K197" s="45"/>
      <c r="L197" s="23">
        <f t="shared" si="27"/>
        <v>-108</v>
      </c>
      <c r="M197" s="24" t="e">
        <f t="shared" si="28"/>
        <v>#DIV/0!</v>
      </c>
      <c r="N197" s="24" t="e">
        <f t="shared" si="29"/>
        <v>#DIV/0!</v>
      </c>
      <c r="O197" s="22" t="e">
        <f t="shared" si="30"/>
        <v>#DIV/0!</v>
      </c>
      <c r="P197" s="23">
        <f t="shared" si="31"/>
        <v>-61</v>
      </c>
      <c r="Q197" s="24" t="e">
        <f t="shared" si="32"/>
        <v>#DIV/0!</v>
      </c>
      <c r="R197" s="24" t="e">
        <f t="shared" si="25"/>
        <v>#DIV/0!</v>
      </c>
      <c r="S197" s="25" t="e">
        <f t="shared" si="17"/>
        <v>#DIV/0!</v>
      </c>
      <c r="T197" s="28" t="e">
        <f>AVERAGE(N195:N197)</f>
        <v>#DIV/0!</v>
      </c>
      <c r="U197" s="28" t="e">
        <f>_xlfn.STDEV.S(N195:N197)</f>
        <v>#DIV/0!</v>
      </c>
      <c r="V197" s="28" t="e">
        <f>AVERAGE(R195:R197)</f>
        <v>#DIV/0!</v>
      </c>
      <c r="W197" s="29" t="e">
        <f>_xlfn.STDEV.S(R195:R197)</f>
        <v>#DIV/0!</v>
      </c>
      <c r="X197" s="28" t="e">
        <f>AVERAGE(O195:O197)</f>
        <v>#DIV/0!</v>
      </c>
      <c r="Y197" s="28" t="e">
        <f>_xlfn.STDEV.S(O195:O197)</f>
        <v>#DIV/0!</v>
      </c>
      <c r="Z197" s="28" t="e">
        <f>AVERAGE(S195:S197)</f>
        <v>#DIV/0!</v>
      </c>
      <c r="AA197" s="28" t="e">
        <f>_xlfn.STDEV.S(S195:S197)</f>
        <v>#DIV/0!</v>
      </c>
    </row>
    <row r="198" spans="1:27" ht="16">
      <c r="A198" s="51">
        <v>64</v>
      </c>
      <c r="C198" s="51"/>
      <c r="D198" s="7">
        <v>1</v>
      </c>
      <c r="E198" s="38"/>
      <c r="F198" s="46">
        <f t="shared" si="16"/>
        <v>0</v>
      </c>
      <c r="G198" s="22">
        <f t="shared" ref="G198:G209" si="33">LEN(E198)-LEN(SUBSTITUTE(E198,"L",""))</f>
        <v>0</v>
      </c>
      <c r="H198" s="1"/>
      <c r="I198" s="1"/>
      <c r="J198" s="45"/>
      <c r="K198" s="45"/>
      <c r="L198" s="23">
        <f t="shared" si="27"/>
        <v>-108</v>
      </c>
      <c r="M198" s="24" t="e">
        <f t="shared" si="28"/>
        <v>#DIV/0!</v>
      </c>
      <c r="N198" s="24" t="e">
        <f t="shared" si="29"/>
        <v>#DIV/0!</v>
      </c>
      <c r="O198" s="22" t="e">
        <f t="shared" si="30"/>
        <v>#DIV/0!</v>
      </c>
      <c r="P198" s="23">
        <f t="shared" si="31"/>
        <v>-61</v>
      </c>
      <c r="Q198" s="24" t="e">
        <f t="shared" si="32"/>
        <v>#DIV/0!</v>
      </c>
      <c r="R198" s="24" t="e">
        <f t="shared" si="25"/>
        <v>#DIV/0!</v>
      </c>
      <c r="S198" s="25" t="e">
        <f t="shared" si="17"/>
        <v>#DIV/0!</v>
      </c>
      <c r="T198" s="23"/>
      <c r="U198" s="23"/>
      <c r="V198" s="23"/>
      <c r="W198" s="22"/>
      <c r="X198" s="23"/>
      <c r="Y198" s="23"/>
      <c r="Z198" s="23"/>
      <c r="AA198" s="23"/>
    </row>
    <row r="199" spans="1:27" ht="16">
      <c r="A199" s="52"/>
      <c r="C199" s="52"/>
      <c r="D199" s="7">
        <v>2</v>
      </c>
      <c r="E199" s="38"/>
      <c r="F199" s="46">
        <f t="shared" si="16"/>
        <v>0</v>
      </c>
      <c r="G199" s="22">
        <f t="shared" si="33"/>
        <v>0</v>
      </c>
      <c r="H199" s="1"/>
      <c r="I199" s="1"/>
      <c r="J199" s="45"/>
      <c r="K199" s="45"/>
      <c r="L199" s="23">
        <f t="shared" si="27"/>
        <v>-108</v>
      </c>
      <c r="M199" s="24" t="e">
        <f t="shared" si="28"/>
        <v>#DIV/0!</v>
      </c>
      <c r="N199" s="24" t="e">
        <f t="shared" si="29"/>
        <v>#DIV/0!</v>
      </c>
      <c r="O199" s="22" t="e">
        <f t="shared" si="30"/>
        <v>#DIV/0!</v>
      </c>
      <c r="P199" s="23">
        <f t="shared" si="31"/>
        <v>-61</v>
      </c>
      <c r="Q199" s="24" t="e">
        <f t="shared" si="32"/>
        <v>#DIV/0!</v>
      </c>
      <c r="R199" s="24" t="e">
        <f t="shared" si="25"/>
        <v>#DIV/0!</v>
      </c>
      <c r="S199" s="25" t="e">
        <f t="shared" si="17"/>
        <v>#DIV/0!</v>
      </c>
      <c r="T199" s="23"/>
      <c r="U199" s="23"/>
      <c r="V199" s="23"/>
      <c r="W199" s="22"/>
      <c r="X199" s="23"/>
      <c r="Y199" s="23"/>
      <c r="Z199" s="23"/>
      <c r="AA199" s="23"/>
    </row>
    <row r="200" spans="1:27" ht="16">
      <c r="A200" s="53"/>
      <c r="C200" s="53"/>
      <c r="D200" s="32">
        <v>3</v>
      </c>
      <c r="E200" s="38"/>
      <c r="F200" s="46">
        <f t="shared" ref="F200:F209" si="34">LEN(E200)*110</f>
        <v>0</v>
      </c>
      <c r="G200" s="22">
        <f t="shared" si="33"/>
        <v>0</v>
      </c>
      <c r="H200" s="1"/>
      <c r="I200" s="1"/>
      <c r="J200" s="45"/>
      <c r="K200" s="45"/>
      <c r="L200" s="23">
        <f t="shared" si="27"/>
        <v>-108</v>
      </c>
      <c r="M200" s="24" t="e">
        <f t="shared" si="28"/>
        <v>#DIV/0!</v>
      </c>
      <c r="N200" s="24" t="e">
        <f t="shared" si="29"/>
        <v>#DIV/0!</v>
      </c>
      <c r="O200" s="22" t="e">
        <f t="shared" si="30"/>
        <v>#DIV/0!</v>
      </c>
      <c r="P200" s="23">
        <f t="shared" si="31"/>
        <v>-61</v>
      </c>
      <c r="Q200" s="24" t="e">
        <f t="shared" si="32"/>
        <v>#DIV/0!</v>
      </c>
      <c r="R200" s="24" t="e">
        <f t="shared" si="25"/>
        <v>#DIV/0!</v>
      </c>
      <c r="S200" s="25" t="e">
        <f t="shared" si="17"/>
        <v>#DIV/0!</v>
      </c>
      <c r="T200" s="28" t="e">
        <f>AVERAGE(N198:N200)</f>
        <v>#DIV/0!</v>
      </c>
      <c r="U200" s="28" t="e">
        <f>_xlfn.STDEV.S(N198:N200)</f>
        <v>#DIV/0!</v>
      </c>
      <c r="V200" s="28" t="e">
        <f>AVERAGE(R198:R200)</f>
        <v>#DIV/0!</v>
      </c>
      <c r="W200" s="29" t="e">
        <f>_xlfn.STDEV.S(R198:R200)</f>
        <v>#DIV/0!</v>
      </c>
      <c r="X200" s="28" t="e">
        <f>AVERAGE(O198:O200)</f>
        <v>#DIV/0!</v>
      </c>
      <c r="Y200" s="28" t="e">
        <f>_xlfn.STDEV.S(O198:O200)</f>
        <v>#DIV/0!</v>
      </c>
      <c r="Z200" s="28" t="e">
        <f>AVERAGE(S198:S200)</f>
        <v>#DIV/0!</v>
      </c>
      <c r="AA200" s="28" t="e">
        <f>_xlfn.STDEV.S(S198:S200)</f>
        <v>#DIV/0!</v>
      </c>
    </row>
    <row r="201" spans="1:27" ht="16">
      <c r="A201" s="52">
        <v>65</v>
      </c>
      <c r="C201" s="51"/>
      <c r="D201" s="7">
        <v>1</v>
      </c>
      <c r="E201" s="38"/>
      <c r="F201" s="46">
        <f t="shared" si="34"/>
        <v>0</v>
      </c>
      <c r="G201" s="22">
        <f t="shared" si="33"/>
        <v>0</v>
      </c>
      <c r="H201" s="1"/>
      <c r="I201" s="1"/>
      <c r="J201" s="45"/>
      <c r="K201" s="45"/>
      <c r="L201" s="23">
        <f t="shared" si="27"/>
        <v>-108</v>
      </c>
      <c r="M201" s="24" t="e">
        <f t="shared" si="28"/>
        <v>#DIV/0!</v>
      </c>
      <c r="N201" s="24" t="e">
        <f t="shared" si="29"/>
        <v>#DIV/0!</v>
      </c>
      <c r="O201" s="22" t="e">
        <f t="shared" si="30"/>
        <v>#DIV/0!</v>
      </c>
      <c r="P201" s="23">
        <f t="shared" si="31"/>
        <v>-61</v>
      </c>
      <c r="Q201" s="24" t="e">
        <f t="shared" si="32"/>
        <v>#DIV/0!</v>
      </c>
      <c r="R201" s="24" t="e">
        <f t="shared" si="25"/>
        <v>#DIV/0!</v>
      </c>
      <c r="S201" s="25" t="e">
        <f t="shared" si="17"/>
        <v>#DIV/0!</v>
      </c>
      <c r="T201" s="23"/>
      <c r="U201" s="23"/>
      <c r="V201" s="23"/>
      <c r="W201" s="22"/>
      <c r="X201" s="23"/>
      <c r="Y201" s="23"/>
      <c r="Z201" s="23"/>
      <c r="AA201" s="23"/>
    </row>
    <row r="202" spans="1:27" ht="16">
      <c r="A202" s="52"/>
      <c r="C202" s="52"/>
      <c r="D202" s="7">
        <v>2</v>
      </c>
      <c r="E202" s="38"/>
      <c r="F202" s="46">
        <f t="shared" si="34"/>
        <v>0</v>
      </c>
      <c r="G202" s="22">
        <f t="shared" si="33"/>
        <v>0</v>
      </c>
      <c r="H202" s="1"/>
      <c r="I202" s="1"/>
      <c r="J202" s="45"/>
      <c r="K202" s="45"/>
      <c r="L202" s="23">
        <f t="shared" si="27"/>
        <v>-108</v>
      </c>
      <c r="M202" s="24" t="e">
        <f t="shared" si="28"/>
        <v>#DIV/0!</v>
      </c>
      <c r="N202" s="24" t="e">
        <f t="shared" si="29"/>
        <v>#DIV/0!</v>
      </c>
      <c r="O202" s="22" t="e">
        <f t="shared" si="30"/>
        <v>#DIV/0!</v>
      </c>
      <c r="P202" s="23">
        <f t="shared" si="31"/>
        <v>-61</v>
      </c>
      <c r="Q202" s="24" t="e">
        <f t="shared" si="32"/>
        <v>#DIV/0!</v>
      </c>
      <c r="R202" s="24" t="e">
        <f t="shared" si="25"/>
        <v>#DIV/0!</v>
      </c>
      <c r="S202" s="25" t="e">
        <f t="shared" si="17"/>
        <v>#DIV/0!</v>
      </c>
      <c r="T202" s="23"/>
      <c r="U202" s="23"/>
      <c r="V202" s="23"/>
      <c r="W202" s="22"/>
      <c r="X202" s="23"/>
      <c r="Y202" s="23"/>
      <c r="Z202" s="23"/>
      <c r="AA202" s="23"/>
    </row>
    <row r="203" spans="1:27" ht="16">
      <c r="A203" s="52"/>
      <c r="C203" s="53"/>
      <c r="D203" s="32">
        <v>3</v>
      </c>
      <c r="E203" s="38"/>
      <c r="F203" s="46">
        <f t="shared" si="34"/>
        <v>0</v>
      </c>
      <c r="G203" s="26">
        <f t="shared" si="33"/>
        <v>0</v>
      </c>
      <c r="H203" s="1"/>
      <c r="I203" s="1"/>
      <c r="J203" s="45"/>
      <c r="K203" s="45"/>
      <c r="L203" s="23">
        <f t="shared" si="27"/>
        <v>-108</v>
      </c>
      <c r="M203" s="24" t="e">
        <f t="shared" si="28"/>
        <v>#DIV/0!</v>
      </c>
      <c r="N203" s="24" t="e">
        <f t="shared" si="29"/>
        <v>#DIV/0!</v>
      </c>
      <c r="O203" s="22" t="e">
        <f t="shared" si="30"/>
        <v>#DIV/0!</v>
      </c>
      <c r="P203" s="23">
        <f t="shared" si="31"/>
        <v>-61</v>
      </c>
      <c r="Q203" s="24" t="e">
        <f t="shared" si="32"/>
        <v>#DIV/0!</v>
      </c>
      <c r="R203" s="24" t="e">
        <f t="shared" si="25"/>
        <v>#DIV/0!</v>
      </c>
      <c r="S203" s="25" t="e">
        <f t="shared" si="17"/>
        <v>#DIV/0!</v>
      </c>
      <c r="T203" s="28" t="e">
        <f>AVERAGE(N201:N203)</f>
        <v>#DIV/0!</v>
      </c>
      <c r="U203" s="28" t="e">
        <f>_xlfn.STDEV.S(N201:N203)</f>
        <v>#DIV/0!</v>
      </c>
      <c r="V203" s="28" t="e">
        <f>AVERAGE(R201:R203)</f>
        <v>#DIV/0!</v>
      </c>
      <c r="W203" s="29" t="e">
        <f>_xlfn.STDEV.S(R201:R203)</f>
        <v>#DIV/0!</v>
      </c>
      <c r="X203" s="28" t="e">
        <f>AVERAGE(O201:O203)</f>
        <v>#DIV/0!</v>
      </c>
      <c r="Y203" s="28" t="e">
        <f>_xlfn.STDEV.S(O201:O203)</f>
        <v>#DIV/0!</v>
      </c>
      <c r="Z203" s="28" t="e">
        <f>AVERAGE(S201:S203)</f>
        <v>#DIV/0!</v>
      </c>
      <c r="AA203" s="28" t="e">
        <f>_xlfn.STDEV.S(S201:S203)</f>
        <v>#DIV/0!</v>
      </c>
    </row>
    <row r="204" spans="1:27" ht="16">
      <c r="A204" s="51">
        <v>66</v>
      </c>
      <c r="C204" s="51"/>
      <c r="D204" s="7">
        <v>1</v>
      </c>
      <c r="E204" s="38"/>
      <c r="F204" s="46">
        <f t="shared" si="34"/>
        <v>0</v>
      </c>
      <c r="G204" s="22">
        <f t="shared" si="33"/>
        <v>0</v>
      </c>
      <c r="H204" s="1"/>
      <c r="I204" s="1"/>
      <c r="J204" s="45"/>
      <c r="K204" s="45"/>
      <c r="L204" s="23">
        <f t="shared" si="27"/>
        <v>-108</v>
      </c>
      <c r="M204" s="24" t="e">
        <f t="shared" si="28"/>
        <v>#DIV/0!</v>
      </c>
      <c r="N204" s="24" t="e">
        <f t="shared" si="29"/>
        <v>#DIV/0!</v>
      </c>
      <c r="O204" s="22" t="e">
        <f t="shared" si="30"/>
        <v>#DIV/0!</v>
      </c>
      <c r="P204" s="23">
        <f t="shared" si="31"/>
        <v>-61</v>
      </c>
      <c r="Q204" s="24" t="e">
        <f t="shared" si="32"/>
        <v>#DIV/0!</v>
      </c>
      <c r="R204" s="24" t="e">
        <f t="shared" si="25"/>
        <v>#DIV/0!</v>
      </c>
      <c r="S204" s="25" t="e">
        <f t="shared" si="17"/>
        <v>#DIV/0!</v>
      </c>
      <c r="T204" s="23"/>
      <c r="U204" s="23"/>
      <c r="V204" s="23"/>
      <c r="W204" s="22"/>
      <c r="X204" s="23"/>
      <c r="Y204" s="23"/>
      <c r="Z204" s="23"/>
      <c r="AA204" s="23"/>
    </row>
    <row r="205" spans="1:27" ht="16">
      <c r="A205" s="52"/>
      <c r="C205" s="52"/>
      <c r="D205" s="7">
        <v>2</v>
      </c>
      <c r="E205" s="38"/>
      <c r="F205" s="46">
        <f t="shared" si="34"/>
        <v>0</v>
      </c>
      <c r="G205" s="22">
        <f t="shared" si="33"/>
        <v>0</v>
      </c>
      <c r="H205" s="1"/>
      <c r="I205" s="1"/>
      <c r="J205" s="45"/>
      <c r="K205" s="45"/>
      <c r="L205" s="23">
        <f t="shared" si="27"/>
        <v>-108</v>
      </c>
      <c r="M205" s="24" t="e">
        <f t="shared" si="28"/>
        <v>#DIV/0!</v>
      </c>
      <c r="N205" s="24" t="e">
        <f t="shared" si="29"/>
        <v>#DIV/0!</v>
      </c>
      <c r="O205" s="22" t="e">
        <f t="shared" si="30"/>
        <v>#DIV/0!</v>
      </c>
      <c r="P205" s="23">
        <f t="shared" si="31"/>
        <v>-61</v>
      </c>
      <c r="Q205" s="24" t="e">
        <f t="shared" si="32"/>
        <v>#DIV/0!</v>
      </c>
      <c r="R205" s="24" t="e">
        <f t="shared" si="25"/>
        <v>#DIV/0!</v>
      </c>
      <c r="S205" s="25" t="e">
        <f t="shared" si="17"/>
        <v>#DIV/0!</v>
      </c>
      <c r="T205" s="23"/>
      <c r="U205" s="23"/>
      <c r="V205" s="23"/>
      <c r="W205" s="22"/>
      <c r="X205" s="23"/>
      <c r="Y205" s="23"/>
      <c r="Z205" s="23"/>
      <c r="AA205" s="23"/>
    </row>
    <row r="206" spans="1:27" ht="16">
      <c r="A206" s="52"/>
      <c r="C206" s="53"/>
      <c r="D206" s="32">
        <v>3</v>
      </c>
      <c r="E206" s="38"/>
      <c r="F206" s="46">
        <f t="shared" si="34"/>
        <v>0</v>
      </c>
      <c r="G206" s="26">
        <f t="shared" si="33"/>
        <v>0</v>
      </c>
      <c r="H206" s="1"/>
      <c r="I206" s="1"/>
      <c r="J206" s="45"/>
      <c r="K206" s="45"/>
      <c r="L206" s="23">
        <f t="shared" si="27"/>
        <v>-108</v>
      </c>
      <c r="M206" s="24" t="e">
        <f t="shared" si="28"/>
        <v>#DIV/0!</v>
      </c>
      <c r="N206" s="24" t="e">
        <f t="shared" si="29"/>
        <v>#DIV/0!</v>
      </c>
      <c r="O206" s="22" t="e">
        <f t="shared" si="30"/>
        <v>#DIV/0!</v>
      </c>
      <c r="P206" s="23">
        <f t="shared" si="31"/>
        <v>-61</v>
      </c>
      <c r="Q206" s="24" t="e">
        <f t="shared" si="32"/>
        <v>#DIV/0!</v>
      </c>
      <c r="R206" s="24" t="e">
        <f t="shared" si="25"/>
        <v>#DIV/0!</v>
      </c>
      <c r="S206" s="25" t="e">
        <f t="shared" si="17"/>
        <v>#DIV/0!</v>
      </c>
      <c r="T206" s="28" t="e">
        <f>AVERAGE(N204:N206)</f>
        <v>#DIV/0!</v>
      </c>
      <c r="U206" s="28" t="e">
        <f>_xlfn.STDEV.S(N204:N206)</f>
        <v>#DIV/0!</v>
      </c>
      <c r="V206" s="28" t="e">
        <f>AVERAGE(R204:R206)</f>
        <v>#DIV/0!</v>
      </c>
      <c r="W206" s="29" t="e">
        <f>_xlfn.STDEV.S(R204:R206)</f>
        <v>#DIV/0!</v>
      </c>
      <c r="X206" s="28" t="e">
        <f>AVERAGE(O204:O206)</f>
        <v>#DIV/0!</v>
      </c>
      <c r="Y206" s="28" t="e">
        <f>_xlfn.STDEV.S(O204:O206)</f>
        <v>#DIV/0!</v>
      </c>
      <c r="Z206" s="28" t="e">
        <f>AVERAGE(S204:S206)</f>
        <v>#DIV/0!</v>
      </c>
      <c r="AA206" s="28" t="e">
        <f>_xlfn.STDEV.S(S204:S206)</f>
        <v>#DIV/0!</v>
      </c>
    </row>
    <row r="207" spans="1:27" ht="16">
      <c r="A207" s="51">
        <v>67</v>
      </c>
      <c r="C207" s="51"/>
      <c r="D207" s="7">
        <v>1</v>
      </c>
      <c r="E207" s="38"/>
      <c r="F207" s="46">
        <f t="shared" si="34"/>
        <v>0</v>
      </c>
      <c r="G207" s="26">
        <f t="shared" si="33"/>
        <v>0</v>
      </c>
      <c r="H207" s="1"/>
      <c r="I207" s="1"/>
      <c r="J207" s="45"/>
      <c r="K207" s="45"/>
      <c r="L207" s="23">
        <f t="shared" si="27"/>
        <v>-108</v>
      </c>
      <c r="M207" s="24" t="e">
        <f t="shared" si="28"/>
        <v>#DIV/0!</v>
      </c>
      <c r="N207" s="24" t="e">
        <f>M207*$B$4*#REF!/(G207*1000)</f>
        <v>#DIV/0!</v>
      </c>
      <c r="O207" s="22" t="e">
        <f>1000*N207/#REF!</f>
        <v>#DIV/0!</v>
      </c>
      <c r="P207" s="23">
        <f t="shared" si="31"/>
        <v>-61</v>
      </c>
      <c r="Q207" s="24" t="e">
        <f t="shared" si="32"/>
        <v>#DIV/0!</v>
      </c>
      <c r="R207" s="24" t="e">
        <f t="shared" si="25"/>
        <v>#DIV/0!</v>
      </c>
      <c r="S207" s="25" t="e">
        <f t="shared" si="17"/>
        <v>#DIV/0!</v>
      </c>
      <c r="T207" s="23"/>
      <c r="U207" s="23"/>
      <c r="V207" s="23"/>
      <c r="W207" s="22"/>
      <c r="X207" s="23"/>
      <c r="Y207" s="23"/>
      <c r="Z207" s="23"/>
      <c r="AA207" s="23"/>
    </row>
    <row r="208" spans="1:27" ht="16">
      <c r="A208" s="52"/>
      <c r="C208" s="52"/>
      <c r="D208" s="7">
        <v>2</v>
      </c>
      <c r="E208" s="38"/>
      <c r="F208" s="46">
        <f t="shared" si="34"/>
        <v>0</v>
      </c>
      <c r="G208" s="26">
        <f t="shared" si="33"/>
        <v>0</v>
      </c>
      <c r="H208" s="1"/>
      <c r="I208" s="1"/>
      <c r="J208" s="45"/>
      <c r="K208" s="45"/>
      <c r="L208" s="23">
        <f t="shared" si="27"/>
        <v>-108</v>
      </c>
      <c r="M208" s="24" t="e">
        <f t="shared" si="28"/>
        <v>#DIV/0!</v>
      </c>
      <c r="N208" s="24" t="e">
        <f>M208*$B$4*#REF!/(G208*1000)</f>
        <v>#DIV/0!</v>
      </c>
      <c r="O208" s="22" t="e">
        <f>1000*N208/#REF!</f>
        <v>#DIV/0!</v>
      </c>
      <c r="P208" s="23">
        <f t="shared" si="31"/>
        <v>-61</v>
      </c>
      <c r="Q208" s="24" t="e">
        <f t="shared" si="32"/>
        <v>#DIV/0!</v>
      </c>
      <c r="R208" s="24" t="e">
        <f t="shared" si="25"/>
        <v>#DIV/0!</v>
      </c>
      <c r="S208" s="25" t="e">
        <f t="shared" si="17"/>
        <v>#DIV/0!</v>
      </c>
      <c r="T208" s="23"/>
      <c r="U208" s="23"/>
      <c r="V208" s="23"/>
      <c r="W208" s="22"/>
      <c r="X208" s="23"/>
      <c r="Y208" s="23"/>
      <c r="Z208" s="23"/>
      <c r="AA208" s="23"/>
    </row>
    <row r="209" spans="1:27" ht="16">
      <c r="A209" s="52"/>
      <c r="C209" s="53"/>
      <c r="D209" s="32">
        <v>3</v>
      </c>
      <c r="E209" s="38"/>
      <c r="F209" s="46">
        <f t="shared" si="34"/>
        <v>0</v>
      </c>
      <c r="G209" s="26">
        <f t="shared" si="33"/>
        <v>0</v>
      </c>
      <c r="H209" s="1"/>
      <c r="I209" s="1"/>
      <c r="J209" s="45"/>
      <c r="K209" s="45"/>
      <c r="L209" s="23">
        <f t="shared" si="27"/>
        <v>-108</v>
      </c>
      <c r="M209" s="24" t="e">
        <f t="shared" si="28"/>
        <v>#DIV/0!</v>
      </c>
      <c r="N209" s="24" t="e">
        <f>M209*$B$4*#REF!/(G209*1000)</f>
        <v>#DIV/0!</v>
      </c>
      <c r="O209" s="22" t="e">
        <f>1000*N209/#REF!</f>
        <v>#DIV/0!</v>
      </c>
      <c r="P209" s="23">
        <f t="shared" si="31"/>
        <v>-61</v>
      </c>
      <c r="Q209" s="24" t="e">
        <f t="shared" si="32"/>
        <v>#DIV/0!</v>
      </c>
      <c r="R209" s="24" t="e">
        <f t="shared" si="25"/>
        <v>#DIV/0!</v>
      </c>
      <c r="S209" s="25" t="e">
        <f t="shared" si="17"/>
        <v>#DIV/0!</v>
      </c>
      <c r="T209" s="28" t="e">
        <f>AVERAGE(N207:N209)</f>
        <v>#DIV/0!</v>
      </c>
      <c r="U209" s="28" t="e">
        <f>_xlfn.STDEV.S(N207:N209)</f>
        <v>#DIV/0!</v>
      </c>
      <c r="V209" s="28" t="e">
        <f>AVERAGE(R207:R209)</f>
        <v>#DIV/0!</v>
      </c>
      <c r="W209" s="29" t="e">
        <f>_xlfn.STDEV.S(R207:R209)</f>
        <v>#DIV/0!</v>
      </c>
      <c r="X209" s="28" t="e">
        <f>AVERAGE(O207:O209)</f>
        <v>#DIV/0!</v>
      </c>
      <c r="Y209" s="28" t="e">
        <f>_xlfn.STDEV.S(O207:O209)</f>
        <v>#DIV/0!</v>
      </c>
      <c r="Z209" s="28" t="e">
        <f>AVERAGE(S207:S209)</f>
        <v>#DIV/0!</v>
      </c>
      <c r="AA209" s="28" t="e">
        <f>_xlfn.STDEV.S(S207:S209)</f>
        <v>#DIV/0!</v>
      </c>
    </row>
    <row r="210" spans="1:27" ht="16">
      <c r="A210" s="51">
        <v>68</v>
      </c>
      <c r="D210" s="7">
        <v>1</v>
      </c>
      <c r="E210" s="38"/>
      <c r="F210" s="46">
        <f t="shared" ref="F210:F218" si="35">LEN(E210)*110</f>
        <v>0</v>
      </c>
      <c r="G210" s="26">
        <f t="shared" ref="G210:G218" si="36">LEN(E210)-LEN(SUBSTITUTE(E210,"L",""))</f>
        <v>0</v>
      </c>
      <c r="H210" s="1"/>
      <c r="I210" s="1"/>
      <c r="J210" s="45"/>
      <c r="K210" s="45"/>
      <c r="L210" s="23">
        <f t="shared" si="27"/>
        <v>-108</v>
      </c>
      <c r="M210" s="24" t="e">
        <f t="shared" si="28"/>
        <v>#DIV/0!</v>
      </c>
      <c r="N210" s="24" t="e">
        <f>M210*$B$4*F207/(G210*1000)</f>
        <v>#DIV/0!</v>
      </c>
      <c r="O210" s="22" t="e">
        <f>1000*N210/F207</f>
        <v>#DIV/0!</v>
      </c>
      <c r="P210" s="23">
        <f t="shared" si="31"/>
        <v>-61</v>
      </c>
      <c r="Q210" s="24" t="e">
        <f t="shared" si="32"/>
        <v>#DIV/0!</v>
      </c>
      <c r="R210" s="24" t="e">
        <f>Q210*$B$4*F207/(G210*1000)</f>
        <v>#DIV/0!</v>
      </c>
      <c r="S210" s="25" t="e">
        <f>1000*R210/F207</f>
        <v>#DIV/0!</v>
      </c>
      <c r="T210" s="23"/>
      <c r="U210" s="23"/>
      <c r="V210" s="23"/>
      <c r="W210" s="22"/>
      <c r="X210" s="23"/>
      <c r="Y210" s="23"/>
      <c r="Z210" s="23"/>
      <c r="AA210" s="23"/>
    </row>
    <row r="211" spans="1:27" ht="16">
      <c r="A211" s="52"/>
      <c r="D211" s="7">
        <v>2</v>
      </c>
      <c r="E211" s="38"/>
      <c r="F211" s="46">
        <f t="shared" si="35"/>
        <v>0</v>
      </c>
      <c r="G211" s="26">
        <f t="shared" si="36"/>
        <v>0</v>
      </c>
      <c r="H211" s="1"/>
      <c r="I211" s="1"/>
      <c r="J211" s="45"/>
      <c r="K211" s="45"/>
      <c r="L211" s="23">
        <f t="shared" si="27"/>
        <v>-108</v>
      </c>
      <c r="M211" s="24" t="e">
        <f t="shared" si="28"/>
        <v>#DIV/0!</v>
      </c>
      <c r="N211" s="24" t="e">
        <f>M211*$B$4*F208/(G211*1000)</f>
        <v>#DIV/0!</v>
      </c>
      <c r="O211" s="22" t="e">
        <f>1000*N211/F208</f>
        <v>#DIV/0!</v>
      </c>
      <c r="P211" s="23">
        <f t="shared" si="31"/>
        <v>-61</v>
      </c>
      <c r="Q211" s="24" t="e">
        <f t="shared" si="32"/>
        <v>#DIV/0!</v>
      </c>
      <c r="R211" s="24" t="e">
        <f>Q211*$B$4*F208/(G211*1000)</f>
        <v>#DIV/0!</v>
      </c>
      <c r="S211" s="25" t="e">
        <f>1000*R211/F208</f>
        <v>#DIV/0!</v>
      </c>
      <c r="T211" s="23"/>
      <c r="U211" s="23"/>
      <c r="V211" s="23"/>
      <c r="W211" s="22"/>
      <c r="X211" s="23"/>
      <c r="Y211" s="23"/>
      <c r="Z211" s="23"/>
      <c r="AA211" s="23"/>
    </row>
    <row r="212" spans="1:27" ht="16">
      <c r="A212" s="52"/>
      <c r="D212" s="32">
        <v>3</v>
      </c>
      <c r="E212" s="38"/>
      <c r="F212" s="46">
        <f t="shared" si="35"/>
        <v>0</v>
      </c>
      <c r="G212" s="26">
        <f t="shared" si="36"/>
        <v>0</v>
      </c>
      <c r="H212" s="1"/>
      <c r="I212" s="1"/>
      <c r="J212" s="45"/>
      <c r="K212" s="45"/>
      <c r="L212" s="23">
        <f t="shared" si="27"/>
        <v>-108</v>
      </c>
      <c r="M212" s="24" t="e">
        <f t="shared" si="28"/>
        <v>#DIV/0!</v>
      </c>
      <c r="N212" s="24" t="e">
        <f>M212*$B$4*F209/(G212*1000)</f>
        <v>#DIV/0!</v>
      </c>
      <c r="O212" s="22" t="e">
        <f>1000*N212/F209</f>
        <v>#DIV/0!</v>
      </c>
      <c r="P212" s="23">
        <f t="shared" si="31"/>
        <v>-61</v>
      </c>
      <c r="Q212" s="24" t="e">
        <f t="shared" si="32"/>
        <v>#DIV/0!</v>
      </c>
      <c r="R212" s="24" t="e">
        <f>Q212*$B$4*F209/(G212*1000)</f>
        <v>#DIV/0!</v>
      </c>
      <c r="S212" s="25" t="e">
        <f>1000*R212/F209</f>
        <v>#DIV/0!</v>
      </c>
      <c r="T212" s="28" t="e">
        <f>AVERAGE(N210:N212)</f>
        <v>#DIV/0!</v>
      </c>
      <c r="U212" s="28" t="e">
        <f>_xlfn.STDEV.S(N210:N212)</f>
        <v>#DIV/0!</v>
      </c>
      <c r="V212" s="28" t="e">
        <f>AVERAGE(R210:R212)</f>
        <v>#DIV/0!</v>
      </c>
      <c r="W212" s="29" t="e">
        <f>_xlfn.STDEV.S(R210:R212)</f>
        <v>#DIV/0!</v>
      </c>
      <c r="X212" s="28" t="e">
        <f>AVERAGE(O210:O212)</f>
        <v>#DIV/0!</v>
      </c>
      <c r="Y212" s="28" t="e">
        <f>_xlfn.STDEV.S(O210:O212)</f>
        <v>#DIV/0!</v>
      </c>
      <c r="Z212" s="28" t="e">
        <f>AVERAGE(S210:S212)</f>
        <v>#DIV/0!</v>
      </c>
      <c r="AA212" s="28" t="e">
        <f>_xlfn.STDEV.S(S210:S212)</f>
        <v>#DIV/0!</v>
      </c>
    </row>
    <row r="213" spans="1:27" ht="16">
      <c r="A213" s="51">
        <v>69</v>
      </c>
      <c r="C213" s="51"/>
      <c r="D213" s="7">
        <v>1</v>
      </c>
      <c r="E213" s="38"/>
      <c r="F213" s="46">
        <f t="shared" si="35"/>
        <v>0</v>
      </c>
      <c r="G213" s="22">
        <f t="shared" si="36"/>
        <v>0</v>
      </c>
      <c r="H213" s="1"/>
      <c r="I213" s="1"/>
      <c r="J213" s="45"/>
      <c r="K213" s="45"/>
      <c r="L213" s="23">
        <f t="shared" si="27"/>
        <v>-108</v>
      </c>
      <c r="M213" s="24" t="e">
        <f t="shared" si="28"/>
        <v>#DIV/0!</v>
      </c>
      <c r="N213" s="24" t="e">
        <f t="shared" si="29"/>
        <v>#DIV/0!</v>
      </c>
      <c r="O213" s="22" t="e">
        <f t="shared" si="30"/>
        <v>#DIV/0!</v>
      </c>
      <c r="P213" s="23">
        <f t="shared" si="31"/>
        <v>-61</v>
      </c>
      <c r="Q213" s="24" t="e">
        <f t="shared" si="32"/>
        <v>#DIV/0!</v>
      </c>
      <c r="R213" s="24" t="e">
        <f t="shared" si="25"/>
        <v>#DIV/0!</v>
      </c>
      <c r="S213" s="25" t="e">
        <f t="shared" si="17"/>
        <v>#DIV/0!</v>
      </c>
      <c r="T213" s="23"/>
      <c r="U213" s="23"/>
      <c r="V213" s="23"/>
      <c r="W213" s="22"/>
      <c r="X213" s="23"/>
      <c r="Y213" s="23"/>
      <c r="Z213" s="23"/>
      <c r="AA213" s="23"/>
    </row>
    <row r="214" spans="1:27" ht="16">
      <c r="A214" s="52"/>
      <c r="C214" s="52"/>
      <c r="D214" s="7">
        <v>2</v>
      </c>
      <c r="E214" s="38"/>
      <c r="F214" s="46">
        <f t="shared" si="35"/>
        <v>0</v>
      </c>
      <c r="G214" s="22">
        <f t="shared" si="36"/>
        <v>0</v>
      </c>
      <c r="H214" s="1"/>
      <c r="I214" s="1"/>
      <c r="J214" s="45"/>
      <c r="K214" s="45"/>
      <c r="L214" s="23">
        <f t="shared" si="27"/>
        <v>-108</v>
      </c>
      <c r="M214" s="24" t="e">
        <f t="shared" si="28"/>
        <v>#DIV/0!</v>
      </c>
      <c r="N214" s="24" t="e">
        <f t="shared" si="29"/>
        <v>#DIV/0!</v>
      </c>
      <c r="O214" s="22" t="e">
        <f t="shared" si="30"/>
        <v>#DIV/0!</v>
      </c>
      <c r="P214" s="23">
        <f t="shared" si="31"/>
        <v>-61</v>
      </c>
      <c r="Q214" s="24" t="e">
        <f t="shared" si="32"/>
        <v>#DIV/0!</v>
      </c>
      <c r="R214" s="24" t="e">
        <f t="shared" si="25"/>
        <v>#DIV/0!</v>
      </c>
      <c r="S214" s="25" t="e">
        <f t="shared" si="17"/>
        <v>#DIV/0!</v>
      </c>
      <c r="T214" s="23"/>
      <c r="U214" s="23"/>
      <c r="V214" s="23"/>
      <c r="W214" s="22"/>
      <c r="X214" s="23"/>
      <c r="Y214" s="23"/>
      <c r="Z214" s="23"/>
      <c r="AA214" s="23"/>
    </row>
    <row r="215" spans="1:27" ht="16">
      <c r="A215" s="52"/>
      <c r="C215" s="53"/>
      <c r="D215" s="32">
        <v>3</v>
      </c>
      <c r="E215" s="38"/>
      <c r="F215" s="46">
        <f t="shared" si="35"/>
        <v>0</v>
      </c>
      <c r="G215" s="26">
        <f t="shared" si="36"/>
        <v>0</v>
      </c>
      <c r="H215" s="1"/>
      <c r="I215" s="1"/>
      <c r="J215" s="45"/>
      <c r="K215" s="45"/>
      <c r="L215" s="23">
        <f t="shared" si="27"/>
        <v>-108</v>
      </c>
      <c r="M215" s="24" t="e">
        <f t="shared" si="28"/>
        <v>#DIV/0!</v>
      </c>
      <c r="N215" s="24" t="e">
        <f t="shared" si="29"/>
        <v>#DIV/0!</v>
      </c>
      <c r="O215" s="22" t="e">
        <f t="shared" si="30"/>
        <v>#DIV/0!</v>
      </c>
      <c r="P215" s="23">
        <f t="shared" si="31"/>
        <v>-61</v>
      </c>
      <c r="Q215" s="24" t="e">
        <f t="shared" si="32"/>
        <v>#DIV/0!</v>
      </c>
      <c r="R215" s="24" t="e">
        <f t="shared" si="25"/>
        <v>#DIV/0!</v>
      </c>
      <c r="S215" s="25" t="e">
        <f t="shared" si="17"/>
        <v>#DIV/0!</v>
      </c>
      <c r="T215" s="28" t="e">
        <f>AVERAGE(N213:N215)</f>
        <v>#DIV/0!</v>
      </c>
      <c r="U215" s="28" t="e">
        <f>_xlfn.STDEV.S(N213:N215)</f>
        <v>#DIV/0!</v>
      </c>
      <c r="V215" s="28" t="e">
        <f>AVERAGE(R213:R215)</f>
        <v>#DIV/0!</v>
      </c>
      <c r="W215" s="29" t="e">
        <f>_xlfn.STDEV.S(R213:R215)</f>
        <v>#DIV/0!</v>
      </c>
      <c r="X215" s="28" t="e">
        <f>AVERAGE(O213:O215)</f>
        <v>#DIV/0!</v>
      </c>
      <c r="Y215" s="28" t="e">
        <f>_xlfn.STDEV.S(O213:O215)</f>
        <v>#DIV/0!</v>
      </c>
      <c r="Z215" s="28" t="e">
        <f>AVERAGE(S213:S215)</f>
        <v>#DIV/0!</v>
      </c>
      <c r="AA215" s="28" t="e">
        <f>_xlfn.STDEV.S(S213:S215)</f>
        <v>#DIV/0!</v>
      </c>
    </row>
    <row r="216" spans="1:27" ht="16">
      <c r="A216" s="51">
        <v>70</v>
      </c>
      <c r="C216" s="51"/>
      <c r="D216" s="7">
        <v>1</v>
      </c>
      <c r="E216" s="38"/>
      <c r="F216" s="46">
        <f t="shared" si="35"/>
        <v>0</v>
      </c>
      <c r="G216" s="22">
        <f t="shared" si="36"/>
        <v>0</v>
      </c>
      <c r="H216" s="1"/>
      <c r="I216" s="1"/>
      <c r="J216" s="45"/>
      <c r="K216" s="45"/>
      <c r="L216" s="23">
        <f t="shared" si="27"/>
        <v>-108</v>
      </c>
      <c r="M216" s="24" t="e">
        <f t="shared" si="28"/>
        <v>#DIV/0!</v>
      </c>
      <c r="N216" s="24" t="e">
        <f t="shared" si="29"/>
        <v>#DIV/0!</v>
      </c>
      <c r="O216" s="22" t="e">
        <f t="shared" si="30"/>
        <v>#DIV/0!</v>
      </c>
      <c r="P216" s="23">
        <f t="shared" si="31"/>
        <v>-61</v>
      </c>
      <c r="Q216" s="24" t="e">
        <f t="shared" si="32"/>
        <v>#DIV/0!</v>
      </c>
      <c r="R216" s="24" t="e">
        <f t="shared" si="25"/>
        <v>#DIV/0!</v>
      </c>
      <c r="S216" s="25" t="e">
        <f t="shared" si="17"/>
        <v>#DIV/0!</v>
      </c>
      <c r="T216" s="23"/>
      <c r="U216" s="23"/>
      <c r="V216" s="23"/>
      <c r="W216" s="22"/>
      <c r="X216" s="23"/>
      <c r="Y216" s="23"/>
      <c r="Z216" s="23"/>
      <c r="AA216" s="23"/>
    </row>
    <row r="217" spans="1:27" ht="16">
      <c r="A217" s="52"/>
      <c r="C217" s="52"/>
      <c r="D217" s="7">
        <v>2</v>
      </c>
      <c r="E217" s="38"/>
      <c r="F217" s="46">
        <f t="shared" si="35"/>
        <v>0</v>
      </c>
      <c r="G217" s="22">
        <f t="shared" si="36"/>
        <v>0</v>
      </c>
      <c r="H217" s="1"/>
      <c r="I217" s="1"/>
      <c r="J217" s="45"/>
      <c r="K217" s="45"/>
      <c r="L217" s="23">
        <f t="shared" si="27"/>
        <v>-108</v>
      </c>
      <c r="M217" s="24" t="e">
        <f t="shared" si="28"/>
        <v>#DIV/0!</v>
      </c>
      <c r="N217" s="24" t="e">
        <f t="shared" si="29"/>
        <v>#DIV/0!</v>
      </c>
      <c r="O217" s="22" t="e">
        <f t="shared" si="30"/>
        <v>#DIV/0!</v>
      </c>
      <c r="P217" s="23">
        <f t="shared" si="31"/>
        <v>-61</v>
      </c>
      <c r="Q217" s="24" t="e">
        <f t="shared" si="32"/>
        <v>#DIV/0!</v>
      </c>
      <c r="R217" s="24" t="e">
        <f t="shared" si="25"/>
        <v>#DIV/0!</v>
      </c>
      <c r="S217" s="25" t="e">
        <f t="shared" si="17"/>
        <v>#DIV/0!</v>
      </c>
      <c r="T217" s="23"/>
      <c r="U217" s="23"/>
      <c r="V217" s="23"/>
      <c r="W217" s="22"/>
      <c r="X217" s="23"/>
      <c r="Y217" s="23"/>
      <c r="Z217" s="23"/>
      <c r="AA217" s="23"/>
    </row>
    <row r="218" spans="1:27" ht="16">
      <c r="A218" s="52"/>
      <c r="C218" s="53"/>
      <c r="D218" s="32">
        <v>3</v>
      </c>
      <c r="E218" s="38"/>
      <c r="F218" s="46">
        <f t="shared" si="35"/>
        <v>0</v>
      </c>
      <c r="G218" s="26">
        <f t="shared" si="36"/>
        <v>0</v>
      </c>
      <c r="H218" s="1"/>
      <c r="I218" s="1"/>
      <c r="J218" s="45"/>
      <c r="K218" s="45"/>
      <c r="L218" s="27">
        <f t="shared" si="27"/>
        <v>-108</v>
      </c>
      <c r="M218" s="28" t="e">
        <f t="shared" si="28"/>
        <v>#DIV/0!</v>
      </c>
      <c r="N218" s="28" t="e">
        <f t="shared" si="29"/>
        <v>#DIV/0!</v>
      </c>
      <c r="O218" s="22" t="e">
        <f t="shared" si="30"/>
        <v>#DIV/0!</v>
      </c>
      <c r="P218" s="23">
        <f t="shared" si="31"/>
        <v>-61</v>
      </c>
      <c r="Q218" s="24" t="e">
        <f t="shared" si="32"/>
        <v>#DIV/0!</v>
      </c>
      <c r="R218" s="28" t="e">
        <f t="shared" si="25"/>
        <v>#DIV/0!</v>
      </c>
      <c r="S218" s="29" t="e">
        <f t="shared" si="17"/>
        <v>#DIV/0!</v>
      </c>
      <c r="T218" s="28" t="e">
        <f>AVERAGE(N216:N218)</f>
        <v>#DIV/0!</v>
      </c>
      <c r="U218" s="28" t="e">
        <f>_xlfn.STDEV.S(N216:N218)</f>
        <v>#DIV/0!</v>
      </c>
      <c r="V218" s="28" t="e">
        <f>AVERAGE(R216:R218)</f>
        <v>#DIV/0!</v>
      </c>
      <c r="W218" s="29" t="e">
        <f>_xlfn.STDEV.S(R216:R218)</f>
        <v>#DIV/0!</v>
      </c>
      <c r="X218" s="28" t="e">
        <f>AVERAGE(O216:O218)</f>
        <v>#DIV/0!</v>
      </c>
      <c r="Y218" s="28" t="e">
        <f>_xlfn.STDEV.S(O216:O218)</f>
        <v>#DIV/0!</v>
      </c>
      <c r="Z218" s="28" t="e">
        <f>AVERAGE(S216:S218)</f>
        <v>#DIV/0!</v>
      </c>
      <c r="AA218" s="28" t="e">
        <f>_xlfn.STDEV.S(S216:S218)</f>
        <v>#DIV/0!</v>
      </c>
    </row>
    <row r="219" spans="1:27">
      <c r="A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 spans="1:27">
      <c r="A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 spans="1:27">
      <c r="A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 spans="1:27">
      <c r="A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 spans="1:27">
      <c r="A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 spans="1:27">
      <c r="A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 spans="1:27">
      <c r="A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 spans="1:27">
      <c r="A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 spans="1:27">
      <c r="A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 spans="1:27">
      <c r="A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 spans="1:27">
      <c r="A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 spans="1:27">
      <c r="A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 spans="1:27">
      <c r="A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 spans="1:27">
      <c r="A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 spans="1:27">
      <c r="A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 spans="1:27">
      <c r="A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 spans="1:27">
      <c r="A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 spans="1:27">
      <c r="A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 spans="1:27">
      <c r="A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 spans="1:27">
      <c r="A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 spans="1:27">
      <c r="A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 spans="1:27">
      <c r="A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 spans="1:27">
      <c r="A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 spans="1:27">
      <c r="A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 spans="1:27">
      <c r="A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 spans="1:27">
      <c r="A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 spans="1:27">
      <c r="A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 spans="1:27">
      <c r="A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 spans="1:27">
      <c r="A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 spans="1:27">
      <c r="A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 spans="1:27">
      <c r="A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 spans="1:27">
      <c r="A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 spans="1:27">
      <c r="A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 spans="1:27">
      <c r="A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 spans="1:27">
      <c r="A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 spans="1:27">
      <c r="A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 spans="1:27">
      <c r="A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 spans="1:27">
      <c r="A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 spans="1:27">
      <c r="A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 spans="1:27">
      <c r="A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 spans="1:27">
      <c r="A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 spans="1:27">
      <c r="A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 spans="1:27">
      <c r="A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 spans="1:27">
      <c r="A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 spans="1:27">
      <c r="A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 spans="1:27">
      <c r="A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 spans="1:27">
      <c r="A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 spans="1:27">
      <c r="A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 spans="1:27">
      <c r="A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 spans="1:27">
      <c r="A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 spans="1:27">
      <c r="A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 spans="1:27">
      <c r="A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 spans="1:27">
      <c r="A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 spans="1:27">
      <c r="A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 spans="1:27">
      <c r="A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 spans="1:27">
      <c r="A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 spans="1:27">
      <c r="A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 spans="1:27">
      <c r="A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 spans="1:27">
      <c r="A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 spans="1:27">
      <c r="A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 spans="1:27">
      <c r="A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 spans="1:27">
      <c r="A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 spans="1:27">
      <c r="A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 spans="1:27">
      <c r="A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 spans="1:27">
      <c r="A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 spans="1:27">
      <c r="A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 spans="1:27">
      <c r="A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 spans="1:27">
      <c r="A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 spans="1:27">
      <c r="A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 spans="1:27">
      <c r="A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 spans="1:27">
      <c r="A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 spans="1:27">
      <c r="A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 spans="1:27">
      <c r="A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 spans="1:27">
      <c r="A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 spans="1:27">
      <c r="A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 spans="1:27">
      <c r="A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 spans="1:27">
      <c r="A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 spans="1:27">
      <c r="A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 spans="1:27">
      <c r="A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 spans="1:27">
      <c r="A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 spans="1:27">
      <c r="A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 spans="1:27">
      <c r="A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 spans="1:27">
      <c r="A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 spans="1:27">
      <c r="A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 spans="1:27">
      <c r="A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 spans="1:27">
      <c r="A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 spans="1:27">
      <c r="A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 spans="1:27">
      <c r="A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 spans="1:27">
      <c r="A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 spans="1:27">
      <c r="A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 spans="1:27">
      <c r="A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 spans="1:27">
      <c r="A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 spans="1:27">
      <c r="A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 spans="1:27">
      <c r="A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 spans="1:27">
      <c r="A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 spans="1:27">
      <c r="A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 spans="1:27">
      <c r="A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 spans="1:27">
      <c r="A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 spans="1:27">
      <c r="A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 spans="1:27">
      <c r="A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 spans="1:27">
      <c r="A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 spans="1:27">
      <c r="A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</sheetData>
  <mergeCells count="188">
    <mergeCell ref="B123:B125"/>
    <mergeCell ref="C123:C125"/>
    <mergeCell ref="B126:B128"/>
    <mergeCell ref="A6:G6"/>
    <mergeCell ref="C15:C17"/>
    <mergeCell ref="C18:C20"/>
    <mergeCell ref="C9:C11"/>
    <mergeCell ref="C12:C14"/>
    <mergeCell ref="A21:A23"/>
    <mergeCell ref="A9:A11"/>
    <mergeCell ref="A39:A41"/>
    <mergeCell ref="A30:A32"/>
    <mergeCell ref="B9:B11"/>
    <mergeCell ref="B15:B17"/>
    <mergeCell ref="B18:B20"/>
    <mergeCell ref="A24:A26"/>
    <mergeCell ref="A27:A29"/>
    <mergeCell ref="A12:A14"/>
    <mergeCell ref="B21:B23"/>
    <mergeCell ref="A15:A17"/>
    <mergeCell ref="A18:A20"/>
    <mergeCell ref="B36:B38"/>
    <mergeCell ref="B12:B14"/>
    <mergeCell ref="B24:B26"/>
    <mergeCell ref="A42:A44"/>
    <mergeCell ref="A33:A35"/>
    <mergeCell ref="A36:A38"/>
    <mergeCell ref="A45:A47"/>
    <mergeCell ref="B42:B44"/>
    <mergeCell ref="B45:B47"/>
    <mergeCell ref="B48:B50"/>
    <mergeCell ref="A48:A50"/>
    <mergeCell ref="B63:B65"/>
    <mergeCell ref="A72:A74"/>
    <mergeCell ref="B66:B68"/>
    <mergeCell ref="A63:A65"/>
    <mergeCell ref="A66:A68"/>
    <mergeCell ref="A57:A59"/>
    <mergeCell ref="A60:A62"/>
    <mergeCell ref="A54:A56"/>
    <mergeCell ref="T6:AA6"/>
    <mergeCell ref="C36:C38"/>
    <mergeCell ref="C39:C41"/>
    <mergeCell ref="C42:C44"/>
    <mergeCell ref="C33:C35"/>
    <mergeCell ref="H6:K6"/>
    <mergeCell ref="L6:O6"/>
    <mergeCell ref="P6:S6"/>
    <mergeCell ref="C45:C47"/>
    <mergeCell ref="C21:C23"/>
    <mergeCell ref="C27:C29"/>
    <mergeCell ref="C30:C32"/>
    <mergeCell ref="B39:B41"/>
    <mergeCell ref="A51:A53"/>
    <mergeCell ref="B27:B29"/>
    <mergeCell ref="B30:B32"/>
    <mergeCell ref="A81:A83"/>
    <mergeCell ref="B84:B86"/>
    <mergeCell ref="C81:C83"/>
    <mergeCell ref="A84:A86"/>
    <mergeCell ref="A75:A77"/>
    <mergeCell ref="B69:B71"/>
    <mergeCell ref="C66:C68"/>
    <mergeCell ref="A78:A80"/>
    <mergeCell ref="B81:B83"/>
    <mergeCell ref="C78:C80"/>
    <mergeCell ref="B72:B74"/>
    <mergeCell ref="C69:C71"/>
    <mergeCell ref="B75:B77"/>
    <mergeCell ref="C72:C74"/>
    <mergeCell ref="B78:B80"/>
    <mergeCell ref="C75:C77"/>
    <mergeCell ref="A69:A71"/>
    <mergeCell ref="B93:B95"/>
    <mergeCell ref="C90:C92"/>
    <mergeCell ref="A108:A110"/>
    <mergeCell ref="B96:B98"/>
    <mergeCell ref="C93:C95"/>
    <mergeCell ref="A99:A101"/>
    <mergeCell ref="B87:B89"/>
    <mergeCell ref="C84:C86"/>
    <mergeCell ref="A102:A104"/>
    <mergeCell ref="B90:B92"/>
    <mergeCell ref="C87:C89"/>
    <mergeCell ref="A93:A95"/>
    <mergeCell ref="A96:A98"/>
    <mergeCell ref="A87:A89"/>
    <mergeCell ref="A90:A92"/>
    <mergeCell ref="B105:B107"/>
    <mergeCell ref="C102:C104"/>
    <mergeCell ref="B108:B110"/>
    <mergeCell ref="C105:C107"/>
    <mergeCell ref="A111:A113"/>
    <mergeCell ref="B99:B101"/>
    <mergeCell ref="C96:C98"/>
    <mergeCell ref="A114:A116"/>
    <mergeCell ref="B102:B104"/>
    <mergeCell ref="C99:C101"/>
    <mergeCell ref="C120:C122"/>
    <mergeCell ref="A105:A107"/>
    <mergeCell ref="B111:B113"/>
    <mergeCell ref="C108:C110"/>
    <mergeCell ref="B114:B116"/>
    <mergeCell ref="C111:C113"/>
    <mergeCell ref="A117:A119"/>
    <mergeCell ref="B117:B119"/>
    <mergeCell ref="C114:C116"/>
    <mergeCell ref="A120:A122"/>
    <mergeCell ref="B120:B122"/>
    <mergeCell ref="C117:C119"/>
    <mergeCell ref="B129:B131"/>
    <mergeCell ref="C129:C131"/>
    <mergeCell ref="C144:C146"/>
    <mergeCell ref="C147:C149"/>
    <mergeCell ref="C150:C152"/>
    <mergeCell ref="C153:C155"/>
    <mergeCell ref="C156:C158"/>
    <mergeCell ref="A153:A155"/>
    <mergeCell ref="A144:A146"/>
    <mergeCell ref="B153:B155"/>
    <mergeCell ref="B156:B158"/>
    <mergeCell ref="A150:A152"/>
    <mergeCell ref="C141:C143"/>
    <mergeCell ref="C135:C137"/>
    <mergeCell ref="B132:B134"/>
    <mergeCell ref="B135:B137"/>
    <mergeCell ref="A129:A131"/>
    <mergeCell ref="A132:A134"/>
    <mergeCell ref="A141:A143"/>
    <mergeCell ref="B186:B188"/>
    <mergeCell ref="A123:A125"/>
    <mergeCell ref="A126:A128"/>
    <mergeCell ref="B192:B194"/>
    <mergeCell ref="B138:B140"/>
    <mergeCell ref="B141:B143"/>
    <mergeCell ref="C138:C140"/>
    <mergeCell ref="A138:A140"/>
    <mergeCell ref="B144:B146"/>
    <mergeCell ref="A183:A185"/>
    <mergeCell ref="A186:A188"/>
    <mergeCell ref="A177:A179"/>
    <mergeCell ref="A180:A182"/>
    <mergeCell ref="A171:A173"/>
    <mergeCell ref="A174:A176"/>
    <mergeCell ref="A165:A167"/>
    <mergeCell ref="A168:A170"/>
    <mergeCell ref="A189:A191"/>
    <mergeCell ref="A192:A194"/>
    <mergeCell ref="A156:A158"/>
    <mergeCell ref="B189:B191"/>
    <mergeCell ref="C186:C188"/>
    <mergeCell ref="C132:C134"/>
    <mergeCell ref="A135:A137"/>
    <mergeCell ref="C63:C65"/>
    <mergeCell ref="A216:A218"/>
    <mergeCell ref="C216:C218"/>
    <mergeCell ref="A207:A209"/>
    <mergeCell ref="A210:A212"/>
    <mergeCell ref="C207:C209"/>
    <mergeCell ref="A213:A215"/>
    <mergeCell ref="C213:C215"/>
    <mergeCell ref="A147:A149"/>
    <mergeCell ref="B147:B149"/>
    <mergeCell ref="B150:B152"/>
    <mergeCell ref="A201:A203"/>
    <mergeCell ref="C201:C203"/>
    <mergeCell ref="A204:A206"/>
    <mergeCell ref="C204:C206"/>
    <mergeCell ref="A195:A197"/>
    <mergeCell ref="C195:C197"/>
    <mergeCell ref="A198:A200"/>
    <mergeCell ref="C198:C200"/>
    <mergeCell ref="C192:C194"/>
    <mergeCell ref="B159:B161"/>
    <mergeCell ref="C189:C191"/>
    <mergeCell ref="A159:A161"/>
    <mergeCell ref="A162:A164"/>
    <mergeCell ref="B51:B53"/>
    <mergeCell ref="B54:B56"/>
    <mergeCell ref="B57:B59"/>
    <mergeCell ref="B60:B62"/>
    <mergeCell ref="C24:C26"/>
    <mergeCell ref="C51:C53"/>
    <mergeCell ref="C54:C56"/>
    <mergeCell ref="C57:C59"/>
    <mergeCell ref="C60:C62"/>
    <mergeCell ref="B33:B35"/>
    <mergeCell ref="C48:C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3"/>
  <sheetViews>
    <sheetView tabSelected="1" zoomScale="143" zoomScaleNormal="70" workbookViewId="0">
      <selection activeCell="B8" sqref="B8"/>
    </sheetView>
  </sheetViews>
  <sheetFormatPr baseColWidth="10" defaultColWidth="10.83203125" defaultRowHeight="16"/>
  <cols>
    <col min="1" max="1" width="10.83203125" style="2"/>
    <col min="2" max="2" width="35.1640625" style="2" customWidth="1"/>
    <col min="3" max="3" width="18.1640625" style="2" bestFit="1" customWidth="1"/>
    <col min="4" max="4" width="10" style="2" bestFit="1" customWidth="1"/>
    <col min="5" max="5" width="16" style="2" bestFit="1" customWidth="1"/>
    <col min="6" max="6" width="11.83203125" style="2" bestFit="1" customWidth="1"/>
    <col min="7" max="7" width="15" style="2" bestFit="1" customWidth="1"/>
    <col min="8" max="8" width="10" style="1" bestFit="1" customWidth="1"/>
    <col min="9" max="9" width="13" style="1" bestFit="1" customWidth="1"/>
    <col min="10" max="10" width="11.83203125" style="1" bestFit="1" customWidth="1"/>
    <col min="11" max="11" width="21.1640625" style="1" bestFit="1" customWidth="1"/>
    <col min="12" max="16384" width="10.83203125" style="1"/>
  </cols>
  <sheetData>
    <row r="1" spans="1:22">
      <c r="A1" s="4" t="s">
        <v>28</v>
      </c>
      <c r="B1" s="4" t="s">
        <v>29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32</v>
      </c>
      <c r="H1" s="4" t="s">
        <v>24</v>
      </c>
      <c r="I1" s="4" t="s">
        <v>31</v>
      </c>
      <c r="J1" s="4" t="s">
        <v>26</v>
      </c>
    </row>
    <row r="2" spans="1:22">
      <c r="A2" s="2">
        <v>1</v>
      </c>
      <c r="B2" s="59" t="s">
        <v>71</v>
      </c>
      <c r="C2" s="60">
        <f ca="1">INDIRECT("'Data Input'!T"&amp;(8+3*$A2))</f>
        <v>857.20690621933772</v>
      </c>
      <c r="D2" s="60">
        <f ca="1">INDIRECT("'Data Input'!U"&amp;(8+3*$A2))</f>
        <v>18.424627370982943</v>
      </c>
      <c r="E2" s="60">
        <f t="shared" ref="E2:E20" ca="1" si="0">INDIRECT("'Data Input'!V"&amp;(8+3*$A2))</f>
        <v>928.91268888390266</v>
      </c>
      <c r="F2" s="60">
        <f t="shared" ref="F2:F20" ca="1" si="1">INDIRECT("'Data Input'!W"&amp;(8+3*$A2))</f>
        <v>54.06507936040272</v>
      </c>
      <c r="G2" s="60">
        <f t="shared" ref="G2:G20" ca="1" si="2">INDIRECT("'Data Input'!X"&amp;(8+3*$A2))</f>
        <v>33.589612312669971</v>
      </c>
      <c r="H2" s="60">
        <f t="shared" ref="H2:H20" ca="1" si="3">INDIRECT("'Data Input'!Y"&amp;(8+3*$A2))</f>
        <v>0.72196815717017804</v>
      </c>
      <c r="I2" s="60">
        <f t="shared" ref="I2:I20" ca="1" si="4">INDIRECT("'Data Input'!Z"&amp;(8+3*$A2))</f>
        <v>36.399400034635683</v>
      </c>
      <c r="J2" s="60">
        <f t="shared" ref="J2:J20" ca="1" si="5">INDIRECT("'Data Input'!AA"&amp;(8+3*$A2))</f>
        <v>2.1185375924922702</v>
      </c>
      <c r="K2" s="41"/>
    </row>
    <row r="3" spans="1:22">
      <c r="A3" s="2">
        <v>2</v>
      </c>
      <c r="B3" s="61" t="s">
        <v>103</v>
      </c>
      <c r="C3" s="60">
        <f t="shared" ref="C3:C6" ca="1" si="6">INDIRECT("'Data Input'!T"&amp;(8+3*$A3))</f>
        <v>-5.7312592920262793</v>
      </c>
      <c r="D3" s="60">
        <f t="shared" ref="D3:D20" ca="1" si="7">INDIRECT("'Data Input'!U"&amp;(8+3*$A3))</f>
        <v>3.9017121859205814</v>
      </c>
      <c r="E3" s="60">
        <f t="shared" ca="1" si="0"/>
        <v>-0.19909247965316337</v>
      </c>
      <c r="F3" s="60">
        <f t="shared" ca="1" si="1"/>
        <v>2.6745496127745141</v>
      </c>
      <c r="G3" s="60">
        <f t="shared" ca="1" si="2"/>
        <v>-0.13124019445904003</v>
      </c>
      <c r="H3" s="60">
        <f t="shared" ca="1" si="3"/>
        <v>8.9345367206791426E-2</v>
      </c>
      <c r="I3" s="60">
        <f t="shared" ca="1" si="4"/>
        <v>-4.5590217461223591E-3</v>
      </c>
      <c r="J3" s="60">
        <f t="shared" ca="1" si="5"/>
        <v>6.1244552616773855E-2</v>
      </c>
      <c r="K3" s="41"/>
    </row>
    <row r="4" spans="1:22">
      <c r="A4" s="2">
        <v>3</v>
      </c>
      <c r="B4" s="61" t="s">
        <v>91</v>
      </c>
      <c r="C4" s="60">
        <f t="shared" ca="1" si="6"/>
        <v>408.11617519562566</v>
      </c>
      <c r="D4" s="60">
        <f t="shared" ca="1" si="7"/>
        <v>74.873726691907862</v>
      </c>
      <c r="E4" s="60">
        <f t="shared" ca="1" si="0"/>
        <v>328.48824804028351</v>
      </c>
      <c r="F4" s="60">
        <f t="shared" ca="1" si="1"/>
        <v>43.783011966157048</v>
      </c>
      <c r="G4" s="60">
        <f t="shared" ca="1" si="2"/>
        <v>14.606878138712444</v>
      </c>
      <c r="H4" s="60">
        <f t="shared" ca="1" si="3"/>
        <v>2.6798041049358505</v>
      </c>
      <c r="I4" s="60">
        <f t="shared" ca="1" si="4"/>
        <v>11.756916536874856</v>
      </c>
      <c r="J4" s="60">
        <f t="shared" ca="1" si="5"/>
        <v>1.5670369350808053</v>
      </c>
      <c r="K4" s="41"/>
      <c r="R4" s="6"/>
      <c r="S4" s="6"/>
      <c r="T4" s="6"/>
      <c r="U4" s="6"/>
      <c r="V4" s="6"/>
    </row>
    <row r="5" spans="1:22">
      <c r="A5" s="2">
        <v>4</v>
      </c>
      <c r="B5" s="43" t="s">
        <v>92</v>
      </c>
      <c r="C5" s="30">
        <f t="shared" ca="1" si="6"/>
        <v>849.46637188315538</v>
      </c>
      <c r="D5" s="30">
        <f t="shared" ca="1" si="7"/>
        <v>78.206013779901539</v>
      </c>
      <c r="E5" s="30">
        <f t="shared" ca="1" si="0"/>
        <v>819.35835736198749</v>
      </c>
      <c r="F5" s="30">
        <f t="shared" ca="1" si="1"/>
        <v>62.490144831164905</v>
      </c>
      <c r="G5" s="30">
        <f t="shared" ca="1" si="2"/>
        <v>27.58007700919336</v>
      </c>
      <c r="H5" s="30">
        <f t="shared" ca="1" si="3"/>
        <v>2.539156291555245</v>
      </c>
      <c r="I5" s="30">
        <f t="shared" ca="1" si="4"/>
        <v>26.602544070194394</v>
      </c>
      <c r="J5" s="30">
        <f t="shared" ca="1" si="5"/>
        <v>2.0289008062066536</v>
      </c>
      <c r="K5" s="41"/>
      <c r="R5" s="6"/>
      <c r="S5" s="6"/>
      <c r="T5" s="6"/>
      <c r="U5" s="6"/>
      <c r="V5" s="6"/>
    </row>
    <row r="6" spans="1:22">
      <c r="A6" s="2">
        <v>5</v>
      </c>
      <c r="B6" s="2" t="s">
        <v>93</v>
      </c>
      <c r="C6" s="30">
        <f t="shared" ca="1" si="6"/>
        <v>426.61893216566676</v>
      </c>
      <c r="D6" s="30">
        <f t="shared" ca="1" si="7"/>
        <v>28.81422317746517</v>
      </c>
      <c r="E6" s="30">
        <f t="shared" ca="1" si="0"/>
        <v>420.72035991697953</v>
      </c>
      <c r="F6" s="30">
        <f t="shared" ca="1" si="1"/>
        <v>29.887887399296968</v>
      </c>
      <c r="G6" s="30">
        <f t="shared" ca="1" si="2"/>
        <v>14.364273810291808</v>
      </c>
      <c r="H6" s="30">
        <f t="shared" ca="1" si="3"/>
        <v>0.97017586456111704</v>
      </c>
      <c r="I6" s="30">
        <f t="shared" ca="1" si="4"/>
        <v>14.165668684073387</v>
      </c>
      <c r="J6" s="30">
        <f t="shared" ca="1" si="5"/>
        <v>1.0063261750605037</v>
      </c>
      <c r="K6" s="41"/>
      <c r="R6" s="6"/>
      <c r="S6" s="6"/>
      <c r="T6" s="6"/>
      <c r="U6" s="6"/>
      <c r="V6" s="6"/>
    </row>
    <row r="7" spans="1:22">
      <c r="A7" s="2">
        <v>6</v>
      </c>
      <c r="B7" s="2" t="s">
        <v>94</v>
      </c>
      <c r="C7" s="30">
        <f t="shared" ref="C7:C20" ca="1" si="8">INDIRECT("'Data Input'!T"&amp;(8+3*$A7))</f>
        <v>147.39825792090039</v>
      </c>
      <c r="D7" s="30">
        <f ca="1">INDIRECT("'Data Input'!U"&amp;(8+3*$A7))</f>
        <v>14.505878506688912</v>
      </c>
      <c r="E7" s="30">
        <f t="shared" ca="1" si="0"/>
        <v>123.4815096088516</v>
      </c>
      <c r="F7" s="30">
        <f t="shared" ca="1" si="1"/>
        <v>4.4456912288458703</v>
      </c>
      <c r="G7" s="30">
        <f t="shared" ca="1" si="2"/>
        <v>4.9629043071010228</v>
      </c>
      <c r="H7" s="30">
        <f t="shared" ca="1" si="3"/>
        <v>0.48841341773363384</v>
      </c>
      <c r="I7" s="30">
        <f t="shared" ca="1" si="4"/>
        <v>4.1576265861566197</v>
      </c>
      <c r="J7" s="30">
        <f t="shared" ca="1" si="5"/>
        <v>0.14968657336181415</v>
      </c>
      <c r="K7" s="41"/>
      <c r="R7" s="6"/>
      <c r="S7" s="6"/>
      <c r="T7" s="6"/>
      <c r="U7" s="6"/>
      <c r="V7" s="6"/>
    </row>
    <row r="8" spans="1:22">
      <c r="A8" s="2">
        <v>7</v>
      </c>
      <c r="B8" s="2" t="s">
        <v>95</v>
      </c>
      <c r="C8" s="30">
        <f t="shared" ca="1" si="8"/>
        <v>295.36481928757757</v>
      </c>
      <c r="D8" s="30">
        <f t="shared" ca="1" si="7"/>
        <v>35.245217348927802</v>
      </c>
      <c r="E8" s="30">
        <f t="shared" ca="1" si="0"/>
        <v>25.86204023126356</v>
      </c>
      <c r="F8" s="30">
        <f t="shared" ca="1" si="1"/>
        <v>4.7874270636423359</v>
      </c>
      <c r="G8" s="30">
        <f t="shared" ca="1" si="2"/>
        <v>9.7997617547305094</v>
      </c>
      <c r="H8" s="30">
        <f t="shared" ca="1" si="3"/>
        <v>1.1693834555052356</v>
      </c>
      <c r="I8" s="30">
        <f t="shared" ca="1" si="4"/>
        <v>0.85806371039361506</v>
      </c>
      <c r="J8" s="30">
        <f t="shared" ca="1" si="5"/>
        <v>0.15883965041945491</v>
      </c>
      <c r="K8" s="41"/>
      <c r="R8" s="6"/>
      <c r="S8" s="6"/>
      <c r="T8" s="6"/>
      <c r="U8" s="6"/>
      <c r="V8" s="6"/>
    </row>
    <row r="9" spans="1:22">
      <c r="A9" s="2">
        <v>8</v>
      </c>
      <c r="B9" s="2" t="s">
        <v>96</v>
      </c>
      <c r="C9" s="30">
        <f t="shared" ca="1" si="8"/>
        <v>463.62225727343906</v>
      </c>
      <c r="D9" s="30">
        <f t="shared" ca="1" si="7"/>
        <v>16.759243383484218</v>
      </c>
      <c r="E9" s="30">
        <f t="shared" ca="1" si="0"/>
        <v>464.23424131181326</v>
      </c>
      <c r="F9" s="30">
        <f t="shared" ca="1" si="1"/>
        <v>32.579261902884163</v>
      </c>
      <c r="G9" s="30">
        <f t="shared" ca="1" si="2"/>
        <v>15.27082533838732</v>
      </c>
      <c r="H9" s="30">
        <f t="shared" ca="1" si="3"/>
        <v>0.55201723924519885</v>
      </c>
      <c r="I9" s="30">
        <f t="shared" ca="1" si="4"/>
        <v>15.290982915408868</v>
      </c>
      <c r="J9" s="30">
        <f t="shared" ca="1" si="5"/>
        <v>1.0730982181450646</v>
      </c>
      <c r="K9" s="41"/>
      <c r="R9" s="6"/>
      <c r="S9" s="6"/>
      <c r="T9" s="6"/>
      <c r="U9" s="6"/>
      <c r="V9" s="6"/>
    </row>
    <row r="10" spans="1:22">
      <c r="A10" s="2">
        <v>9</v>
      </c>
      <c r="B10" s="2" t="s">
        <v>97</v>
      </c>
      <c r="C10" s="30">
        <f t="shared" ca="1" si="8"/>
        <v>489.36780964397917</v>
      </c>
      <c r="D10" s="30">
        <f t="shared" ca="1" si="7"/>
        <v>63.268153814496522</v>
      </c>
      <c r="E10" s="30">
        <f t="shared" ca="1" si="0"/>
        <v>568.59707495468308</v>
      </c>
      <c r="F10" s="30">
        <f t="shared" ca="1" si="1"/>
        <v>94.028073987729726</v>
      </c>
      <c r="G10" s="30">
        <f t="shared" ca="1" si="2"/>
        <v>16.0028714729882</v>
      </c>
      <c r="H10" s="30">
        <f t="shared" ca="1" si="3"/>
        <v>2.0689389736591144</v>
      </c>
      <c r="I10" s="30">
        <f t="shared" ca="1" si="4"/>
        <v>20.053346672517456</v>
      </c>
      <c r="J10" s="30">
        <f t="shared" ca="1" si="5"/>
        <v>2.4752065450489598</v>
      </c>
      <c r="K10" s="41"/>
    </row>
    <row r="11" spans="1:22">
      <c r="A11" s="2">
        <v>10</v>
      </c>
      <c r="B11" s="62" t="s">
        <v>98</v>
      </c>
      <c r="C11" s="60">
        <f t="shared" ca="1" si="8"/>
        <v>562.25455398989914</v>
      </c>
      <c r="D11" s="60">
        <f t="shared" ca="1" si="7"/>
        <v>55.904956450412186</v>
      </c>
      <c r="E11" s="60">
        <f t="shared" ca="1" si="0"/>
        <v>469.06192311732048</v>
      </c>
      <c r="F11" s="60">
        <f t="shared" ca="1" si="1"/>
        <v>17.187546221169335</v>
      </c>
      <c r="G11" s="60">
        <f t="shared" ca="1" si="2"/>
        <v>17.747934153721559</v>
      </c>
      <c r="H11" s="60">
        <f t="shared" ca="1" si="3"/>
        <v>1.7646766556316977</v>
      </c>
      <c r="I11" s="60">
        <f t="shared" ca="1" si="4"/>
        <v>14.806247573147743</v>
      </c>
      <c r="J11" s="60">
        <f t="shared" ca="1" si="5"/>
        <v>0.54253618122378</v>
      </c>
    </row>
    <row r="12" spans="1:22">
      <c r="A12" s="2">
        <v>11</v>
      </c>
      <c r="B12" s="62" t="s">
        <v>99</v>
      </c>
      <c r="C12" s="60">
        <f t="shared" ca="1" si="8"/>
        <v>741.56804118030232</v>
      </c>
      <c r="D12" s="60">
        <f t="shared" ca="1" si="7"/>
        <v>59.021041566131871</v>
      </c>
      <c r="E12" s="60">
        <f t="shared" ca="1" si="0"/>
        <v>603.70147416319242</v>
      </c>
      <c r="F12" s="60">
        <f t="shared" ca="1" si="1"/>
        <v>15.200534938277571</v>
      </c>
      <c r="G12" s="60">
        <f t="shared" ca="1" si="2"/>
        <v>22.948335840315202</v>
      </c>
      <c r="H12" s="60">
        <f t="shared" ca="1" si="3"/>
        <v>1.8630379282238616</v>
      </c>
      <c r="I12" s="60">
        <f t="shared" ca="1" si="4"/>
        <v>19.05623340161592</v>
      </c>
      <c r="J12" s="60">
        <f t="shared" ca="1" si="5"/>
        <v>0.47981486547593372</v>
      </c>
    </row>
    <row r="13" spans="1:22">
      <c r="A13" s="2">
        <v>12</v>
      </c>
      <c r="B13" s="65" t="s">
        <v>100</v>
      </c>
      <c r="C13" s="60">
        <f t="shared" ca="1" si="8"/>
        <v>734.70955333423717</v>
      </c>
      <c r="D13" s="60">
        <f t="shared" ca="1" si="7"/>
        <v>66.250800374811533</v>
      </c>
      <c r="E13" s="60">
        <f t="shared" ca="1" si="0"/>
        <v>489.17016951830277</v>
      </c>
      <c r="F13" s="60">
        <f t="shared" ca="1" si="1"/>
        <v>61.511350227326623</v>
      </c>
      <c r="G13" s="60">
        <f t="shared" ca="1" si="2"/>
        <v>22.109050517162007</v>
      </c>
      <c r="H13" s="60">
        <f t="shared" ca="1" si="3"/>
        <v>2.0912500118311725</v>
      </c>
      <c r="I13" s="60">
        <f t="shared" ca="1" si="4"/>
        <v>15.440977573178747</v>
      </c>
      <c r="J13" s="60">
        <f t="shared" ca="1" si="5"/>
        <v>1.9416461561656368</v>
      </c>
      <c r="R13"/>
    </row>
    <row r="14" spans="1:22">
      <c r="B14" s="58"/>
      <c r="C14" s="30"/>
      <c r="D14" s="30"/>
      <c r="E14" s="30"/>
      <c r="F14" s="30"/>
      <c r="G14" s="30"/>
      <c r="H14" s="30"/>
      <c r="I14" s="30"/>
      <c r="J14" s="30"/>
      <c r="R14"/>
    </row>
    <row r="15" spans="1:22">
      <c r="B15" s="58"/>
      <c r="C15" s="30"/>
      <c r="D15" s="30"/>
      <c r="E15" s="30"/>
      <c r="F15" s="30"/>
      <c r="G15" s="30"/>
      <c r="H15" s="30"/>
      <c r="I15" s="30"/>
      <c r="J15" s="30"/>
      <c r="R15"/>
    </row>
    <row r="16" spans="1:22">
      <c r="B16" s="58"/>
      <c r="C16" s="30"/>
      <c r="D16" s="30"/>
      <c r="E16" s="30"/>
      <c r="F16" s="30"/>
      <c r="G16" s="30"/>
      <c r="H16" s="30"/>
      <c r="I16" s="30"/>
      <c r="J16" s="30"/>
      <c r="R16"/>
    </row>
    <row r="17" spans="2:18">
      <c r="B17" s="58"/>
      <c r="C17" s="30"/>
      <c r="D17" s="30"/>
      <c r="E17" s="30"/>
      <c r="F17" s="30"/>
      <c r="G17" s="30"/>
      <c r="H17" s="30"/>
      <c r="I17" s="30"/>
      <c r="J17" s="30"/>
    </row>
    <row r="18" spans="2:18">
      <c r="B18" s="42"/>
      <c r="C18" s="30"/>
      <c r="D18" s="30"/>
      <c r="E18" s="30"/>
      <c r="F18" s="30"/>
      <c r="G18" s="30"/>
      <c r="H18" s="30"/>
      <c r="I18" s="30"/>
      <c r="J18" s="30"/>
    </row>
    <row r="19" spans="2:18">
      <c r="B19" s="42"/>
      <c r="C19" s="30"/>
      <c r="D19" s="30"/>
      <c r="E19" s="30"/>
      <c r="F19" s="30"/>
      <c r="G19" s="30"/>
      <c r="H19" s="30"/>
      <c r="I19" s="30"/>
      <c r="J19" s="30"/>
      <c r="K19" s="37"/>
    </row>
    <row r="20" spans="2:18">
      <c r="B20" s="42"/>
      <c r="C20" s="30"/>
      <c r="D20" s="30"/>
      <c r="E20" s="30"/>
      <c r="F20" s="30"/>
      <c r="G20" s="30"/>
      <c r="H20" s="30"/>
      <c r="I20" s="30"/>
      <c r="J20" s="30"/>
      <c r="K20" s="41"/>
    </row>
    <row r="21" spans="2:18">
      <c r="B21" s="38"/>
      <c r="C21" s="30"/>
      <c r="D21" s="30"/>
      <c r="E21" s="30"/>
      <c r="F21" s="30"/>
      <c r="G21" s="30"/>
      <c r="H21" s="30"/>
      <c r="I21" s="30"/>
      <c r="J21" s="30"/>
      <c r="K21" s="41"/>
    </row>
    <row r="22" spans="2:18">
      <c r="B22" s="38"/>
      <c r="C22" s="30"/>
      <c r="D22" s="30"/>
      <c r="E22" s="30"/>
      <c r="F22" s="30"/>
      <c r="G22" s="30"/>
      <c r="H22" s="30"/>
      <c r="I22" s="30"/>
      <c r="J22" s="30"/>
      <c r="K22" s="41"/>
    </row>
    <row r="23" spans="2:18">
      <c r="B23" s="38"/>
      <c r="C23" s="30"/>
      <c r="D23" s="30"/>
      <c r="E23" s="30"/>
      <c r="F23" s="30"/>
      <c r="G23" s="30"/>
      <c r="H23" s="30"/>
      <c r="I23" s="30"/>
      <c r="J23" s="30"/>
      <c r="K23" s="37"/>
    </row>
    <row r="24" spans="2:18">
      <c r="B24" s="38"/>
      <c r="C24" s="30"/>
      <c r="D24" s="30"/>
      <c r="E24" s="30"/>
      <c r="F24" s="30"/>
      <c r="G24" s="30"/>
      <c r="H24" s="30"/>
      <c r="I24" s="30"/>
      <c r="J24" s="30"/>
      <c r="K24" s="38"/>
    </row>
    <row r="25" spans="2:18">
      <c r="B25" s="38"/>
      <c r="C25" s="30"/>
      <c r="D25" s="30"/>
      <c r="E25" s="30"/>
      <c r="F25" s="30"/>
      <c r="G25" s="30"/>
      <c r="H25" s="30"/>
      <c r="I25" s="30"/>
      <c r="J25" s="30"/>
      <c r="K25" s="38"/>
    </row>
    <row r="26" spans="2:18">
      <c r="B26" s="38"/>
      <c r="C26" s="30"/>
      <c r="D26" s="30"/>
      <c r="E26" s="30"/>
      <c r="F26" s="30"/>
      <c r="G26" s="30"/>
      <c r="H26" s="30"/>
      <c r="I26" s="30"/>
      <c r="J26" s="30"/>
      <c r="K26" s="38"/>
    </row>
    <row r="27" spans="2:18">
      <c r="B27" s="38"/>
      <c r="C27" s="30"/>
      <c r="D27" s="30"/>
      <c r="E27" s="30"/>
      <c r="F27" s="30"/>
      <c r="G27" s="30"/>
      <c r="H27" s="30"/>
      <c r="I27" s="30"/>
      <c r="J27" s="30"/>
      <c r="K27" s="38"/>
    </row>
    <row r="28" spans="2:18">
      <c r="B28" s="38"/>
      <c r="C28" s="30"/>
      <c r="D28" s="30"/>
      <c r="E28" s="30"/>
      <c r="F28" s="30"/>
      <c r="G28" s="30"/>
      <c r="H28" s="30"/>
      <c r="I28" s="30"/>
      <c r="J28" s="30"/>
      <c r="K28" s="38"/>
    </row>
    <row r="29" spans="2:18">
      <c r="B29" s="38"/>
      <c r="C29" s="30"/>
      <c r="D29" s="30"/>
      <c r="E29" s="30"/>
      <c r="F29" s="30"/>
      <c r="G29" s="30"/>
      <c r="H29" s="30"/>
      <c r="I29" s="30"/>
      <c r="J29" s="30"/>
      <c r="K29" s="38"/>
      <c r="L29" s="31"/>
      <c r="M29" s="31"/>
      <c r="N29" s="31"/>
      <c r="O29" s="31"/>
      <c r="P29" s="31"/>
      <c r="Q29" s="31"/>
      <c r="R29" s="31"/>
    </row>
    <row r="30" spans="2:18">
      <c r="B30" s="38"/>
      <c r="C30" s="30"/>
      <c r="D30" s="30"/>
      <c r="E30" s="30"/>
      <c r="F30" s="30"/>
      <c r="G30" s="30"/>
      <c r="H30" s="30"/>
      <c r="I30" s="30"/>
      <c r="J30" s="30"/>
      <c r="K30" s="38"/>
    </row>
    <row r="31" spans="2:18">
      <c r="B31" s="38"/>
      <c r="C31" s="30"/>
      <c r="D31" s="30"/>
      <c r="E31" s="30"/>
      <c r="F31" s="30"/>
      <c r="G31" s="30"/>
      <c r="H31" s="30"/>
      <c r="I31" s="30"/>
      <c r="J31" s="30"/>
      <c r="K31" s="38"/>
    </row>
    <row r="32" spans="2:18">
      <c r="B32" s="1"/>
      <c r="C32" s="30"/>
      <c r="D32" s="30"/>
      <c r="E32" s="30"/>
      <c r="F32" s="30"/>
      <c r="G32" s="30"/>
      <c r="H32" s="30"/>
      <c r="I32" s="30"/>
      <c r="J32" s="30"/>
      <c r="K32" s="38"/>
    </row>
    <row r="33" spans="2:11">
      <c r="B33" s="1"/>
      <c r="C33" s="30"/>
      <c r="D33" s="30"/>
      <c r="E33" s="30"/>
      <c r="F33" s="30"/>
      <c r="G33" s="30"/>
      <c r="H33" s="30"/>
      <c r="I33" s="30"/>
      <c r="J33" s="30"/>
      <c r="K33" s="38"/>
    </row>
    <row r="34" spans="2:11">
      <c r="B34" s="1"/>
      <c r="C34" s="30"/>
      <c r="D34" s="30"/>
      <c r="E34" s="30"/>
      <c r="F34" s="30"/>
      <c r="G34" s="30"/>
      <c r="H34" s="30"/>
      <c r="I34" s="30"/>
      <c r="J34" s="30"/>
      <c r="K34" s="38"/>
    </row>
    <row r="35" spans="2:11">
      <c r="B35" s="38"/>
      <c r="C35" s="30"/>
      <c r="D35" s="30"/>
      <c r="E35" s="30"/>
      <c r="F35" s="30"/>
      <c r="G35" s="30"/>
      <c r="H35" s="30"/>
      <c r="I35" s="30"/>
      <c r="J35" s="30"/>
      <c r="K35" s="38"/>
    </row>
    <row r="36" spans="2:11">
      <c r="B36" s="38"/>
      <c r="C36" s="30"/>
      <c r="D36" s="30"/>
      <c r="E36" s="30"/>
      <c r="F36" s="30"/>
      <c r="G36" s="30"/>
      <c r="H36" s="30"/>
      <c r="I36" s="30"/>
      <c r="J36" s="30"/>
      <c r="K36" s="38"/>
    </row>
    <row r="37" spans="2:11">
      <c r="B37" s="38"/>
      <c r="C37" s="30"/>
      <c r="D37" s="30"/>
      <c r="E37" s="30"/>
      <c r="F37" s="30"/>
      <c r="G37" s="30"/>
      <c r="H37" s="30"/>
      <c r="I37" s="30"/>
      <c r="J37" s="30"/>
      <c r="K37" s="38"/>
    </row>
    <row r="38" spans="2:11">
      <c r="B38" s="1"/>
      <c r="C38" s="30"/>
      <c r="D38" s="30"/>
      <c r="E38" s="30"/>
      <c r="F38" s="30"/>
      <c r="G38" s="30"/>
      <c r="H38" s="30"/>
      <c r="I38" s="30"/>
      <c r="J38" s="30"/>
      <c r="K38" s="38"/>
    </row>
    <row r="39" spans="2:11">
      <c r="B39" s="1"/>
      <c r="C39" s="30"/>
      <c r="D39" s="30"/>
      <c r="E39" s="30"/>
      <c r="F39" s="30"/>
      <c r="G39" s="30"/>
      <c r="H39" s="30"/>
      <c r="I39" s="30"/>
      <c r="J39" s="30"/>
      <c r="K39" s="38"/>
    </row>
    <row r="40" spans="2:11">
      <c r="B40" s="1"/>
      <c r="C40" s="30"/>
      <c r="D40" s="30"/>
      <c r="E40" s="30"/>
      <c r="F40" s="30"/>
      <c r="G40" s="30"/>
      <c r="H40" s="30"/>
      <c r="I40" s="30"/>
      <c r="J40" s="30"/>
      <c r="K40" s="38"/>
    </row>
    <row r="41" spans="2:11">
      <c r="B41" s="1"/>
      <c r="C41" s="30"/>
      <c r="D41" s="30"/>
      <c r="E41" s="30"/>
      <c r="F41" s="30"/>
      <c r="G41" s="30"/>
      <c r="H41" s="30"/>
      <c r="I41" s="30"/>
      <c r="J41" s="30"/>
      <c r="K41" s="38"/>
    </row>
    <row r="42" spans="2:11">
      <c r="B42" s="1"/>
      <c r="C42" s="30"/>
      <c r="D42" s="30"/>
      <c r="E42" s="30"/>
      <c r="F42" s="30"/>
      <c r="G42" s="30"/>
      <c r="H42" s="30"/>
      <c r="I42" s="30"/>
      <c r="J42" s="30"/>
    </row>
    <row r="43" spans="2:11">
      <c r="B43" s="1"/>
      <c r="C43" s="30"/>
      <c r="D43" s="30"/>
      <c r="E43" s="30"/>
      <c r="F43" s="30"/>
      <c r="G43" s="30"/>
      <c r="H43" s="30"/>
      <c r="I43" s="30"/>
      <c r="J43" s="30"/>
    </row>
    <row r="44" spans="2:11">
      <c r="B44" s="1"/>
      <c r="C44" s="30"/>
      <c r="D44" s="30"/>
      <c r="E44" s="30"/>
      <c r="F44" s="30"/>
      <c r="G44" s="30"/>
      <c r="H44" s="30"/>
      <c r="I44" s="30"/>
      <c r="J44" s="30"/>
    </row>
    <row r="45" spans="2:11">
      <c r="B45" s="1"/>
      <c r="C45" s="30"/>
      <c r="D45" s="30"/>
      <c r="E45" s="30"/>
      <c r="F45" s="30"/>
      <c r="G45" s="30"/>
      <c r="H45" s="30"/>
      <c r="I45" s="30"/>
      <c r="J45" s="30"/>
      <c r="K45" s="38"/>
    </row>
    <row r="46" spans="2:11">
      <c r="B46" s="1"/>
      <c r="C46" s="30"/>
      <c r="D46" s="30"/>
      <c r="E46" s="30"/>
      <c r="F46" s="30"/>
      <c r="G46" s="30"/>
      <c r="H46" s="30"/>
      <c r="I46" s="30"/>
      <c r="J46" s="30"/>
      <c r="K46" s="38"/>
    </row>
    <row r="47" spans="2:11">
      <c r="B47" s="39"/>
      <c r="C47" s="30"/>
      <c r="D47" s="30"/>
      <c r="E47" s="30"/>
      <c r="F47" s="30"/>
      <c r="G47" s="30"/>
      <c r="H47" s="30"/>
      <c r="I47" s="30"/>
      <c r="J47" s="30"/>
      <c r="K47" s="38"/>
    </row>
    <row r="48" spans="2:11">
      <c r="B48" s="39"/>
      <c r="C48" s="30"/>
      <c r="D48" s="30"/>
      <c r="E48" s="30"/>
      <c r="F48" s="30"/>
      <c r="G48" s="30"/>
      <c r="H48" s="30"/>
      <c r="I48" s="30"/>
      <c r="J48" s="30"/>
    </row>
    <row r="49" spans="1:11">
      <c r="B49" s="39"/>
      <c r="C49" s="30"/>
      <c r="D49" s="30"/>
      <c r="E49" s="30"/>
      <c r="F49" s="30"/>
      <c r="G49" s="30"/>
      <c r="H49" s="30"/>
      <c r="I49" s="30"/>
      <c r="J49" s="30"/>
    </row>
    <row r="50" spans="1:11">
      <c r="B50" s="39"/>
      <c r="C50" s="30"/>
      <c r="D50" s="30"/>
      <c r="E50" s="30"/>
      <c r="F50" s="30"/>
      <c r="G50" s="30"/>
      <c r="H50" s="30"/>
      <c r="I50" s="30"/>
      <c r="J50" s="30"/>
    </row>
    <row r="51" spans="1:11">
      <c r="B51" s="39"/>
      <c r="C51" s="30"/>
      <c r="D51" s="30"/>
      <c r="E51" s="30"/>
      <c r="F51" s="30"/>
      <c r="G51" s="30"/>
      <c r="H51" s="30"/>
      <c r="I51" s="30"/>
      <c r="J51" s="30"/>
    </row>
    <row r="52" spans="1:11">
      <c r="B52" s="39"/>
      <c r="C52" s="30"/>
      <c r="D52" s="30"/>
      <c r="E52" s="30"/>
      <c r="F52" s="30"/>
      <c r="G52" s="30"/>
      <c r="H52" s="30"/>
      <c r="I52" s="30"/>
      <c r="J52" s="30"/>
    </row>
    <row r="53" spans="1:11">
      <c r="B53" s="39"/>
      <c r="C53" s="30"/>
      <c r="D53" s="30"/>
      <c r="E53" s="30"/>
      <c r="F53" s="30"/>
      <c r="G53" s="30"/>
      <c r="H53" s="30"/>
      <c r="I53" s="30"/>
      <c r="J53" s="30"/>
    </row>
    <row r="54" spans="1:11">
      <c r="B54" s="39"/>
      <c r="C54" s="30"/>
      <c r="D54" s="30"/>
      <c r="E54" s="30"/>
      <c r="F54" s="30"/>
      <c r="G54" s="30"/>
      <c r="H54" s="30"/>
      <c r="I54" s="30"/>
      <c r="J54" s="30"/>
    </row>
    <row r="55" spans="1:11">
      <c r="B55" s="1"/>
      <c r="C55" s="30"/>
      <c r="D55" s="30"/>
      <c r="E55" s="30"/>
      <c r="F55" s="30"/>
      <c r="G55" s="30"/>
      <c r="H55" s="30"/>
      <c r="I55" s="30"/>
      <c r="J55" s="30"/>
    </row>
    <row r="56" spans="1:11">
      <c r="B56" s="1"/>
      <c r="C56" s="30"/>
      <c r="D56" s="30"/>
      <c r="E56" s="30"/>
      <c r="F56" s="30"/>
      <c r="G56" s="30"/>
      <c r="H56" s="30"/>
      <c r="I56" s="30"/>
      <c r="J56" s="30"/>
    </row>
    <row r="57" spans="1:11">
      <c r="B57" s="1"/>
      <c r="C57" s="30"/>
      <c r="D57" s="30"/>
      <c r="E57" s="30"/>
      <c r="F57" s="30"/>
      <c r="G57" s="30"/>
      <c r="H57" s="30"/>
      <c r="I57" s="30"/>
      <c r="J57" s="30"/>
      <c r="K57" s="39"/>
    </row>
    <row r="58" spans="1:11">
      <c r="B58" s="31"/>
      <c r="C58" s="30"/>
      <c r="D58" s="30"/>
      <c r="E58" s="30"/>
      <c r="F58" s="30"/>
      <c r="G58" s="30"/>
      <c r="H58" s="30"/>
      <c r="I58" s="30"/>
      <c r="J58" s="30"/>
      <c r="K58" s="39"/>
    </row>
    <row r="59" spans="1:11">
      <c r="B59" s="31"/>
      <c r="C59" s="30"/>
      <c r="D59" s="30"/>
      <c r="E59" s="30"/>
      <c r="F59" s="30"/>
      <c r="G59" s="30"/>
      <c r="H59" s="30"/>
      <c r="I59" s="30"/>
      <c r="J59" s="30"/>
      <c r="K59" s="39"/>
    </row>
    <row r="60" spans="1:11">
      <c r="B60" s="31"/>
      <c r="C60" s="30"/>
      <c r="D60" s="30"/>
      <c r="E60" s="30"/>
      <c r="F60" s="30"/>
      <c r="G60" s="30"/>
      <c r="H60" s="30"/>
      <c r="I60" s="30"/>
      <c r="J60" s="30"/>
      <c r="K60" s="39"/>
    </row>
    <row r="61" spans="1:11">
      <c r="B61" s="31"/>
      <c r="C61" s="30"/>
      <c r="D61" s="30"/>
      <c r="E61" s="30"/>
      <c r="F61" s="30"/>
      <c r="G61" s="30"/>
      <c r="H61" s="30"/>
      <c r="I61" s="30"/>
      <c r="J61" s="30"/>
      <c r="K61" s="39"/>
    </row>
    <row r="62" spans="1:11">
      <c r="B62" s="31"/>
      <c r="C62" s="30"/>
      <c r="D62" s="30"/>
      <c r="E62" s="30"/>
      <c r="F62" s="30"/>
      <c r="G62" s="30"/>
      <c r="H62" s="30"/>
      <c r="I62" s="30"/>
      <c r="J62" s="30"/>
      <c r="K62" s="39"/>
    </row>
    <row r="63" spans="1:11">
      <c r="B63" s="31"/>
      <c r="C63" s="30"/>
      <c r="D63" s="30"/>
      <c r="E63" s="30"/>
      <c r="F63" s="30"/>
      <c r="G63" s="30"/>
      <c r="H63" s="30"/>
      <c r="I63" s="30"/>
      <c r="J63" s="30"/>
      <c r="K63" s="39"/>
    </row>
    <row r="64" spans="1:11">
      <c r="A64" s="2">
        <v>77</v>
      </c>
      <c r="B64" s="31"/>
      <c r="C64" s="30"/>
      <c r="D64" s="30"/>
      <c r="E64" s="30"/>
      <c r="F64" s="30"/>
      <c r="G64" s="30"/>
      <c r="H64" s="30"/>
      <c r="I64" s="30"/>
      <c r="J64" s="30"/>
      <c r="K64" s="39"/>
    </row>
    <row r="65" spans="1:11">
      <c r="A65" s="2">
        <v>78</v>
      </c>
      <c r="B65" s="31"/>
      <c r="C65" s="30"/>
      <c r="D65" s="30"/>
      <c r="E65" s="30"/>
      <c r="F65" s="30"/>
      <c r="G65" s="30"/>
      <c r="H65" s="30"/>
      <c r="I65" s="30"/>
      <c r="J65" s="30"/>
    </row>
    <row r="66" spans="1:11">
      <c r="A66" s="2">
        <v>79</v>
      </c>
      <c r="B66" s="31"/>
      <c r="C66" s="30"/>
      <c r="D66" s="30"/>
      <c r="E66" s="30"/>
      <c r="F66" s="30"/>
      <c r="G66" s="30"/>
      <c r="H66" s="30"/>
      <c r="I66" s="30"/>
      <c r="J66" s="30"/>
    </row>
    <row r="67" spans="1:11">
      <c r="A67" s="2">
        <v>80</v>
      </c>
      <c r="B67" s="31"/>
      <c r="C67" s="30"/>
      <c r="D67" s="30"/>
      <c r="E67" s="30"/>
      <c r="F67" s="30"/>
      <c r="G67" s="30"/>
      <c r="H67" s="30"/>
      <c r="I67" s="30"/>
      <c r="J67" s="30"/>
    </row>
    <row r="68" spans="1:11">
      <c r="A68" s="2">
        <v>81</v>
      </c>
      <c r="B68" s="31"/>
      <c r="C68" s="30"/>
      <c r="D68" s="30"/>
      <c r="E68" s="30"/>
      <c r="F68" s="30"/>
      <c r="G68" s="30"/>
      <c r="H68" s="30"/>
      <c r="I68" s="30"/>
      <c r="J68" s="30"/>
      <c r="K68"/>
    </row>
    <row r="69" spans="1:11">
      <c r="A69" s="2">
        <v>82</v>
      </c>
      <c r="B69" s="31"/>
      <c r="C69" s="30"/>
      <c r="D69" s="30"/>
      <c r="E69" s="30"/>
      <c r="F69" s="30"/>
      <c r="G69" s="30"/>
      <c r="H69" s="30"/>
      <c r="I69" s="30"/>
      <c r="J69" s="30"/>
      <c r="K69"/>
    </row>
    <row r="70" spans="1:11">
      <c r="A70" s="2">
        <v>83</v>
      </c>
      <c r="B70" s="31"/>
      <c r="C70" s="30"/>
      <c r="D70" s="30"/>
      <c r="E70" s="30"/>
      <c r="F70" s="30"/>
      <c r="G70" s="30"/>
      <c r="H70" s="30"/>
      <c r="I70" s="30"/>
      <c r="J70" s="30"/>
      <c r="K70"/>
    </row>
    <row r="71" spans="1:11">
      <c r="A71" s="2">
        <v>84</v>
      </c>
      <c r="B71" s="31"/>
      <c r="C71" s="30"/>
      <c r="D71" s="30"/>
      <c r="E71" s="30"/>
      <c r="F71" s="30"/>
      <c r="G71" s="30"/>
      <c r="H71" s="30"/>
      <c r="I71" s="30"/>
      <c r="J71" s="30"/>
      <c r="K71"/>
    </row>
    <row r="72" spans="1:11">
      <c r="A72" s="2">
        <v>85</v>
      </c>
      <c r="B72" s="31"/>
      <c r="C72" s="30"/>
      <c r="D72" s="30"/>
      <c r="E72" s="30"/>
      <c r="F72" s="30"/>
      <c r="G72" s="30"/>
      <c r="H72" s="30"/>
      <c r="I72" s="30"/>
      <c r="J72" s="30"/>
      <c r="K72"/>
    </row>
    <row r="73" spans="1:11">
      <c r="A73" s="2">
        <v>86</v>
      </c>
      <c r="B73" s="31"/>
      <c r="C73" s="30"/>
      <c r="D73" s="30"/>
      <c r="E73" s="30"/>
      <c r="F73" s="30"/>
      <c r="G73" s="30"/>
      <c r="H73" s="30"/>
      <c r="I73" s="30"/>
      <c r="J73" s="30"/>
      <c r="K73"/>
    </row>
    <row r="74" spans="1:11">
      <c r="A74" s="2">
        <v>87</v>
      </c>
      <c r="B74" s="31"/>
      <c r="C74" s="30"/>
      <c r="D74" s="30"/>
      <c r="E74" s="30"/>
      <c r="F74" s="30"/>
      <c r="G74" s="30"/>
      <c r="H74" s="30"/>
      <c r="I74" s="30"/>
      <c r="J74" s="30"/>
      <c r="K74"/>
    </row>
    <row r="75" spans="1:11">
      <c r="A75" s="2">
        <v>88</v>
      </c>
      <c r="B75" s="31"/>
      <c r="C75" s="30"/>
      <c r="D75" s="30"/>
      <c r="E75" s="30"/>
      <c r="F75" s="30"/>
      <c r="G75" s="30"/>
      <c r="H75" s="30"/>
      <c r="I75" s="30"/>
      <c r="J75" s="30"/>
      <c r="K75"/>
    </row>
    <row r="76" spans="1:11">
      <c r="A76" s="2">
        <v>89</v>
      </c>
      <c r="B76" s="31"/>
      <c r="C76" s="30"/>
      <c r="D76" s="30"/>
      <c r="E76" s="30"/>
      <c r="F76" s="30"/>
      <c r="G76" s="30"/>
      <c r="H76" s="30"/>
      <c r="I76" s="30"/>
      <c r="J76" s="30"/>
      <c r="K76"/>
    </row>
    <row r="77" spans="1:11">
      <c r="A77" s="2">
        <v>90</v>
      </c>
      <c r="B77" s="31"/>
      <c r="C77" s="30"/>
      <c r="D77" s="30"/>
      <c r="E77" s="30"/>
      <c r="F77" s="30"/>
      <c r="G77" s="30"/>
      <c r="H77" s="30"/>
      <c r="I77" s="30"/>
      <c r="J77" s="30"/>
      <c r="K77"/>
    </row>
    <row r="78" spans="1:11">
      <c r="A78" s="2">
        <v>91</v>
      </c>
      <c r="B78" s="31"/>
      <c r="C78" s="30"/>
      <c r="D78" s="30"/>
      <c r="E78" s="30"/>
      <c r="F78" s="30"/>
      <c r="G78" s="30"/>
      <c r="H78" s="30"/>
      <c r="I78" s="30"/>
      <c r="J78" s="30"/>
      <c r="K78"/>
    </row>
    <row r="79" spans="1:11">
      <c r="A79" s="2">
        <v>92</v>
      </c>
      <c r="B79" s="31"/>
      <c r="C79" s="30"/>
      <c r="D79" s="30"/>
      <c r="E79" s="30"/>
      <c r="F79" s="30"/>
      <c r="G79" s="30"/>
      <c r="H79" s="30"/>
      <c r="I79" s="30"/>
      <c r="J79" s="30"/>
      <c r="K79"/>
    </row>
    <row r="80" spans="1:11">
      <c r="A80" s="2">
        <v>93</v>
      </c>
      <c r="B80" s="31"/>
      <c r="C80" s="30"/>
      <c r="D80" s="30"/>
      <c r="E80" s="30"/>
      <c r="F80" s="30"/>
      <c r="G80" s="30"/>
      <c r="H80" s="30"/>
      <c r="I80" s="30"/>
      <c r="J80" s="30"/>
      <c r="K80"/>
    </row>
    <row r="81" spans="1:11">
      <c r="A81" s="2">
        <v>94</v>
      </c>
      <c r="B81" s="31"/>
      <c r="C81" s="30"/>
      <c r="D81" s="30"/>
      <c r="E81" s="30"/>
      <c r="F81" s="30"/>
      <c r="G81" s="30"/>
      <c r="H81" s="30"/>
      <c r="I81" s="30"/>
      <c r="J81" s="30"/>
      <c r="K81"/>
    </row>
    <row r="82" spans="1:11">
      <c r="A82" s="2">
        <v>95</v>
      </c>
      <c r="C82" s="30"/>
      <c r="D82" s="30"/>
      <c r="E82" s="30"/>
      <c r="F82" s="30"/>
      <c r="G82" s="30"/>
      <c r="H82" s="30"/>
      <c r="I82" s="30"/>
      <c r="J82" s="30"/>
      <c r="K82"/>
    </row>
    <row r="83" spans="1:11">
      <c r="A83" s="2">
        <v>96</v>
      </c>
      <c r="C83" s="30"/>
      <c r="D83" s="30"/>
      <c r="E83" s="30"/>
      <c r="F83" s="30"/>
      <c r="G83" s="30"/>
      <c r="H83" s="30"/>
      <c r="I83" s="30"/>
      <c r="J83" s="30"/>
      <c r="K83"/>
    </row>
    <row r="84" spans="1:11">
      <c r="A84" s="2">
        <v>97</v>
      </c>
      <c r="C84" s="30"/>
      <c r="D84" s="30"/>
      <c r="E84" s="30"/>
      <c r="F84" s="30"/>
      <c r="G84" s="30"/>
      <c r="H84" s="30"/>
      <c r="I84" s="30"/>
      <c r="J84" s="30"/>
      <c r="K84"/>
    </row>
    <row r="85" spans="1:11">
      <c r="A85" s="2">
        <v>98</v>
      </c>
      <c r="C85" s="30"/>
      <c r="D85" s="30"/>
      <c r="E85" s="30"/>
      <c r="F85" s="30"/>
      <c r="G85" s="30"/>
      <c r="H85" s="30"/>
      <c r="I85" s="30"/>
      <c r="J85" s="30"/>
      <c r="K85"/>
    </row>
    <row r="86" spans="1:11">
      <c r="A86" s="2">
        <v>99</v>
      </c>
      <c r="C86" s="30"/>
      <c r="D86" s="30"/>
      <c r="E86" s="30"/>
      <c r="F86" s="30"/>
      <c r="G86" s="30"/>
      <c r="H86" s="30"/>
      <c r="I86" s="30"/>
      <c r="J86" s="30"/>
      <c r="K86"/>
    </row>
    <row r="87" spans="1:11">
      <c r="C87" s="30"/>
      <c r="D87" s="30"/>
      <c r="E87" s="30"/>
      <c r="F87" s="30"/>
      <c r="G87" s="30"/>
      <c r="H87" s="30"/>
      <c r="I87" s="30"/>
      <c r="J87" s="30"/>
      <c r="K87"/>
    </row>
    <row r="88" spans="1:11">
      <c r="C88" s="30"/>
      <c r="D88" s="30"/>
      <c r="E88" s="30"/>
      <c r="F88" s="30"/>
      <c r="G88" s="30"/>
      <c r="H88" s="30"/>
      <c r="I88" s="30"/>
      <c r="J88" s="30"/>
      <c r="K88"/>
    </row>
    <row r="89" spans="1:11">
      <c r="C89" s="30"/>
      <c r="D89" s="30"/>
      <c r="E89" s="30"/>
      <c r="F89" s="30"/>
      <c r="G89" s="30"/>
      <c r="H89" s="30"/>
      <c r="I89" s="30"/>
      <c r="J89" s="30"/>
      <c r="K89"/>
    </row>
    <row r="90" spans="1:11">
      <c r="C90" s="30"/>
      <c r="D90" s="30"/>
      <c r="E90" s="30"/>
      <c r="F90" s="30"/>
      <c r="G90" s="30"/>
      <c r="H90" s="30"/>
      <c r="I90" s="30"/>
      <c r="J90" s="30"/>
      <c r="K90"/>
    </row>
    <row r="91" spans="1:11">
      <c r="B91" s="3"/>
      <c r="C91" s="30"/>
      <c r="D91" s="30"/>
      <c r="E91" s="30"/>
      <c r="F91" s="30"/>
      <c r="G91" s="30"/>
      <c r="H91" s="30"/>
      <c r="I91" s="30"/>
      <c r="J91" s="30"/>
      <c r="K91"/>
    </row>
    <row r="92" spans="1:11">
      <c r="B92" s="3"/>
      <c r="C92" s="30"/>
      <c r="D92" s="30"/>
      <c r="E92" s="30"/>
      <c r="F92" s="30"/>
      <c r="G92" s="30"/>
      <c r="H92" s="30"/>
      <c r="I92" s="30"/>
      <c r="J92" s="30"/>
      <c r="K92"/>
    </row>
    <row r="93" spans="1:11">
      <c r="B93" s="3"/>
      <c r="C93" s="30"/>
      <c r="D93" s="30"/>
      <c r="E93" s="30"/>
      <c r="F93" s="30"/>
      <c r="G93" s="30"/>
      <c r="H93" s="30"/>
      <c r="I93" s="30"/>
      <c r="J93" s="30"/>
      <c r="K93"/>
    </row>
    <row r="94" spans="1:11">
      <c r="B94" s="3"/>
      <c r="C94" s="30"/>
      <c r="D94" s="30"/>
      <c r="E94" s="30"/>
      <c r="F94" s="30"/>
      <c r="G94" s="30"/>
      <c r="H94" s="30"/>
      <c r="I94" s="30"/>
      <c r="J94" s="30"/>
      <c r="K94"/>
    </row>
    <row r="95" spans="1:11">
      <c r="B95" s="3"/>
      <c r="C95" s="30"/>
      <c r="D95" s="30"/>
      <c r="E95" s="30"/>
      <c r="F95" s="30"/>
      <c r="G95" s="30"/>
      <c r="H95" s="30"/>
      <c r="I95" s="30"/>
      <c r="J95" s="30"/>
      <c r="K95"/>
    </row>
    <row r="96" spans="1:11">
      <c r="B96" s="3"/>
      <c r="C96" s="30"/>
      <c r="D96" s="30"/>
      <c r="E96" s="30"/>
      <c r="F96" s="30"/>
      <c r="G96" s="30"/>
      <c r="H96" s="30"/>
      <c r="I96" s="30"/>
      <c r="J96" s="30"/>
      <c r="K96"/>
    </row>
    <row r="97" spans="2:11">
      <c r="B97" s="3"/>
      <c r="C97" s="30"/>
      <c r="D97" s="30"/>
      <c r="E97" s="30"/>
      <c r="F97" s="30"/>
      <c r="G97" s="30"/>
      <c r="H97" s="30"/>
      <c r="I97" s="30"/>
      <c r="J97" s="30"/>
      <c r="K97"/>
    </row>
    <row r="98" spans="2:11">
      <c r="B98" s="3"/>
      <c r="C98" s="30"/>
      <c r="D98" s="30"/>
      <c r="E98" s="30"/>
      <c r="F98" s="30"/>
      <c r="G98" s="30"/>
      <c r="H98" s="30"/>
      <c r="I98" s="30"/>
      <c r="J98" s="30"/>
      <c r="K98"/>
    </row>
    <row r="99" spans="2:11">
      <c r="B99" s="3"/>
      <c r="C99" s="30"/>
      <c r="D99" s="30"/>
      <c r="E99" s="30"/>
      <c r="F99" s="30"/>
      <c r="G99" s="30"/>
      <c r="H99" s="30"/>
      <c r="I99" s="30"/>
      <c r="J99" s="30"/>
      <c r="K99"/>
    </row>
    <row r="100" spans="2:11">
      <c r="B100" s="3"/>
      <c r="C100" s="30"/>
      <c r="D100" s="30"/>
      <c r="E100" s="30"/>
      <c r="F100" s="30"/>
      <c r="G100" s="30"/>
      <c r="H100" s="30"/>
      <c r="I100" s="30"/>
      <c r="J100" s="30"/>
      <c r="K100"/>
    </row>
    <row r="101" spans="2:11">
      <c r="B101" s="3"/>
      <c r="C101" s="30"/>
      <c r="D101" s="30"/>
      <c r="E101" s="30"/>
      <c r="F101" s="30"/>
      <c r="G101" s="30"/>
      <c r="H101" s="30"/>
      <c r="I101" s="30"/>
      <c r="J101" s="30"/>
    </row>
    <row r="102" spans="2:11">
      <c r="B102" s="3"/>
      <c r="C102" s="30"/>
      <c r="D102" s="30"/>
      <c r="E102" s="30"/>
      <c r="F102" s="30"/>
      <c r="G102" s="30"/>
      <c r="H102" s="30"/>
      <c r="I102" s="30"/>
      <c r="J102" s="30"/>
    </row>
    <row r="103" spans="2:11">
      <c r="B103" s="3"/>
      <c r="C103" s="30"/>
      <c r="D103" s="30"/>
      <c r="E103" s="30"/>
      <c r="F103" s="30"/>
      <c r="G103" s="30"/>
      <c r="H103" s="30"/>
      <c r="I103" s="30"/>
      <c r="J103" s="30"/>
    </row>
  </sheetData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H26" sqref="H26"/>
    </sheetView>
  </sheetViews>
  <sheetFormatPr baseColWidth="10" defaultColWidth="11" defaultRowHeight="16"/>
  <sheetData>
    <row r="1" spans="1:2">
      <c r="A1" t="s">
        <v>16</v>
      </c>
    </row>
    <row r="2" spans="1:2">
      <c r="A2" t="s">
        <v>18</v>
      </c>
    </row>
    <row r="3" spans="1:2">
      <c r="A3" s="5"/>
      <c r="B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Input</vt:lpstr>
      <vt:lpstr>Data Output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Hunt</dc:creator>
  <cp:lastModifiedBy>Laura Guerrero</cp:lastModifiedBy>
  <cp:lastPrinted>2019-10-24T18:52:54Z</cp:lastPrinted>
  <dcterms:created xsi:type="dcterms:W3CDTF">2018-01-24T20:12:33Z</dcterms:created>
  <dcterms:modified xsi:type="dcterms:W3CDTF">2024-03-22T01:59:31Z</dcterms:modified>
</cp:coreProperties>
</file>