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2027\resource\Library\Structures\Design\Quantities and Cost Estimate\"/>
    </mc:Choice>
  </mc:AlternateContent>
  <xr:revisionPtr revIDLastSave="0" documentId="13_ncr:1_{57AA560F-B4B6-4CA5-AFB0-ADCA64CC5DE9}" xr6:coauthVersionLast="40" xr6:coauthVersionMax="40" xr10:uidLastSave="{00000000-0000-0000-0000-000000000000}"/>
  <bookViews>
    <workbookView xWindow="-120" yWindow="-120" windowWidth="29040" windowHeight="15225" tabRatio="960" xr2:uid="{00000000-000D-0000-FFFF-FFFF00000000}"/>
  </bookViews>
  <sheets>
    <sheet name="PRELIM COST - PennDOT" sheetId="37" r:id="rId1"/>
    <sheet name="FINAL COST - PennDOT" sheetId="44" r:id="rId2"/>
    <sheet name="CIS - PennDOT" sheetId="47" r:id="rId3"/>
    <sheet name="PRELIM COST - PTC" sheetId="46" r:id="rId4"/>
    <sheet name="FINAL COST - PTC" sheetId="43" r:id="rId5"/>
    <sheet name="QTYS" sheetId="4" r:id="rId6"/>
    <sheet name="Rebar" sheetId="5" r:id="rId7"/>
    <sheet name="EXAMPLES==&gt;" sheetId="36" r:id="rId8"/>
    <sheet name="QTYS- EX" sheetId="57" r:id="rId9"/>
    <sheet name="Rebar- EX" sheetId="59" r:id="rId10"/>
    <sheet name="Drop Down Data - DO NOT DELETE" sheetId="42" state="hidden" r:id="rId11"/>
  </sheets>
  <definedNames>
    <definedName name="_xlnm.Print_Area" localSheetId="2">'CIS - PennDOT'!$A$1:$H$53</definedName>
    <definedName name="_xlnm.Print_Area" localSheetId="1">'FINAL COST - PennDOT'!$A$1:$F$49</definedName>
    <definedName name="_xlnm.Print_Area" localSheetId="4">'FINAL COST - PTC'!$A$1:$I$50</definedName>
    <definedName name="_xlnm.Print_Area" localSheetId="0">'PRELIM COST - PennDOT'!$A$1:$F$51</definedName>
    <definedName name="_xlnm.Print_Area" localSheetId="3">'PRELIM COST - PTC'!$A$1:$I$49</definedName>
    <definedName name="_xlnm.Print_Area" localSheetId="5">QTYS!$A$1:$J$48</definedName>
    <definedName name="_xlnm.Print_Area" localSheetId="8">'QTYS- EX'!$A$1:$J$48</definedName>
    <definedName name="_xlnm.Print_Area" localSheetId="6">Rebar!$A$1:$M$48</definedName>
    <definedName name="_xlnm.Print_Area" localSheetId="9">'Rebar- EX'!$A$1:$M$48</definedName>
    <definedName name="_xlnm.Print_Titles" localSheetId="2">'CIS - PennDOT'!$2:$10</definedName>
    <definedName name="_xlnm.Print_Titles" localSheetId="1">'FINAL COST - PennDOT'!$1:$6</definedName>
    <definedName name="_xlnm.Print_Titles" localSheetId="0">'PRELIM COST - PennDOT'!$1:$6</definedName>
    <definedName name="_xlnm.Print_Titles" localSheetId="3">'PRELIM COST - PTC'!$1:$6</definedName>
    <definedName name="_xlnm.Print_Titles" localSheetId="5">QTYS!$1:$8</definedName>
    <definedName name="_xlnm.Print_Titles" localSheetId="8">'QTYS- EX'!$1:$8</definedName>
    <definedName name="_xlnm.Print_Titles" localSheetId="6">Rebar!$1:$10</definedName>
    <definedName name="_xlnm.Print_Titles" localSheetId="9">'Rebar- EX'!$1:$10</definedName>
    <definedName name="Print_Titles_MI" localSheetId="2">'CIS - PennDOT'!$2:$10</definedName>
    <definedName name="Print_Titles_MI" localSheetId="1">'FINAL COST - PennDOT'!$1:$8</definedName>
    <definedName name="Print_Titles_MI" localSheetId="0">'PRELIM COST - PennDOT'!$1:$8</definedName>
    <definedName name="Print_Titles_MI" localSheetId="3">'PRELIM COST - PTC'!$1:$8</definedName>
    <definedName name="Print_Titles_MI" localSheetId="5">QTYS!$1:$9</definedName>
    <definedName name="Print_Titles_MI" localSheetId="8">'QTYS- EX'!$1:$9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59" l="1"/>
  <c r="F37" i="59"/>
  <c r="G37" i="59"/>
  <c r="H37" i="59"/>
  <c r="I37" i="59"/>
  <c r="J37" i="59"/>
  <c r="K37" i="59"/>
  <c r="L37" i="59"/>
  <c r="M37" i="59"/>
  <c r="N37" i="59"/>
  <c r="O37" i="59"/>
  <c r="O43" i="59"/>
  <c r="N43" i="59"/>
  <c r="M43" i="59"/>
  <c r="L43" i="59"/>
  <c r="K43" i="59"/>
  <c r="J43" i="59"/>
  <c r="I43" i="59"/>
  <c r="H43" i="59"/>
  <c r="G43" i="59"/>
  <c r="F43" i="59"/>
  <c r="E43" i="59"/>
  <c r="O42" i="59"/>
  <c r="N42" i="59"/>
  <c r="M42" i="59"/>
  <c r="L42" i="59"/>
  <c r="K42" i="59"/>
  <c r="J42" i="59"/>
  <c r="I42" i="59"/>
  <c r="H42" i="59"/>
  <c r="G42" i="59"/>
  <c r="F42" i="59"/>
  <c r="E42" i="59"/>
  <c r="O41" i="59"/>
  <c r="N41" i="59"/>
  <c r="M41" i="59"/>
  <c r="L41" i="59"/>
  <c r="K41" i="59"/>
  <c r="J41" i="59"/>
  <c r="I41" i="59"/>
  <c r="H41" i="59"/>
  <c r="G41" i="59"/>
  <c r="F41" i="59"/>
  <c r="E41" i="59"/>
  <c r="O40" i="59"/>
  <c r="N40" i="59"/>
  <c r="M40" i="59"/>
  <c r="L40" i="59"/>
  <c r="K40" i="59"/>
  <c r="J40" i="59"/>
  <c r="I40" i="59"/>
  <c r="H40" i="59"/>
  <c r="G40" i="59"/>
  <c r="F40" i="59"/>
  <c r="E40" i="59"/>
  <c r="O39" i="59"/>
  <c r="N39" i="59"/>
  <c r="M39" i="59"/>
  <c r="L39" i="59"/>
  <c r="K39" i="59"/>
  <c r="J39" i="59"/>
  <c r="I39" i="59"/>
  <c r="H39" i="59"/>
  <c r="G39" i="59"/>
  <c r="F39" i="59"/>
  <c r="E39" i="59"/>
  <c r="O38" i="59"/>
  <c r="N38" i="59"/>
  <c r="M38" i="59"/>
  <c r="L38" i="59"/>
  <c r="K38" i="59"/>
  <c r="J38" i="59"/>
  <c r="I38" i="59"/>
  <c r="H38" i="59"/>
  <c r="G38" i="59"/>
  <c r="F38" i="59"/>
  <c r="E38" i="59"/>
  <c r="O36" i="59"/>
  <c r="N36" i="59"/>
  <c r="M36" i="59"/>
  <c r="L36" i="59"/>
  <c r="K36" i="59"/>
  <c r="J36" i="59"/>
  <c r="I36" i="59"/>
  <c r="H36" i="59"/>
  <c r="G36" i="59"/>
  <c r="F36" i="59"/>
  <c r="E36" i="59"/>
  <c r="O35" i="59"/>
  <c r="N35" i="59"/>
  <c r="M35" i="59"/>
  <c r="L35" i="59"/>
  <c r="K35" i="59"/>
  <c r="J35" i="59"/>
  <c r="I35" i="59"/>
  <c r="H35" i="59"/>
  <c r="G35" i="59"/>
  <c r="F35" i="59"/>
  <c r="E35" i="59"/>
  <c r="O34" i="59"/>
  <c r="N34" i="59"/>
  <c r="M34" i="59"/>
  <c r="L34" i="59"/>
  <c r="K34" i="59"/>
  <c r="J34" i="59"/>
  <c r="I34" i="59"/>
  <c r="H34" i="59"/>
  <c r="G34" i="59"/>
  <c r="F34" i="59"/>
  <c r="E34" i="59"/>
  <c r="O33" i="59"/>
  <c r="N33" i="59"/>
  <c r="M33" i="59"/>
  <c r="L33" i="59"/>
  <c r="K33" i="59"/>
  <c r="J33" i="59"/>
  <c r="I33" i="59"/>
  <c r="H33" i="59"/>
  <c r="G33" i="59"/>
  <c r="F33" i="59"/>
  <c r="E33" i="59"/>
  <c r="O32" i="59"/>
  <c r="N32" i="59"/>
  <c r="M32" i="59"/>
  <c r="L32" i="59"/>
  <c r="K32" i="59"/>
  <c r="J32" i="59"/>
  <c r="I32" i="59"/>
  <c r="H32" i="59"/>
  <c r="G32" i="59"/>
  <c r="F32" i="59"/>
  <c r="E32" i="59"/>
  <c r="O31" i="59"/>
  <c r="N31" i="59"/>
  <c r="M31" i="59"/>
  <c r="L31" i="59"/>
  <c r="K31" i="59"/>
  <c r="J31" i="59"/>
  <c r="I31" i="59"/>
  <c r="H31" i="59"/>
  <c r="G31" i="59"/>
  <c r="F31" i="59"/>
  <c r="E31" i="59"/>
  <c r="O30" i="59"/>
  <c r="N30" i="59"/>
  <c r="M30" i="59"/>
  <c r="L30" i="59"/>
  <c r="K30" i="59"/>
  <c r="J30" i="59"/>
  <c r="I30" i="59"/>
  <c r="H30" i="59"/>
  <c r="G30" i="59"/>
  <c r="F30" i="59"/>
  <c r="E30" i="59"/>
  <c r="O29" i="59"/>
  <c r="N29" i="59"/>
  <c r="M29" i="59"/>
  <c r="L29" i="59"/>
  <c r="K29" i="59"/>
  <c r="J29" i="59"/>
  <c r="I29" i="59"/>
  <c r="H29" i="59"/>
  <c r="G29" i="59"/>
  <c r="F29" i="59"/>
  <c r="E29" i="59"/>
  <c r="O28" i="59"/>
  <c r="N28" i="59"/>
  <c r="M28" i="59"/>
  <c r="L28" i="59"/>
  <c r="K28" i="59"/>
  <c r="J28" i="59"/>
  <c r="I28" i="59"/>
  <c r="H28" i="59"/>
  <c r="G28" i="59"/>
  <c r="F28" i="59"/>
  <c r="E28" i="59"/>
  <c r="O27" i="59"/>
  <c r="N27" i="59"/>
  <c r="M27" i="59"/>
  <c r="L27" i="59"/>
  <c r="K27" i="59"/>
  <c r="J27" i="59"/>
  <c r="I27" i="59"/>
  <c r="H27" i="59"/>
  <c r="G27" i="59"/>
  <c r="F27" i="59"/>
  <c r="E27" i="59"/>
  <c r="O26" i="59"/>
  <c r="N26" i="59"/>
  <c r="M26" i="59"/>
  <c r="L26" i="59"/>
  <c r="K26" i="59"/>
  <c r="J26" i="59"/>
  <c r="I26" i="59"/>
  <c r="H26" i="59"/>
  <c r="G26" i="59"/>
  <c r="F26" i="59"/>
  <c r="E26" i="59"/>
  <c r="O25" i="59"/>
  <c r="N25" i="59"/>
  <c r="M25" i="59"/>
  <c r="L25" i="59"/>
  <c r="K25" i="59"/>
  <c r="J25" i="59"/>
  <c r="I25" i="59"/>
  <c r="H25" i="59"/>
  <c r="G25" i="59"/>
  <c r="F25" i="59"/>
  <c r="E25" i="59"/>
  <c r="O24" i="59"/>
  <c r="N24" i="59"/>
  <c r="M24" i="59"/>
  <c r="L24" i="59"/>
  <c r="K24" i="59"/>
  <c r="J24" i="59"/>
  <c r="I24" i="59"/>
  <c r="H24" i="59"/>
  <c r="G24" i="59"/>
  <c r="F24" i="59"/>
  <c r="E24" i="59"/>
  <c r="O23" i="59"/>
  <c r="N23" i="59"/>
  <c r="M23" i="59"/>
  <c r="L23" i="59"/>
  <c r="K23" i="59"/>
  <c r="J23" i="59"/>
  <c r="I23" i="59"/>
  <c r="H23" i="59"/>
  <c r="G23" i="59"/>
  <c r="F23" i="59"/>
  <c r="E23" i="59"/>
  <c r="O22" i="59"/>
  <c r="N22" i="59"/>
  <c r="M22" i="59"/>
  <c r="L22" i="59"/>
  <c r="K22" i="59"/>
  <c r="J22" i="59"/>
  <c r="I22" i="59"/>
  <c r="H22" i="59"/>
  <c r="G22" i="59"/>
  <c r="F22" i="59"/>
  <c r="E22" i="59"/>
  <c r="O21" i="59"/>
  <c r="N21" i="59"/>
  <c r="M21" i="59"/>
  <c r="L21" i="59"/>
  <c r="K21" i="59"/>
  <c r="J21" i="59"/>
  <c r="I21" i="59"/>
  <c r="H21" i="59"/>
  <c r="G21" i="59"/>
  <c r="F21" i="59"/>
  <c r="E21" i="59"/>
  <c r="O20" i="59"/>
  <c r="N20" i="59"/>
  <c r="M20" i="59"/>
  <c r="L20" i="59"/>
  <c r="K20" i="59"/>
  <c r="J20" i="59"/>
  <c r="I20" i="59"/>
  <c r="H20" i="59"/>
  <c r="G20" i="59"/>
  <c r="F20" i="59"/>
  <c r="E20" i="59"/>
  <c r="O19" i="59"/>
  <c r="N19" i="59"/>
  <c r="M19" i="59"/>
  <c r="L19" i="59"/>
  <c r="K19" i="59"/>
  <c r="J19" i="59"/>
  <c r="I19" i="59"/>
  <c r="H19" i="59"/>
  <c r="G19" i="59"/>
  <c r="F19" i="59"/>
  <c r="E19" i="59"/>
  <c r="O18" i="59"/>
  <c r="N18" i="59"/>
  <c r="M18" i="59"/>
  <c r="L18" i="59"/>
  <c r="K18" i="59"/>
  <c r="J18" i="59"/>
  <c r="I18" i="59"/>
  <c r="H18" i="59"/>
  <c r="G18" i="59"/>
  <c r="F18" i="59"/>
  <c r="E18" i="59"/>
  <c r="O17" i="59"/>
  <c r="N17" i="59"/>
  <c r="M17" i="59"/>
  <c r="L17" i="59"/>
  <c r="K17" i="59"/>
  <c r="J17" i="59"/>
  <c r="I17" i="59"/>
  <c r="H17" i="59"/>
  <c r="G17" i="59"/>
  <c r="F17" i="59"/>
  <c r="E17" i="59"/>
  <c r="O16" i="59"/>
  <c r="N16" i="59"/>
  <c r="M16" i="59"/>
  <c r="L16" i="59"/>
  <c r="K16" i="59"/>
  <c r="J16" i="59"/>
  <c r="I16" i="59"/>
  <c r="H16" i="59"/>
  <c r="G16" i="59"/>
  <c r="F16" i="59"/>
  <c r="E16" i="59"/>
  <c r="O15" i="59"/>
  <c r="N15" i="59"/>
  <c r="M15" i="59"/>
  <c r="L15" i="59"/>
  <c r="K15" i="59"/>
  <c r="J15" i="59"/>
  <c r="I15" i="59"/>
  <c r="H15" i="59"/>
  <c r="G15" i="59"/>
  <c r="F15" i="59"/>
  <c r="E15" i="59"/>
  <c r="O14" i="59"/>
  <c r="N14" i="59"/>
  <c r="N45" i="59" s="1"/>
  <c r="M14" i="59"/>
  <c r="L14" i="59"/>
  <c r="K14" i="59"/>
  <c r="J14" i="59"/>
  <c r="I14" i="59"/>
  <c r="H14" i="59"/>
  <c r="G14" i="59"/>
  <c r="F14" i="59"/>
  <c r="E14" i="59"/>
  <c r="O13" i="59"/>
  <c r="N13" i="59"/>
  <c r="M13" i="59"/>
  <c r="M45" i="59" s="1"/>
  <c r="L13" i="59"/>
  <c r="K13" i="59"/>
  <c r="J13" i="59"/>
  <c r="I13" i="59"/>
  <c r="H13" i="59"/>
  <c r="G13" i="59"/>
  <c r="F13" i="59"/>
  <c r="E13" i="59"/>
  <c r="E45" i="59" s="1"/>
  <c r="O12" i="59"/>
  <c r="N12" i="59"/>
  <c r="M12" i="59"/>
  <c r="L12" i="59"/>
  <c r="K12" i="59"/>
  <c r="J12" i="59"/>
  <c r="I12" i="59"/>
  <c r="I45" i="59" s="1"/>
  <c r="H12" i="59"/>
  <c r="G12" i="59"/>
  <c r="F12" i="59"/>
  <c r="E12" i="59"/>
  <c r="O11" i="59"/>
  <c r="O45" i="59" s="1"/>
  <c r="N11" i="59"/>
  <c r="M11" i="59"/>
  <c r="L11" i="59"/>
  <c r="L45" i="59" s="1"/>
  <c r="K11" i="59"/>
  <c r="K45" i="59" s="1"/>
  <c r="J11" i="59"/>
  <c r="J45" i="59" s="1"/>
  <c r="I11" i="59"/>
  <c r="H11" i="59"/>
  <c r="H45" i="59" s="1"/>
  <c r="G11" i="59"/>
  <c r="F11" i="59"/>
  <c r="F45" i="59" s="1"/>
  <c r="E11" i="59"/>
  <c r="G45" i="59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O11" i="5"/>
  <c r="N11" i="5"/>
  <c r="F11" i="5"/>
  <c r="F45" i="5" s="1"/>
  <c r="G11" i="5"/>
  <c r="G45" i="5" s="1"/>
  <c r="H11" i="5"/>
  <c r="I11" i="5"/>
  <c r="I45" i="5" s="1"/>
  <c r="J11" i="5"/>
  <c r="K11" i="5"/>
  <c r="L11" i="5"/>
  <c r="M11" i="5"/>
  <c r="F12" i="5"/>
  <c r="G12" i="5"/>
  <c r="H12" i="5"/>
  <c r="I12" i="5"/>
  <c r="J12" i="5"/>
  <c r="K12" i="5"/>
  <c r="K45" i="5" s="1"/>
  <c r="L12" i="5"/>
  <c r="M12" i="5"/>
  <c r="M45" i="5" s="1"/>
  <c r="F13" i="5"/>
  <c r="G13" i="5"/>
  <c r="H13" i="5"/>
  <c r="I13" i="5"/>
  <c r="J13" i="5"/>
  <c r="K13" i="5"/>
  <c r="L13" i="5"/>
  <c r="M13" i="5"/>
  <c r="F14" i="5"/>
  <c r="G14" i="5"/>
  <c r="H14" i="5"/>
  <c r="I14" i="5"/>
  <c r="J14" i="5"/>
  <c r="K14" i="5"/>
  <c r="L14" i="5"/>
  <c r="M14" i="5"/>
  <c r="F15" i="5"/>
  <c r="G15" i="5"/>
  <c r="H15" i="5"/>
  <c r="I15" i="5"/>
  <c r="J15" i="5"/>
  <c r="K15" i="5"/>
  <c r="L15" i="5"/>
  <c r="M15" i="5"/>
  <c r="F16" i="5"/>
  <c r="G16" i="5"/>
  <c r="H16" i="5"/>
  <c r="I16" i="5"/>
  <c r="J16" i="5"/>
  <c r="K16" i="5"/>
  <c r="L16" i="5"/>
  <c r="M16" i="5"/>
  <c r="F17" i="5"/>
  <c r="G17" i="5"/>
  <c r="H17" i="5"/>
  <c r="I17" i="5"/>
  <c r="J17" i="5"/>
  <c r="K17" i="5"/>
  <c r="L17" i="5"/>
  <c r="M17" i="5"/>
  <c r="F18" i="5"/>
  <c r="G18" i="5"/>
  <c r="H18" i="5"/>
  <c r="I18" i="5"/>
  <c r="J18" i="5"/>
  <c r="K18" i="5"/>
  <c r="L18" i="5"/>
  <c r="M18" i="5"/>
  <c r="F19" i="5"/>
  <c r="G19" i="5"/>
  <c r="H19" i="5"/>
  <c r="I19" i="5"/>
  <c r="J19" i="5"/>
  <c r="K19" i="5"/>
  <c r="L19" i="5"/>
  <c r="M19" i="5"/>
  <c r="F20" i="5"/>
  <c r="G20" i="5"/>
  <c r="H20" i="5"/>
  <c r="I20" i="5"/>
  <c r="J20" i="5"/>
  <c r="K20" i="5"/>
  <c r="L20" i="5"/>
  <c r="M20" i="5"/>
  <c r="F21" i="5"/>
  <c r="G21" i="5"/>
  <c r="H21" i="5"/>
  <c r="I21" i="5"/>
  <c r="J21" i="5"/>
  <c r="K21" i="5"/>
  <c r="L21" i="5"/>
  <c r="M21" i="5"/>
  <c r="F22" i="5"/>
  <c r="G22" i="5"/>
  <c r="H22" i="5"/>
  <c r="I22" i="5"/>
  <c r="J22" i="5"/>
  <c r="K22" i="5"/>
  <c r="L22" i="5"/>
  <c r="M22" i="5"/>
  <c r="F23" i="5"/>
  <c r="G23" i="5"/>
  <c r="H23" i="5"/>
  <c r="I23" i="5"/>
  <c r="J23" i="5"/>
  <c r="K23" i="5"/>
  <c r="L23" i="5"/>
  <c r="M23" i="5"/>
  <c r="F24" i="5"/>
  <c r="G24" i="5"/>
  <c r="H24" i="5"/>
  <c r="I24" i="5"/>
  <c r="J24" i="5"/>
  <c r="K24" i="5"/>
  <c r="L24" i="5"/>
  <c r="M24" i="5"/>
  <c r="F25" i="5"/>
  <c r="G25" i="5"/>
  <c r="H25" i="5"/>
  <c r="I25" i="5"/>
  <c r="J25" i="5"/>
  <c r="K25" i="5"/>
  <c r="L25" i="5"/>
  <c r="M25" i="5"/>
  <c r="F26" i="5"/>
  <c r="G26" i="5"/>
  <c r="H26" i="5"/>
  <c r="I26" i="5"/>
  <c r="J26" i="5"/>
  <c r="K26" i="5"/>
  <c r="L26" i="5"/>
  <c r="M26" i="5"/>
  <c r="F27" i="5"/>
  <c r="G27" i="5"/>
  <c r="H27" i="5"/>
  <c r="I27" i="5"/>
  <c r="J27" i="5"/>
  <c r="K27" i="5"/>
  <c r="L27" i="5"/>
  <c r="M27" i="5"/>
  <c r="F28" i="5"/>
  <c r="G28" i="5"/>
  <c r="H28" i="5"/>
  <c r="I28" i="5"/>
  <c r="J28" i="5"/>
  <c r="K28" i="5"/>
  <c r="L28" i="5"/>
  <c r="M28" i="5"/>
  <c r="F29" i="5"/>
  <c r="G29" i="5"/>
  <c r="H29" i="5"/>
  <c r="I29" i="5"/>
  <c r="J29" i="5"/>
  <c r="K29" i="5"/>
  <c r="L29" i="5"/>
  <c r="M29" i="5"/>
  <c r="F30" i="5"/>
  <c r="G30" i="5"/>
  <c r="H30" i="5"/>
  <c r="I30" i="5"/>
  <c r="J30" i="5"/>
  <c r="K30" i="5"/>
  <c r="L30" i="5"/>
  <c r="M30" i="5"/>
  <c r="F31" i="5"/>
  <c r="G31" i="5"/>
  <c r="H31" i="5"/>
  <c r="I31" i="5"/>
  <c r="J31" i="5"/>
  <c r="K31" i="5"/>
  <c r="L31" i="5"/>
  <c r="M31" i="5"/>
  <c r="F32" i="5"/>
  <c r="G32" i="5"/>
  <c r="H32" i="5"/>
  <c r="I32" i="5"/>
  <c r="J32" i="5"/>
  <c r="K32" i="5"/>
  <c r="L32" i="5"/>
  <c r="M32" i="5"/>
  <c r="F33" i="5"/>
  <c r="G33" i="5"/>
  <c r="H33" i="5"/>
  <c r="I33" i="5"/>
  <c r="J33" i="5"/>
  <c r="K33" i="5"/>
  <c r="L33" i="5"/>
  <c r="M33" i="5"/>
  <c r="F34" i="5"/>
  <c r="G34" i="5"/>
  <c r="H34" i="5"/>
  <c r="I34" i="5"/>
  <c r="J34" i="5"/>
  <c r="K34" i="5"/>
  <c r="L34" i="5"/>
  <c r="M34" i="5"/>
  <c r="F35" i="5"/>
  <c r="G35" i="5"/>
  <c r="H35" i="5"/>
  <c r="H45" i="5" s="1"/>
  <c r="I35" i="5"/>
  <c r="J35" i="5"/>
  <c r="K35" i="5"/>
  <c r="L35" i="5"/>
  <c r="M35" i="5"/>
  <c r="F36" i="5"/>
  <c r="G36" i="5"/>
  <c r="H36" i="5"/>
  <c r="I36" i="5"/>
  <c r="J36" i="5"/>
  <c r="K36" i="5"/>
  <c r="L36" i="5"/>
  <c r="L45" i="5" s="1"/>
  <c r="M36" i="5"/>
  <c r="F37" i="5"/>
  <c r="G37" i="5"/>
  <c r="H37" i="5"/>
  <c r="I37" i="5"/>
  <c r="J37" i="5"/>
  <c r="K37" i="5"/>
  <c r="L37" i="5"/>
  <c r="M37" i="5"/>
  <c r="F38" i="5"/>
  <c r="G38" i="5"/>
  <c r="H38" i="5"/>
  <c r="I38" i="5"/>
  <c r="J38" i="5"/>
  <c r="K38" i="5"/>
  <c r="L38" i="5"/>
  <c r="M38" i="5"/>
  <c r="F39" i="5"/>
  <c r="G39" i="5"/>
  <c r="H39" i="5"/>
  <c r="I39" i="5"/>
  <c r="J39" i="5"/>
  <c r="K39" i="5"/>
  <c r="L39" i="5"/>
  <c r="M39" i="5"/>
  <c r="F40" i="5"/>
  <c r="G40" i="5"/>
  <c r="H40" i="5"/>
  <c r="I40" i="5"/>
  <c r="J40" i="5"/>
  <c r="K40" i="5"/>
  <c r="L40" i="5"/>
  <c r="M40" i="5"/>
  <c r="F41" i="5"/>
  <c r="G41" i="5"/>
  <c r="H41" i="5"/>
  <c r="I41" i="5"/>
  <c r="J41" i="5"/>
  <c r="K41" i="5"/>
  <c r="L41" i="5"/>
  <c r="M41" i="5"/>
  <c r="F42" i="5"/>
  <c r="G42" i="5"/>
  <c r="H42" i="5"/>
  <c r="I42" i="5"/>
  <c r="J42" i="5"/>
  <c r="K42" i="5"/>
  <c r="L42" i="5"/>
  <c r="M42" i="5"/>
  <c r="F43" i="5"/>
  <c r="G43" i="5"/>
  <c r="H43" i="5"/>
  <c r="I43" i="5"/>
  <c r="J43" i="5"/>
  <c r="K43" i="5"/>
  <c r="L43" i="5"/>
  <c r="M43" i="5"/>
  <c r="E12" i="5"/>
  <c r="E13" i="5"/>
  <c r="E45" i="5" s="1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11" i="5"/>
  <c r="J48" i="57"/>
  <c r="B38" i="57"/>
  <c r="B48" i="57" s="1"/>
  <c r="I28" i="57"/>
  <c r="I30" i="57" s="1"/>
  <c r="I46" i="57" s="1"/>
  <c r="B47" i="4"/>
  <c r="B48" i="4"/>
  <c r="J45" i="57"/>
  <c r="J47" i="57"/>
  <c r="J46" i="57"/>
  <c r="I33" i="57"/>
  <c r="I34" i="57"/>
  <c r="I47" i="57"/>
  <c r="I29" i="57"/>
  <c r="I23" i="57"/>
  <c r="G24" i="57"/>
  <c r="I24" i="57" s="1"/>
  <c r="I25" i="57" s="1"/>
  <c r="I45" i="57" s="1"/>
  <c r="B34" i="57"/>
  <c r="B47" i="57" s="1"/>
  <c r="B30" i="57"/>
  <c r="B46" i="57" s="1"/>
  <c r="B25" i="57"/>
  <c r="B45" i="57"/>
  <c r="J44" i="57"/>
  <c r="I19" i="57"/>
  <c r="I18" i="57"/>
  <c r="B20" i="57"/>
  <c r="B44" i="57"/>
  <c r="I14" i="57"/>
  <c r="I13" i="57"/>
  <c r="I15" i="57" s="1"/>
  <c r="I43" i="57" s="1"/>
  <c r="F12" i="57"/>
  <c r="I12" i="57"/>
  <c r="J43" i="57"/>
  <c r="B15" i="57"/>
  <c r="B43" i="57"/>
  <c r="I11" i="57"/>
  <c r="J48" i="4"/>
  <c r="B40" i="4"/>
  <c r="G20" i="47"/>
  <c r="H13" i="47"/>
  <c r="H12" i="47"/>
  <c r="H11" i="47"/>
  <c r="A12" i="47"/>
  <c r="G48" i="47"/>
  <c r="G46" i="47"/>
  <c r="G35" i="47"/>
  <c r="G33" i="47"/>
  <c r="G31" i="47"/>
  <c r="G26" i="47"/>
  <c r="G24" i="47"/>
  <c r="G22" i="47"/>
  <c r="G18" i="47"/>
  <c r="G16" i="47"/>
  <c r="G14" i="47"/>
  <c r="G28" i="47" s="1"/>
  <c r="H18" i="43"/>
  <c r="H19" i="43"/>
  <c r="J47" i="4"/>
  <c r="B36" i="4"/>
  <c r="J44" i="4"/>
  <c r="J45" i="4"/>
  <c r="J46" i="4"/>
  <c r="I28" i="4"/>
  <c r="I27" i="4"/>
  <c r="I29" i="4" s="1"/>
  <c r="I46" i="4" s="1"/>
  <c r="I26" i="4"/>
  <c r="I25" i="4"/>
  <c r="B29" i="4"/>
  <c r="B46" i="4"/>
  <c r="I21" i="4"/>
  <c r="I20" i="4"/>
  <c r="I19" i="4"/>
  <c r="I18" i="4"/>
  <c r="I22" i="4"/>
  <c r="I45" i="4"/>
  <c r="B22" i="4"/>
  <c r="B45" i="4"/>
  <c r="B15" i="4"/>
  <c r="B44" i="4"/>
  <c r="I14" i="4"/>
  <c r="I12" i="4"/>
  <c r="I13" i="4"/>
  <c r="H19" i="46"/>
  <c r="H20" i="46"/>
  <c r="H21" i="46"/>
  <c r="H22" i="46"/>
  <c r="H31" i="46"/>
  <c r="H32" i="46"/>
  <c r="H33" i="46"/>
  <c r="H34" i="46"/>
  <c r="H35" i="46"/>
  <c r="H36" i="46"/>
  <c r="H37" i="46"/>
  <c r="H38" i="46"/>
  <c r="H40" i="46"/>
  <c r="H41" i="46"/>
  <c r="H42" i="46"/>
  <c r="H18" i="46"/>
  <c r="H23" i="46"/>
  <c r="H24" i="46"/>
  <c r="H25" i="46"/>
  <c r="H26" i="46"/>
  <c r="H39" i="46"/>
  <c r="H30" i="46"/>
  <c r="H29" i="46"/>
  <c r="H43" i="46" s="1"/>
  <c r="H17" i="46"/>
  <c r="H16" i="46"/>
  <c r="H15" i="46"/>
  <c r="H14" i="46"/>
  <c r="H13" i="46"/>
  <c r="H27" i="46" s="1"/>
  <c r="F30" i="37"/>
  <c r="F31" i="37"/>
  <c r="F32" i="37"/>
  <c r="F33" i="37"/>
  <c r="F34" i="37"/>
  <c r="F35" i="37"/>
  <c r="F15" i="37"/>
  <c r="F16" i="37"/>
  <c r="F17" i="37"/>
  <c r="F18" i="37"/>
  <c r="F32" i="44"/>
  <c r="F33" i="44"/>
  <c r="F34" i="44"/>
  <c r="F35" i="44"/>
  <c r="F36" i="44"/>
  <c r="F37" i="44"/>
  <c r="F38" i="44"/>
  <c r="F19" i="44"/>
  <c r="F20" i="44"/>
  <c r="F21" i="44"/>
  <c r="F22" i="44"/>
  <c r="F23" i="44"/>
  <c r="F41" i="44"/>
  <c r="F40" i="44"/>
  <c r="F39" i="44"/>
  <c r="F31" i="44"/>
  <c r="F30" i="44"/>
  <c r="F29" i="44"/>
  <c r="F28" i="44"/>
  <c r="F42" i="44" s="1"/>
  <c r="F24" i="44"/>
  <c r="F18" i="44"/>
  <c r="F17" i="44"/>
  <c r="F16" i="44"/>
  <c r="F15" i="44"/>
  <c r="F14" i="44"/>
  <c r="F25" i="44" s="1"/>
  <c r="F13" i="44"/>
  <c r="F12" i="44"/>
  <c r="F11" i="44"/>
  <c r="I47" i="43"/>
  <c r="H43" i="43"/>
  <c r="H42" i="43"/>
  <c r="H41" i="43"/>
  <c r="H40" i="43"/>
  <c r="H39" i="43"/>
  <c r="H38" i="43"/>
  <c r="H37" i="43"/>
  <c r="H36" i="43"/>
  <c r="H35" i="43"/>
  <c r="H34" i="43"/>
  <c r="H33" i="43"/>
  <c r="H32" i="43"/>
  <c r="H31" i="43"/>
  <c r="H30" i="43"/>
  <c r="H44" i="43" s="1"/>
  <c r="H27" i="43"/>
  <c r="H26" i="43"/>
  <c r="H25" i="43"/>
  <c r="H24" i="43"/>
  <c r="H23" i="43"/>
  <c r="H28" i="43" s="1"/>
  <c r="H45" i="43" s="1"/>
  <c r="H22" i="43"/>
  <c r="H21" i="43"/>
  <c r="H20" i="43"/>
  <c r="H17" i="43"/>
  <c r="H16" i="43"/>
  <c r="H15" i="43"/>
  <c r="H14" i="43"/>
  <c r="H13" i="43"/>
  <c r="F29" i="37"/>
  <c r="F36" i="37"/>
  <c r="F39" i="37"/>
  <c r="F38" i="37"/>
  <c r="F37" i="37"/>
  <c r="F28" i="37"/>
  <c r="F27" i="37"/>
  <c r="F40" i="37" s="1"/>
  <c r="F23" i="37"/>
  <c r="F22" i="37"/>
  <c r="F21" i="37"/>
  <c r="F20" i="37"/>
  <c r="F19" i="37"/>
  <c r="F14" i="37"/>
  <c r="F13" i="37"/>
  <c r="F12" i="37"/>
  <c r="F11" i="37"/>
  <c r="F24" i="37" s="1"/>
  <c r="F42" i="37" s="1"/>
  <c r="F44" i="37" s="1"/>
  <c r="I11" i="4"/>
  <c r="I15" i="4" s="1"/>
  <c r="J45" i="5"/>
  <c r="I20" i="57"/>
  <c r="I44" i="57" s="1"/>
  <c r="F46" i="37" l="1"/>
  <c r="F48" i="37" s="1"/>
  <c r="E50" i="37" s="1"/>
  <c r="D47" i="5"/>
  <c r="I47" i="5" s="1"/>
  <c r="D39" i="4" s="1"/>
  <c r="I39" i="4" s="1"/>
  <c r="I40" i="4" s="1"/>
  <c r="I48" i="4" s="1"/>
  <c r="D47" i="59"/>
  <c r="I47" i="59" s="1"/>
  <c r="D37" i="57" s="1"/>
  <c r="I37" i="57" s="1"/>
  <c r="I38" i="57" s="1"/>
  <c r="I48" i="57" s="1"/>
  <c r="G51" i="47"/>
  <c r="G11" i="47"/>
  <c r="D34" i="4"/>
  <c r="I34" i="4" s="1"/>
  <c r="D32" i="4"/>
  <c r="I32" i="4" s="1"/>
  <c r="I36" i="4" s="1"/>
  <c r="I47" i="4" s="1"/>
  <c r="D33" i="4"/>
  <c r="I33" i="4" s="1"/>
  <c r="I44" i="4"/>
  <c r="F44" i="44"/>
  <c r="F46" i="44" s="1"/>
  <c r="E48" i="44" s="1"/>
  <c r="H44" i="46"/>
  <c r="H46" i="46" s="1"/>
  <c r="H48" i="46" s="1"/>
  <c r="N45" i="5"/>
  <c r="O45" i="5"/>
</calcChain>
</file>

<file path=xl/sharedStrings.xml><?xml version="1.0" encoding="utf-8"?>
<sst xmlns="http://schemas.openxmlformats.org/spreadsheetml/2006/main" count="487" uniqueCount="175">
  <si>
    <t>DESIGNER:  GREENHORNE AND O'MARA, INC.</t>
  </si>
  <si>
    <t>NO</t>
  </si>
  <si>
    <t>DESCRIPTION</t>
  </si>
  <si>
    <t>Multiplier</t>
  </si>
  <si>
    <t>VOLUME</t>
  </si>
  <si>
    <t>No.</t>
  </si>
  <si>
    <t xml:space="preserve"> </t>
  </si>
  <si>
    <t>MARK</t>
  </si>
  <si>
    <t>SIZE</t>
  </si>
  <si>
    <t>SUBTOTALS</t>
  </si>
  <si>
    <t xml:space="preserve">     USE:</t>
  </si>
  <si>
    <t>Height (ft)</t>
  </si>
  <si>
    <t>UNIT</t>
  </si>
  <si>
    <t>CY</t>
  </si>
  <si>
    <t>SUPERSTRUCTURE QUANTITIES</t>
  </si>
  <si>
    <t>THE PENNSYLVANIA TURNPIKE COMMISSION</t>
  </si>
  <si>
    <t>WEIGHT</t>
  </si>
  <si>
    <t>Diaphragm Connection Plate</t>
  </si>
  <si>
    <t>EA</t>
  </si>
  <si>
    <t>CLASS AA CEMENT CONCRETE</t>
  </si>
  <si>
    <t>Beams - W30 X 108</t>
  </si>
  <si>
    <t>Deck Slab</t>
  </si>
  <si>
    <t>Haunches</t>
  </si>
  <si>
    <t>Typical Barrier</t>
  </si>
  <si>
    <t>ES401</t>
  </si>
  <si>
    <t>ES402</t>
  </si>
  <si>
    <t>ES403</t>
  </si>
  <si>
    <t>ES404</t>
  </si>
  <si>
    <t>ES405</t>
  </si>
  <si>
    <t>ES501</t>
  </si>
  <si>
    <t>ES502</t>
  </si>
  <si>
    <t>ES503</t>
  </si>
  <si>
    <t>ES601</t>
  </si>
  <si>
    <t>ES602</t>
  </si>
  <si>
    <t>ES605</t>
  </si>
  <si>
    <t>BY:</t>
  </si>
  <si>
    <t>DATE:</t>
  </si>
  <si>
    <t>CHK:</t>
  </si>
  <si>
    <t>ITEM</t>
  </si>
  <si>
    <t>LS BRKDN</t>
  </si>
  <si>
    <t>EITHER</t>
  </si>
  <si>
    <t>PRICE</t>
  </si>
  <si>
    <t>QUANTITY</t>
  </si>
  <si>
    <t>TOTAL</t>
  </si>
  <si>
    <t>AND/OR</t>
  </si>
  <si>
    <t>SUBSTRUCTURE</t>
  </si>
  <si>
    <t>LS</t>
  </si>
  <si>
    <t>LB</t>
  </si>
  <si>
    <t xml:space="preserve"> SUBSTRUCTURE TOTAL</t>
  </si>
  <si>
    <t xml:space="preserve">  </t>
  </si>
  <si>
    <t>SUPERSTRUCTURE</t>
  </si>
  <si>
    <t xml:space="preserve"> SUPERSTRUCTURE TOTAL</t>
  </si>
  <si>
    <t>OR</t>
  </si>
  <si>
    <t>B-569 OVER T-388 (BRIDGEWATER ROAD)</t>
  </si>
  <si>
    <t>Final Design - Bridge Estimated Quantities</t>
  </si>
  <si>
    <t>-</t>
  </si>
  <si>
    <t>Length (ft)</t>
  </si>
  <si>
    <t>Width (ft)</t>
  </si>
  <si>
    <t>Area (sf)</t>
  </si>
  <si>
    <t>Height (in)</t>
  </si>
  <si>
    <t>Width (in)</t>
  </si>
  <si>
    <t>Thick (in)</t>
  </si>
  <si>
    <t>STRUCTURAL STEEL - PLATES/CONNECTORS</t>
  </si>
  <si>
    <t>LENGTH
(ft)</t>
  </si>
  <si>
    <t>COST ESTIMATE</t>
  </si>
  <si>
    <t>HIGH PERFORMANCE CONCRETE (HPC)</t>
  </si>
  <si>
    <t>End Diaphragm (Typ. Blockout)</t>
  </si>
  <si>
    <t>MECHANICAL SPLICE SYSTEMS FOR #5 BARS</t>
  </si>
  <si>
    <t>Bar ES503 - Westbound</t>
  </si>
  <si>
    <t>Concrete in the Valleys of the SIP Forms</t>
  </si>
  <si>
    <t>Jacking Stiffener</t>
  </si>
  <si>
    <t>ES406</t>
  </si>
  <si>
    <t>ES407</t>
  </si>
  <si>
    <t>ES408</t>
  </si>
  <si>
    <t>ES409</t>
  </si>
  <si>
    <t>ES410</t>
  </si>
  <si>
    <t>ES411</t>
  </si>
  <si>
    <t>Cheekwall Notch</t>
  </si>
  <si>
    <t>ES607</t>
  </si>
  <si>
    <t>&lt;= Client (i.e. PennDOT, PTC)</t>
  </si>
  <si>
    <t>&lt;= Bridge Description</t>
  </si>
  <si>
    <t>&lt;= Sheet Title</t>
  </si>
  <si>
    <t>&lt;= Stage/Description</t>
  </si>
  <si>
    <t>PRELIMINARY COST ESTIMATE</t>
  </si>
  <si>
    <t>ITEM NO</t>
  </si>
  <si>
    <t>UNIT PRICE</t>
  </si>
  <si>
    <t>L.S.</t>
  </si>
  <si>
    <t xml:space="preserve"> SUBTOTAL - SUBSTRUCTURES</t>
  </si>
  <si>
    <t xml:space="preserve"> SUBTOTAL - SUPERSTRUCTURE</t>
  </si>
  <si>
    <t>TOTAL  BRIDGE  STRUCTURE</t>
  </si>
  <si>
    <t>SUBTOTAL</t>
  </si>
  <si>
    <t>+ 10% CONTINGENCY</t>
  </si>
  <si>
    <t>USE</t>
  </si>
  <si>
    <t>BRIDGE STRUCTURE, AS DESIGNED, (!! Bridge No. !!)</t>
  </si>
  <si>
    <t>BRIDGE STRUCTURE, CONTRACTOR ALTERNATE, (!! Bridge No. !!)</t>
  </si>
  <si>
    <t>BRIDGE STRUCTURE TOTAL, (!! ENTER BRIDGE NUMBER !!)</t>
  </si>
  <si>
    <t>TOTAL COST</t>
  </si>
  <si>
    <t>Contingencies</t>
  </si>
  <si>
    <t>+ 5% CONTINGENCY</t>
  </si>
  <si>
    <t>+ 15% CONTINGENCY</t>
  </si>
  <si>
    <t>+ 20% CONTINGENCY</t>
  </si>
  <si>
    <t>+ 25% CONTINGENCY</t>
  </si>
  <si>
    <t>+ 30% CONTINGENCY</t>
  </si>
  <si>
    <t>+ 35% CONTINGENCY</t>
  </si>
  <si>
    <t>SUMMARY</t>
  </si>
  <si>
    <t>THE PENNSYLVANIA DEPARTMENT OF TRANSPORTATION</t>
  </si>
  <si>
    <t>BRIDGE STRUCTURE SUBTOTAL, (!! ENTER BRIDGE NUMBER !!)</t>
  </si>
  <si>
    <t>&lt;= Choose From Dropdown</t>
  </si>
  <si>
    <t>----- QUANTITIES</t>
  </si>
  <si>
    <t>Bridge Estimated Quantities</t>
  </si>
  <si>
    <t>Test 1</t>
  </si>
  <si>
    <t>Test 2</t>
  </si>
  <si>
    <t>Test 3</t>
  </si>
  <si>
    <t>Test 4</t>
  </si>
  <si>
    <t>AREA</t>
  </si>
  <si>
    <t>SF</t>
  </si>
  <si>
    <t>TEST - VOLUME</t>
  </si>
  <si>
    <t>SY</t>
  </si>
  <si>
    <t>(enter location of quantity if desired)</t>
  </si>
  <si>
    <t>REINFORCEMENT QUANTITIES</t>
  </si>
  <si>
    <t>TEST - AREA (SY)</t>
  </si>
  <si>
    <t>TEST - AREA (SF)</t>
  </si>
  <si>
    <t>TEST - PRELIM REBAR</t>
  </si>
  <si>
    <t>Conc. Vol. (cy)</t>
  </si>
  <si>
    <t>Rebar Density (lb/cy)</t>
  </si>
  <si>
    <t>Superstructure</t>
  </si>
  <si>
    <t>Substructure</t>
  </si>
  <si>
    <t>Approach and Sleeper Slabs</t>
  </si>
  <si>
    <t>ITEM  NO.</t>
  </si>
  <si>
    <t>SEQ.</t>
  </si>
  <si>
    <t>W.C.</t>
  </si>
  <si>
    <t>BRIEF  DESCRIPTION</t>
  </si>
  <si>
    <t xml:space="preserve"> BRIDGE STRUCTURE,</t>
  </si>
  <si>
    <t>AND</t>
  </si>
  <si>
    <t>(________)</t>
  </si>
  <si>
    <t>ADDITIONAL  ITEMS  FOR  BRIDGE  STRUCTURE</t>
  </si>
  <si>
    <t>xxxx-xxxx</t>
  </si>
  <si>
    <t>(SUPERSTRUCTURE TYPE)</t>
  </si>
  <si>
    <t xml:space="preserve"> AS DESIGNED, S - XXXXX</t>
  </si>
  <si>
    <t>(ALTERNATE STRUCTURE TYPE)</t>
  </si>
  <si>
    <t>XXXX-XXXX</t>
  </si>
  <si>
    <t>COMPONENT ITEM SCHEDULE WORKSHEET FOR S-XXXXX</t>
  </si>
  <si>
    <t>SR XXXX OVER XXXXXXXXXX</t>
  </si>
  <si>
    <t>PennDOT DISTRICT X-0</t>
  </si>
  <si>
    <t>SR XXXX  SECTION XXXX</t>
  </si>
  <si>
    <t>TEST - FINAL REBAR</t>
  </si>
  <si>
    <t>Location</t>
  </si>
  <si>
    <t>From Reinforcement Quantities Sheet (lb)</t>
  </si>
  <si>
    <t>TOTAL (LB):</t>
  </si>
  <si>
    <t>BAR WEIGHT (lb)</t>
  </si>
  <si>
    <t>JDW</t>
  </si>
  <si>
    <t>SB</t>
  </si>
  <si>
    <t>Linear Wt. (lb/ft)</t>
  </si>
  <si>
    <t>Steel (pcf)</t>
  </si>
  <si>
    <t>Misc (add 10%)</t>
  </si>
  <si>
    <t>Wt (lb)</t>
  </si>
  <si>
    <t>STRUCTURAL STEEL - BEAMS</t>
  </si>
  <si>
    <t>REINFORCEMENT STEEL</t>
  </si>
  <si>
    <t>Entire Structure</t>
  </si>
  <si>
    <t>Deck</t>
  </si>
  <si>
    <t>Diaphragms and Barriers</t>
  </si>
  <si>
    <t>Beams</t>
  </si>
  <si>
    <t>Plates</t>
  </si>
  <si>
    <t>Deck and Barriers</t>
  </si>
  <si>
    <t>Reinforcement Steel</t>
  </si>
  <si>
    <t>Size</t>
  </si>
  <si>
    <t>#</t>
  </si>
  <si>
    <t>Dia.</t>
  </si>
  <si>
    <t>Area</t>
  </si>
  <si>
    <t>p/lf</t>
  </si>
  <si>
    <t>&lt;= Use Drop downs to select bar
     sizes. If all sizes are required,
     adjust page limits and cell
     merging to include last two
     rows</t>
  </si>
  <si>
    <t>ES901</t>
  </si>
  <si>
    <t>ES902</t>
  </si>
  <si>
    <t>ES1401</t>
  </si>
  <si>
    <t>DESIGNER:  STANTEC CONSULTING SERVICES,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</si>
</sst>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164" formatCode="0_)"/>
    <numFmt numFmtId="165" formatCode="0.000"/>
    <numFmt numFmtId="166" formatCode="m/yyyy"/>
    <numFmt numFmtId="167" formatCode="mm/yyyy"/>
  </numFmts>
  <fonts count="38" x14ac:knownFonts="1">
    <font>
      <sz val="10"/>
      <name val="Arial"/>
    </font>
    <font>
      <sz val="12"/>
      <name val="Helv"/>
    </font>
    <font>
      <sz val="8"/>
      <name val="Helv"/>
    </font>
    <font>
      <b/>
      <sz val="12"/>
      <name val="Helv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2"/>
      <color indexed="10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sz val="9"/>
      <color indexed="10"/>
      <name val="Calibri"/>
      <family val="2"/>
    </font>
    <font>
      <b/>
      <sz val="8"/>
      <name val="Calibri"/>
      <family val="2"/>
    </font>
    <font>
      <sz val="11"/>
      <name val="Helv"/>
    </font>
    <font>
      <b/>
      <sz val="11"/>
      <name val="Helv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4"/>
      <name val="Calibri"/>
      <family val="2"/>
      <scheme val="minor"/>
    </font>
    <font>
      <b/>
      <i/>
      <sz val="10"/>
      <color rgb="FF0070C0"/>
      <name val="Calibri"/>
      <family val="2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5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dotted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dotted">
        <color indexed="8"/>
      </bottom>
      <diagonal/>
    </border>
    <border>
      <left style="medium">
        <color indexed="64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medium">
        <color indexed="64"/>
      </right>
      <top style="dotted">
        <color indexed="8"/>
      </top>
      <bottom style="dotted">
        <color indexed="8"/>
      </bottom>
      <diagonal/>
    </border>
    <border>
      <left style="medium">
        <color indexed="64"/>
      </left>
      <right style="thin">
        <color indexed="8"/>
      </right>
      <top style="dotted">
        <color indexed="8"/>
      </top>
      <bottom/>
      <diagonal/>
    </border>
    <border>
      <left style="thin">
        <color indexed="8"/>
      </left>
      <right style="medium">
        <color indexed="64"/>
      </right>
      <top style="dotted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double">
        <color indexed="8"/>
      </top>
      <bottom/>
      <diagonal/>
    </border>
    <border>
      <left style="thin">
        <color indexed="8"/>
      </left>
      <right style="medium">
        <color indexed="64"/>
      </right>
      <top style="double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medium">
        <color indexed="64"/>
      </right>
      <top/>
      <bottom style="double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21" fillId="0" borderId="0"/>
    <xf numFmtId="7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26">
    <xf numFmtId="0" fontId="0" fillId="0" borderId="0" xfId="0"/>
    <xf numFmtId="0" fontId="1" fillId="0" borderId="0" xfId="21"/>
    <xf numFmtId="0" fontId="1" fillId="0" borderId="0" xfId="21" applyBorder="1"/>
    <xf numFmtId="0" fontId="1" fillId="0" borderId="0" xfId="1"/>
    <xf numFmtId="0" fontId="1" fillId="0" borderId="0" xfId="1" applyBorder="1"/>
    <xf numFmtId="0" fontId="6" fillId="0" borderId="1" xfId="18" applyFont="1" applyBorder="1"/>
    <xf numFmtId="0" fontId="8" fillId="0" borderId="2" xfId="1" applyFont="1" applyFill="1" applyBorder="1" applyAlignment="1">
      <alignment horizontal="center" vertical="center"/>
    </xf>
    <xf numFmtId="0" fontId="6" fillId="0" borderId="0" xfId="18" applyFont="1" applyBorder="1"/>
    <xf numFmtId="0" fontId="16" fillId="0" borderId="3" xfId="21" applyFont="1" applyBorder="1" applyAlignment="1">
      <alignment horizontal="center"/>
    </xf>
    <xf numFmtId="0" fontId="13" fillId="0" borderId="0" xfId="20" applyFont="1"/>
    <xf numFmtId="0" fontId="16" fillId="0" borderId="0" xfId="21" applyFont="1" applyBorder="1" applyAlignment="1">
      <alignment horizontal="center"/>
    </xf>
    <xf numFmtId="0" fontId="13" fillId="0" borderId="0" xfId="18" applyFont="1" applyBorder="1" applyAlignment="1">
      <alignment horizontal="right" vertical="center"/>
    </xf>
    <xf numFmtId="0" fontId="16" fillId="0" borderId="4" xfId="21" applyFont="1" applyBorder="1" applyAlignment="1">
      <alignment horizontal="center"/>
    </xf>
    <xf numFmtId="0" fontId="13" fillId="0" borderId="3" xfId="20" applyFont="1" applyBorder="1"/>
    <xf numFmtId="0" fontId="13" fillId="0" borderId="0" xfId="18" applyFont="1" applyBorder="1"/>
    <xf numFmtId="0" fontId="13" fillId="0" borderId="0" xfId="18" applyFont="1" applyBorder="1" applyAlignment="1">
      <alignment horizontal="left"/>
    </xf>
    <xf numFmtId="0" fontId="12" fillId="0" borderId="5" xfId="21" applyFont="1" applyBorder="1" applyAlignment="1">
      <alignment horizontal="center" vertical="center"/>
    </xf>
    <xf numFmtId="0" fontId="12" fillId="0" borderId="6" xfId="21" applyFont="1" applyBorder="1" applyAlignment="1">
      <alignment horizontal="center" vertical="center"/>
    </xf>
    <xf numFmtId="0" fontId="12" fillId="0" borderId="7" xfId="21" applyFont="1" applyBorder="1" applyAlignment="1">
      <alignment horizontal="center" vertical="center"/>
    </xf>
    <xf numFmtId="0" fontId="12" fillId="0" borderId="8" xfId="21" applyFont="1" applyBorder="1" applyAlignment="1">
      <alignment horizontal="center" vertical="center"/>
    </xf>
    <xf numFmtId="0" fontId="12" fillId="0" borderId="9" xfId="21" applyFont="1" applyBorder="1" applyAlignment="1">
      <alignment horizontal="center" vertical="center"/>
    </xf>
    <xf numFmtId="0" fontId="12" fillId="0" borderId="10" xfId="21" applyFont="1" applyBorder="1" applyAlignment="1">
      <alignment horizontal="center" vertical="center"/>
    </xf>
    <xf numFmtId="0" fontId="14" fillId="2" borderId="11" xfId="21" applyFont="1" applyFill="1" applyBorder="1" applyAlignment="1">
      <alignment horizontal="center" vertical="center"/>
    </xf>
    <xf numFmtId="0" fontId="14" fillId="2" borderId="12" xfId="21" applyFont="1" applyFill="1" applyBorder="1" applyAlignment="1">
      <alignment horizontal="left" vertical="center"/>
    </xf>
    <xf numFmtId="0" fontId="14" fillId="2" borderId="13" xfId="21" applyFont="1" applyFill="1" applyBorder="1" applyAlignment="1">
      <alignment horizontal="center" vertical="center"/>
    </xf>
    <xf numFmtId="0" fontId="12" fillId="2" borderId="14" xfId="21" applyFont="1" applyFill="1" applyBorder="1" applyAlignment="1">
      <alignment horizontal="center" vertical="center"/>
    </xf>
    <xf numFmtId="0" fontId="12" fillId="2" borderId="15" xfId="21" applyFont="1" applyFill="1" applyBorder="1" applyAlignment="1">
      <alignment horizontal="center" vertical="center"/>
    </xf>
    <xf numFmtId="0" fontId="12" fillId="2" borderId="16" xfId="21" applyFont="1" applyFill="1" applyBorder="1" applyAlignment="1">
      <alignment horizontal="center" vertical="center"/>
    </xf>
    <xf numFmtId="0" fontId="12" fillId="2" borderId="17" xfId="21" applyFont="1" applyFill="1" applyBorder="1" applyAlignment="1">
      <alignment horizontal="center" vertical="center"/>
    </xf>
    <xf numFmtId="0" fontId="12" fillId="2" borderId="18" xfId="21" applyFont="1" applyFill="1" applyBorder="1" applyAlignment="1">
      <alignment horizontal="center" vertical="center"/>
    </xf>
    <xf numFmtId="0" fontId="6" fillId="0" borderId="19" xfId="21" applyFont="1" applyBorder="1" applyAlignment="1">
      <alignment horizontal="center" vertical="center"/>
    </xf>
    <xf numFmtId="0" fontId="8" fillId="0" borderId="20" xfId="21" applyFont="1" applyBorder="1" applyAlignment="1">
      <alignment horizontal="center" vertical="center"/>
    </xf>
    <xf numFmtId="2" fontId="8" fillId="0" borderId="21" xfId="21" applyNumberFormat="1" applyFont="1" applyBorder="1" applyAlignment="1">
      <alignment horizontal="center" vertical="center"/>
    </xf>
    <xf numFmtId="39" fontId="8" fillId="0" borderId="21" xfId="21" applyNumberFormat="1" applyFont="1" applyBorder="1" applyAlignment="1" applyProtection="1">
      <alignment horizontal="center" vertical="center"/>
    </xf>
    <xf numFmtId="2" fontId="8" fillId="0" borderId="22" xfId="21" applyNumberFormat="1" applyFont="1" applyBorder="1" applyAlignment="1">
      <alignment horizontal="center" vertical="center"/>
    </xf>
    <xf numFmtId="39" fontId="8" fillId="0" borderId="23" xfId="21" applyNumberFormat="1" applyFont="1" applyBorder="1" applyAlignment="1" applyProtection="1">
      <alignment horizontal="center" vertical="center"/>
    </xf>
    <xf numFmtId="39" fontId="8" fillId="0" borderId="24" xfId="21" applyNumberFormat="1" applyFont="1" applyBorder="1" applyAlignment="1" applyProtection="1">
      <alignment horizontal="center" vertical="center"/>
    </xf>
    <xf numFmtId="0" fontId="14" fillId="0" borderId="25" xfId="21" applyFont="1" applyFill="1" applyBorder="1" applyAlignment="1">
      <alignment vertical="center"/>
    </xf>
    <xf numFmtId="37" fontId="14" fillId="0" borderId="26" xfId="21" applyNumberFormat="1" applyFont="1" applyFill="1" applyBorder="1" applyAlignment="1" applyProtection="1">
      <alignment vertical="center"/>
    </xf>
    <xf numFmtId="5" fontId="12" fillId="0" borderId="27" xfId="21" applyNumberFormat="1" applyFont="1" applyBorder="1" applyAlignment="1" applyProtection="1">
      <alignment horizontal="center" vertical="center"/>
    </xf>
    <xf numFmtId="0" fontId="6" fillId="0" borderId="1" xfId="21" applyFont="1" applyBorder="1" applyAlignment="1">
      <alignment horizontal="center" vertical="center"/>
    </xf>
    <xf numFmtId="0" fontId="8" fillId="0" borderId="28" xfId="21" applyFont="1" applyFill="1" applyBorder="1" applyAlignment="1">
      <alignment vertical="center"/>
    </xf>
    <xf numFmtId="0" fontId="8" fillId="0" borderId="28" xfId="21" applyFont="1" applyFill="1" applyBorder="1" applyAlignment="1">
      <alignment horizontal="center" vertical="center"/>
    </xf>
    <xf numFmtId="0" fontId="6" fillId="0" borderId="29" xfId="21" applyFont="1" applyBorder="1" applyAlignment="1">
      <alignment horizontal="center" vertical="center"/>
    </xf>
    <xf numFmtId="0" fontId="8" fillId="0" borderId="30" xfId="21" applyFont="1" applyFill="1" applyBorder="1" applyAlignment="1">
      <alignment vertical="center"/>
    </xf>
    <xf numFmtId="0" fontId="8" fillId="0" borderId="30" xfId="21" applyFont="1" applyFill="1" applyBorder="1" applyAlignment="1">
      <alignment horizontal="center" vertical="center"/>
    </xf>
    <xf numFmtId="0" fontId="14" fillId="0" borderId="30" xfId="21" applyFont="1" applyFill="1" applyBorder="1" applyAlignment="1">
      <alignment vertical="center"/>
    </xf>
    <xf numFmtId="37" fontId="14" fillId="0" borderId="30" xfId="21" applyNumberFormat="1" applyFont="1" applyFill="1" applyBorder="1" applyAlignment="1" applyProtection="1">
      <alignment vertical="center"/>
    </xf>
    <xf numFmtId="5" fontId="12" fillId="0" borderId="31" xfId="21" applyNumberFormat="1" applyFont="1" applyBorder="1" applyAlignment="1" applyProtection="1">
      <alignment horizontal="center" vertical="center"/>
    </xf>
    <xf numFmtId="0" fontId="6" fillId="3" borderId="29" xfId="21" applyFont="1" applyFill="1" applyBorder="1" applyAlignment="1">
      <alignment horizontal="center" vertical="center"/>
    </xf>
    <xf numFmtId="0" fontId="1" fillId="0" borderId="0" xfId="21" applyAlignment="1">
      <alignment vertical="center"/>
    </xf>
    <xf numFmtId="0" fontId="1" fillId="0" borderId="0" xfId="21" applyBorder="1" applyAlignment="1">
      <alignment vertical="center"/>
    </xf>
    <xf numFmtId="0" fontId="10" fillId="0" borderId="3" xfId="21" applyFont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39" fontId="8" fillId="2" borderId="32" xfId="21" applyNumberFormat="1" applyFont="1" applyFill="1" applyBorder="1" applyAlignment="1" applyProtection="1">
      <alignment vertical="center"/>
    </xf>
    <xf numFmtId="5" fontId="13" fillId="2" borderId="33" xfId="21" applyNumberFormat="1" applyFont="1" applyFill="1" applyBorder="1" applyAlignment="1" applyProtection="1">
      <alignment horizontal="center" vertical="center"/>
    </xf>
    <xf numFmtId="5" fontId="13" fillId="2" borderId="4" xfId="21" applyNumberFormat="1" applyFont="1" applyFill="1" applyBorder="1" applyAlignment="1" applyProtection="1">
      <alignment horizontal="center" vertical="center"/>
    </xf>
    <xf numFmtId="39" fontId="8" fillId="2" borderId="34" xfId="21" applyNumberFormat="1" applyFont="1" applyFill="1" applyBorder="1" applyAlignment="1" applyProtection="1">
      <alignment vertical="center"/>
    </xf>
    <xf numFmtId="5" fontId="13" fillId="2" borderId="35" xfId="21" applyNumberFormat="1" applyFont="1" applyFill="1" applyBorder="1" applyAlignment="1" applyProtection="1">
      <alignment horizontal="center" vertical="center"/>
    </xf>
    <xf numFmtId="0" fontId="10" fillId="0" borderId="29" xfId="21" applyFont="1" applyBorder="1" applyAlignment="1">
      <alignment horizontal="center" vertical="center"/>
    </xf>
    <xf numFmtId="14" fontId="13" fillId="0" borderId="4" xfId="18" applyNumberFormat="1" applyFont="1" applyBorder="1" applyAlignment="1" applyProtection="1"/>
    <xf numFmtId="0" fontId="10" fillId="0" borderId="0" xfId="21" applyFont="1" applyBorder="1" applyAlignment="1">
      <alignment vertical="center"/>
    </xf>
    <xf numFmtId="0" fontId="10" fillId="0" borderId="0" xfId="21" applyFont="1" applyBorder="1" applyAlignment="1">
      <alignment horizontal="centerContinuous" vertical="center"/>
    </xf>
    <xf numFmtId="0" fontId="1" fillId="0" borderId="0" xfId="21" applyAlignment="1">
      <alignment horizontal="center" vertical="center"/>
    </xf>
    <xf numFmtId="0" fontId="13" fillId="0" borderId="0" xfId="20" applyFont="1" applyBorder="1"/>
    <xf numFmtId="0" fontId="1" fillId="0" borderId="36" xfId="21" applyBorder="1" applyAlignment="1">
      <alignment vertical="center"/>
    </xf>
    <xf numFmtId="0" fontId="13" fillId="0" borderId="36" xfId="18" applyFont="1" applyBorder="1"/>
    <xf numFmtId="0" fontId="13" fillId="0" borderId="36" xfId="18" applyFont="1" applyBorder="1" applyAlignment="1">
      <alignment horizontal="left"/>
    </xf>
    <xf numFmtId="0" fontId="12" fillId="0" borderId="36" xfId="18" applyFont="1" applyBorder="1"/>
    <xf numFmtId="0" fontId="13" fillId="0" borderId="36" xfId="18" applyFont="1" applyBorder="1" applyAlignment="1">
      <alignment horizontal="right" vertical="center"/>
    </xf>
    <xf numFmtId="2" fontId="8" fillId="0" borderId="37" xfId="0" applyNumberFormat="1" applyFont="1" applyFill="1" applyBorder="1" applyAlignment="1">
      <alignment horizontal="center" vertical="center"/>
    </xf>
    <xf numFmtId="37" fontId="8" fillId="0" borderId="37" xfId="21" applyNumberFormat="1" applyFont="1" applyBorder="1" applyAlignment="1" applyProtection="1">
      <alignment vertical="center"/>
      <protection locked="0"/>
    </xf>
    <xf numFmtId="2" fontId="8" fillId="0" borderId="38" xfId="0" applyNumberFormat="1" applyFont="1" applyFill="1" applyBorder="1" applyAlignment="1">
      <alignment horizontal="center" vertical="center"/>
    </xf>
    <xf numFmtId="37" fontId="8" fillId="0" borderId="38" xfId="21" applyNumberFormat="1" applyFont="1" applyBorder="1" applyAlignment="1" applyProtection="1">
      <alignment vertical="center"/>
      <protection locked="0"/>
    </xf>
    <xf numFmtId="0" fontId="8" fillId="0" borderId="37" xfId="21" applyFont="1" applyBorder="1" applyAlignment="1" applyProtection="1">
      <alignment horizontal="center" vertical="center"/>
      <protection locked="0"/>
    </xf>
    <xf numFmtId="0" fontId="8" fillId="0" borderId="38" xfId="21" applyFont="1" applyBorder="1" applyAlignment="1" applyProtection="1">
      <alignment horizontal="center" vertical="center"/>
      <protection locked="0"/>
    </xf>
    <xf numFmtId="37" fontId="14" fillId="0" borderId="0" xfId="21" applyNumberFormat="1" applyFont="1" applyBorder="1" applyAlignment="1" applyProtection="1">
      <alignment vertical="center"/>
    </xf>
    <xf numFmtId="0" fontId="8" fillId="0" borderId="39" xfId="21" applyFont="1" applyBorder="1" applyAlignment="1" applyProtection="1">
      <alignment horizontal="center" vertical="center"/>
      <protection locked="0"/>
    </xf>
    <xf numFmtId="2" fontId="8" fillId="0" borderId="39" xfId="0" applyNumberFormat="1" applyFont="1" applyFill="1" applyBorder="1" applyAlignment="1">
      <alignment horizontal="center" vertical="center"/>
    </xf>
    <xf numFmtId="37" fontId="8" fillId="0" borderId="39" xfId="21" applyNumberFormat="1" applyFont="1" applyBorder="1" applyAlignment="1" applyProtection="1">
      <alignment vertical="center"/>
      <protection locked="0"/>
    </xf>
    <xf numFmtId="37" fontId="14" fillId="0" borderId="4" xfId="21" applyNumberFormat="1" applyFont="1" applyBorder="1" applyAlignment="1" applyProtection="1">
      <alignment vertical="center"/>
    </xf>
    <xf numFmtId="0" fontId="1" fillId="0" borderId="1" xfId="21" applyBorder="1" applyAlignment="1">
      <alignment vertical="center"/>
    </xf>
    <xf numFmtId="0" fontId="1" fillId="0" borderId="27" xfId="21" applyBorder="1" applyAlignment="1">
      <alignment vertical="center"/>
    </xf>
    <xf numFmtId="0" fontId="10" fillId="0" borderId="30" xfId="21" applyFont="1" applyBorder="1" applyAlignment="1">
      <alignment vertical="center"/>
    </xf>
    <xf numFmtId="0" fontId="10" fillId="0" borderId="30" xfId="21" applyFont="1" applyBorder="1" applyAlignment="1">
      <alignment horizontal="centerContinuous" vertical="center"/>
    </xf>
    <xf numFmtId="0" fontId="10" fillId="0" borderId="40" xfId="21" applyFont="1" applyBorder="1" applyAlignment="1">
      <alignment horizontal="centerContinuous" vertical="center"/>
    </xf>
    <xf numFmtId="37" fontId="14" fillId="0" borderId="40" xfId="21" applyNumberFormat="1" applyFont="1" applyBorder="1" applyAlignment="1" applyProtection="1">
      <alignment vertical="center"/>
    </xf>
    <xf numFmtId="37" fontId="14" fillId="0" borderId="31" xfId="21" applyNumberFormat="1" applyFont="1" applyBorder="1" applyAlignment="1" applyProtection="1">
      <alignment vertical="center"/>
    </xf>
    <xf numFmtId="0" fontId="8" fillId="0" borderId="41" xfId="21" applyFont="1" applyBorder="1" applyAlignment="1" applyProtection="1">
      <alignment horizontal="center" vertical="center"/>
      <protection locked="0"/>
    </xf>
    <xf numFmtId="37" fontId="8" fillId="0" borderId="42" xfId="21" applyNumberFormat="1" applyFont="1" applyBorder="1" applyAlignment="1" applyProtection="1">
      <alignment vertical="center"/>
      <protection locked="0"/>
    </xf>
    <xf numFmtId="0" fontId="8" fillId="0" borderId="43" xfId="21" applyFont="1" applyBorder="1" applyAlignment="1" applyProtection="1">
      <alignment horizontal="center" vertical="center"/>
      <protection locked="0"/>
    </xf>
    <xf numFmtId="37" fontId="8" fillId="0" borderId="44" xfId="21" applyNumberFormat="1" applyFont="1" applyBorder="1" applyAlignment="1" applyProtection="1">
      <alignment vertical="center"/>
      <protection locked="0"/>
    </xf>
    <xf numFmtId="0" fontId="8" fillId="0" borderId="45" xfId="21" applyFont="1" applyBorder="1" applyAlignment="1" applyProtection="1">
      <alignment horizontal="center" vertical="center"/>
      <protection locked="0"/>
    </xf>
    <xf numFmtId="37" fontId="8" fillId="0" borderId="46" xfId="21" applyNumberFormat="1" applyFont="1" applyBorder="1" applyAlignment="1" applyProtection="1">
      <alignment vertical="center"/>
      <protection locked="0"/>
    </xf>
    <xf numFmtId="0" fontId="8" fillId="0" borderId="0" xfId="1" applyFont="1" applyFill="1" applyAlignment="1">
      <alignment vertical="center"/>
    </xf>
    <xf numFmtId="0" fontId="8" fillId="0" borderId="3" xfId="1" applyFont="1" applyFill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horizontal="right" vertical="center"/>
    </xf>
    <xf numFmtId="0" fontId="8" fillId="0" borderId="0" xfId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center" vertical="center"/>
    </xf>
    <xf numFmtId="0" fontId="8" fillId="0" borderId="47" xfId="1" applyFont="1" applyFill="1" applyBorder="1" applyAlignment="1">
      <alignment vertical="center"/>
    </xf>
    <xf numFmtId="0" fontId="8" fillId="0" borderId="48" xfId="1" applyFont="1" applyFill="1" applyBorder="1" applyAlignment="1">
      <alignment horizontal="center" vertical="center"/>
    </xf>
    <xf numFmtId="0" fontId="14" fillId="0" borderId="3" xfId="1" applyFont="1" applyFill="1" applyBorder="1" applyAlignment="1">
      <alignment horizontal="center" vertical="center"/>
    </xf>
    <xf numFmtId="5" fontId="14" fillId="0" borderId="4" xfId="1" applyNumberFormat="1" applyFont="1" applyFill="1" applyBorder="1" applyAlignment="1" applyProtection="1">
      <alignment vertical="center"/>
    </xf>
    <xf numFmtId="7" fontId="14" fillId="0" borderId="0" xfId="1" applyNumberFormat="1" applyFont="1" applyFill="1" applyBorder="1" applyAlignment="1" applyProtection="1">
      <alignment vertical="center"/>
    </xf>
    <xf numFmtId="37" fontId="14" fillId="0" borderId="0" xfId="1" applyNumberFormat="1" applyFont="1" applyFill="1" applyBorder="1" applyAlignment="1" applyProtection="1">
      <alignment horizontal="center" vertical="center"/>
    </xf>
    <xf numFmtId="0" fontId="14" fillId="0" borderId="30" xfId="1" applyFont="1" applyFill="1" applyBorder="1" applyAlignment="1">
      <alignment vertical="center"/>
    </xf>
    <xf numFmtId="0" fontId="14" fillId="0" borderId="6" xfId="1" applyFont="1" applyFill="1" applyBorder="1" applyAlignment="1">
      <alignment horizontal="center" vertical="center"/>
    </xf>
    <xf numFmtId="37" fontId="14" fillId="0" borderId="30" xfId="1" applyNumberFormat="1" applyFont="1" applyFill="1" applyBorder="1" applyAlignment="1" applyProtection="1">
      <alignment horizontal="center" vertical="center"/>
    </xf>
    <xf numFmtId="5" fontId="14" fillId="0" borderId="31" xfId="1" applyNumberFormat="1" applyFont="1" applyFill="1" applyBorder="1" applyAlignment="1" applyProtection="1">
      <alignment vertical="center"/>
    </xf>
    <xf numFmtId="0" fontId="14" fillId="0" borderId="36" xfId="1" applyFont="1" applyFill="1" applyBorder="1" applyAlignment="1">
      <alignment horizontal="left" vertical="center"/>
    </xf>
    <xf numFmtId="0" fontId="8" fillId="0" borderId="36" xfId="1" applyFont="1" applyFill="1" applyBorder="1" applyAlignment="1">
      <alignment horizontal="center" vertical="center"/>
    </xf>
    <xf numFmtId="7" fontId="8" fillId="0" borderId="36" xfId="1" applyNumberFormat="1" applyFont="1" applyFill="1" applyBorder="1" applyAlignment="1" applyProtection="1">
      <alignment vertical="center"/>
    </xf>
    <xf numFmtId="167" fontId="8" fillId="0" borderId="4" xfId="1" applyNumberFormat="1" applyFont="1" applyFill="1" applyBorder="1" applyAlignment="1">
      <alignment horizontal="left" vertical="center"/>
    </xf>
    <xf numFmtId="0" fontId="14" fillId="0" borderId="49" xfId="1" applyFont="1" applyFill="1" applyBorder="1" applyAlignment="1">
      <alignment horizontal="left" vertical="center"/>
    </xf>
    <xf numFmtId="0" fontId="8" fillId="5" borderId="47" xfId="1" applyFont="1" applyFill="1" applyBorder="1" applyAlignment="1">
      <alignment vertical="center"/>
    </xf>
    <xf numFmtId="0" fontId="8" fillId="5" borderId="48" xfId="1" applyFont="1" applyFill="1" applyBorder="1" applyAlignment="1">
      <alignment horizontal="center" vertical="center"/>
    </xf>
    <xf numFmtId="0" fontId="14" fillId="5" borderId="30" xfId="1" applyFont="1" applyFill="1" applyBorder="1" applyAlignment="1">
      <alignment vertical="center"/>
    </xf>
    <xf numFmtId="0" fontId="14" fillId="5" borderId="6" xfId="1" applyFont="1" applyFill="1" applyBorder="1" applyAlignment="1">
      <alignment horizontal="center" vertical="center"/>
    </xf>
    <xf numFmtId="37" fontId="14" fillId="5" borderId="30" xfId="1" applyNumberFormat="1" applyFont="1" applyFill="1" applyBorder="1" applyAlignment="1" applyProtection="1">
      <alignment horizontal="center" vertical="center"/>
    </xf>
    <xf numFmtId="37" fontId="14" fillId="6" borderId="8" xfId="21" applyNumberFormat="1" applyFont="1" applyFill="1" applyBorder="1" applyAlignment="1" applyProtection="1">
      <alignment horizontal="right" vertical="center"/>
    </xf>
    <xf numFmtId="5" fontId="12" fillId="6" borderId="31" xfId="21" applyNumberFormat="1" applyFont="1" applyFill="1" applyBorder="1" applyAlignment="1" applyProtection="1">
      <alignment horizontal="center" vertical="center"/>
    </xf>
    <xf numFmtId="0" fontId="14" fillId="7" borderId="25" xfId="21" applyFont="1" applyFill="1" applyBorder="1" applyAlignment="1">
      <alignment horizontal="centerContinuous" vertical="center"/>
    </xf>
    <xf numFmtId="0" fontId="14" fillId="7" borderId="2" xfId="21" applyFont="1" applyFill="1" applyBorder="1" applyAlignment="1">
      <alignment horizontal="centerContinuous" vertical="center"/>
    </xf>
    <xf numFmtId="0" fontId="14" fillId="7" borderId="50" xfId="21" applyFont="1" applyFill="1" applyBorder="1" applyAlignment="1">
      <alignment horizontal="center" vertical="center"/>
    </xf>
    <xf numFmtId="0" fontId="5" fillId="0" borderId="48" xfId="21" applyFont="1" applyBorder="1" applyAlignment="1">
      <alignment vertical="center"/>
    </xf>
    <xf numFmtId="0" fontId="5" fillId="5" borderId="51" xfId="1" applyFont="1" applyFill="1" applyBorder="1" applyAlignment="1">
      <alignment vertical="center"/>
    </xf>
    <xf numFmtId="0" fontId="5" fillId="5" borderId="52" xfId="1" applyFont="1" applyFill="1" applyBorder="1" applyAlignment="1">
      <alignment vertical="center"/>
    </xf>
    <xf numFmtId="0" fontId="5" fillId="0" borderId="47" xfId="1" applyFont="1" applyFill="1" applyBorder="1" applyAlignment="1">
      <alignment vertical="center"/>
    </xf>
    <xf numFmtId="0" fontId="5" fillId="5" borderId="47" xfId="1" applyFont="1" applyFill="1" applyBorder="1" applyAlignment="1">
      <alignment vertical="center"/>
    </xf>
    <xf numFmtId="0" fontId="5" fillId="5" borderId="48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vertical="center"/>
    </xf>
    <xf numFmtId="0" fontId="5" fillId="0" borderId="34" xfId="1" applyFont="1" applyFill="1" applyBorder="1" applyAlignment="1">
      <alignment horizontal="center" vertical="center"/>
    </xf>
    <xf numFmtId="7" fontId="5" fillId="5" borderId="16" xfId="1" applyNumberFormat="1" applyFont="1" applyFill="1" applyBorder="1" applyAlignment="1" applyProtection="1">
      <alignment vertical="center"/>
    </xf>
    <xf numFmtId="7" fontId="5" fillId="5" borderId="53" xfId="1" applyNumberFormat="1" applyFont="1" applyFill="1" applyBorder="1" applyAlignment="1" applyProtection="1">
      <alignment vertical="center"/>
    </xf>
    <xf numFmtId="7" fontId="5" fillId="5" borderId="48" xfId="1" applyNumberFormat="1" applyFont="1" applyFill="1" applyBorder="1" applyAlignment="1" applyProtection="1">
      <alignment vertical="center"/>
    </xf>
    <xf numFmtId="7" fontId="5" fillId="0" borderId="48" xfId="1" applyNumberFormat="1" applyFont="1" applyFill="1" applyBorder="1" applyAlignment="1" applyProtection="1">
      <alignment vertical="center"/>
    </xf>
    <xf numFmtId="7" fontId="5" fillId="0" borderId="54" xfId="1" applyNumberFormat="1" applyFont="1" applyFill="1" applyBorder="1" applyAlignment="1" applyProtection="1">
      <alignment vertical="center"/>
    </xf>
    <xf numFmtId="7" fontId="5" fillId="0" borderId="55" xfId="1" applyNumberFormat="1" applyFont="1" applyFill="1" applyBorder="1" applyAlignment="1" applyProtection="1">
      <alignment vertical="center"/>
    </xf>
    <xf numFmtId="7" fontId="5" fillId="5" borderId="48" xfId="1" applyNumberFormat="1" applyFont="1" applyFill="1" applyBorder="1" applyAlignment="1" applyProtection="1">
      <alignment horizontal="right" vertical="center"/>
    </xf>
    <xf numFmtId="0" fontId="6" fillId="5" borderId="56" xfId="1" applyFont="1" applyFill="1" applyBorder="1" applyAlignment="1">
      <alignment horizontal="center" vertical="center"/>
    </xf>
    <xf numFmtId="0" fontId="6" fillId="5" borderId="57" xfId="1" applyFont="1" applyFill="1" applyBorder="1" applyAlignment="1">
      <alignment horizontal="center" vertical="center"/>
    </xf>
    <xf numFmtId="0" fontId="6" fillId="5" borderId="34" xfId="1" applyFont="1" applyFill="1" applyBorder="1" applyAlignment="1">
      <alignment horizontal="center" vertical="center"/>
    </xf>
    <xf numFmtId="0" fontId="6" fillId="0" borderId="34" xfId="1" applyFont="1" applyFill="1" applyBorder="1" applyAlignment="1">
      <alignment horizontal="center" vertical="center"/>
    </xf>
    <xf numFmtId="0" fontId="6" fillId="0" borderId="58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17" fillId="0" borderId="59" xfId="1" applyFont="1" applyFill="1" applyBorder="1" applyAlignment="1">
      <alignment horizontal="center" vertical="center"/>
    </xf>
    <xf numFmtId="0" fontId="17" fillId="0" borderId="60" xfId="1" applyFont="1" applyFill="1" applyBorder="1" applyAlignment="1">
      <alignment horizontal="center" vertical="center"/>
    </xf>
    <xf numFmtId="0" fontId="17" fillId="0" borderId="61" xfId="1" applyFont="1" applyFill="1" applyBorder="1" applyAlignment="1">
      <alignment vertical="center"/>
    </xf>
    <xf numFmtId="0" fontId="17" fillId="0" borderId="22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/>
    </xf>
    <xf numFmtId="0" fontId="17" fillId="0" borderId="55" xfId="1" applyFont="1" applyFill="1" applyBorder="1" applyAlignment="1">
      <alignment horizontal="center" vertical="center"/>
    </xf>
    <xf numFmtId="0" fontId="17" fillId="0" borderId="62" xfId="1" applyFont="1" applyFill="1" applyBorder="1" applyAlignment="1">
      <alignment horizontal="center" vertical="center"/>
    </xf>
    <xf numFmtId="0" fontId="17" fillId="0" borderId="36" xfId="1" applyFont="1" applyFill="1" applyBorder="1" applyAlignment="1">
      <alignment horizontal="center" vertical="center"/>
    </xf>
    <xf numFmtId="0" fontId="17" fillId="0" borderId="28" xfId="1" applyFont="1" applyFill="1" applyBorder="1" applyAlignment="1">
      <alignment vertical="center"/>
    </xf>
    <xf numFmtId="0" fontId="17" fillId="5" borderId="63" xfId="1" applyFont="1" applyFill="1" applyBorder="1" applyAlignment="1">
      <alignment horizontal="center" vertical="center"/>
    </xf>
    <xf numFmtId="0" fontId="17" fillId="0" borderId="63" xfId="1" applyFont="1" applyFill="1" applyBorder="1" applyAlignment="1">
      <alignment horizontal="center" vertical="center"/>
    </xf>
    <xf numFmtId="0" fontId="6" fillId="5" borderId="64" xfId="1" applyFont="1" applyFill="1" applyBorder="1" applyAlignment="1">
      <alignment horizontal="center" vertical="center"/>
    </xf>
    <xf numFmtId="0" fontId="6" fillId="5" borderId="65" xfId="1" applyFont="1" applyFill="1" applyBorder="1" applyAlignment="1">
      <alignment horizontal="center" vertical="center"/>
    </xf>
    <xf numFmtId="0" fontId="6" fillId="5" borderId="66" xfId="1" applyFont="1" applyFill="1" applyBorder="1" applyAlignment="1">
      <alignment horizontal="center" vertical="center"/>
    </xf>
    <xf numFmtId="0" fontId="6" fillId="5" borderId="19" xfId="1" applyFont="1" applyFill="1" applyBorder="1" applyAlignment="1">
      <alignment horizontal="center" vertical="center"/>
    </xf>
    <xf numFmtId="0" fontId="6" fillId="0" borderId="19" xfId="1" applyFont="1" applyFill="1" applyBorder="1" applyAlignment="1">
      <alignment horizontal="center" vertical="center"/>
    </xf>
    <xf numFmtId="0" fontId="6" fillId="0" borderId="24" xfId="1" applyFont="1" applyFill="1" applyBorder="1" applyAlignment="1">
      <alignment horizontal="center" vertical="center"/>
    </xf>
    <xf numFmtId="0" fontId="6" fillId="0" borderId="67" xfId="1" applyFont="1" applyFill="1" applyBorder="1" applyAlignment="1">
      <alignment horizontal="center" vertical="center"/>
    </xf>
    <xf numFmtId="0" fontId="6" fillId="0" borderId="68" xfId="1" applyFont="1" applyFill="1" applyBorder="1" applyAlignment="1">
      <alignment horizontal="center" vertical="center"/>
    </xf>
    <xf numFmtId="0" fontId="6" fillId="5" borderId="24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7" fillId="5" borderId="10" xfId="1" applyFont="1" applyFill="1" applyBorder="1" applyAlignment="1">
      <alignment horizontal="center" vertical="center"/>
    </xf>
    <xf numFmtId="0" fontId="17" fillId="0" borderId="3" xfId="1" applyFont="1" applyFill="1" applyBorder="1" applyAlignment="1">
      <alignment horizontal="center" vertical="center"/>
    </xf>
    <xf numFmtId="0" fontId="17" fillId="0" borderId="1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/>
    </xf>
    <xf numFmtId="2" fontId="8" fillId="0" borderId="69" xfId="21" applyNumberFormat="1" applyFont="1" applyBorder="1" applyAlignment="1">
      <alignment horizontal="center" vertical="center"/>
    </xf>
    <xf numFmtId="0" fontId="5" fillId="0" borderId="0" xfId="1" applyFont="1" applyFill="1" applyBorder="1" applyAlignment="1">
      <alignment horizontal="left" vertical="center"/>
    </xf>
    <xf numFmtId="0" fontId="5" fillId="0" borderId="43" xfId="21" applyFont="1" applyBorder="1" applyAlignment="1" applyProtection="1">
      <alignment horizontal="center" vertical="center"/>
      <protection locked="0"/>
    </xf>
    <xf numFmtId="0" fontId="5" fillId="5" borderId="16" xfId="1" applyFont="1" applyFill="1" applyBorder="1" applyAlignment="1">
      <alignment horizontal="center" vertical="center"/>
    </xf>
    <xf numFmtId="0" fontId="5" fillId="5" borderId="53" xfId="1" applyFont="1" applyFill="1" applyBorder="1" applyAlignment="1">
      <alignment horizontal="center" vertical="center"/>
    </xf>
    <xf numFmtId="0" fontId="5" fillId="0" borderId="48" xfId="1" applyFont="1" applyFill="1" applyBorder="1" applyAlignment="1">
      <alignment horizontal="center" vertical="center"/>
    </xf>
    <xf numFmtId="0" fontId="5" fillId="0" borderId="55" xfId="1" applyFont="1" applyFill="1" applyBorder="1" applyAlignment="1">
      <alignment horizontal="center" vertical="center"/>
    </xf>
    <xf numFmtId="5" fontId="5" fillId="0" borderId="70" xfId="1" applyNumberFormat="1" applyFont="1" applyFill="1" applyBorder="1" applyAlignment="1" applyProtection="1">
      <alignment vertical="center"/>
    </xf>
    <xf numFmtId="5" fontId="9" fillId="5" borderId="31" xfId="1" applyNumberFormat="1" applyFont="1" applyFill="1" applyBorder="1" applyAlignment="1" applyProtection="1">
      <alignment vertical="center"/>
    </xf>
    <xf numFmtId="37" fontId="14" fillId="0" borderId="63" xfId="1" applyNumberFormat="1" applyFont="1" applyFill="1" applyBorder="1" applyAlignment="1" applyProtection="1">
      <alignment horizontal="center" vertical="center"/>
    </xf>
    <xf numFmtId="7" fontId="14" fillId="5" borderId="6" xfId="1" applyNumberFormat="1" applyFont="1" applyFill="1" applyBorder="1" applyAlignment="1" applyProtection="1">
      <alignment vertical="center"/>
    </xf>
    <xf numFmtId="7" fontId="14" fillId="0" borderId="6" xfId="1" applyNumberFormat="1" applyFont="1" applyFill="1" applyBorder="1" applyAlignment="1" applyProtection="1">
      <alignment vertical="center"/>
    </xf>
    <xf numFmtId="37" fontId="14" fillId="5" borderId="63" xfId="1" applyNumberFormat="1" applyFont="1" applyFill="1" applyBorder="1" applyAlignment="1" applyProtection="1">
      <alignment horizontal="center" vertical="center"/>
    </xf>
    <xf numFmtId="0" fontId="6" fillId="5" borderId="71" xfId="1" applyFont="1" applyFill="1" applyBorder="1" applyAlignment="1">
      <alignment horizontal="center" vertical="center"/>
    </xf>
    <xf numFmtId="0" fontId="8" fillId="5" borderId="72" xfId="1" applyFont="1" applyFill="1" applyBorder="1" applyAlignment="1">
      <alignment vertical="center"/>
    </xf>
    <xf numFmtId="0" fontId="8" fillId="5" borderId="12" xfId="1" applyFont="1" applyFill="1" applyBorder="1" applyAlignment="1">
      <alignment horizontal="center" vertical="center"/>
    </xf>
    <xf numFmtId="7" fontId="5" fillId="5" borderId="12" xfId="1" applyNumberFormat="1" applyFont="1" applyFill="1" applyBorder="1" applyAlignment="1" applyProtection="1">
      <alignment vertical="center"/>
    </xf>
    <xf numFmtId="0" fontId="17" fillId="0" borderId="73" xfId="1" applyFont="1" applyFill="1" applyBorder="1" applyAlignment="1">
      <alignment horizontal="center" vertical="center"/>
    </xf>
    <xf numFmtId="0" fontId="17" fillId="0" borderId="74" xfId="1" applyFont="1" applyFill="1" applyBorder="1" applyAlignment="1">
      <alignment horizontal="center" vertical="center"/>
    </xf>
    <xf numFmtId="0" fontId="17" fillId="0" borderId="75" xfId="1" applyFont="1" applyFill="1" applyBorder="1" applyAlignment="1">
      <alignment vertical="center"/>
    </xf>
    <xf numFmtId="0" fontId="22" fillId="0" borderId="0" xfId="20" applyFont="1" applyBorder="1" applyAlignment="1"/>
    <xf numFmtId="0" fontId="23" fillId="0" borderId="0" xfId="21" applyFont="1" applyBorder="1" applyAlignment="1"/>
    <xf numFmtId="0" fontId="24" fillId="0" borderId="0" xfId="21" applyFont="1" applyBorder="1" applyAlignment="1"/>
    <xf numFmtId="0" fontId="25" fillId="0" borderId="0" xfId="21" applyFont="1" applyBorder="1" applyAlignment="1"/>
    <xf numFmtId="0" fontId="26" fillId="0" borderId="0" xfId="21" applyFont="1" applyBorder="1" applyAlignment="1"/>
    <xf numFmtId="0" fontId="26" fillId="0" borderId="3" xfId="21" applyFont="1" applyBorder="1" applyAlignment="1">
      <alignment horizontal="center"/>
    </xf>
    <xf numFmtId="0" fontId="22" fillId="0" borderId="0" xfId="20" applyFont="1" applyBorder="1"/>
    <xf numFmtId="0" fontId="27" fillId="0" borderId="0" xfId="18" applyFont="1" applyBorder="1" applyAlignment="1">
      <alignment horizontal="left" vertical="center"/>
    </xf>
    <xf numFmtId="0" fontId="27" fillId="0" borderId="0" xfId="18" applyFont="1" applyBorder="1" applyAlignment="1">
      <alignment horizontal="right" vertical="center"/>
    </xf>
    <xf numFmtId="0" fontId="26" fillId="0" borderId="0" xfId="21" applyFont="1" applyBorder="1" applyAlignment="1">
      <alignment horizontal="center"/>
    </xf>
    <xf numFmtId="0" fontId="28" fillId="0" borderId="1" xfId="18" applyFont="1" applyBorder="1"/>
    <xf numFmtId="0" fontId="1" fillId="0" borderId="36" xfId="1" applyBorder="1"/>
    <xf numFmtId="0" fontId="27" fillId="0" borderId="36" xfId="18" applyFont="1" applyBorder="1" applyAlignment="1">
      <alignment horizontal="left" vertical="center"/>
    </xf>
    <xf numFmtId="0" fontId="27" fillId="0" borderId="36" xfId="18" applyFont="1" applyBorder="1" applyAlignment="1">
      <alignment horizontal="right" vertical="center"/>
    </xf>
    <xf numFmtId="14" fontId="29" fillId="0" borderId="0" xfId="18" applyNumberFormat="1" applyFont="1" applyBorder="1" applyAlignment="1" applyProtection="1"/>
    <xf numFmtId="0" fontId="30" fillId="0" borderId="71" xfId="19" applyFont="1" applyBorder="1" applyAlignment="1">
      <alignment horizontal="center" vertical="center"/>
    </xf>
    <xf numFmtId="0" fontId="30" fillId="0" borderId="17" xfId="19" applyFont="1" applyBorder="1" applyAlignment="1">
      <alignment horizontal="center" vertical="center"/>
    </xf>
    <xf numFmtId="2" fontId="30" fillId="0" borderId="56" xfId="19" applyNumberFormat="1" applyFont="1" applyBorder="1" applyAlignment="1">
      <alignment horizontal="center" vertical="center"/>
    </xf>
    <xf numFmtId="2" fontId="30" fillId="0" borderId="17" xfId="19" applyNumberFormat="1" applyFont="1" applyBorder="1" applyAlignment="1">
      <alignment horizontal="center" vertical="center"/>
    </xf>
    <xf numFmtId="2" fontId="30" fillId="0" borderId="76" xfId="19" applyNumberFormat="1" applyFont="1" applyBorder="1" applyAlignment="1">
      <alignment horizontal="center" vertical="center"/>
    </xf>
    <xf numFmtId="0" fontId="1" fillId="0" borderId="0" xfId="1" applyBorder="1" applyAlignment="1"/>
    <xf numFmtId="0" fontId="29" fillId="0" borderId="24" xfId="1" applyFont="1" applyBorder="1" applyAlignment="1">
      <alignment horizontal="center"/>
    </xf>
    <xf numFmtId="0" fontId="29" fillId="0" borderId="35" xfId="1" applyFont="1" applyBorder="1"/>
    <xf numFmtId="7" fontId="29" fillId="0" borderId="34" xfId="1" applyNumberFormat="1" applyFont="1" applyBorder="1" applyProtection="1"/>
    <xf numFmtId="7" fontId="29" fillId="0" borderId="34" xfId="1" applyNumberFormat="1" applyFont="1" applyBorder="1" applyAlignment="1" applyProtection="1"/>
    <xf numFmtId="0" fontId="29" fillId="0" borderId="0" xfId="1" applyFont="1" applyBorder="1"/>
    <xf numFmtId="0" fontId="29" fillId="0" borderId="0" xfId="1" applyFont="1" applyBorder="1" applyAlignment="1">
      <alignment horizontal="center"/>
    </xf>
    <xf numFmtId="7" fontId="29" fillId="0" borderId="0" xfId="1" applyNumberFormat="1" applyFont="1" applyBorder="1" applyProtection="1"/>
    <xf numFmtId="0" fontId="30" fillId="5" borderId="24" xfId="1" applyFont="1" applyFill="1" applyBorder="1" applyAlignment="1">
      <alignment horizontal="center"/>
    </xf>
    <xf numFmtId="0" fontId="31" fillId="5" borderId="35" xfId="1" applyFont="1" applyFill="1" applyBorder="1" applyAlignment="1">
      <alignment horizontal="left"/>
    </xf>
    <xf numFmtId="7" fontId="30" fillId="5" borderId="34" xfId="1" applyNumberFormat="1" applyFont="1" applyFill="1" applyBorder="1" applyProtection="1"/>
    <xf numFmtId="37" fontId="30" fillId="5" borderId="35" xfId="1" applyNumberFormat="1" applyFont="1" applyFill="1" applyBorder="1" applyProtection="1"/>
    <xf numFmtId="5" fontId="30" fillId="5" borderId="77" xfId="1" applyNumberFormat="1" applyFont="1" applyFill="1" applyBorder="1" applyProtection="1"/>
    <xf numFmtId="0" fontId="3" fillId="0" borderId="0" xfId="1" applyFont="1"/>
    <xf numFmtId="0" fontId="3" fillId="0" borderId="0" xfId="1" applyFont="1" applyBorder="1"/>
    <xf numFmtId="0" fontId="30" fillId="0" borderId="78" xfId="1" applyFont="1" applyBorder="1" applyAlignment="1">
      <alignment horizontal="center"/>
    </xf>
    <xf numFmtId="0" fontId="31" fillId="0" borderId="79" xfId="1" applyFont="1" applyBorder="1" applyAlignment="1">
      <alignment horizontal="left"/>
    </xf>
    <xf numFmtId="7" fontId="30" fillId="0" borderId="80" xfId="1" applyNumberFormat="1" applyFont="1" applyBorder="1" applyProtection="1"/>
    <xf numFmtId="37" fontId="30" fillId="0" borderId="79" xfId="1" applyNumberFormat="1" applyFont="1" applyBorder="1" applyProtection="1"/>
    <xf numFmtId="5" fontId="30" fillId="0" borderId="81" xfId="1" applyNumberFormat="1" applyFont="1" applyFill="1" applyBorder="1" applyProtection="1"/>
    <xf numFmtId="0" fontId="30" fillId="5" borderId="35" xfId="1" applyFont="1" applyFill="1" applyBorder="1"/>
    <xf numFmtId="5" fontId="25" fillId="8" borderId="82" xfId="1" applyNumberFormat="1" applyFont="1" applyFill="1" applyBorder="1" applyProtection="1"/>
    <xf numFmtId="0" fontId="22" fillId="0" borderId="3" xfId="1" applyFont="1" applyBorder="1"/>
    <xf numFmtId="0" fontId="22" fillId="0" borderId="0" xfId="1" applyFont="1" applyBorder="1"/>
    <xf numFmtId="0" fontId="22" fillId="0" borderId="4" xfId="1" applyFont="1" applyBorder="1"/>
    <xf numFmtId="0" fontId="1" fillId="0" borderId="3" xfId="1" applyBorder="1"/>
    <xf numFmtId="0" fontId="19" fillId="0" borderId="0" xfId="1" applyFont="1" applyBorder="1" applyAlignment="1"/>
    <xf numFmtId="0" fontId="23" fillId="0" borderId="0" xfId="1" applyFont="1" applyBorder="1" applyAlignment="1">
      <alignment horizontal="right"/>
    </xf>
    <xf numFmtId="0" fontId="3" fillId="0" borderId="0" xfId="1" applyFont="1" applyBorder="1" applyAlignment="1"/>
    <xf numFmtId="5" fontId="23" fillId="0" borderId="4" xfId="1" applyNumberFormat="1" applyFont="1" applyBorder="1" applyProtection="1"/>
    <xf numFmtId="0" fontId="3" fillId="0" borderId="0" xfId="1" applyFont="1" applyBorder="1" applyAlignment="1">
      <alignment horizontal="right"/>
    </xf>
    <xf numFmtId="0" fontId="1" fillId="0" borderId="65" xfId="1" applyBorder="1"/>
    <xf numFmtId="0" fontId="3" fillId="0" borderId="52" xfId="1" applyFont="1" applyFill="1" applyBorder="1" applyAlignment="1"/>
    <xf numFmtId="5" fontId="23" fillId="0" borderId="83" xfId="1" applyNumberFormat="1" applyFont="1" applyFill="1" applyBorder="1" applyProtection="1"/>
    <xf numFmtId="0" fontId="19" fillId="0" borderId="0" xfId="1" applyFont="1" applyFill="1" applyBorder="1" applyAlignment="1"/>
    <xf numFmtId="0" fontId="3" fillId="0" borderId="84" xfId="1" applyFont="1" applyFill="1" applyBorder="1" applyAlignment="1">
      <alignment horizontal="right"/>
    </xf>
    <xf numFmtId="0" fontId="3" fillId="0" borderId="0" xfId="1" applyFont="1" applyFill="1" applyBorder="1" applyAlignment="1"/>
    <xf numFmtId="5" fontId="23" fillId="0" borderId="4" xfId="1" applyNumberFormat="1" applyFont="1" applyFill="1" applyBorder="1" applyProtection="1"/>
    <xf numFmtId="0" fontId="23" fillId="0" borderId="0" xfId="1" applyFont="1" applyFill="1" applyBorder="1" applyAlignment="1">
      <alignment horizontal="right"/>
    </xf>
    <xf numFmtId="0" fontId="25" fillId="0" borderId="3" xfId="1" applyFont="1" applyFill="1" applyBorder="1" applyAlignment="1">
      <alignment horizontal="center"/>
    </xf>
    <xf numFmtId="5" fontId="25" fillId="0" borderId="4" xfId="1" applyNumberFormat="1" applyFont="1" applyFill="1" applyBorder="1" applyProtection="1"/>
    <xf numFmtId="0" fontId="32" fillId="8" borderId="29" xfId="1" applyFont="1" applyFill="1" applyBorder="1"/>
    <xf numFmtId="0" fontId="24" fillId="8" borderId="30" xfId="1" applyFont="1" applyFill="1" applyBorder="1" applyAlignment="1">
      <alignment horizontal="center" vertical="center"/>
    </xf>
    <xf numFmtId="37" fontId="5" fillId="5" borderId="70" xfId="1" applyNumberFormat="1" applyFont="1" applyFill="1" applyBorder="1" applyAlignment="1" applyProtection="1">
      <alignment vertical="center"/>
    </xf>
    <xf numFmtId="37" fontId="5" fillId="5" borderId="85" xfId="1" applyNumberFormat="1" applyFont="1" applyFill="1" applyBorder="1" applyAlignment="1" applyProtection="1">
      <alignment vertical="center"/>
    </xf>
    <xf numFmtId="0" fontId="20" fillId="0" borderId="0" xfId="0" applyFont="1"/>
    <xf numFmtId="0" fontId="4" fillId="0" borderId="0" xfId="0" quotePrefix="1" applyFont="1"/>
    <xf numFmtId="2" fontId="0" fillId="0" borderId="0" xfId="0" applyNumberFormat="1"/>
    <xf numFmtId="0" fontId="33" fillId="0" borderId="0" xfId="1" applyFont="1" applyFill="1" applyAlignment="1">
      <alignment vertical="center"/>
    </xf>
    <xf numFmtId="0" fontId="6" fillId="0" borderId="64" xfId="1" applyFont="1" applyFill="1" applyBorder="1" applyAlignment="1">
      <alignment horizontal="center" vertical="center"/>
    </xf>
    <xf numFmtId="0" fontId="6" fillId="0" borderId="56" xfId="1" applyFont="1" applyFill="1" applyBorder="1" applyAlignment="1">
      <alignment horizontal="center" vertical="center"/>
    </xf>
    <xf numFmtId="0" fontId="5" fillId="0" borderId="51" xfId="1" applyFont="1" applyFill="1" applyBorder="1" applyAlignment="1">
      <alignment vertical="center"/>
    </xf>
    <xf numFmtId="0" fontId="5" fillId="0" borderId="16" xfId="1" applyFont="1" applyFill="1" applyBorder="1" applyAlignment="1">
      <alignment horizontal="center" vertical="center"/>
    </xf>
    <xf numFmtId="7" fontId="5" fillId="0" borderId="16" xfId="1" applyNumberFormat="1" applyFont="1" applyFill="1" applyBorder="1" applyAlignment="1" applyProtection="1">
      <alignment vertical="center"/>
    </xf>
    <xf numFmtId="0" fontId="6" fillId="0" borderId="65" xfId="1" applyFont="1" applyFill="1" applyBorder="1" applyAlignment="1">
      <alignment horizontal="center" vertical="center"/>
    </xf>
    <xf numFmtId="0" fontId="6" fillId="0" borderId="57" xfId="1" applyFont="1" applyFill="1" applyBorder="1" applyAlignment="1">
      <alignment horizontal="center" vertical="center"/>
    </xf>
    <xf numFmtId="0" fontId="5" fillId="0" borderId="52" xfId="1" applyFont="1" applyFill="1" applyBorder="1" applyAlignment="1">
      <alignment vertical="center"/>
    </xf>
    <xf numFmtId="0" fontId="5" fillId="0" borderId="53" xfId="1" applyFont="1" applyFill="1" applyBorder="1" applyAlignment="1">
      <alignment horizontal="center" vertical="center"/>
    </xf>
    <xf numFmtId="7" fontId="5" fillId="0" borderId="53" xfId="1" applyNumberFormat="1" applyFont="1" applyFill="1" applyBorder="1" applyAlignment="1" applyProtection="1">
      <alignment vertical="center"/>
    </xf>
    <xf numFmtId="0" fontId="6" fillId="0" borderId="66" xfId="1" applyFont="1" applyFill="1" applyBorder="1" applyAlignment="1">
      <alignment horizontal="center" vertical="center"/>
    </xf>
    <xf numFmtId="7" fontId="5" fillId="0" borderId="48" xfId="1" applyNumberFormat="1" applyFont="1" applyFill="1" applyBorder="1" applyAlignment="1" applyProtection="1">
      <alignment horizontal="right" vertical="center"/>
    </xf>
    <xf numFmtId="0" fontId="6" fillId="0" borderId="71" xfId="1" applyFont="1" applyFill="1" applyBorder="1" applyAlignment="1">
      <alignment horizontal="center" vertical="center"/>
    </xf>
    <xf numFmtId="0" fontId="8" fillId="0" borderId="72" xfId="1" applyFont="1" applyFill="1" applyBorder="1" applyAlignment="1">
      <alignment vertical="center"/>
    </xf>
    <xf numFmtId="0" fontId="8" fillId="0" borderId="12" xfId="1" applyFont="1" applyFill="1" applyBorder="1" applyAlignment="1">
      <alignment horizontal="center" vertical="center"/>
    </xf>
    <xf numFmtId="7" fontId="5" fillId="0" borderId="12" xfId="1" applyNumberFormat="1" applyFont="1" applyFill="1" applyBorder="1" applyAlignment="1" applyProtection="1">
      <alignment vertical="center"/>
    </xf>
    <xf numFmtId="0" fontId="6" fillId="5" borderId="68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14" fillId="5" borderId="49" xfId="1" applyFont="1" applyFill="1" applyBorder="1" applyAlignment="1">
      <alignment horizontal="left" vertical="center"/>
    </xf>
    <xf numFmtId="0" fontId="8" fillId="5" borderId="36" xfId="1" applyFont="1" applyFill="1" applyBorder="1" applyAlignment="1">
      <alignment horizontal="center" vertical="center"/>
    </xf>
    <xf numFmtId="7" fontId="8" fillId="5" borderId="36" xfId="1" applyNumberFormat="1" applyFont="1" applyFill="1" applyBorder="1" applyAlignment="1" applyProtection="1">
      <alignment vertical="center"/>
    </xf>
    <xf numFmtId="0" fontId="6" fillId="5" borderId="1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14" fillId="5" borderId="36" xfId="1" applyFont="1" applyFill="1" applyBorder="1" applyAlignment="1">
      <alignment horizontal="left" vertical="center"/>
    </xf>
    <xf numFmtId="0" fontId="9" fillId="0" borderId="60" xfId="1" applyFont="1" applyFill="1" applyBorder="1" applyAlignment="1">
      <alignment horizontal="center"/>
    </xf>
    <xf numFmtId="0" fontId="23" fillId="0" borderId="36" xfId="1" applyFont="1" applyFill="1" applyBorder="1" applyAlignment="1">
      <alignment horizontal="right"/>
    </xf>
    <xf numFmtId="5" fontId="23" fillId="0" borderId="0" xfId="1" applyNumberFormat="1" applyFont="1" applyFill="1" applyBorder="1" applyProtection="1"/>
    <xf numFmtId="0" fontId="13" fillId="0" borderId="0" xfId="18" applyFont="1" applyBorder="1" applyAlignment="1">
      <alignment horizontal="center" vertical="center"/>
    </xf>
    <xf numFmtId="2" fontId="5" fillId="0" borderId="69" xfId="21" applyNumberFormat="1" applyFont="1" applyBorder="1" applyAlignment="1">
      <alignment horizontal="center" vertical="center"/>
    </xf>
    <xf numFmtId="0" fontId="13" fillId="0" borderId="36" xfId="18" applyFont="1" applyBorder="1" applyAlignment="1">
      <alignment horizontal="center" vertical="center"/>
    </xf>
    <xf numFmtId="166" fontId="13" fillId="0" borderId="4" xfId="18" applyNumberFormat="1" applyFont="1" applyBorder="1" applyAlignment="1">
      <alignment horizontal="center" vertical="center"/>
    </xf>
    <xf numFmtId="166" fontId="13" fillId="0" borderId="27" xfId="18" applyNumberFormat="1" applyFont="1" applyBorder="1" applyAlignment="1">
      <alignment horizontal="center" vertical="center"/>
    </xf>
    <xf numFmtId="0" fontId="14" fillId="7" borderId="86" xfId="21" applyFont="1" applyFill="1" applyBorder="1" applyAlignment="1">
      <alignment horizontal="centerContinuous" vertical="center"/>
    </xf>
    <xf numFmtId="0" fontId="14" fillId="7" borderId="87" xfId="21" applyFont="1" applyFill="1" applyBorder="1" applyAlignment="1">
      <alignment horizontal="center" vertical="center"/>
    </xf>
    <xf numFmtId="37" fontId="14" fillId="0" borderId="88" xfId="21" applyNumberFormat="1" applyFont="1" applyBorder="1" applyAlignment="1" applyProtection="1">
      <alignment vertical="center"/>
    </xf>
    <xf numFmtId="0" fontId="6" fillId="0" borderId="1" xfId="21" applyFont="1" applyFill="1" applyBorder="1" applyAlignment="1">
      <alignment horizontal="center" vertical="center"/>
    </xf>
    <xf numFmtId="0" fontId="8" fillId="0" borderId="89" xfId="21" applyFont="1" applyFill="1" applyBorder="1" applyAlignment="1">
      <alignment vertical="center"/>
    </xf>
    <xf numFmtId="0" fontId="8" fillId="0" borderId="90" xfId="21" applyFont="1" applyFill="1" applyBorder="1" applyAlignment="1">
      <alignment horizontal="center" vertical="center"/>
    </xf>
    <xf numFmtId="2" fontId="8" fillId="0" borderId="25" xfId="21" applyNumberFormat="1" applyFont="1" applyFill="1" applyBorder="1" applyAlignment="1">
      <alignment horizontal="center" vertical="center"/>
    </xf>
    <xf numFmtId="165" fontId="8" fillId="0" borderId="2" xfId="21" applyNumberFormat="1" applyFont="1" applyFill="1" applyBorder="1" applyAlignment="1" applyProtection="1">
      <alignment horizontal="center" vertical="center"/>
    </xf>
    <xf numFmtId="165" fontId="8" fillId="0" borderId="50" xfId="21" applyNumberFormat="1" applyFont="1" applyFill="1" applyBorder="1" applyAlignment="1" applyProtection="1">
      <alignment horizontal="center" vertical="center"/>
    </xf>
    <xf numFmtId="39" fontId="8" fillId="0" borderId="25" xfId="21" applyNumberFormat="1" applyFont="1" applyFill="1" applyBorder="1" applyAlignment="1" applyProtection="1">
      <alignment horizontal="center" vertical="center"/>
    </xf>
    <xf numFmtId="39" fontId="8" fillId="0" borderId="2" xfId="21" applyNumberFormat="1" applyFont="1" applyFill="1" applyBorder="1" applyAlignment="1" applyProtection="1">
      <alignment vertical="center"/>
    </xf>
    <xf numFmtId="5" fontId="13" fillId="0" borderId="50" xfId="21" applyNumberFormat="1" applyFont="1" applyFill="1" applyBorder="1" applyAlignment="1" applyProtection="1">
      <alignment horizontal="center" vertical="center"/>
    </xf>
    <xf numFmtId="2" fontId="8" fillId="0" borderId="91" xfId="21" applyNumberFormat="1" applyFont="1" applyBorder="1" applyAlignment="1" applyProtection="1">
      <alignment horizontal="center" vertical="center"/>
    </xf>
    <xf numFmtId="2" fontId="8" fillId="0" borderId="48" xfId="21" applyNumberFormat="1" applyFont="1" applyBorder="1" applyAlignment="1" applyProtection="1">
      <alignment horizontal="center" vertical="center"/>
    </xf>
    <xf numFmtId="2" fontId="5" fillId="0" borderId="92" xfId="21" applyNumberFormat="1" applyFont="1" applyBorder="1" applyAlignment="1" applyProtection="1">
      <alignment horizontal="center" vertical="center"/>
    </xf>
    <xf numFmtId="2" fontId="5" fillId="0" borderId="93" xfId="21" applyNumberFormat="1" applyFont="1" applyBorder="1" applyAlignment="1" applyProtection="1">
      <alignment horizontal="center" vertical="center"/>
    </xf>
    <xf numFmtId="2" fontId="5" fillId="0" borderId="94" xfId="21" applyNumberFormat="1" applyFont="1" applyBorder="1" applyAlignment="1" applyProtection="1">
      <alignment horizontal="center" vertical="center"/>
    </xf>
    <xf numFmtId="2" fontId="5" fillId="0" borderId="24" xfId="21" applyNumberFormat="1" applyFont="1" applyBorder="1" applyAlignment="1" applyProtection="1">
      <alignment horizontal="center" vertical="center"/>
    </xf>
    <xf numFmtId="2" fontId="5" fillId="0" borderId="34" xfId="21" applyNumberFormat="1" applyFont="1" applyBorder="1" applyAlignment="1" applyProtection="1">
      <alignment horizontal="center" vertical="center"/>
    </xf>
    <xf numFmtId="2" fontId="8" fillId="0" borderId="35" xfId="21" applyNumberFormat="1" applyFont="1" applyBorder="1" applyAlignment="1" applyProtection="1">
      <alignment horizontal="center" vertical="center"/>
    </xf>
    <xf numFmtId="2" fontId="5" fillId="0" borderId="95" xfId="21" applyNumberFormat="1" applyFont="1" applyBorder="1" applyAlignment="1" applyProtection="1">
      <alignment horizontal="center" vertical="center"/>
    </xf>
    <xf numFmtId="2" fontId="5" fillId="0" borderId="35" xfId="21" applyNumberFormat="1" applyFont="1" applyBorder="1" applyAlignment="1" applyProtection="1">
      <alignment horizontal="center" vertical="center"/>
    </xf>
    <xf numFmtId="7" fontId="22" fillId="0" borderId="0" xfId="17" applyFont="1"/>
    <xf numFmtId="7" fontId="29" fillId="0" borderId="54" xfId="17" applyFont="1" applyBorder="1" applyAlignment="1">
      <alignment horizontal="center"/>
    </xf>
    <xf numFmtId="7" fontId="30" fillId="0" borderId="96" xfId="17" applyFont="1" applyBorder="1"/>
    <xf numFmtId="7" fontId="30" fillId="0" borderId="96" xfId="17" applyFont="1" applyBorder="1" applyAlignment="1">
      <alignment horizontal="center"/>
    </xf>
    <xf numFmtId="7" fontId="30" fillId="0" borderId="55" xfId="17" applyFont="1" applyBorder="1"/>
    <xf numFmtId="7" fontId="30" fillId="0" borderId="97" xfId="17" applyFont="1" applyBorder="1"/>
    <xf numFmtId="7" fontId="29" fillId="0" borderId="55" xfId="17" applyFont="1" applyBorder="1" applyAlignment="1">
      <alignment horizontal="center"/>
    </xf>
    <xf numFmtId="37" fontId="29" fillId="0" borderId="55" xfId="17" applyNumberFormat="1" applyFont="1" applyBorder="1" applyProtection="1"/>
    <xf numFmtId="7" fontId="29" fillId="0" borderId="55" xfId="17" applyNumberFormat="1" applyFont="1" applyBorder="1" applyProtection="1"/>
    <xf numFmtId="7" fontId="29" fillId="0" borderId="55" xfId="17" applyFont="1" applyBorder="1"/>
    <xf numFmtId="7" fontId="29" fillId="0" borderId="48" xfId="17" applyFont="1" applyBorder="1"/>
    <xf numFmtId="37" fontId="29" fillId="0" borderId="48" xfId="17" applyNumberFormat="1" applyFont="1" applyBorder="1" applyProtection="1"/>
    <xf numFmtId="7" fontId="29" fillId="0" borderId="48" xfId="17" applyNumberFormat="1" applyFont="1" applyBorder="1" applyProtection="1"/>
    <xf numFmtId="164" fontId="22" fillId="0" borderId="0" xfId="17" applyNumberFormat="1" applyFont="1" applyProtection="1"/>
    <xf numFmtId="7" fontId="22" fillId="0" borderId="0" xfId="17" applyNumberFormat="1" applyFont="1" applyProtection="1"/>
    <xf numFmtId="37" fontId="29" fillId="0" borderId="55" xfId="17" applyNumberFormat="1" applyFont="1" applyFill="1" applyBorder="1" applyProtection="1"/>
    <xf numFmtId="7" fontId="29" fillId="0" borderId="55" xfId="17" applyNumberFormat="1" applyFont="1" applyFill="1" applyBorder="1" applyProtection="1"/>
    <xf numFmtId="37" fontId="29" fillId="0" borderId="98" xfId="17" applyNumberFormat="1" applyFont="1" applyFill="1" applyBorder="1" applyProtection="1"/>
    <xf numFmtId="7" fontId="29" fillId="0" borderId="98" xfId="17" applyNumberFormat="1" applyFont="1" applyFill="1" applyBorder="1" applyProtection="1"/>
    <xf numFmtId="7" fontId="29" fillId="0" borderId="98" xfId="17" applyFont="1" applyFill="1" applyBorder="1"/>
    <xf numFmtId="7" fontId="29" fillId="0" borderId="98" xfId="17" applyFont="1" applyFill="1" applyBorder="1" applyAlignment="1">
      <alignment horizontal="center"/>
    </xf>
    <xf numFmtId="37" fontId="29" fillId="0" borderId="53" xfId="17" applyNumberFormat="1" applyFont="1" applyBorder="1" applyProtection="1"/>
    <xf numFmtId="7" fontId="29" fillId="0" borderId="53" xfId="17" applyNumberFormat="1" applyFont="1" applyBorder="1" applyProtection="1"/>
    <xf numFmtId="7" fontId="29" fillId="0" borderId="53" xfId="17" applyFont="1" applyBorder="1"/>
    <xf numFmtId="37" fontId="29" fillId="0" borderId="94" xfId="17" applyNumberFormat="1" applyFont="1" applyBorder="1" applyProtection="1"/>
    <xf numFmtId="7" fontId="29" fillId="0" borderId="94" xfId="17" applyNumberFormat="1" applyFont="1" applyFill="1" applyBorder="1" applyProtection="1"/>
    <xf numFmtId="7" fontId="29" fillId="0" borderId="94" xfId="17" applyFont="1" applyBorder="1"/>
    <xf numFmtId="7" fontId="29" fillId="0" borderId="94" xfId="17" applyFont="1" applyBorder="1" applyAlignment="1">
      <alignment horizontal="center"/>
    </xf>
    <xf numFmtId="7" fontId="29" fillId="0" borderId="94" xfId="17" applyNumberFormat="1" applyFont="1" applyBorder="1" applyProtection="1"/>
    <xf numFmtId="7" fontId="22" fillId="0" borderId="48" xfId="17" applyFont="1" applyBorder="1"/>
    <xf numFmtId="7" fontId="29" fillId="4" borderId="48" xfId="17" applyFont="1" applyFill="1" applyBorder="1"/>
    <xf numFmtId="37" fontId="29" fillId="4" borderId="48" xfId="17" applyNumberFormat="1" applyFont="1" applyFill="1" applyBorder="1" applyProtection="1"/>
    <xf numFmtId="7" fontId="30" fillId="0" borderId="99" xfId="17" applyFont="1" applyBorder="1" applyAlignment="1">
      <alignment horizontal="center"/>
    </xf>
    <xf numFmtId="7" fontId="30" fillId="0" borderId="99" xfId="17" applyFont="1" applyBorder="1"/>
    <xf numFmtId="7" fontId="29" fillId="0" borderId="0" xfId="17" applyFont="1"/>
    <xf numFmtId="7" fontId="30" fillId="0" borderId="93" xfId="17" applyFont="1" applyBorder="1" applyAlignment="1">
      <alignment horizontal="center"/>
    </xf>
    <xf numFmtId="7" fontId="30" fillId="0" borderId="93" xfId="17" applyFont="1" applyBorder="1"/>
    <xf numFmtId="7" fontId="30" fillId="0" borderId="91" xfId="17" applyFont="1" applyBorder="1"/>
    <xf numFmtId="7" fontId="22" fillId="0" borderId="100" xfId="17" applyFont="1" applyBorder="1"/>
    <xf numFmtId="7" fontId="22" fillId="0" borderId="47" xfId="17" applyFont="1" applyBorder="1"/>
    <xf numFmtId="7" fontId="34" fillId="0" borderId="55" xfId="17" applyFont="1" applyBorder="1"/>
    <xf numFmtId="7" fontId="34" fillId="0" borderId="48" xfId="17" applyFont="1" applyBorder="1"/>
    <xf numFmtId="7" fontId="29" fillId="0" borderId="101" xfId="17" applyFont="1" applyBorder="1"/>
    <xf numFmtId="37" fontId="30" fillId="0" borderId="93" xfId="17" applyNumberFormat="1" applyFont="1" applyBorder="1" applyProtection="1"/>
    <xf numFmtId="7" fontId="23" fillId="0" borderId="93" xfId="17" applyFont="1" applyBorder="1"/>
    <xf numFmtId="0" fontId="10" fillId="0" borderId="0" xfId="21" applyFont="1" applyBorder="1" applyAlignment="1"/>
    <xf numFmtId="0" fontId="35" fillId="0" borderId="0" xfId="21" applyFont="1" applyBorder="1" applyAlignment="1"/>
    <xf numFmtId="7" fontId="30" fillId="0" borderId="0" xfId="17" applyFont="1" applyBorder="1" applyAlignment="1"/>
    <xf numFmtId="7" fontId="22" fillId="0" borderId="0" xfId="17" applyFont="1" applyBorder="1"/>
    <xf numFmtId="7" fontId="22" fillId="0" borderId="3" xfId="17" applyFont="1" applyBorder="1"/>
    <xf numFmtId="7" fontId="22" fillId="0" borderId="4" xfId="17" applyFont="1" applyBorder="1"/>
    <xf numFmtId="7" fontId="29" fillId="0" borderId="102" xfId="17" applyFont="1" applyBorder="1" applyAlignment="1">
      <alignment horizontal="center"/>
    </xf>
    <xf numFmtId="7" fontId="29" fillId="0" borderId="103" xfId="17" applyFont="1" applyBorder="1" applyAlignment="1">
      <alignment horizontal="center"/>
    </xf>
    <xf numFmtId="7" fontId="30" fillId="0" borderId="104" xfId="17" applyFont="1" applyBorder="1" applyAlignment="1">
      <alignment horizontal="center"/>
    </xf>
    <xf numFmtId="7" fontId="36" fillId="0" borderId="105" xfId="17" applyFont="1" applyBorder="1"/>
    <xf numFmtId="7" fontId="30" fillId="0" borderId="3" xfId="17" applyFont="1" applyBorder="1" applyAlignment="1">
      <alignment horizontal="center"/>
    </xf>
    <xf numFmtId="7" fontId="36" fillId="0" borderId="106" xfId="17" applyFont="1" applyBorder="1"/>
    <xf numFmtId="7" fontId="30" fillId="0" borderId="107" xfId="17" applyFont="1" applyBorder="1" applyAlignment="1">
      <alignment horizontal="center"/>
    </xf>
    <xf numFmtId="7" fontId="36" fillId="0" borderId="108" xfId="17" applyFont="1" applyBorder="1"/>
    <xf numFmtId="7" fontId="29" fillId="0" borderId="3" xfId="17" applyFont="1" applyBorder="1" applyAlignment="1">
      <alignment horizontal="center"/>
    </xf>
    <xf numFmtId="7" fontId="28" fillId="0" borderId="106" xfId="17" applyFont="1" applyBorder="1"/>
    <xf numFmtId="7" fontId="29" fillId="0" borderId="19" xfId="17" applyFont="1" applyBorder="1"/>
    <xf numFmtId="7" fontId="28" fillId="0" borderId="20" xfId="17" applyFont="1" applyBorder="1"/>
    <xf numFmtId="7" fontId="29" fillId="0" borderId="3" xfId="17" applyFont="1" applyFill="1" applyBorder="1" applyAlignment="1">
      <alignment horizontal="center"/>
    </xf>
    <xf numFmtId="7" fontId="29" fillId="0" borderId="67" xfId="17" applyFont="1" applyFill="1" applyBorder="1" applyAlignment="1">
      <alignment horizontal="center"/>
    </xf>
    <xf numFmtId="7" fontId="28" fillId="0" borderId="109" xfId="17" applyFont="1" applyFill="1" applyBorder="1" applyAlignment="1">
      <alignment vertical="center"/>
    </xf>
    <xf numFmtId="7" fontId="29" fillId="0" borderId="65" xfId="17" applyFont="1" applyBorder="1"/>
    <xf numFmtId="7" fontId="28" fillId="0" borderId="110" xfId="17" applyFont="1" applyBorder="1" applyAlignment="1">
      <alignment vertical="center" wrapText="1"/>
    </xf>
    <xf numFmtId="7" fontId="29" fillId="0" borderId="111" xfId="17" applyFont="1" applyFill="1" applyBorder="1" applyAlignment="1">
      <alignment horizontal="center"/>
    </xf>
    <xf numFmtId="7" fontId="28" fillId="0" borderId="112" xfId="17" applyFont="1" applyBorder="1"/>
    <xf numFmtId="7" fontId="30" fillId="0" borderId="107" xfId="17" applyFont="1" applyBorder="1"/>
    <xf numFmtId="7" fontId="29" fillId="0" borderId="19" xfId="17" applyFont="1" applyBorder="1" applyAlignment="1">
      <alignment horizontal="center"/>
    </xf>
    <xf numFmtId="7" fontId="29" fillId="4" borderId="19" xfId="17" applyFont="1" applyFill="1" applyBorder="1"/>
    <xf numFmtId="7" fontId="28" fillId="4" borderId="20" xfId="17" applyFont="1" applyFill="1" applyBorder="1"/>
    <xf numFmtId="7" fontId="30" fillId="0" borderId="22" xfId="17" applyFont="1" applyBorder="1" applyAlignment="1">
      <alignment horizontal="center"/>
    </xf>
    <xf numFmtId="7" fontId="36" fillId="0" borderId="110" xfId="17" applyFont="1" applyBorder="1"/>
    <xf numFmtId="7" fontId="30" fillId="0" borderId="23" xfId="17" applyFont="1" applyBorder="1" applyAlignment="1">
      <alignment horizontal="center"/>
    </xf>
    <xf numFmtId="7" fontId="30" fillId="0" borderId="21" xfId="17" applyFont="1" applyBorder="1" applyAlignment="1">
      <alignment horizontal="center"/>
    </xf>
    <xf numFmtId="7" fontId="36" fillId="0" borderId="20" xfId="17" applyFont="1" applyBorder="1"/>
    <xf numFmtId="7" fontId="28" fillId="0" borderId="4" xfId="17" applyFont="1" applyBorder="1"/>
    <xf numFmtId="7" fontId="22" fillId="0" borderId="111" xfId="17" applyFont="1" applyBorder="1"/>
    <xf numFmtId="7" fontId="28" fillId="0" borderId="113" xfId="17" applyFont="1" applyBorder="1"/>
    <xf numFmtId="7" fontId="23" fillId="0" borderId="3" xfId="17" applyFont="1" applyBorder="1" applyAlignment="1">
      <alignment horizontal="centerContinuous"/>
    </xf>
    <xf numFmtId="7" fontId="23" fillId="0" borderId="0" xfId="17" applyFont="1" applyBorder="1" applyAlignment="1">
      <alignment horizontal="centerContinuous"/>
    </xf>
    <xf numFmtId="7" fontId="23" fillId="0" borderId="4" xfId="17" applyFont="1" applyBorder="1" applyAlignment="1">
      <alignment horizontal="centerContinuous"/>
    </xf>
    <xf numFmtId="7" fontId="22" fillId="0" borderId="19" xfId="17" applyFont="1" applyBorder="1"/>
    <xf numFmtId="7" fontId="28" fillId="0" borderId="33" xfId="17" applyFont="1" applyBorder="1"/>
    <xf numFmtId="7" fontId="29" fillId="0" borderId="102" xfId="17" applyFont="1" applyBorder="1"/>
    <xf numFmtId="7" fontId="28" fillId="0" borderId="114" xfId="17" applyFont="1" applyBorder="1"/>
    <xf numFmtId="7" fontId="36" fillId="0" borderId="112" xfId="17" applyFont="1" applyBorder="1"/>
    <xf numFmtId="7" fontId="30" fillId="0" borderId="62" xfId="17" applyFont="1" applyBorder="1" applyAlignment="1">
      <alignment horizontal="center"/>
    </xf>
    <xf numFmtId="37" fontId="30" fillId="0" borderId="115" xfId="17" applyNumberFormat="1" applyFont="1" applyBorder="1" applyProtection="1"/>
    <xf numFmtId="7" fontId="30" fillId="0" borderId="115" xfId="17" applyFont="1" applyBorder="1"/>
    <xf numFmtId="7" fontId="23" fillId="0" borderId="115" xfId="17" applyFont="1" applyBorder="1"/>
    <xf numFmtId="7" fontId="36" fillId="0" borderId="116" xfId="17" applyFont="1" applyBorder="1"/>
    <xf numFmtId="7" fontId="30" fillId="0" borderId="3" xfId="17" applyFont="1" applyBorder="1" applyAlignment="1"/>
    <xf numFmtId="7" fontId="30" fillId="0" borderId="4" xfId="17" applyFont="1" applyBorder="1" applyAlignment="1"/>
    <xf numFmtId="7" fontId="29" fillId="0" borderId="0" xfId="17" applyFont="1" applyBorder="1" applyAlignment="1">
      <alignment horizontal="center"/>
    </xf>
    <xf numFmtId="7" fontId="29" fillId="0" borderId="0" xfId="17" applyFont="1" applyBorder="1" applyAlignment="1">
      <alignment horizontal="right"/>
    </xf>
    <xf numFmtId="167" fontId="29" fillId="0" borderId="4" xfId="18" applyNumberFormat="1" applyFont="1" applyBorder="1" applyAlignment="1" applyProtection="1">
      <alignment horizontal="left" vertical="center"/>
    </xf>
    <xf numFmtId="167" fontId="29" fillId="0" borderId="0" xfId="17" applyNumberFormat="1" applyFont="1" applyBorder="1" applyAlignment="1">
      <alignment horizontal="center"/>
    </xf>
    <xf numFmtId="167" fontId="13" fillId="0" borderId="0" xfId="18" applyNumberFormat="1" applyFont="1" applyBorder="1" applyAlignment="1" applyProtection="1">
      <alignment horizontal="center" vertical="center"/>
    </xf>
    <xf numFmtId="167" fontId="13" fillId="0" borderId="0" xfId="18" applyNumberFormat="1" applyFont="1" applyBorder="1" applyAlignment="1">
      <alignment horizontal="center" vertical="center"/>
    </xf>
    <xf numFmtId="167" fontId="13" fillId="0" borderId="36" xfId="18" applyNumberFormat="1" applyFont="1" applyBorder="1" applyAlignment="1">
      <alignment horizontal="center" vertical="center"/>
    </xf>
    <xf numFmtId="37" fontId="29" fillId="9" borderId="35" xfId="1" applyNumberFormat="1" applyFont="1" applyFill="1" applyBorder="1" applyProtection="1"/>
    <xf numFmtId="5" fontId="29" fillId="9" borderId="77" xfId="1" applyNumberFormat="1" applyFont="1" applyFill="1" applyBorder="1" applyProtection="1"/>
    <xf numFmtId="37" fontId="29" fillId="9" borderId="35" xfId="1" applyNumberFormat="1" applyFont="1" applyFill="1" applyBorder="1" applyAlignment="1" applyProtection="1"/>
    <xf numFmtId="0" fontId="8" fillId="0" borderId="116" xfId="21" applyFont="1" applyFill="1" applyBorder="1" applyAlignment="1">
      <alignment horizontal="center" vertical="center"/>
    </xf>
    <xf numFmtId="2" fontId="8" fillId="0" borderId="78" xfId="21" applyNumberFormat="1" applyFont="1" applyFill="1" applyBorder="1" applyAlignment="1">
      <alignment horizontal="center" vertical="center"/>
    </xf>
    <xf numFmtId="165" fontId="8" fillId="0" borderId="80" xfId="21" applyNumberFormat="1" applyFont="1" applyFill="1" applyBorder="1" applyAlignment="1" applyProtection="1">
      <alignment horizontal="center" vertical="center"/>
    </xf>
    <xf numFmtId="165" fontId="8" fillId="0" borderId="79" xfId="21" applyNumberFormat="1" applyFont="1" applyFill="1" applyBorder="1" applyAlignment="1" applyProtection="1">
      <alignment horizontal="center" vertical="center"/>
    </xf>
    <xf numFmtId="39" fontId="8" fillId="0" borderId="78" xfId="21" applyNumberFormat="1" applyFont="1" applyFill="1" applyBorder="1" applyAlignment="1" applyProtection="1">
      <alignment horizontal="center" vertical="center"/>
    </xf>
    <xf numFmtId="39" fontId="8" fillId="0" borderId="80" xfId="21" applyNumberFormat="1" applyFont="1" applyFill="1" applyBorder="1" applyAlignment="1" applyProtection="1">
      <alignment vertical="center"/>
    </xf>
    <xf numFmtId="5" fontId="13" fillId="0" borderId="79" xfId="21" applyNumberFormat="1" applyFont="1" applyFill="1" applyBorder="1" applyAlignment="1" applyProtection="1">
      <alignment horizontal="center" vertical="center"/>
    </xf>
    <xf numFmtId="0" fontId="6" fillId="0" borderId="117" xfId="21" applyFont="1" applyFill="1" applyBorder="1" applyAlignment="1">
      <alignment horizontal="center" vertical="center"/>
    </xf>
    <xf numFmtId="0" fontId="8" fillId="0" borderId="118" xfId="21" applyFont="1" applyFill="1" applyBorder="1" applyAlignment="1">
      <alignment vertical="center"/>
    </xf>
    <xf numFmtId="0" fontId="8" fillId="0" borderId="119" xfId="21" applyFont="1" applyFill="1" applyBorder="1" applyAlignment="1">
      <alignment horizontal="center" vertical="center"/>
    </xf>
    <xf numFmtId="2" fontId="8" fillId="0" borderId="120" xfId="21" applyNumberFormat="1" applyFont="1" applyFill="1" applyBorder="1" applyAlignment="1">
      <alignment horizontal="center" vertical="center"/>
    </xf>
    <xf numFmtId="165" fontId="8" fillId="0" borderId="121" xfId="21" applyNumberFormat="1" applyFont="1" applyFill="1" applyBorder="1" applyAlignment="1" applyProtection="1">
      <alignment horizontal="center" vertical="center"/>
    </xf>
    <xf numFmtId="165" fontId="8" fillId="0" borderId="122" xfId="21" applyNumberFormat="1" applyFont="1" applyFill="1" applyBorder="1" applyAlignment="1" applyProtection="1">
      <alignment horizontal="center" vertical="center"/>
    </xf>
    <xf numFmtId="39" fontId="8" fillId="0" borderId="120" xfId="21" applyNumberFormat="1" applyFont="1" applyFill="1" applyBorder="1" applyAlignment="1" applyProtection="1">
      <alignment horizontal="center" vertical="center"/>
    </xf>
    <xf numFmtId="39" fontId="8" fillId="0" borderId="121" xfId="21" applyNumberFormat="1" applyFont="1" applyFill="1" applyBorder="1" applyAlignment="1" applyProtection="1">
      <alignment vertical="center"/>
    </xf>
    <xf numFmtId="5" fontId="13" fillId="0" borderId="122" xfId="21" applyNumberFormat="1" applyFont="1" applyFill="1" applyBorder="1" applyAlignment="1" applyProtection="1">
      <alignment horizontal="center" vertical="center"/>
    </xf>
    <xf numFmtId="0" fontId="5" fillId="0" borderId="118" xfId="21" applyFont="1" applyFill="1" applyBorder="1" applyAlignment="1">
      <alignment vertical="center"/>
    </xf>
    <xf numFmtId="165" fontId="5" fillId="0" borderId="121" xfId="21" applyNumberFormat="1" applyFont="1" applyFill="1" applyBorder="1" applyAlignment="1" applyProtection="1">
      <alignment horizontal="center" vertical="center"/>
    </xf>
    <xf numFmtId="165" fontId="5" fillId="0" borderId="122" xfId="21" applyNumberFormat="1" applyFont="1" applyFill="1" applyBorder="1" applyAlignment="1" applyProtection="1">
      <alignment horizontal="center" vertical="center"/>
    </xf>
    <xf numFmtId="2" fontId="5" fillId="0" borderId="120" xfId="21" applyNumberFormat="1" applyFont="1" applyFill="1" applyBorder="1" applyAlignment="1">
      <alignment horizontal="center" vertical="center"/>
    </xf>
    <xf numFmtId="2" fontId="8" fillId="0" borderId="121" xfId="21" applyNumberFormat="1" applyFont="1" applyFill="1" applyBorder="1" applyAlignment="1" applyProtection="1">
      <alignment horizontal="center" vertical="center"/>
    </xf>
    <xf numFmtId="2" fontId="5" fillId="0" borderId="122" xfId="21" applyNumberFormat="1" applyFont="1" applyFill="1" applyBorder="1" applyAlignment="1" applyProtection="1">
      <alignment horizontal="center" vertical="center"/>
    </xf>
    <xf numFmtId="2" fontId="5" fillId="0" borderId="121" xfId="21" applyNumberFormat="1" applyFont="1" applyFill="1" applyBorder="1" applyAlignment="1" applyProtection="1">
      <alignment horizontal="center" vertical="center"/>
    </xf>
    <xf numFmtId="2" fontId="8" fillId="0" borderId="122" xfId="21" applyNumberFormat="1" applyFont="1" applyFill="1" applyBorder="1" applyAlignment="1" applyProtection="1">
      <alignment horizontal="center" vertical="center"/>
    </xf>
    <xf numFmtId="39" fontId="8" fillId="9" borderId="121" xfId="21" applyNumberFormat="1" applyFont="1" applyFill="1" applyBorder="1" applyAlignment="1" applyProtection="1">
      <alignment vertical="center"/>
    </xf>
    <xf numFmtId="5" fontId="13" fillId="9" borderId="122" xfId="21" applyNumberFormat="1" applyFont="1" applyFill="1" applyBorder="1" applyAlignment="1" applyProtection="1">
      <alignment horizontal="center" vertical="center"/>
    </xf>
    <xf numFmtId="0" fontId="6" fillId="0" borderId="123" xfId="21" applyFont="1" applyFill="1" applyBorder="1" applyAlignment="1">
      <alignment horizontal="center" vertical="center"/>
    </xf>
    <xf numFmtId="2" fontId="8" fillId="0" borderId="124" xfId="21" applyNumberFormat="1" applyFont="1" applyFill="1" applyBorder="1" applyAlignment="1">
      <alignment horizontal="center" vertical="center"/>
    </xf>
    <xf numFmtId="165" fontId="8" fillId="0" borderId="125" xfId="21" applyNumberFormat="1" applyFont="1" applyFill="1" applyBorder="1" applyAlignment="1" applyProtection="1">
      <alignment horizontal="center" vertical="center"/>
    </xf>
    <xf numFmtId="165" fontId="8" fillId="0" borderId="126" xfId="21" applyNumberFormat="1" applyFont="1" applyFill="1" applyBorder="1" applyAlignment="1" applyProtection="1">
      <alignment horizontal="center" vertical="center"/>
    </xf>
    <xf numFmtId="39" fontId="8" fillId="0" borderId="124" xfId="21" applyNumberFormat="1" applyFont="1" applyFill="1" applyBorder="1" applyAlignment="1" applyProtection="1">
      <alignment horizontal="center" vertical="center"/>
    </xf>
    <xf numFmtId="39" fontId="8" fillId="0" borderId="125" xfId="21" applyNumberFormat="1" applyFont="1" applyFill="1" applyBorder="1" applyAlignment="1" applyProtection="1">
      <alignment vertical="center"/>
    </xf>
    <xf numFmtId="5" fontId="13" fillId="0" borderId="126" xfId="21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0" borderId="63" xfId="21" applyFont="1" applyBorder="1" applyAlignment="1">
      <alignment horizontal="center" vertical="center"/>
    </xf>
    <xf numFmtId="0" fontId="12" fillId="0" borderId="127" xfId="21" applyFont="1" applyBorder="1" applyAlignment="1">
      <alignment horizontal="center" vertical="center"/>
    </xf>
    <xf numFmtId="0" fontId="6" fillId="5" borderId="117" xfId="21" applyFont="1" applyFill="1" applyBorder="1" applyAlignment="1">
      <alignment horizontal="center" vertical="center"/>
    </xf>
    <xf numFmtId="0" fontId="14" fillId="5" borderId="65" xfId="21" applyFont="1" applyFill="1" applyBorder="1" applyAlignment="1">
      <alignment vertical="center"/>
    </xf>
    <xf numFmtId="0" fontId="14" fillId="5" borderId="52" xfId="21" applyFont="1" applyFill="1" applyBorder="1" applyAlignment="1">
      <alignment vertical="center"/>
    </xf>
    <xf numFmtId="0" fontId="14" fillId="5" borderId="83" xfId="21" applyFont="1" applyFill="1" applyBorder="1" applyAlignment="1">
      <alignment vertical="center"/>
    </xf>
    <xf numFmtId="0" fontId="14" fillId="5" borderId="128" xfId="21" applyFont="1" applyFill="1" applyBorder="1" applyAlignment="1">
      <alignment vertical="center"/>
    </xf>
    <xf numFmtId="37" fontId="14" fillId="5" borderId="129" xfId="21" applyNumberFormat="1" applyFont="1" applyFill="1" applyBorder="1" applyAlignment="1" applyProtection="1">
      <alignment vertical="center"/>
    </xf>
    <xf numFmtId="5" fontId="12" fillId="5" borderId="83" xfId="21" applyNumberFormat="1" applyFont="1" applyFill="1" applyBorder="1" applyAlignment="1" applyProtection="1">
      <alignment horizontal="center" vertical="center"/>
    </xf>
    <xf numFmtId="0" fontId="1" fillId="5" borderId="0" xfId="21" applyFill="1" applyBorder="1" applyAlignment="1">
      <alignment vertical="center"/>
    </xf>
    <xf numFmtId="37" fontId="7" fillId="5" borderId="0" xfId="21" applyNumberFormat="1" applyFont="1" applyFill="1" applyBorder="1" applyAlignment="1" applyProtection="1">
      <alignment vertical="center"/>
    </xf>
    <xf numFmtId="37" fontId="15" fillId="5" borderId="0" xfId="21" applyNumberFormat="1" applyFont="1" applyFill="1" applyBorder="1" applyAlignment="1" applyProtection="1">
      <alignment vertical="center"/>
    </xf>
    <xf numFmtId="37" fontId="7" fillId="5" borderId="4" xfId="21" applyNumberFormat="1" applyFont="1" applyFill="1" applyBorder="1" applyAlignment="1" applyProtection="1">
      <alignment vertical="center"/>
    </xf>
    <xf numFmtId="0" fontId="5" fillId="0" borderId="34" xfId="21" applyFont="1" applyBorder="1" applyAlignment="1">
      <alignment vertical="center"/>
    </xf>
    <xf numFmtId="37" fontId="14" fillId="5" borderId="34" xfId="21" applyNumberFormat="1" applyFont="1" applyFill="1" applyBorder="1" applyAlignment="1" applyProtection="1">
      <alignment vertical="center"/>
    </xf>
    <xf numFmtId="0" fontId="5" fillId="0" borderId="150" xfId="21" applyFont="1" applyBorder="1" applyAlignment="1">
      <alignment vertical="center"/>
    </xf>
    <xf numFmtId="2" fontId="8" fillId="0" borderId="150" xfId="21" applyNumberFormat="1" applyFont="1" applyBorder="1" applyAlignment="1" applyProtection="1">
      <alignment horizontal="center" vertical="center"/>
    </xf>
    <xf numFmtId="39" fontId="8" fillId="2" borderId="150" xfId="21" applyNumberFormat="1" applyFont="1" applyFill="1" applyBorder="1" applyAlignment="1" applyProtection="1">
      <alignment vertical="center"/>
    </xf>
    <xf numFmtId="0" fontId="5" fillId="0" borderId="151" xfId="21" applyFont="1" applyBorder="1" applyAlignment="1">
      <alignment vertical="center"/>
    </xf>
    <xf numFmtId="2" fontId="8" fillId="0" borderId="151" xfId="21" applyNumberFormat="1" applyFont="1" applyBorder="1" applyAlignment="1">
      <alignment horizontal="center" vertical="center"/>
    </xf>
    <xf numFmtId="2" fontId="5" fillId="0" borderId="151" xfId="21" applyNumberFormat="1" applyFont="1" applyBorder="1" applyAlignment="1" applyProtection="1">
      <alignment horizontal="center" vertical="center"/>
    </xf>
    <xf numFmtId="39" fontId="8" fillId="2" borderId="151" xfId="21" applyNumberFormat="1" applyFont="1" applyFill="1" applyBorder="1" applyAlignment="1" applyProtection="1">
      <alignment vertical="center"/>
    </xf>
    <xf numFmtId="0" fontId="5" fillId="0" borderId="152" xfId="21" applyFont="1" applyBorder="1" applyAlignment="1">
      <alignment vertical="center"/>
    </xf>
    <xf numFmtId="2" fontId="5" fillId="0" borderId="152" xfId="21" applyNumberFormat="1" applyFont="1" applyBorder="1" applyAlignment="1" applyProtection="1">
      <alignment horizontal="center" vertical="center"/>
    </xf>
    <xf numFmtId="2" fontId="5" fillId="0" borderId="152" xfId="21" applyNumberFormat="1" applyFont="1" applyBorder="1" applyAlignment="1">
      <alignment horizontal="center" vertical="center"/>
    </xf>
    <xf numFmtId="39" fontId="8" fillId="2" borderId="152" xfId="21" applyNumberFormat="1" applyFont="1" applyFill="1" applyBorder="1" applyAlignment="1" applyProtection="1">
      <alignment vertical="center"/>
    </xf>
    <xf numFmtId="0" fontId="13" fillId="0" borderId="1" xfId="20" applyFont="1" applyBorder="1"/>
    <xf numFmtId="0" fontId="6" fillId="0" borderId="36" xfId="18" applyFont="1" applyBorder="1"/>
    <xf numFmtId="167" fontId="13" fillId="0" borderId="36" xfId="18" applyNumberFormat="1" applyFont="1" applyBorder="1" applyAlignment="1" applyProtection="1">
      <alignment horizontal="center" vertical="center"/>
    </xf>
    <xf numFmtId="14" fontId="13" fillId="0" borderId="27" xfId="18" applyNumberFormat="1" applyFont="1" applyBorder="1" applyAlignment="1" applyProtection="1"/>
    <xf numFmtId="0" fontId="14" fillId="2" borderId="71" xfId="21" applyFont="1" applyFill="1" applyBorder="1" applyAlignment="1">
      <alignment horizontal="center" vertical="center"/>
    </xf>
    <xf numFmtId="0" fontId="14" fillId="2" borderId="56" xfId="21" applyFont="1" applyFill="1" applyBorder="1" applyAlignment="1">
      <alignment horizontal="left" vertical="center"/>
    </xf>
    <xf numFmtId="0" fontId="12" fillId="2" borderId="56" xfId="21" applyFont="1" applyFill="1" applyBorder="1" applyAlignment="1">
      <alignment horizontal="center" vertical="center"/>
    </xf>
    <xf numFmtId="0" fontId="6" fillId="0" borderId="153" xfId="21" applyFont="1" applyBorder="1" applyAlignment="1">
      <alignment horizontal="center" vertical="center"/>
    </xf>
    <xf numFmtId="5" fontId="13" fillId="2" borderId="154" xfId="21" applyNumberFormat="1" applyFont="1" applyFill="1" applyBorder="1" applyAlignment="1" applyProtection="1">
      <alignment horizontal="center" vertical="center"/>
    </xf>
    <xf numFmtId="0" fontId="6" fillId="0" borderId="155" xfId="21" applyFont="1" applyBorder="1" applyAlignment="1">
      <alignment horizontal="center" vertical="center"/>
    </xf>
    <xf numFmtId="5" fontId="13" fillId="2" borderId="156" xfId="21" applyNumberFormat="1" applyFont="1" applyFill="1" applyBorder="1" applyAlignment="1" applyProtection="1">
      <alignment horizontal="center" vertical="center"/>
    </xf>
    <xf numFmtId="0" fontId="6" fillId="0" borderId="157" xfId="21" applyFont="1" applyBorder="1" applyAlignment="1">
      <alignment horizontal="center" vertical="center"/>
    </xf>
    <xf numFmtId="5" fontId="13" fillId="2" borderId="158" xfId="21" applyNumberFormat="1" applyFont="1" applyFill="1" applyBorder="1" applyAlignment="1" applyProtection="1">
      <alignment horizontal="center" vertical="center"/>
    </xf>
    <xf numFmtId="0" fontId="6" fillId="5" borderId="24" xfId="21" applyFont="1" applyFill="1" applyBorder="1" applyAlignment="1">
      <alignment horizontal="center" vertical="center"/>
    </xf>
    <xf numFmtId="5" fontId="12" fillId="5" borderId="35" xfId="21" applyNumberFormat="1" applyFont="1" applyFill="1" applyBorder="1" applyAlignment="1" applyProtection="1">
      <alignment horizontal="center" vertical="center"/>
    </xf>
    <xf numFmtId="0" fontId="6" fillId="0" borderId="25" xfId="21" applyFont="1" applyBorder="1" applyAlignment="1">
      <alignment horizontal="center" vertical="center"/>
    </xf>
    <xf numFmtId="0" fontId="8" fillId="0" borderId="2" xfId="21" applyFont="1" applyFill="1" applyBorder="1" applyAlignment="1">
      <alignment vertical="center"/>
    </xf>
    <xf numFmtId="37" fontId="14" fillId="0" borderId="2" xfId="21" applyNumberFormat="1" applyFont="1" applyFill="1" applyBorder="1" applyAlignment="1" applyProtection="1">
      <alignment vertical="center"/>
    </xf>
    <xf numFmtId="5" fontId="12" fillId="0" borderId="50" xfId="21" applyNumberFormat="1" applyFont="1" applyBorder="1" applyAlignment="1" applyProtection="1">
      <alignment horizontal="center" vertical="center"/>
    </xf>
    <xf numFmtId="0" fontId="12" fillId="2" borderId="71" xfId="21" applyFont="1" applyFill="1" applyBorder="1" applyAlignment="1">
      <alignment horizontal="center" vertical="center"/>
    </xf>
    <xf numFmtId="2" fontId="8" fillId="0" borderId="153" xfId="21" applyNumberFormat="1" applyFont="1" applyBorder="1" applyAlignment="1">
      <alignment horizontal="center" vertical="center"/>
    </xf>
    <xf numFmtId="2" fontId="5" fillId="0" borderId="154" xfId="21" applyNumberFormat="1" applyFont="1" applyBorder="1" applyAlignment="1" applyProtection="1">
      <alignment horizontal="center" vertical="center"/>
    </xf>
    <xf numFmtId="2" fontId="8" fillId="0" borderId="155" xfId="21" applyNumberFormat="1" applyFont="1" applyBorder="1" applyAlignment="1">
      <alignment horizontal="center" vertical="center"/>
    </xf>
    <xf numFmtId="2" fontId="8" fillId="0" borderId="156" xfId="21" applyNumberFormat="1" applyFont="1" applyBorder="1" applyAlignment="1" applyProtection="1">
      <alignment horizontal="center" vertical="center"/>
    </xf>
    <xf numFmtId="2" fontId="5" fillId="0" borderId="155" xfId="21" applyNumberFormat="1" applyFont="1" applyBorder="1" applyAlignment="1" applyProtection="1">
      <alignment horizontal="center" vertical="center"/>
    </xf>
    <xf numFmtId="2" fontId="5" fillId="0" borderId="157" xfId="21" applyNumberFormat="1" applyFont="1" applyBorder="1" applyAlignment="1" applyProtection="1">
      <alignment horizontal="center" vertical="center"/>
    </xf>
    <xf numFmtId="2" fontId="8" fillId="0" borderId="158" xfId="21" applyNumberFormat="1" applyFont="1" applyBorder="1" applyAlignment="1" applyProtection="1">
      <alignment horizontal="center" vertical="center"/>
    </xf>
    <xf numFmtId="0" fontId="14" fillId="5" borderId="24" xfId="21" applyFont="1" applyFill="1" applyBorder="1" applyAlignment="1">
      <alignment vertical="center"/>
    </xf>
    <xf numFmtId="39" fontId="8" fillId="0" borderId="153" xfId="21" applyNumberFormat="1" applyFont="1" applyBorder="1" applyAlignment="1" applyProtection="1">
      <alignment horizontal="center" vertical="center"/>
    </xf>
    <xf numFmtId="39" fontId="8" fillId="0" borderId="155" xfId="21" applyNumberFormat="1" applyFont="1" applyBorder="1" applyAlignment="1" applyProtection="1">
      <alignment horizontal="center" vertical="center"/>
    </xf>
    <xf numFmtId="39" fontId="8" fillId="0" borderId="157" xfId="21" applyNumberFormat="1" applyFont="1" applyBorder="1" applyAlignment="1" applyProtection="1">
      <alignment horizontal="center" vertical="center"/>
    </xf>
    <xf numFmtId="0" fontId="14" fillId="2" borderId="17" xfId="21" applyFont="1" applyFill="1" applyBorder="1" applyAlignment="1">
      <alignment horizontal="center" vertical="center"/>
    </xf>
    <xf numFmtId="0" fontId="8" fillId="0" borderId="154" xfId="21" applyFont="1" applyBorder="1" applyAlignment="1">
      <alignment horizontal="center" vertical="center"/>
    </xf>
    <xf numFmtId="0" fontId="8" fillId="0" borderId="156" xfId="21" applyFont="1" applyBorder="1" applyAlignment="1">
      <alignment horizontal="center" vertical="center"/>
    </xf>
    <xf numFmtId="0" fontId="8" fillId="0" borderId="158" xfId="21" applyFont="1" applyBorder="1" applyAlignment="1">
      <alignment horizontal="center" vertical="center"/>
    </xf>
    <xf numFmtId="0" fontId="8" fillId="0" borderId="50" xfId="21" applyFont="1" applyFill="1" applyBorder="1" applyAlignment="1">
      <alignment horizontal="center" vertical="center"/>
    </xf>
    <xf numFmtId="0" fontId="14" fillId="5" borderId="66" xfId="21" applyFont="1" applyFill="1" applyBorder="1" applyAlignment="1">
      <alignment vertical="center"/>
    </xf>
    <xf numFmtId="0" fontId="14" fillId="5" borderId="85" xfId="21" applyFont="1" applyFill="1" applyBorder="1" applyAlignment="1">
      <alignment vertical="center"/>
    </xf>
    <xf numFmtId="0" fontId="14" fillId="5" borderId="132" xfId="21" applyFont="1" applyFill="1" applyBorder="1" applyAlignment="1">
      <alignment vertical="center"/>
    </xf>
    <xf numFmtId="0" fontId="6" fillId="0" borderId="24" xfId="21" applyFont="1" applyBorder="1" applyAlignment="1">
      <alignment horizontal="center" vertical="center"/>
    </xf>
    <xf numFmtId="0" fontId="6" fillId="0" borderId="25" xfId="21" applyFont="1" applyFill="1" applyBorder="1" applyAlignment="1">
      <alignment horizontal="center" vertical="center"/>
    </xf>
    <xf numFmtId="0" fontId="8" fillId="0" borderId="35" xfId="21" applyFont="1" applyBorder="1" applyAlignment="1">
      <alignment horizontal="center" vertical="center"/>
    </xf>
    <xf numFmtId="0" fontId="6" fillId="3" borderId="10" xfId="21" applyFont="1" applyFill="1" applyBorder="1" applyAlignment="1">
      <alignment horizontal="center" vertical="center"/>
    </xf>
    <xf numFmtId="37" fontId="14" fillId="6" borderId="63" xfId="21" applyNumberFormat="1" applyFont="1" applyFill="1" applyBorder="1" applyAlignment="1" applyProtection="1">
      <alignment horizontal="right" vertical="center"/>
    </xf>
    <xf numFmtId="5" fontId="12" fillId="6" borderId="127" xfId="21" applyNumberFormat="1" applyFont="1" applyFill="1" applyBorder="1" applyAlignment="1" applyProtection="1">
      <alignment horizontal="center" vertical="center"/>
    </xf>
    <xf numFmtId="0" fontId="22" fillId="0" borderId="130" xfId="20" applyFont="1" applyBorder="1" applyAlignment="1">
      <alignment horizontal="center"/>
    </xf>
    <xf numFmtId="0" fontId="22" fillId="0" borderId="60" xfId="20" applyFont="1" applyBorder="1" applyAlignment="1">
      <alignment horizontal="center"/>
    </xf>
    <xf numFmtId="0" fontId="22" fillId="0" borderId="131" xfId="20" applyFont="1" applyBorder="1" applyAlignment="1">
      <alignment horizontal="center"/>
    </xf>
    <xf numFmtId="0" fontId="23" fillId="0" borderId="3" xfId="21" applyFont="1" applyBorder="1" applyAlignment="1">
      <alignment horizontal="center"/>
    </xf>
    <xf numFmtId="0" fontId="23" fillId="0" borderId="0" xfId="21" applyFont="1" applyBorder="1" applyAlignment="1">
      <alignment horizontal="center"/>
    </xf>
    <xf numFmtId="0" fontId="23" fillId="0" borderId="4" xfId="21" applyFont="1" applyBorder="1" applyAlignment="1">
      <alignment horizontal="center"/>
    </xf>
    <xf numFmtId="0" fontId="35" fillId="0" borderId="3" xfId="21" applyFont="1" applyBorder="1" applyAlignment="1">
      <alignment horizontal="center"/>
    </xf>
    <xf numFmtId="0" fontId="35" fillId="0" borderId="0" xfId="21" applyFont="1" applyBorder="1" applyAlignment="1">
      <alignment horizontal="center"/>
    </xf>
    <xf numFmtId="0" fontId="35" fillId="0" borderId="4" xfId="21" applyFont="1" applyBorder="1" applyAlignment="1">
      <alignment horizontal="center"/>
    </xf>
    <xf numFmtId="0" fontId="25" fillId="0" borderId="3" xfId="21" applyFont="1" applyBorder="1" applyAlignment="1">
      <alignment horizontal="center"/>
    </xf>
    <xf numFmtId="0" fontId="25" fillId="0" borderId="0" xfId="21" applyFont="1" applyBorder="1" applyAlignment="1">
      <alignment horizontal="center"/>
    </xf>
    <xf numFmtId="0" fontId="25" fillId="0" borderId="4" xfId="21" applyFont="1" applyBorder="1" applyAlignment="1">
      <alignment horizontal="center"/>
    </xf>
    <xf numFmtId="0" fontId="26" fillId="0" borderId="3" xfId="21" applyFont="1" applyBorder="1" applyAlignment="1">
      <alignment horizontal="center"/>
    </xf>
    <xf numFmtId="0" fontId="26" fillId="0" borderId="0" xfId="21" applyFont="1" applyBorder="1" applyAlignment="1">
      <alignment horizontal="center"/>
    </xf>
    <xf numFmtId="0" fontId="26" fillId="0" borderId="4" xfId="21" applyFont="1" applyBorder="1" applyAlignment="1">
      <alignment horizontal="center"/>
    </xf>
    <xf numFmtId="0" fontId="37" fillId="8" borderId="30" xfId="1" applyFont="1" applyFill="1" applyBorder="1" applyAlignment="1">
      <alignment horizontal="right" vertical="center"/>
    </xf>
    <xf numFmtId="5" fontId="37" fillId="8" borderId="30" xfId="1" applyNumberFormat="1" applyFont="1" applyFill="1" applyBorder="1" applyAlignment="1" applyProtection="1">
      <alignment vertical="center"/>
    </xf>
    <xf numFmtId="5" fontId="37" fillId="8" borderId="31" xfId="1" applyNumberFormat="1" applyFont="1" applyFill="1" applyBorder="1" applyAlignment="1" applyProtection="1">
      <alignment vertical="center"/>
    </xf>
    <xf numFmtId="0" fontId="23" fillId="0" borderId="52" xfId="1" quotePrefix="1" applyFont="1" applyFill="1" applyBorder="1" applyAlignment="1">
      <alignment horizontal="right"/>
    </xf>
    <xf numFmtId="0" fontId="25" fillId="10" borderId="29" xfId="1" applyFont="1" applyFill="1" applyBorder="1" applyAlignment="1">
      <alignment horizontal="center"/>
    </xf>
    <xf numFmtId="0" fontId="18" fillId="0" borderId="30" xfId="1" applyFont="1" applyBorder="1"/>
    <xf numFmtId="0" fontId="18" fillId="0" borderId="31" xfId="1" applyFont="1" applyBorder="1"/>
    <xf numFmtId="0" fontId="25" fillId="10" borderId="1" xfId="1" applyFont="1" applyFill="1" applyBorder="1" applyAlignment="1">
      <alignment horizontal="center"/>
    </xf>
    <xf numFmtId="0" fontId="18" fillId="0" borderId="36" xfId="1" applyFont="1" applyBorder="1"/>
    <xf numFmtId="0" fontId="18" fillId="0" borderId="27" xfId="1" applyFont="1" applyBorder="1"/>
    <xf numFmtId="0" fontId="25" fillId="8" borderId="29" xfId="1" applyFont="1" applyFill="1" applyBorder="1" applyAlignment="1">
      <alignment horizontal="center"/>
    </xf>
    <xf numFmtId="0" fontId="18" fillId="8" borderId="30" xfId="1" applyFont="1" applyFill="1" applyBorder="1"/>
    <xf numFmtId="7" fontId="22" fillId="0" borderId="130" xfId="17" applyFont="1" applyBorder="1" applyAlignment="1">
      <alignment horizontal="center"/>
    </xf>
    <xf numFmtId="7" fontId="22" fillId="0" borderId="60" xfId="17" applyFont="1" applyBorder="1" applyAlignment="1">
      <alignment horizontal="center"/>
    </xf>
    <xf numFmtId="7" fontId="22" fillId="0" borderId="131" xfId="17" applyFont="1" applyBorder="1" applyAlignment="1">
      <alignment horizontal="center"/>
    </xf>
    <xf numFmtId="0" fontId="10" fillId="0" borderId="3" xfId="21" applyFont="1" applyBorder="1" applyAlignment="1">
      <alignment horizontal="center"/>
    </xf>
    <xf numFmtId="0" fontId="10" fillId="0" borderId="0" xfId="21" applyFont="1" applyBorder="1" applyAlignment="1">
      <alignment horizontal="center"/>
    </xf>
    <xf numFmtId="0" fontId="10" fillId="0" borderId="4" xfId="21" applyFont="1" applyBorder="1" applyAlignment="1">
      <alignment horizontal="center"/>
    </xf>
    <xf numFmtId="37" fontId="5" fillId="9" borderId="70" xfId="1" applyNumberFormat="1" applyFont="1" applyFill="1" applyBorder="1" applyAlignment="1" applyProtection="1">
      <alignment vertical="center"/>
    </xf>
    <xf numFmtId="37" fontId="5" fillId="9" borderId="85" xfId="1" applyNumberFormat="1" applyFont="1" applyFill="1" applyBorder="1" applyAlignment="1" applyProtection="1">
      <alignment vertical="center"/>
    </xf>
    <xf numFmtId="5" fontId="14" fillId="9" borderId="70" xfId="1" applyNumberFormat="1" applyFont="1" applyFill="1" applyBorder="1" applyAlignment="1" applyProtection="1">
      <alignment vertical="center"/>
    </xf>
    <xf numFmtId="5" fontId="14" fillId="9" borderId="132" xfId="1" applyNumberFormat="1" applyFont="1" applyFill="1" applyBorder="1" applyAlignment="1" applyProtection="1">
      <alignment vertical="center"/>
    </xf>
    <xf numFmtId="37" fontId="8" fillId="9" borderId="70" xfId="1" applyNumberFormat="1" applyFont="1" applyFill="1" applyBorder="1" applyAlignment="1" applyProtection="1">
      <alignment vertical="center"/>
    </xf>
    <xf numFmtId="37" fontId="8" fillId="9" borderId="85" xfId="1" applyNumberFormat="1" applyFont="1" applyFill="1" applyBorder="1" applyAlignment="1" applyProtection="1">
      <alignment vertical="center"/>
    </xf>
    <xf numFmtId="0" fontId="9" fillId="0" borderId="3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5" fontId="10" fillId="0" borderId="0" xfId="1" applyNumberFormat="1" applyFont="1" applyFill="1" applyBorder="1" applyAlignment="1" applyProtection="1"/>
    <xf numFmtId="5" fontId="10" fillId="0" borderId="4" xfId="1" applyNumberFormat="1" applyFont="1" applyFill="1" applyBorder="1" applyAlignment="1" applyProtection="1"/>
    <xf numFmtId="0" fontId="9" fillId="0" borderId="1" xfId="1" applyFont="1" applyFill="1" applyBorder="1" applyAlignment="1">
      <alignment horizontal="center"/>
    </xf>
    <xf numFmtId="0" fontId="9" fillId="0" borderId="36" xfId="1" applyFont="1" applyFill="1" applyBorder="1" applyAlignment="1">
      <alignment horizontal="center"/>
    </xf>
    <xf numFmtId="5" fontId="10" fillId="0" borderId="36" xfId="1" applyNumberFormat="1" applyFont="1" applyFill="1" applyBorder="1" applyAlignment="1" applyProtection="1"/>
    <xf numFmtId="5" fontId="10" fillId="0" borderId="27" xfId="1" applyNumberFormat="1" applyFont="1" applyFill="1" applyBorder="1" applyAlignment="1" applyProtection="1"/>
    <xf numFmtId="0" fontId="9" fillId="0" borderId="130" xfId="1" applyFont="1" applyFill="1" applyBorder="1" applyAlignment="1">
      <alignment horizontal="center"/>
    </xf>
    <xf numFmtId="0" fontId="9" fillId="0" borderId="60" xfId="1" applyFont="1" applyFill="1" applyBorder="1" applyAlignment="1">
      <alignment horizontal="center"/>
    </xf>
    <xf numFmtId="5" fontId="10" fillId="0" borderId="60" xfId="1" applyNumberFormat="1" applyFont="1" applyFill="1" applyBorder="1" applyAlignment="1" applyProtection="1"/>
    <xf numFmtId="5" fontId="10" fillId="0" borderId="131" xfId="1" applyNumberFormat="1" applyFont="1" applyFill="1" applyBorder="1" applyAlignment="1" applyProtection="1"/>
    <xf numFmtId="5" fontId="23" fillId="0" borderId="0" xfId="1" applyNumberFormat="1" applyFont="1" applyFill="1" applyBorder="1" applyProtection="1"/>
    <xf numFmtId="5" fontId="23" fillId="0" borderId="4" xfId="1" applyNumberFormat="1" applyFont="1" applyFill="1" applyBorder="1" applyProtection="1"/>
    <xf numFmtId="0" fontId="25" fillId="0" borderId="3" xfId="1" quotePrefix="1" applyFont="1" applyFill="1" applyBorder="1" applyAlignment="1">
      <alignment horizontal="center"/>
    </xf>
    <xf numFmtId="0" fontId="25" fillId="0" borderId="0" xfId="1" quotePrefix="1" applyFont="1" applyFill="1" applyBorder="1" applyAlignment="1">
      <alignment horizontal="center"/>
    </xf>
    <xf numFmtId="37" fontId="8" fillId="5" borderId="86" xfId="1" applyNumberFormat="1" applyFont="1" applyFill="1" applyBorder="1" applyAlignment="1" applyProtection="1">
      <alignment vertical="center"/>
    </xf>
    <xf numFmtId="37" fontId="8" fillId="5" borderId="133" xfId="1" applyNumberFormat="1" applyFont="1" applyFill="1" applyBorder="1" applyAlignment="1" applyProtection="1">
      <alignment vertical="center"/>
    </xf>
    <xf numFmtId="5" fontId="9" fillId="5" borderId="86" xfId="1" applyNumberFormat="1" applyFont="1" applyFill="1" applyBorder="1" applyAlignment="1" applyProtection="1">
      <alignment vertical="center"/>
    </xf>
    <xf numFmtId="5" fontId="9" fillId="5" borderId="134" xfId="1" applyNumberFormat="1" applyFont="1" applyFill="1" applyBorder="1" applyAlignment="1" applyProtection="1">
      <alignment vertical="center"/>
    </xf>
    <xf numFmtId="5" fontId="14" fillId="9" borderId="135" xfId="1" applyNumberFormat="1" applyFont="1" applyFill="1" applyBorder="1" applyAlignment="1" applyProtection="1">
      <alignment vertical="center"/>
    </xf>
    <xf numFmtId="5" fontId="14" fillId="9" borderId="136" xfId="1" applyNumberFormat="1" applyFont="1" applyFill="1" applyBorder="1" applyAlignment="1" applyProtection="1">
      <alignment vertical="center"/>
    </xf>
    <xf numFmtId="0" fontId="9" fillId="10" borderId="130" xfId="1" applyFont="1" applyFill="1" applyBorder="1" applyAlignment="1">
      <alignment horizontal="center" vertical="center"/>
    </xf>
    <xf numFmtId="0" fontId="9" fillId="10" borderId="60" xfId="1" applyFont="1" applyFill="1" applyBorder="1" applyAlignment="1">
      <alignment horizontal="center" vertical="center"/>
    </xf>
    <xf numFmtId="0" fontId="9" fillId="10" borderId="131" xfId="1" applyFont="1" applyFill="1" applyBorder="1" applyAlignment="1">
      <alignment horizontal="center" vertical="center"/>
    </xf>
    <xf numFmtId="37" fontId="5" fillId="9" borderId="135" xfId="1" applyNumberFormat="1" applyFont="1" applyFill="1" applyBorder="1" applyAlignment="1" applyProtection="1">
      <alignment vertical="center"/>
    </xf>
    <xf numFmtId="37" fontId="5" fillId="9" borderId="51" xfId="1" applyNumberFormat="1" applyFont="1" applyFill="1" applyBorder="1" applyAlignment="1" applyProtection="1">
      <alignment vertical="center"/>
    </xf>
    <xf numFmtId="37" fontId="5" fillId="9" borderId="70" xfId="1" applyNumberFormat="1" applyFont="1" applyFill="1" applyBorder="1" applyAlignment="1" applyProtection="1">
      <alignment horizontal="center" vertical="center"/>
    </xf>
    <xf numFmtId="37" fontId="5" fillId="9" borderId="85" xfId="1" applyNumberFormat="1" applyFont="1" applyFill="1" applyBorder="1" applyAlignment="1" applyProtection="1">
      <alignment horizontal="center" vertical="center"/>
    </xf>
    <xf numFmtId="0" fontId="17" fillId="0" borderId="130" xfId="1" applyFont="1" applyFill="1" applyBorder="1" applyAlignment="1">
      <alignment vertical="center"/>
    </xf>
    <xf numFmtId="0" fontId="17" fillId="0" borderId="131" xfId="1" applyFont="1" applyFill="1" applyBorder="1" applyAlignment="1">
      <alignment vertical="center"/>
    </xf>
    <xf numFmtId="0" fontId="17" fillId="0" borderId="3" xfId="1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/>
    </xf>
    <xf numFmtId="0" fontId="17" fillId="0" borderId="27" xfId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vertical="center"/>
    </xf>
    <xf numFmtId="0" fontId="17" fillId="0" borderId="27" xfId="1" applyFont="1" applyFill="1" applyBorder="1" applyAlignment="1">
      <alignment vertical="center"/>
    </xf>
    <xf numFmtId="0" fontId="9" fillId="10" borderId="29" xfId="1" applyFont="1" applyFill="1" applyBorder="1" applyAlignment="1">
      <alignment horizontal="center" vertical="center"/>
    </xf>
    <xf numFmtId="0" fontId="9" fillId="10" borderId="30" xfId="1" applyFont="1" applyFill="1" applyBorder="1" applyAlignment="1">
      <alignment horizontal="center" vertical="center"/>
    </xf>
    <xf numFmtId="0" fontId="9" fillId="10" borderId="31" xfId="1" applyFont="1" applyFill="1" applyBorder="1" applyAlignment="1">
      <alignment horizontal="center" vertical="center"/>
    </xf>
    <xf numFmtId="37" fontId="8" fillId="9" borderId="135" xfId="1" applyNumberFormat="1" applyFont="1" applyFill="1" applyBorder="1" applyAlignment="1" applyProtection="1">
      <alignment vertical="center"/>
    </xf>
    <xf numFmtId="37" fontId="8" fillId="9" borderId="51" xfId="1" applyNumberFormat="1" applyFont="1" applyFill="1" applyBorder="1" applyAlignment="1" applyProtection="1">
      <alignment vertical="center"/>
    </xf>
    <xf numFmtId="0" fontId="8" fillId="0" borderId="130" xfId="1" applyFont="1" applyFill="1" applyBorder="1" applyAlignment="1">
      <alignment horizontal="center" vertical="center"/>
    </xf>
    <xf numFmtId="0" fontId="8" fillId="0" borderId="60" xfId="1" applyFont="1" applyFill="1" applyBorder="1" applyAlignment="1">
      <alignment horizontal="center" vertical="center"/>
    </xf>
    <xf numFmtId="0" fontId="8" fillId="0" borderId="131" xfId="1" applyFont="1" applyFill="1" applyBorder="1" applyAlignment="1">
      <alignment horizontal="center" vertical="center"/>
    </xf>
    <xf numFmtId="0" fontId="15" fillId="0" borderId="3" xfId="21" applyFont="1" applyBorder="1" applyAlignment="1">
      <alignment horizontal="center"/>
    </xf>
    <xf numFmtId="0" fontId="15" fillId="0" borderId="0" xfId="21" applyFont="1" applyBorder="1" applyAlignment="1">
      <alignment horizontal="center"/>
    </xf>
    <xf numFmtId="0" fontId="15" fillId="0" borderId="4" xfId="21" applyFont="1" applyBorder="1" applyAlignment="1">
      <alignment horizontal="center"/>
    </xf>
    <xf numFmtId="0" fontId="9" fillId="0" borderId="3" xfId="21" applyFont="1" applyBorder="1" applyAlignment="1">
      <alignment horizontal="center"/>
    </xf>
    <xf numFmtId="0" fontId="9" fillId="0" borderId="0" xfId="21" applyFont="1" applyBorder="1" applyAlignment="1">
      <alignment horizontal="center"/>
    </xf>
    <xf numFmtId="0" fontId="9" fillId="0" borderId="4" xfId="21" applyFont="1" applyBorder="1" applyAlignment="1">
      <alignment horizontal="center"/>
    </xf>
    <xf numFmtId="0" fontId="11" fillId="0" borderId="3" xfId="21" applyFont="1" applyBorder="1" applyAlignment="1">
      <alignment horizontal="center"/>
    </xf>
    <xf numFmtId="0" fontId="11" fillId="0" borderId="0" xfId="21" applyFont="1" applyBorder="1" applyAlignment="1">
      <alignment horizontal="center"/>
    </xf>
    <xf numFmtId="0" fontId="11" fillId="0" borderId="4" xfId="21" applyFont="1" applyBorder="1" applyAlignment="1">
      <alignment horizontal="center"/>
    </xf>
    <xf numFmtId="0" fontId="17" fillId="0" borderId="130" xfId="1" applyFont="1" applyFill="1" applyBorder="1" applyAlignment="1">
      <alignment horizontal="center" vertical="center"/>
    </xf>
    <xf numFmtId="0" fontId="17" fillId="0" borderId="131" xfId="1" applyFont="1" applyFill="1" applyBorder="1" applyAlignment="1">
      <alignment horizontal="center" vertical="center"/>
    </xf>
    <xf numFmtId="0" fontId="9" fillId="0" borderId="130" xfId="1" applyFont="1" applyFill="1" applyBorder="1" applyAlignment="1">
      <alignment horizontal="center" vertical="center"/>
    </xf>
    <xf numFmtId="0" fontId="9" fillId="0" borderId="60" xfId="1" applyFont="1" applyFill="1" applyBorder="1" applyAlignment="1">
      <alignment horizontal="center" vertical="center"/>
    </xf>
    <xf numFmtId="0" fontId="9" fillId="0" borderId="131" xfId="1" applyFont="1" applyFill="1" applyBorder="1" applyAlignment="1">
      <alignment horizontal="center" vertical="center"/>
    </xf>
    <xf numFmtId="37" fontId="5" fillId="5" borderId="135" xfId="1" applyNumberFormat="1" applyFont="1" applyFill="1" applyBorder="1" applyAlignment="1" applyProtection="1">
      <alignment vertical="center"/>
    </xf>
    <xf numFmtId="37" fontId="5" fillId="5" borderId="51" xfId="1" applyNumberFormat="1" applyFont="1" applyFill="1" applyBorder="1" applyAlignment="1" applyProtection="1">
      <alignment vertical="center"/>
    </xf>
    <xf numFmtId="5" fontId="14" fillId="5" borderId="135" xfId="1" applyNumberFormat="1" applyFont="1" applyFill="1" applyBorder="1" applyAlignment="1" applyProtection="1">
      <alignment vertical="center"/>
    </xf>
    <xf numFmtId="5" fontId="14" fillId="5" borderId="136" xfId="1" applyNumberFormat="1" applyFont="1" applyFill="1" applyBorder="1" applyAlignment="1" applyProtection="1">
      <alignment vertical="center"/>
    </xf>
    <xf numFmtId="37" fontId="5" fillId="5" borderId="70" xfId="1" applyNumberFormat="1" applyFont="1" applyFill="1" applyBorder="1" applyAlignment="1" applyProtection="1">
      <alignment horizontal="center" vertical="center"/>
    </xf>
    <xf numFmtId="37" fontId="5" fillId="5" borderId="85" xfId="1" applyNumberFormat="1" applyFont="1" applyFill="1" applyBorder="1" applyAlignment="1" applyProtection="1">
      <alignment horizontal="center" vertical="center"/>
    </xf>
    <xf numFmtId="5" fontId="14" fillId="5" borderId="70" xfId="1" applyNumberFormat="1" applyFont="1" applyFill="1" applyBorder="1" applyAlignment="1" applyProtection="1">
      <alignment vertical="center"/>
    </xf>
    <xf numFmtId="5" fontId="14" fillId="5" borderId="132" xfId="1" applyNumberFormat="1" applyFont="1" applyFill="1" applyBorder="1" applyAlignment="1" applyProtection="1">
      <alignment vertical="center"/>
    </xf>
    <xf numFmtId="37" fontId="5" fillId="5" borderId="70" xfId="1" applyNumberFormat="1" applyFont="1" applyFill="1" applyBorder="1" applyAlignment="1" applyProtection="1">
      <alignment vertical="center"/>
    </xf>
    <xf numFmtId="37" fontId="5" fillId="5" borderId="85" xfId="1" applyNumberFormat="1" applyFont="1" applyFill="1" applyBorder="1" applyAlignment="1" applyProtection="1">
      <alignment vertical="center"/>
    </xf>
    <xf numFmtId="37" fontId="5" fillId="0" borderId="70" xfId="1" applyNumberFormat="1" applyFont="1" applyFill="1" applyBorder="1" applyAlignment="1" applyProtection="1">
      <alignment vertical="center"/>
    </xf>
    <xf numFmtId="37" fontId="5" fillId="0" borderId="85" xfId="1" applyNumberFormat="1" applyFont="1" applyFill="1" applyBorder="1" applyAlignment="1" applyProtection="1">
      <alignment vertical="center"/>
    </xf>
    <xf numFmtId="5" fontId="14" fillId="0" borderId="70" xfId="1" applyNumberFormat="1" applyFont="1" applyFill="1" applyBorder="1" applyAlignment="1" applyProtection="1">
      <alignment vertical="center"/>
    </xf>
    <xf numFmtId="5" fontId="14" fillId="0" borderId="132" xfId="1" applyNumberFormat="1" applyFont="1" applyFill="1" applyBorder="1" applyAlignment="1" applyProtection="1">
      <alignment vertical="center"/>
    </xf>
    <xf numFmtId="37" fontId="8" fillId="0" borderId="86" xfId="1" applyNumberFormat="1" applyFont="1" applyFill="1" applyBorder="1" applyAlignment="1" applyProtection="1">
      <alignment vertical="center"/>
    </xf>
    <xf numFmtId="37" fontId="8" fillId="0" borderId="133" xfId="1" applyNumberFormat="1" applyFont="1" applyFill="1" applyBorder="1" applyAlignment="1" applyProtection="1">
      <alignment vertical="center"/>
    </xf>
    <xf numFmtId="5" fontId="9" fillId="0" borderId="86" xfId="1" applyNumberFormat="1" applyFont="1" applyFill="1" applyBorder="1" applyAlignment="1" applyProtection="1">
      <alignment vertical="center"/>
    </xf>
    <xf numFmtId="5" fontId="9" fillId="0" borderId="134" xfId="1" applyNumberFormat="1" applyFont="1" applyFill="1" applyBorder="1" applyAlignment="1" applyProtection="1">
      <alignment vertical="center"/>
    </xf>
    <xf numFmtId="0" fontId="9" fillId="0" borderId="29" xfId="1" applyFont="1" applyFill="1" applyBorder="1" applyAlignment="1">
      <alignment horizontal="center" vertical="center"/>
    </xf>
    <xf numFmtId="0" fontId="9" fillId="0" borderId="30" xfId="1" applyFont="1" applyFill="1" applyBorder="1" applyAlignment="1">
      <alignment horizontal="center" vertical="center"/>
    </xf>
    <xf numFmtId="0" fontId="9" fillId="0" borderId="31" xfId="1" applyFont="1" applyFill="1" applyBorder="1" applyAlignment="1">
      <alignment horizontal="center" vertical="center"/>
    </xf>
    <xf numFmtId="37" fontId="8" fillId="5" borderId="135" xfId="1" applyNumberFormat="1" applyFont="1" applyFill="1" applyBorder="1" applyAlignment="1" applyProtection="1">
      <alignment vertical="center"/>
    </xf>
    <xf numFmtId="37" fontId="8" fillId="5" borderId="51" xfId="1" applyNumberFormat="1" applyFont="1" applyFill="1" applyBorder="1" applyAlignment="1" applyProtection="1">
      <alignment vertical="center"/>
    </xf>
    <xf numFmtId="37" fontId="8" fillId="5" borderId="70" xfId="1" applyNumberFormat="1" applyFont="1" applyFill="1" applyBorder="1" applyAlignment="1" applyProtection="1">
      <alignment vertical="center"/>
    </xf>
    <xf numFmtId="37" fontId="8" fillId="5" borderId="85" xfId="1" applyNumberFormat="1" applyFont="1" applyFill="1" applyBorder="1" applyAlignment="1" applyProtection="1">
      <alignment vertical="center"/>
    </xf>
    <xf numFmtId="37" fontId="8" fillId="0" borderId="70" xfId="1" applyNumberFormat="1" applyFont="1" applyFill="1" applyBorder="1" applyAlignment="1" applyProtection="1">
      <alignment vertical="center"/>
    </xf>
    <xf numFmtId="37" fontId="8" fillId="0" borderId="85" xfId="1" applyNumberFormat="1" applyFont="1" applyFill="1" applyBorder="1" applyAlignment="1" applyProtection="1">
      <alignment vertical="center"/>
    </xf>
    <xf numFmtId="0" fontId="12" fillId="2" borderId="56" xfId="21" applyFont="1" applyFill="1" applyBorder="1" applyAlignment="1">
      <alignment horizontal="center" vertical="center"/>
    </xf>
    <xf numFmtId="0" fontId="12" fillId="2" borderId="17" xfId="21" applyFont="1" applyFill="1" applyBorder="1" applyAlignment="1">
      <alignment horizontal="center" vertical="center"/>
    </xf>
    <xf numFmtId="0" fontId="14" fillId="5" borderId="34" xfId="21" applyFont="1" applyFill="1" applyBorder="1" applyAlignment="1">
      <alignment vertical="center"/>
    </xf>
    <xf numFmtId="0" fontId="14" fillId="5" borderId="35" xfId="21" applyFont="1" applyFill="1" applyBorder="1" applyAlignment="1">
      <alignment vertical="center"/>
    </xf>
    <xf numFmtId="2" fontId="5" fillId="0" borderId="150" xfId="21" applyNumberFormat="1" applyFont="1" applyBorder="1" applyAlignment="1" applyProtection="1">
      <alignment horizontal="center" vertical="center"/>
    </xf>
    <xf numFmtId="2" fontId="5" fillId="0" borderId="154" xfId="21" applyNumberFormat="1" applyFont="1" applyBorder="1" applyAlignment="1" applyProtection="1">
      <alignment horizontal="center" vertical="center"/>
    </xf>
    <xf numFmtId="2" fontId="5" fillId="0" borderId="151" xfId="21" applyNumberFormat="1" applyFont="1" applyBorder="1" applyAlignment="1" applyProtection="1">
      <alignment horizontal="center" vertical="center"/>
    </xf>
    <xf numFmtId="2" fontId="5" fillId="0" borderId="156" xfId="21" applyNumberFormat="1" applyFont="1" applyBorder="1" applyAlignment="1" applyProtection="1">
      <alignment horizontal="center" vertical="center"/>
    </xf>
    <xf numFmtId="2" fontId="5" fillId="0" borderId="152" xfId="21" applyNumberFormat="1" applyFont="1" applyBorder="1" applyAlignment="1" applyProtection="1">
      <alignment horizontal="center" vertical="center"/>
    </xf>
    <xf numFmtId="2" fontId="5" fillId="0" borderId="158" xfId="21" applyNumberFormat="1" applyFont="1" applyBorder="1" applyAlignment="1" applyProtection="1">
      <alignment horizontal="center" vertical="center"/>
    </xf>
    <xf numFmtId="2" fontId="8" fillId="9" borderId="155" xfId="21" applyNumberFormat="1" applyFont="1" applyFill="1" applyBorder="1" applyAlignment="1">
      <alignment horizontal="center" vertical="center"/>
    </xf>
    <xf numFmtId="2" fontId="8" fillId="9" borderId="151" xfId="21" applyNumberFormat="1" applyFont="1" applyFill="1" applyBorder="1" applyAlignment="1">
      <alignment horizontal="center" vertical="center"/>
    </xf>
    <xf numFmtId="2" fontId="5" fillId="9" borderId="155" xfId="21" applyNumberFormat="1" applyFont="1" applyFill="1" applyBorder="1" applyAlignment="1" applyProtection="1">
      <alignment horizontal="center" vertical="center"/>
    </xf>
    <xf numFmtId="2" fontId="5" fillId="9" borderId="151" xfId="21" applyNumberFormat="1" applyFont="1" applyFill="1" applyBorder="1" applyAlignment="1" applyProtection="1">
      <alignment horizontal="center" vertical="center"/>
    </xf>
    <xf numFmtId="0" fontId="11" fillId="0" borderId="3" xfId="21" quotePrefix="1" applyFont="1" applyBorder="1" applyAlignment="1">
      <alignment horizontal="center"/>
    </xf>
    <xf numFmtId="0" fontId="12" fillId="2" borderId="71" xfId="21" applyFont="1" applyFill="1" applyBorder="1" applyAlignment="1">
      <alignment horizontal="center" vertical="center"/>
    </xf>
    <xf numFmtId="2" fontId="8" fillId="9" borderId="24" xfId="21" applyNumberFormat="1" applyFont="1" applyFill="1" applyBorder="1" applyAlignment="1">
      <alignment horizontal="center" vertical="center"/>
    </xf>
    <xf numFmtId="2" fontId="8" fillId="9" borderId="34" xfId="21" applyNumberFormat="1" applyFont="1" applyFill="1" applyBorder="1" applyAlignment="1">
      <alignment horizontal="center" vertical="center"/>
    </xf>
    <xf numFmtId="2" fontId="8" fillId="9" borderId="35" xfId="21" applyNumberFormat="1" applyFont="1" applyFill="1" applyBorder="1" applyAlignment="1">
      <alignment horizontal="center" vertical="center"/>
    </xf>
    <xf numFmtId="2" fontId="8" fillId="9" borderId="153" xfId="21" applyNumberFormat="1" applyFont="1" applyFill="1" applyBorder="1" applyAlignment="1">
      <alignment horizontal="center" vertical="center"/>
    </xf>
    <xf numFmtId="2" fontId="8" fillId="9" borderId="150" xfId="21" applyNumberFormat="1" applyFont="1" applyFill="1" applyBorder="1" applyAlignment="1">
      <alignment horizontal="center" vertical="center"/>
    </xf>
    <xf numFmtId="0" fontId="12" fillId="0" borderId="63" xfId="21" applyFont="1" applyBorder="1" applyAlignment="1">
      <alignment horizontal="center" vertical="center"/>
    </xf>
    <xf numFmtId="0" fontId="12" fillId="0" borderId="127" xfId="21" applyFont="1" applyBorder="1" applyAlignment="1">
      <alignment horizontal="center" vertical="center"/>
    </xf>
    <xf numFmtId="0" fontId="10" fillId="6" borderId="10" xfId="21" applyFont="1" applyFill="1" applyBorder="1" applyAlignment="1">
      <alignment horizontal="center" vertical="center"/>
    </xf>
    <xf numFmtId="0" fontId="10" fillId="6" borderId="63" xfId="21" applyFont="1" applyFill="1" applyBorder="1" applyAlignment="1">
      <alignment horizontal="center" vertical="center"/>
    </xf>
    <xf numFmtId="0" fontId="10" fillId="6" borderId="127" xfId="21" applyFont="1" applyFill="1" applyBorder="1" applyAlignment="1">
      <alignment horizontal="center" vertical="center"/>
    </xf>
    <xf numFmtId="2" fontId="5" fillId="0" borderId="157" xfId="21" applyNumberFormat="1" applyFont="1" applyBorder="1" applyAlignment="1" applyProtection="1">
      <alignment horizontal="center" vertical="center"/>
    </xf>
    <xf numFmtId="0" fontId="7" fillId="0" borderId="130" xfId="20" applyFont="1" applyBorder="1" applyAlignment="1">
      <alignment horizontal="center"/>
    </xf>
    <xf numFmtId="0" fontId="7" fillId="0" borderId="60" xfId="20" applyFont="1" applyBorder="1" applyAlignment="1">
      <alignment horizontal="center"/>
    </xf>
    <xf numFmtId="0" fontId="7" fillId="0" borderId="131" xfId="20" applyFont="1" applyBorder="1" applyAlignment="1">
      <alignment horizontal="center"/>
    </xf>
    <xf numFmtId="0" fontId="14" fillId="6" borderId="63" xfId="21" applyFont="1" applyFill="1" applyBorder="1" applyAlignment="1">
      <alignment vertical="center"/>
    </xf>
    <xf numFmtId="0" fontId="5" fillId="3" borderId="63" xfId="21" applyFont="1" applyFill="1" applyBorder="1" applyAlignment="1">
      <alignment horizontal="center" vertical="center"/>
    </xf>
    <xf numFmtId="0" fontId="14" fillId="7" borderId="143" xfId="21" applyFont="1" applyFill="1" applyBorder="1" applyAlignment="1">
      <alignment horizontal="center" vertical="center"/>
    </xf>
    <xf numFmtId="0" fontId="0" fillId="10" borderId="80" xfId="0" applyFill="1" applyBorder="1"/>
    <xf numFmtId="0" fontId="14" fillId="7" borderId="144" xfId="21" applyFont="1" applyFill="1" applyBorder="1" applyAlignment="1">
      <alignment horizontal="center" vertical="center"/>
    </xf>
    <xf numFmtId="0" fontId="0" fillId="10" borderId="78" xfId="0" applyFill="1" applyBorder="1"/>
    <xf numFmtId="0" fontId="14" fillId="7" borderId="73" xfId="21" applyFont="1" applyFill="1" applyBorder="1" applyAlignment="1">
      <alignment horizontal="center" vertical="center" wrapText="1"/>
    </xf>
    <xf numFmtId="0" fontId="4" fillId="10" borderId="75" xfId="0" applyFont="1" applyFill="1" applyBorder="1"/>
    <xf numFmtId="0" fontId="14" fillId="7" borderId="64" xfId="21" applyFont="1" applyFill="1" applyBorder="1" applyAlignment="1">
      <alignment horizontal="center" vertical="center"/>
    </xf>
    <xf numFmtId="0" fontId="14" fillId="7" borderId="51" xfId="21" applyFont="1" applyFill="1" applyBorder="1" applyAlignment="1">
      <alignment horizontal="center" vertical="center"/>
    </xf>
    <xf numFmtId="0" fontId="14" fillId="7" borderId="136" xfId="21" applyFont="1" applyFill="1" applyBorder="1" applyAlignment="1">
      <alignment horizontal="center" vertical="center"/>
    </xf>
    <xf numFmtId="0" fontId="33" fillId="0" borderId="0" xfId="1" applyFont="1" applyFill="1" applyAlignment="1">
      <alignment horizontal="left" vertical="center" wrapText="1"/>
    </xf>
    <xf numFmtId="37" fontId="15" fillId="5" borderId="0" xfId="21" applyNumberFormat="1" applyFont="1" applyFill="1" applyBorder="1" applyAlignment="1" applyProtection="1">
      <alignment horizontal="center" vertical="center"/>
    </xf>
    <xf numFmtId="37" fontId="7" fillId="5" borderId="0" xfId="21" applyNumberFormat="1" applyFont="1" applyFill="1" applyBorder="1" applyAlignment="1" applyProtection="1">
      <alignment horizontal="center" vertical="center"/>
    </xf>
    <xf numFmtId="0" fontId="10" fillId="5" borderId="3" xfId="21" applyFont="1" applyFill="1" applyBorder="1" applyAlignment="1">
      <alignment horizontal="right" vertical="center"/>
    </xf>
    <xf numFmtId="0" fontId="10" fillId="5" borderId="0" xfId="21" applyFont="1" applyFill="1" applyBorder="1" applyAlignment="1">
      <alignment horizontal="right" vertical="center"/>
    </xf>
    <xf numFmtId="0" fontId="14" fillId="5" borderId="137" xfId="21" applyFont="1" applyFill="1" applyBorder="1" applyAlignment="1">
      <alignment vertical="center"/>
    </xf>
    <xf numFmtId="0" fontId="14" fillId="5" borderId="83" xfId="21" applyFont="1" applyFill="1" applyBorder="1" applyAlignment="1">
      <alignment vertical="center"/>
    </xf>
    <xf numFmtId="0" fontId="10" fillId="6" borderId="29" xfId="21" applyFont="1" applyFill="1" applyBorder="1" applyAlignment="1">
      <alignment horizontal="center" vertical="center"/>
    </xf>
    <xf numFmtId="0" fontId="10" fillId="6" borderId="30" xfId="21" applyFont="1" applyFill="1" applyBorder="1" applyAlignment="1">
      <alignment horizontal="center" vertical="center"/>
    </xf>
    <xf numFmtId="0" fontId="10" fillId="6" borderId="31" xfId="21" applyFont="1" applyFill="1" applyBorder="1" applyAlignment="1">
      <alignment horizontal="center" vertical="center"/>
    </xf>
    <xf numFmtId="0" fontId="12" fillId="2" borderId="12" xfId="21" applyFont="1" applyFill="1" applyBorder="1" applyAlignment="1">
      <alignment horizontal="center" vertical="center"/>
    </xf>
    <xf numFmtId="0" fontId="12" fillId="2" borderId="145" xfId="21" applyFont="1" applyFill="1" applyBorder="1" applyAlignment="1">
      <alignment horizontal="center" vertical="center"/>
    </xf>
    <xf numFmtId="2" fontId="5" fillId="0" borderId="146" xfId="21" applyNumberFormat="1" applyFont="1" applyFill="1" applyBorder="1" applyAlignment="1" applyProtection="1">
      <alignment horizontal="center" vertical="center"/>
    </xf>
    <xf numFmtId="2" fontId="5" fillId="0" borderId="147" xfId="21" applyNumberFormat="1" applyFont="1" applyFill="1" applyBorder="1" applyAlignment="1" applyProtection="1">
      <alignment horizontal="center" vertical="center"/>
    </xf>
    <xf numFmtId="2" fontId="5" fillId="0" borderId="148" xfId="21" applyNumberFormat="1" applyFont="1" applyFill="1" applyBorder="1" applyAlignment="1" applyProtection="1">
      <alignment horizontal="center" vertical="center"/>
    </xf>
    <xf numFmtId="2" fontId="5" fillId="0" borderId="149" xfId="21" applyNumberFormat="1" applyFont="1" applyFill="1" applyBorder="1" applyAlignment="1" applyProtection="1">
      <alignment horizontal="center" vertical="center"/>
    </xf>
    <xf numFmtId="0" fontId="12" fillId="2" borderId="138" xfId="21" applyFont="1" applyFill="1" applyBorder="1" applyAlignment="1">
      <alignment horizontal="center" vertical="center"/>
    </xf>
    <xf numFmtId="0" fontId="12" fillId="2" borderId="139" xfId="21" applyFont="1" applyFill="1" applyBorder="1" applyAlignment="1">
      <alignment horizontal="center" vertical="center"/>
    </xf>
    <xf numFmtId="0" fontId="14" fillId="6" borderId="6" xfId="21" applyFont="1" applyFill="1" applyBorder="1" applyAlignment="1">
      <alignment vertical="center"/>
    </xf>
    <xf numFmtId="0" fontId="14" fillId="6" borderId="40" xfId="21" applyFont="1" applyFill="1" applyBorder="1" applyAlignment="1">
      <alignment vertical="center"/>
    </xf>
    <xf numFmtId="0" fontId="5" fillId="3" borderId="6" xfId="21" applyFont="1" applyFill="1" applyBorder="1" applyAlignment="1">
      <alignment horizontal="center" vertical="center"/>
    </xf>
    <xf numFmtId="0" fontId="5" fillId="3" borderId="30" xfId="21" applyFont="1" applyFill="1" applyBorder="1" applyAlignment="1">
      <alignment horizontal="center" vertical="center"/>
    </xf>
    <xf numFmtId="0" fontId="5" fillId="3" borderId="40" xfId="21" applyFont="1" applyFill="1" applyBorder="1" applyAlignment="1">
      <alignment horizontal="center" vertical="center"/>
    </xf>
    <xf numFmtId="0" fontId="12" fillId="2" borderId="64" xfId="21" applyFont="1" applyFill="1" applyBorder="1" applyAlignment="1">
      <alignment horizontal="center" vertical="center"/>
    </xf>
    <xf numFmtId="0" fontId="12" fillId="2" borderId="51" xfId="21" applyFont="1" applyFill="1" applyBorder="1" applyAlignment="1">
      <alignment horizontal="center" vertical="center"/>
    </xf>
    <xf numFmtId="0" fontId="12" fillId="2" borderId="136" xfId="21" applyFont="1" applyFill="1" applyBorder="1" applyAlignment="1">
      <alignment horizontal="center" vertical="center"/>
    </xf>
    <xf numFmtId="2" fontId="8" fillId="9" borderId="140" xfId="21" applyNumberFormat="1" applyFont="1" applyFill="1" applyBorder="1" applyAlignment="1">
      <alignment horizontal="center" vertical="center"/>
    </xf>
    <xf numFmtId="2" fontId="8" fillId="9" borderId="141" xfId="21" applyNumberFormat="1" applyFont="1" applyFill="1" applyBorder="1" applyAlignment="1">
      <alignment horizontal="center" vertical="center"/>
    </xf>
    <xf numFmtId="2" fontId="8" fillId="9" borderId="142" xfId="21" applyNumberFormat="1" applyFont="1" applyFill="1" applyBorder="1" applyAlignment="1">
      <alignment horizontal="center" vertical="center"/>
    </xf>
  </cellXfs>
  <cellStyles count="22">
    <cellStyle name="Normal" xfId="0" builtinId="0"/>
    <cellStyle name="Normal - Style1" xfId="1" xr:uid="{00000000-0005-0000-0000-000001000000}"/>
    <cellStyle name="Normal - Style2" xfId="2" xr:uid="{00000000-0005-0000-0000-000002000000}"/>
    <cellStyle name="Normal - Style3" xfId="3" xr:uid="{00000000-0005-0000-0000-000003000000}"/>
    <cellStyle name="Normal - Style4" xfId="4" xr:uid="{00000000-0005-0000-0000-000004000000}"/>
    <cellStyle name="Normal - Style5" xfId="5" xr:uid="{00000000-0005-0000-0000-000005000000}"/>
    <cellStyle name="Normal - Style6" xfId="6" xr:uid="{00000000-0005-0000-0000-000006000000}"/>
    <cellStyle name="Normal - Style7" xfId="7" xr:uid="{00000000-0005-0000-0000-000007000000}"/>
    <cellStyle name="Normal - Style8" xfId="8" xr:uid="{00000000-0005-0000-0000-000008000000}"/>
    <cellStyle name="Normal 2" xfId="9" xr:uid="{00000000-0005-0000-0000-000009000000}"/>
    <cellStyle name="Normal 2 2" xfId="10" xr:uid="{00000000-0005-0000-0000-00000A000000}"/>
    <cellStyle name="Normal 2 3" xfId="11" xr:uid="{00000000-0005-0000-0000-00000B000000}"/>
    <cellStyle name="Normal 2 4" xfId="12" xr:uid="{00000000-0005-0000-0000-00000C000000}"/>
    <cellStyle name="Normal 2 5" xfId="13" xr:uid="{00000000-0005-0000-0000-00000D000000}"/>
    <cellStyle name="Normal 3" xfId="14" xr:uid="{00000000-0005-0000-0000-00000E000000}"/>
    <cellStyle name="Normal 4" xfId="15" xr:uid="{00000000-0005-0000-0000-00000F000000}"/>
    <cellStyle name="Normal 5 2" xfId="16" xr:uid="{00000000-0005-0000-0000-000010000000}"/>
    <cellStyle name="Normal 7" xfId="17" xr:uid="{00000000-0005-0000-0000-000011000000}"/>
    <cellStyle name="Normal_ABUTMENT 1" xfId="18" xr:uid="{00000000-0005-0000-0000-000012000000}"/>
    <cellStyle name="Normal_Sheet1" xfId="19" xr:uid="{00000000-0005-0000-0000-000013000000}"/>
    <cellStyle name="Normal_Substructure Quantities" xfId="20" xr:uid="{00000000-0005-0000-0000-000014000000}"/>
    <cellStyle name="Normal_Superstructure Quantities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tabColor theme="6" tint="-0.249977111117893"/>
  </sheetPr>
  <dimension ref="A1:K50"/>
  <sheetViews>
    <sheetView tabSelected="1" zoomScaleNormal="100" workbookViewId="0">
      <selection activeCell="F13" sqref="F13"/>
    </sheetView>
  </sheetViews>
  <sheetFormatPr defaultColWidth="12.42578125" defaultRowHeight="18" customHeight="1" x14ac:dyDescent="0.25"/>
  <cols>
    <col min="1" max="1" width="11.42578125" style="3" customWidth="1"/>
    <col min="2" max="2" width="51.7109375" style="3" customWidth="1"/>
    <col min="3" max="3" width="6.85546875" style="3" customWidth="1"/>
    <col min="4" max="4" width="12.85546875" style="3" customWidth="1"/>
    <col min="5" max="5" width="15.7109375" style="3" customWidth="1"/>
    <col min="6" max="6" width="14.28515625" style="3" customWidth="1"/>
    <col min="7" max="7" width="5.5703125" style="3" customWidth="1"/>
    <col min="8" max="8" width="12.42578125" style="3"/>
    <col min="9" max="9" width="12.5703125" style="3" bestFit="1" customWidth="1"/>
    <col min="10" max="16384" width="12.42578125" style="3"/>
  </cols>
  <sheetData>
    <row r="1" spans="1:10" ht="6.75" customHeight="1" x14ac:dyDescent="0.25">
      <c r="A1" s="531"/>
      <c r="B1" s="532"/>
      <c r="C1" s="532"/>
      <c r="D1" s="532"/>
      <c r="E1" s="532"/>
      <c r="F1" s="533"/>
      <c r="G1" s="191"/>
      <c r="H1" s="191"/>
      <c r="I1" s="191"/>
      <c r="J1" s="191"/>
    </row>
    <row r="2" spans="1:10" ht="18" customHeight="1" x14ac:dyDescent="0.25">
      <c r="A2" s="534" t="s">
        <v>105</v>
      </c>
      <c r="B2" s="535"/>
      <c r="C2" s="535"/>
      <c r="D2" s="535"/>
      <c r="E2" s="535"/>
      <c r="F2" s="536"/>
      <c r="G2" s="192"/>
      <c r="H2" s="259" t="s">
        <v>79</v>
      </c>
      <c r="I2" s="192"/>
      <c r="J2" s="192"/>
    </row>
    <row r="3" spans="1:10" ht="18" customHeight="1" x14ac:dyDescent="0.3">
      <c r="A3" s="537"/>
      <c r="B3" s="538"/>
      <c r="C3" s="538"/>
      <c r="D3" s="538"/>
      <c r="E3" s="538"/>
      <c r="F3" s="539"/>
      <c r="G3" s="193"/>
      <c r="H3" s="259" t="s">
        <v>80</v>
      </c>
      <c r="I3" s="193"/>
      <c r="J3" s="193"/>
    </row>
    <row r="4" spans="1:10" ht="18" customHeight="1" x14ac:dyDescent="0.25">
      <c r="A4" s="540" t="s">
        <v>83</v>
      </c>
      <c r="B4" s="541"/>
      <c r="C4" s="541"/>
      <c r="D4" s="541"/>
      <c r="E4" s="541"/>
      <c r="F4" s="542"/>
      <c r="G4" s="194"/>
      <c r="H4" s="259" t="s">
        <v>82</v>
      </c>
      <c r="I4" s="194"/>
      <c r="J4" s="194"/>
    </row>
    <row r="5" spans="1:10" ht="18" customHeight="1" x14ac:dyDescent="0.25">
      <c r="A5" s="540" t="s">
        <v>174</v>
      </c>
      <c r="B5" s="541"/>
      <c r="C5" s="541"/>
      <c r="D5" s="541"/>
      <c r="E5" s="541"/>
      <c r="F5" s="542"/>
      <c r="G5" s="194"/>
      <c r="H5" s="259"/>
      <c r="I5" s="194"/>
      <c r="J5" s="194"/>
    </row>
    <row r="6" spans="1:10" ht="18" customHeight="1" x14ac:dyDescent="0.25">
      <c r="A6" s="543"/>
      <c r="B6" s="544"/>
      <c r="C6" s="544"/>
      <c r="D6" s="544"/>
      <c r="E6" s="544"/>
      <c r="F6" s="545"/>
      <c r="G6" s="195"/>
      <c r="H6" s="259" t="s">
        <v>81</v>
      </c>
      <c r="I6" s="195"/>
      <c r="J6" s="195"/>
    </row>
    <row r="7" spans="1:10" ht="18" customHeight="1" x14ac:dyDescent="0.25">
      <c r="A7" s="196"/>
      <c r="B7" s="197"/>
      <c r="C7" s="4"/>
      <c r="D7" s="198" t="s">
        <v>35</v>
      </c>
      <c r="E7" s="199" t="s">
        <v>36</v>
      </c>
      <c r="F7" s="413"/>
      <c r="G7" s="4"/>
      <c r="H7" s="4"/>
      <c r="I7" s="4"/>
      <c r="J7" s="200"/>
    </row>
    <row r="8" spans="1:10" ht="18" customHeight="1" thickBot="1" x14ac:dyDescent="0.3">
      <c r="A8" s="201"/>
      <c r="B8" s="202"/>
      <c r="C8" s="202"/>
      <c r="D8" s="203" t="s">
        <v>37</v>
      </c>
      <c r="E8" s="204" t="s">
        <v>36</v>
      </c>
      <c r="F8" s="413"/>
      <c r="G8" s="4"/>
      <c r="H8" s="4"/>
      <c r="I8" s="4"/>
      <c r="J8" s="205"/>
    </row>
    <row r="9" spans="1:10" ht="18" customHeight="1" thickBot="1" x14ac:dyDescent="0.3">
      <c r="A9" s="206" t="s">
        <v>84</v>
      </c>
      <c r="B9" s="207" t="s">
        <v>2</v>
      </c>
      <c r="C9" s="206" t="s">
        <v>12</v>
      </c>
      <c r="D9" s="208" t="s">
        <v>85</v>
      </c>
      <c r="E9" s="209" t="s">
        <v>42</v>
      </c>
      <c r="F9" s="210" t="s">
        <v>43</v>
      </c>
      <c r="H9" s="211"/>
      <c r="I9" s="211"/>
      <c r="J9" s="211"/>
    </row>
    <row r="10" spans="1:10" ht="18" customHeight="1" thickBot="1" x14ac:dyDescent="0.3">
      <c r="A10" s="550" t="s">
        <v>45</v>
      </c>
      <c r="B10" s="551"/>
      <c r="C10" s="551"/>
      <c r="D10" s="551"/>
      <c r="E10" s="551"/>
      <c r="F10" s="552"/>
      <c r="H10" s="4"/>
      <c r="I10" s="4"/>
      <c r="J10" s="4"/>
    </row>
    <row r="11" spans="1:10" ht="18" customHeight="1" x14ac:dyDescent="0.25">
      <c r="A11" s="212"/>
      <c r="B11" s="213"/>
      <c r="C11" s="212"/>
      <c r="D11" s="214"/>
      <c r="E11" s="418"/>
      <c r="F11" s="419">
        <f t="shared" ref="F11:F23" si="0">($D11*E11)</f>
        <v>0</v>
      </c>
      <c r="H11" s="4"/>
      <c r="I11" s="4"/>
      <c r="J11" s="4"/>
    </row>
    <row r="12" spans="1:10" ht="18" customHeight="1" x14ac:dyDescent="0.25">
      <c r="A12" s="212"/>
      <c r="B12" s="213"/>
      <c r="C12" s="212"/>
      <c r="D12" s="214"/>
      <c r="E12" s="418"/>
      <c r="F12" s="419">
        <f t="shared" si="0"/>
        <v>0</v>
      </c>
      <c r="H12" s="4"/>
      <c r="I12" s="4"/>
      <c r="J12" s="4"/>
    </row>
    <row r="13" spans="1:10" ht="18" customHeight="1" x14ac:dyDescent="0.25">
      <c r="A13" s="212"/>
      <c r="B13" s="213"/>
      <c r="C13" s="212"/>
      <c r="D13" s="215"/>
      <c r="E13" s="418"/>
      <c r="F13" s="419">
        <f t="shared" si="0"/>
        <v>0</v>
      </c>
      <c r="H13" s="4"/>
      <c r="I13" s="4"/>
      <c r="J13" s="4"/>
    </row>
    <row r="14" spans="1:10" ht="18" customHeight="1" x14ac:dyDescent="0.25">
      <c r="A14" s="212"/>
      <c r="B14" s="213"/>
      <c r="C14" s="212"/>
      <c r="D14" s="215"/>
      <c r="E14" s="418"/>
      <c r="F14" s="419">
        <f t="shared" si="0"/>
        <v>0</v>
      </c>
      <c r="H14" s="4"/>
      <c r="I14" s="217"/>
      <c r="J14" s="4"/>
    </row>
    <row r="15" spans="1:10" ht="18" customHeight="1" x14ac:dyDescent="0.25">
      <c r="A15" s="212"/>
      <c r="B15" s="213"/>
      <c r="C15" s="212"/>
      <c r="D15" s="215"/>
      <c r="E15" s="418"/>
      <c r="F15" s="419">
        <f t="shared" si="0"/>
        <v>0</v>
      </c>
      <c r="H15" s="4"/>
      <c r="I15" s="217"/>
      <c r="J15" s="4"/>
    </row>
    <row r="16" spans="1:10" ht="18" customHeight="1" x14ac:dyDescent="0.25">
      <c r="A16" s="212"/>
      <c r="B16" s="213"/>
      <c r="C16" s="212"/>
      <c r="D16" s="215"/>
      <c r="E16" s="418"/>
      <c r="F16" s="419">
        <f t="shared" si="0"/>
        <v>0</v>
      </c>
      <c r="I16" s="217"/>
      <c r="J16" s="4"/>
    </row>
    <row r="17" spans="1:11" ht="18" customHeight="1" x14ac:dyDescent="0.25">
      <c r="A17" s="212"/>
      <c r="B17" s="213"/>
      <c r="C17" s="212"/>
      <c r="D17" s="215"/>
      <c r="E17" s="418"/>
      <c r="F17" s="419">
        <f t="shared" si="0"/>
        <v>0</v>
      </c>
      <c r="H17" s="216"/>
      <c r="I17" s="217"/>
      <c r="J17" s="4"/>
    </row>
    <row r="18" spans="1:11" ht="18" customHeight="1" x14ac:dyDescent="0.25">
      <c r="A18" s="212"/>
      <c r="B18" s="213"/>
      <c r="C18" s="212"/>
      <c r="D18" s="215"/>
      <c r="E18" s="418"/>
      <c r="F18" s="419">
        <f t="shared" si="0"/>
        <v>0</v>
      </c>
      <c r="H18" s="216"/>
      <c r="I18" s="217"/>
      <c r="J18" s="4"/>
    </row>
    <row r="19" spans="1:11" ht="18" customHeight="1" x14ac:dyDescent="0.25">
      <c r="A19" s="212"/>
      <c r="B19" s="213"/>
      <c r="C19" s="212"/>
      <c r="D19" s="215"/>
      <c r="E19" s="418"/>
      <c r="F19" s="419">
        <f t="shared" si="0"/>
        <v>0</v>
      </c>
      <c r="H19" s="225"/>
      <c r="I19" s="217"/>
      <c r="J19" s="4"/>
    </row>
    <row r="20" spans="1:11" ht="18" customHeight="1" x14ac:dyDescent="0.25">
      <c r="A20" s="212"/>
      <c r="B20" s="213"/>
      <c r="C20" s="212"/>
      <c r="D20" s="215"/>
      <c r="E20" s="418"/>
      <c r="F20" s="419">
        <f t="shared" si="0"/>
        <v>0</v>
      </c>
      <c r="H20" s="225"/>
      <c r="I20" s="217"/>
      <c r="J20" s="4"/>
    </row>
    <row r="21" spans="1:11" ht="18" customHeight="1" x14ac:dyDescent="0.25">
      <c r="A21" s="212"/>
      <c r="B21" s="213"/>
      <c r="C21" s="212"/>
      <c r="D21" s="214"/>
      <c r="E21" s="420"/>
      <c r="F21" s="419">
        <f t="shared" si="0"/>
        <v>0</v>
      </c>
      <c r="H21" s="4"/>
    </row>
    <row r="22" spans="1:11" ht="18" customHeight="1" x14ac:dyDescent="0.25">
      <c r="A22" s="212"/>
      <c r="B22" s="213"/>
      <c r="C22" s="212"/>
      <c r="D22" s="214"/>
      <c r="E22" s="420"/>
      <c r="F22" s="419">
        <f t="shared" si="0"/>
        <v>0</v>
      </c>
      <c r="H22" s="4"/>
      <c r="I22" s="4"/>
      <c r="J22" s="217"/>
      <c r="K22" s="218"/>
    </row>
    <row r="23" spans="1:11" ht="18" customHeight="1" x14ac:dyDescent="0.25">
      <c r="A23" s="212"/>
      <c r="B23" s="213"/>
      <c r="C23" s="212"/>
      <c r="D23" s="214"/>
      <c r="E23" s="420"/>
      <c r="F23" s="419">
        <f t="shared" si="0"/>
        <v>0</v>
      </c>
      <c r="H23" s="4"/>
      <c r="I23" s="4"/>
      <c r="J23" s="217"/>
      <c r="K23" s="218"/>
    </row>
    <row r="24" spans="1:11" s="224" customFormat="1" ht="18" customHeight="1" x14ac:dyDescent="0.25">
      <c r="A24" s="219"/>
      <c r="B24" s="220" t="s">
        <v>87</v>
      </c>
      <c r="C24" s="219" t="s">
        <v>6</v>
      </c>
      <c r="D24" s="221" t="s">
        <v>49</v>
      </c>
      <c r="E24" s="222"/>
      <c r="F24" s="223">
        <f>+SUM(F11:F23)</f>
        <v>0</v>
      </c>
      <c r="H24" s="4"/>
      <c r="I24" s="217"/>
      <c r="J24" s="218"/>
    </row>
    <row r="25" spans="1:11" s="224" customFormat="1" ht="7.5" customHeight="1" thickBot="1" x14ac:dyDescent="0.3">
      <c r="A25" s="226"/>
      <c r="B25" s="227"/>
      <c r="C25" s="226"/>
      <c r="D25" s="228"/>
      <c r="E25" s="229"/>
      <c r="F25" s="230"/>
      <c r="H25" s="4"/>
      <c r="I25" s="216"/>
      <c r="J25" s="217"/>
      <c r="K25" s="216"/>
    </row>
    <row r="26" spans="1:11" ht="18" customHeight="1" thickBot="1" x14ac:dyDescent="0.3">
      <c r="A26" s="553" t="s">
        <v>50</v>
      </c>
      <c r="B26" s="554"/>
      <c r="C26" s="554"/>
      <c r="D26" s="554"/>
      <c r="E26" s="554"/>
      <c r="F26" s="555"/>
      <c r="H26" s="4"/>
      <c r="I26" s="216"/>
      <c r="J26" s="217"/>
      <c r="K26" s="218"/>
    </row>
    <row r="27" spans="1:11" ht="18" customHeight="1" x14ac:dyDescent="0.25">
      <c r="A27" s="212"/>
      <c r="B27" s="213"/>
      <c r="C27" s="212"/>
      <c r="D27" s="214"/>
      <c r="E27" s="418"/>
      <c r="F27" s="419">
        <f>(D27*E27)</f>
        <v>0</v>
      </c>
      <c r="H27" s="4"/>
    </row>
    <row r="28" spans="1:11" ht="18" customHeight="1" x14ac:dyDescent="0.25">
      <c r="A28" s="212"/>
      <c r="B28" s="213"/>
      <c r="C28" s="212"/>
      <c r="D28" s="214"/>
      <c r="E28" s="418"/>
      <c r="F28" s="419">
        <f>(D28*E28)</f>
        <v>0</v>
      </c>
      <c r="H28" s="4"/>
    </row>
    <row r="29" spans="1:11" ht="18" customHeight="1" x14ac:dyDescent="0.25">
      <c r="A29" s="212"/>
      <c r="B29" s="213"/>
      <c r="C29" s="212"/>
      <c r="D29" s="214"/>
      <c r="E29" s="418"/>
      <c r="F29" s="419">
        <f>(D29*E29)</f>
        <v>0</v>
      </c>
      <c r="H29" s="4"/>
    </row>
    <row r="30" spans="1:11" ht="18" customHeight="1" x14ac:dyDescent="0.25">
      <c r="A30" s="212"/>
      <c r="B30" s="213"/>
      <c r="C30" s="212"/>
      <c r="D30" s="214"/>
      <c r="E30" s="418"/>
      <c r="F30" s="419">
        <f t="shared" ref="F30:F35" si="1">(D30*E30)</f>
        <v>0</v>
      </c>
      <c r="H30" s="4"/>
    </row>
    <row r="31" spans="1:11" ht="18" customHeight="1" x14ac:dyDescent="0.25">
      <c r="A31" s="212"/>
      <c r="B31" s="213"/>
      <c r="C31" s="212"/>
      <c r="D31" s="214"/>
      <c r="E31" s="418"/>
      <c r="F31" s="419">
        <f t="shared" si="1"/>
        <v>0</v>
      </c>
      <c r="H31" s="4"/>
    </row>
    <row r="32" spans="1:11" ht="18" customHeight="1" x14ac:dyDescent="0.25">
      <c r="A32" s="212"/>
      <c r="B32" s="213"/>
      <c r="C32" s="212"/>
      <c r="D32" s="214"/>
      <c r="E32" s="418"/>
      <c r="F32" s="419">
        <f t="shared" si="1"/>
        <v>0</v>
      </c>
      <c r="H32" s="4"/>
    </row>
    <row r="33" spans="1:10" ht="18" customHeight="1" x14ac:dyDescent="0.25">
      <c r="A33" s="212"/>
      <c r="B33" s="213"/>
      <c r="C33" s="212"/>
      <c r="D33" s="214"/>
      <c r="E33" s="418"/>
      <c r="F33" s="419">
        <f t="shared" si="1"/>
        <v>0</v>
      </c>
      <c r="H33" s="216"/>
    </row>
    <row r="34" spans="1:10" ht="18" customHeight="1" x14ac:dyDescent="0.25">
      <c r="A34" s="212"/>
      <c r="B34" s="213"/>
      <c r="C34" s="212"/>
      <c r="D34" s="214"/>
      <c r="E34" s="418"/>
      <c r="F34" s="419">
        <f t="shared" si="1"/>
        <v>0</v>
      </c>
      <c r="H34" s="216"/>
    </row>
    <row r="35" spans="1:10" ht="18" customHeight="1" x14ac:dyDescent="0.25">
      <c r="A35" s="212"/>
      <c r="B35" s="213"/>
      <c r="C35" s="212"/>
      <c r="D35" s="214"/>
      <c r="E35" s="418"/>
      <c r="F35" s="419">
        <f t="shared" si="1"/>
        <v>0</v>
      </c>
      <c r="H35" s="225"/>
    </row>
    <row r="36" spans="1:10" ht="18" customHeight="1" x14ac:dyDescent="0.25">
      <c r="A36" s="212"/>
      <c r="B36" s="213"/>
      <c r="C36" s="212"/>
      <c r="D36" s="214"/>
      <c r="E36" s="418"/>
      <c r="F36" s="419">
        <f>(D36*E36)</f>
        <v>0</v>
      </c>
      <c r="H36" s="225"/>
    </row>
    <row r="37" spans="1:10" ht="18" customHeight="1" x14ac:dyDescent="0.25">
      <c r="A37" s="212"/>
      <c r="B37" s="213"/>
      <c r="C37" s="212"/>
      <c r="D37" s="214"/>
      <c r="E37" s="418"/>
      <c r="F37" s="419">
        <f>(D37*E37)</f>
        <v>0</v>
      </c>
      <c r="H37" s="4"/>
    </row>
    <row r="38" spans="1:10" ht="18" customHeight="1" x14ac:dyDescent="0.25">
      <c r="A38" s="212"/>
      <c r="B38" s="213"/>
      <c r="C38" s="212"/>
      <c r="D38" s="214"/>
      <c r="E38" s="418"/>
      <c r="F38" s="419">
        <f>($D38*E38)</f>
        <v>0</v>
      </c>
    </row>
    <row r="39" spans="1:10" ht="18" customHeight="1" x14ac:dyDescent="0.25">
      <c r="A39" s="212"/>
      <c r="B39" s="213"/>
      <c r="C39" s="212"/>
      <c r="D39" s="214"/>
      <c r="E39" s="418"/>
      <c r="F39" s="419">
        <f>D39*E39</f>
        <v>0</v>
      </c>
    </row>
    <row r="40" spans="1:10" s="224" customFormat="1" ht="18" customHeight="1" x14ac:dyDescent="0.25">
      <c r="A40" s="219"/>
      <c r="B40" s="231" t="s">
        <v>88</v>
      </c>
      <c r="C40" s="219"/>
      <c r="D40" s="221"/>
      <c r="E40" s="222"/>
      <c r="F40" s="223">
        <f>+SUM(F27:F39)</f>
        <v>0</v>
      </c>
      <c r="H40" s="3"/>
      <c r="I40" s="225"/>
      <c r="J40" s="225"/>
    </row>
    <row r="41" spans="1:10" s="224" customFormat="1" ht="7.5" customHeight="1" thickBot="1" x14ac:dyDescent="0.3">
      <c r="A41" s="226"/>
      <c r="B41" s="227"/>
      <c r="C41" s="226"/>
      <c r="D41" s="228"/>
      <c r="E41" s="229"/>
      <c r="F41" s="230"/>
      <c r="I41" s="225"/>
      <c r="J41" s="225"/>
    </row>
    <row r="42" spans="1:10" ht="18" customHeight="1" thickBot="1" x14ac:dyDescent="0.3">
      <c r="A42" s="556" t="s">
        <v>89</v>
      </c>
      <c r="B42" s="557"/>
      <c r="C42" s="557"/>
      <c r="D42" s="557"/>
      <c r="E42" s="557"/>
      <c r="F42" s="232">
        <f>F24+F40</f>
        <v>0</v>
      </c>
      <c r="I42" s="4"/>
      <c r="J42" s="4"/>
    </row>
    <row r="43" spans="1:10" ht="11.25" customHeight="1" x14ac:dyDescent="0.25">
      <c r="A43" s="233"/>
      <c r="B43" s="234"/>
      <c r="C43" s="234"/>
      <c r="D43" s="234"/>
      <c r="E43" s="234"/>
      <c r="F43" s="235"/>
    </row>
    <row r="44" spans="1:10" ht="18" customHeight="1" x14ac:dyDescent="0.25">
      <c r="A44" s="236"/>
      <c r="B44" s="237"/>
      <c r="D44" s="238" t="s">
        <v>90</v>
      </c>
      <c r="E44" s="239"/>
      <c r="F44" s="240">
        <f>F42</f>
        <v>0</v>
      </c>
    </row>
    <row r="45" spans="1:10" ht="6" customHeight="1" x14ac:dyDescent="0.25">
      <c r="A45" s="236"/>
      <c r="B45" s="237"/>
      <c r="D45" s="241"/>
      <c r="E45" s="239"/>
      <c r="F45" s="240"/>
    </row>
    <row r="46" spans="1:10" ht="18" customHeight="1" x14ac:dyDescent="0.25">
      <c r="A46" s="242"/>
      <c r="B46" s="549" t="s">
        <v>99</v>
      </c>
      <c r="C46" s="549"/>
      <c r="D46" s="549"/>
      <c r="E46" s="243"/>
      <c r="F46" s="244">
        <f>F44*VLOOKUP(B46,'Drop Down Data - DO NOT DELETE'!$B$5:$C$11,2)</f>
        <v>0</v>
      </c>
      <c r="H46" s="259" t="s">
        <v>107</v>
      </c>
    </row>
    <row r="47" spans="1:10" ht="6" customHeight="1" x14ac:dyDescent="0.25">
      <c r="A47" s="236"/>
      <c r="B47" s="245"/>
      <c r="D47" s="246"/>
      <c r="E47" s="247"/>
      <c r="F47" s="248"/>
    </row>
    <row r="48" spans="1:10" ht="18" customHeight="1" x14ac:dyDescent="0.25">
      <c r="A48" s="236"/>
      <c r="B48" s="245"/>
      <c r="D48" s="249" t="s">
        <v>43</v>
      </c>
      <c r="E48" s="247"/>
      <c r="F48" s="248">
        <f>SUM(F44:F46)</f>
        <v>0</v>
      </c>
    </row>
    <row r="49" spans="1:6" ht="6" customHeight="1" thickBot="1" x14ac:dyDescent="0.3">
      <c r="A49" s="250"/>
      <c r="B49" s="245"/>
      <c r="C49" s="245"/>
      <c r="D49" s="245"/>
      <c r="E49" s="245"/>
      <c r="F49" s="251"/>
    </row>
    <row r="50" spans="1:6" ht="28.5" customHeight="1" thickBot="1" x14ac:dyDescent="0.35">
      <c r="A50" s="252"/>
      <c r="B50" s="253" t="s">
        <v>96</v>
      </c>
      <c r="C50" s="546" t="s">
        <v>92</v>
      </c>
      <c r="D50" s="546"/>
      <c r="E50" s="547">
        <f>ROUNDUP(F48,-3)</f>
        <v>0</v>
      </c>
      <c r="F50" s="548"/>
    </row>
  </sheetData>
  <mergeCells count="12">
    <mergeCell ref="A6:F6"/>
    <mergeCell ref="C50:D50"/>
    <mergeCell ref="E50:F50"/>
    <mergeCell ref="B46:D46"/>
    <mergeCell ref="A10:F10"/>
    <mergeCell ref="A26:F26"/>
    <mergeCell ref="A42:E42"/>
    <mergeCell ref="A1:F1"/>
    <mergeCell ref="A2:F2"/>
    <mergeCell ref="A3:F3"/>
    <mergeCell ref="A4:F4"/>
    <mergeCell ref="A5:F5"/>
  </mergeCells>
  <pageMargins left="0.75" right="0.25" top="0.5" bottom="0.5" header="0.5" footer="0.5"/>
  <pageSetup scale="86" orientation="portrait" horizontalDpi="300" verticalDpi="300" r:id="rId1"/>
  <headerFooter alignWithMargins="0">
    <oddFooter>&amp;L&amp;"Calibri,Regular"&amp;9&amp;Z&amp;F&amp;R&amp;"Calibri,Regular"&amp;9&amp;D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'Drop Down Data - DO NOT DELETE'!$B$5:$B$11</xm:f>
          </x14:formula1>
          <xm:sqref>B46:D46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>
    <tabColor theme="3" tint="0.39997558519241921"/>
  </sheetPr>
  <dimension ref="A1:S48"/>
  <sheetViews>
    <sheetView zoomScaleNormal="100" workbookViewId="0">
      <selection activeCell="P48" sqref="P48"/>
    </sheetView>
  </sheetViews>
  <sheetFormatPr defaultColWidth="12.5703125" defaultRowHeight="18" customHeight="1" x14ac:dyDescent="0.2"/>
  <cols>
    <col min="1" max="1" width="10.85546875" style="63" customWidth="1"/>
    <col min="2" max="3" width="7.7109375" style="50" customWidth="1"/>
    <col min="4" max="4" width="10" style="50" customWidth="1"/>
    <col min="5" max="21" width="8.5703125" style="50" customWidth="1"/>
    <col min="22" max="16384" width="12.5703125" style="50"/>
  </cols>
  <sheetData>
    <row r="1" spans="1:19" ht="6.75" customHeight="1" x14ac:dyDescent="0.25">
      <c r="A1" s="683"/>
      <c r="B1" s="684"/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5"/>
    </row>
    <row r="2" spans="1:19" ht="15.75" x14ac:dyDescent="0.25">
      <c r="A2" s="561"/>
      <c r="B2" s="562"/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3"/>
      <c r="O2" s="259" t="s">
        <v>79</v>
      </c>
    </row>
    <row r="3" spans="1:19" ht="18.75" x14ac:dyDescent="0.3">
      <c r="A3" s="615"/>
      <c r="B3" s="616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7"/>
      <c r="O3" s="259" t="s">
        <v>80</v>
      </c>
    </row>
    <row r="4" spans="1:19" ht="15.75" x14ac:dyDescent="0.25">
      <c r="A4" s="618" t="s">
        <v>54</v>
      </c>
      <c r="B4" s="619"/>
      <c r="C4" s="619"/>
      <c r="D4" s="619"/>
      <c r="E4" s="619"/>
      <c r="F4" s="619"/>
      <c r="G4" s="619"/>
      <c r="H4" s="619"/>
      <c r="I4" s="619"/>
      <c r="J4" s="619"/>
      <c r="K4" s="619"/>
      <c r="L4" s="619"/>
      <c r="M4" s="620"/>
      <c r="O4" s="259"/>
    </row>
    <row r="5" spans="1:19" ht="15.75" x14ac:dyDescent="0.25">
      <c r="A5" s="618" t="s">
        <v>0</v>
      </c>
      <c r="B5" s="619"/>
      <c r="C5" s="619"/>
      <c r="D5" s="619"/>
      <c r="E5" s="619"/>
      <c r="F5" s="619"/>
      <c r="G5" s="619"/>
      <c r="H5" s="619"/>
      <c r="I5" s="619"/>
      <c r="J5" s="619"/>
      <c r="K5" s="619"/>
      <c r="L5" s="619"/>
      <c r="M5" s="620"/>
      <c r="O5" s="259"/>
    </row>
    <row r="6" spans="1:19" ht="15.75" x14ac:dyDescent="0.25">
      <c r="A6" s="621" t="s">
        <v>119</v>
      </c>
      <c r="B6" s="622"/>
      <c r="C6" s="622"/>
      <c r="D6" s="622"/>
      <c r="E6" s="622"/>
      <c r="F6" s="622"/>
      <c r="G6" s="622"/>
      <c r="H6" s="622"/>
      <c r="I6" s="622"/>
      <c r="J6" s="622"/>
      <c r="K6" s="622"/>
      <c r="L6" s="622"/>
      <c r="M6" s="623"/>
      <c r="O6" s="259" t="s">
        <v>81</v>
      </c>
    </row>
    <row r="7" spans="1:19" ht="15.75" x14ac:dyDescent="0.2">
      <c r="A7" s="8"/>
      <c r="B7" s="64"/>
      <c r="C7" s="10"/>
      <c r="D7" s="10"/>
      <c r="E7" s="10"/>
      <c r="F7" s="10"/>
      <c r="G7" s="51"/>
      <c r="H7" s="51"/>
      <c r="I7" s="11" t="s">
        <v>35</v>
      </c>
      <c r="J7" s="287"/>
      <c r="K7" s="11" t="s">
        <v>36</v>
      </c>
      <c r="L7" s="416"/>
      <c r="M7" s="290"/>
    </row>
    <row r="8" spans="1:19" ht="16.5" thickBot="1" x14ac:dyDescent="0.25">
      <c r="A8" s="5"/>
      <c r="B8" s="65"/>
      <c r="C8" s="66"/>
      <c r="D8" s="66"/>
      <c r="E8" s="67"/>
      <c r="F8" s="68"/>
      <c r="G8" s="65"/>
      <c r="H8" s="65"/>
      <c r="I8" s="69" t="s">
        <v>37</v>
      </c>
      <c r="J8" s="289"/>
      <c r="K8" s="69" t="s">
        <v>36</v>
      </c>
      <c r="L8" s="417"/>
      <c r="M8" s="291"/>
    </row>
    <row r="9" spans="1:19" ht="18" customHeight="1" x14ac:dyDescent="0.2">
      <c r="A9" s="690" t="s">
        <v>7</v>
      </c>
      <c r="B9" s="688" t="s">
        <v>8</v>
      </c>
      <c r="C9" s="688" t="s">
        <v>5</v>
      </c>
      <c r="D9" s="692" t="s">
        <v>63</v>
      </c>
      <c r="E9" s="694" t="s">
        <v>149</v>
      </c>
      <c r="F9" s="695"/>
      <c r="G9" s="695"/>
      <c r="H9" s="695"/>
      <c r="I9" s="695"/>
      <c r="J9" s="695"/>
      <c r="K9" s="695"/>
      <c r="L9" s="695"/>
      <c r="M9" s="696"/>
    </row>
    <row r="10" spans="1:19" ht="18" customHeight="1" thickBot="1" x14ac:dyDescent="0.25">
      <c r="A10" s="691"/>
      <c r="B10" s="689"/>
      <c r="C10" s="689"/>
      <c r="D10" s="693"/>
      <c r="E10" s="122">
        <v>3</v>
      </c>
      <c r="F10" s="123">
        <v>4</v>
      </c>
      <c r="G10" s="123">
        <v>5</v>
      </c>
      <c r="H10" s="123">
        <v>6</v>
      </c>
      <c r="I10" s="123">
        <v>7</v>
      </c>
      <c r="J10" s="123">
        <v>8</v>
      </c>
      <c r="K10" s="292">
        <v>9</v>
      </c>
      <c r="L10" s="293">
        <v>10</v>
      </c>
      <c r="M10" s="124">
        <v>14</v>
      </c>
      <c r="N10" s="123">
        <v>11</v>
      </c>
      <c r="O10" s="123">
        <v>18</v>
      </c>
      <c r="Q10" s="697" t="s">
        <v>170</v>
      </c>
      <c r="R10" s="697"/>
      <c r="S10" s="697"/>
    </row>
    <row r="11" spans="1:19" ht="18" customHeight="1" x14ac:dyDescent="0.2">
      <c r="A11" s="173" t="s">
        <v>24</v>
      </c>
      <c r="B11" s="75">
        <v>4</v>
      </c>
      <c r="C11" s="75">
        <v>124</v>
      </c>
      <c r="D11" s="72">
        <v>28.25</v>
      </c>
      <c r="E11" s="73" t="str">
        <f>IF($B11=VLOOKUP(E$10,'Drop Down Data - DO NOT DELETE'!$B$17:$F$27,2),(+$C11*$D11*VLOOKUP(E$10,'Drop Down Data - DO NOT DELETE'!$B$17:$F$27,5)),"     ---")</f>
        <v xml:space="preserve">     ---</v>
      </c>
      <c r="F11" s="73">
        <f>IF($B11=VLOOKUP(F$10,'Drop Down Data - DO NOT DELETE'!$B$17:$F$27,2),(+$C11*$D11*VLOOKUP(F$10,'Drop Down Data - DO NOT DELETE'!$B$17:$F$27,5)),"     ---")</f>
        <v>2340.0040000000004</v>
      </c>
      <c r="G11" s="73" t="str">
        <f>IF($B11=VLOOKUP(G$10,'Drop Down Data - DO NOT DELETE'!$B$17:$F$27,2),(+$C11*$D11*VLOOKUP(G$10,'Drop Down Data - DO NOT DELETE'!$B$17:$F$27,5)),"     ---")</f>
        <v xml:space="preserve">     ---</v>
      </c>
      <c r="H11" s="73" t="str">
        <f>IF($B11=VLOOKUP(H$10,'Drop Down Data - DO NOT DELETE'!$B$17:$F$27,2),(+$C11*$D11*VLOOKUP(H$10,'Drop Down Data - DO NOT DELETE'!$B$17:$F$27,5)),"     ---")</f>
        <v xml:space="preserve">     ---</v>
      </c>
      <c r="I11" s="73" t="str">
        <f>IF($B11=VLOOKUP(I$10,'Drop Down Data - DO NOT DELETE'!$B$17:$F$27,2),(+$C11*$D11*VLOOKUP(I$10,'Drop Down Data - DO NOT DELETE'!$B$17:$F$27,5)),"     ---")</f>
        <v xml:space="preserve">     ---</v>
      </c>
      <c r="J11" s="73" t="str">
        <f>IF($B11=VLOOKUP(J$10,'Drop Down Data - DO NOT DELETE'!$B$17:$F$27,2),(+$C11*$D11*VLOOKUP(J$10,'Drop Down Data - DO NOT DELETE'!$B$17:$F$27,5)),"     ---")</f>
        <v xml:space="preserve">     ---</v>
      </c>
      <c r="K11" s="73" t="str">
        <f>IF($B11=VLOOKUP(K$10,'Drop Down Data - DO NOT DELETE'!$B$17:$F$27,2),(+$C11*$D11*VLOOKUP(K$10,'Drop Down Data - DO NOT DELETE'!$B$17:$F$27,5)),"     ---")</f>
        <v xml:space="preserve">     ---</v>
      </c>
      <c r="L11" s="73" t="str">
        <f>IF($B11=VLOOKUP(L$10,'Drop Down Data - DO NOT DELETE'!$B$17:$F$27,2),(+$C11*$D11*VLOOKUP(L$10,'Drop Down Data - DO NOT DELETE'!$B$17:$F$27,5)),"     ---")</f>
        <v xml:space="preserve">     ---</v>
      </c>
      <c r="M11" s="91" t="str">
        <f>IF($B11=VLOOKUP(M$10,'Drop Down Data - DO NOT DELETE'!$B$17:$F$27,2),(+$C11*$D11*VLOOKUP(M$10,'Drop Down Data - DO NOT DELETE'!$B$17:$F$27,5)),"     ---")</f>
        <v xml:space="preserve">     ---</v>
      </c>
      <c r="N11" s="73" t="str">
        <f>IF($B11=VLOOKUP(N$10,'Drop Down Data - DO NOT DELETE'!$B$17:$F$27,2),(+$C11*$D11*VLOOKUP(N$10,'Drop Down Data - DO NOT DELETE'!$B$17:$F$27,5)),"     ---")</f>
        <v xml:space="preserve">     ---</v>
      </c>
      <c r="O11" s="73" t="str">
        <f>IF($B11=VLOOKUP(O$10,'Drop Down Data - DO NOT DELETE'!$B$17:$F$27,2),(+$C11*$D11*VLOOKUP(O$10,'Drop Down Data - DO NOT DELETE'!$B$17:$F$27,5)),"     ---")</f>
        <v xml:space="preserve">     ---</v>
      </c>
      <c r="Q11" s="697"/>
      <c r="R11" s="697"/>
      <c r="S11" s="697"/>
    </row>
    <row r="12" spans="1:19" ht="18" customHeight="1" x14ac:dyDescent="0.2">
      <c r="A12" s="173" t="s">
        <v>25</v>
      </c>
      <c r="B12" s="75">
        <v>4</v>
      </c>
      <c r="C12" s="75">
        <v>146</v>
      </c>
      <c r="D12" s="72">
        <v>5.79</v>
      </c>
      <c r="E12" s="73" t="str">
        <f>IF($B12=VLOOKUP(E$10,'Drop Down Data - DO NOT DELETE'!$B$17:$F$27,2),(+$C12*$D12*VLOOKUP(E$10,'Drop Down Data - DO NOT DELETE'!$B$17:$F$27,5)),"     ---")</f>
        <v xml:space="preserve">     ---</v>
      </c>
      <c r="F12" s="73">
        <f>IF($B12=VLOOKUP(F$10,'Drop Down Data - DO NOT DELETE'!$B$17:$F$27,2),(+$C12*$D12*VLOOKUP(F$10,'Drop Down Data - DO NOT DELETE'!$B$17:$F$27,5)),"     ---")</f>
        <v>564.68712000000005</v>
      </c>
      <c r="G12" s="73" t="str">
        <f>IF($B12=VLOOKUP(G$10,'Drop Down Data - DO NOT DELETE'!$B$17:$F$27,2),(+$C12*$D12*VLOOKUP(G$10,'Drop Down Data - DO NOT DELETE'!$B$17:$F$27,5)),"     ---")</f>
        <v xml:space="preserve">     ---</v>
      </c>
      <c r="H12" s="73" t="str">
        <f>IF($B12=VLOOKUP(H$10,'Drop Down Data - DO NOT DELETE'!$B$17:$F$27,2),(+$C12*$D12*VLOOKUP(H$10,'Drop Down Data - DO NOT DELETE'!$B$17:$F$27,5)),"     ---")</f>
        <v xml:space="preserve">     ---</v>
      </c>
      <c r="I12" s="73" t="str">
        <f>IF($B12=VLOOKUP(I$10,'Drop Down Data - DO NOT DELETE'!$B$17:$F$27,2),(+$C12*$D12*VLOOKUP(I$10,'Drop Down Data - DO NOT DELETE'!$B$17:$F$27,5)),"     ---")</f>
        <v xml:space="preserve">     ---</v>
      </c>
      <c r="J12" s="73" t="str">
        <f>IF($B12=VLOOKUP(J$10,'Drop Down Data - DO NOT DELETE'!$B$17:$F$27,2),(+$C12*$D12*VLOOKUP(J$10,'Drop Down Data - DO NOT DELETE'!$B$17:$F$27,5)),"     ---")</f>
        <v xml:space="preserve">     ---</v>
      </c>
      <c r="K12" s="73" t="str">
        <f>IF($B12=VLOOKUP(K$10,'Drop Down Data - DO NOT DELETE'!$B$17:$F$27,2),(+$C12*$D12*VLOOKUP(K$10,'Drop Down Data - DO NOT DELETE'!$B$17:$F$27,5)),"     ---")</f>
        <v xml:space="preserve">     ---</v>
      </c>
      <c r="L12" s="73" t="str">
        <f>IF($B12=VLOOKUP(L$10,'Drop Down Data - DO NOT DELETE'!$B$17:$F$27,2),(+$C12*$D12*VLOOKUP(L$10,'Drop Down Data - DO NOT DELETE'!$B$17:$F$27,5)),"     ---")</f>
        <v xml:space="preserve">     ---</v>
      </c>
      <c r="M12" s="91" t="str">
        <f>IF($B12=VLOOKUP(M$10,'Drop Down Data - DO NOT DELETE'!$B$17:$F$27,2),(+$C12*$D12*VLOOKUP(M$10,'Drop Down Data - DO NOT DELETE'!$B$17:$F$27,5)),"     ---")</f>
        <v xml:space="preserve">     ---</v>
      </c>
      <c r="N12" s="73" t="str">
        <f>IF($B12=VLOOKUP(N$10,'Drop Down Data - DO NOT DELETE'!$B$17:$F$27,2),(+$C12*$D12*VLOOKUP(N$10,'Drop Down Data - DO NOT DELETE'!$B$17:$F$27,5)),"     ---")</f>
        <v xml:space="preserve">     ---</v>
      </c>
      <c r="O12" s="73" t="str">
        <f>IF($B12=VLOOKUP(O$10,'Drop Down Data - DO NOT DELETE'!$B$17:$F$27,2),(+$C12*$D12*VLOOKUP(O$10,'Drop Down Data - DO NOT DELETE'!$B$17:$F$27,5)),"     ---")</f>
        <v xml:space="preserve">     ---</v>
      </c>
      <c r="Q12" s="697"/>
      <c r="R12" s="697"/>
      <c r="S12" s="697"/>
    </row>
    <row r="13" spans="1:19" ht="18" customHeight="1" x14ac:dyDescent="0.2">
      <c r="A13" s="173" t="s">
        <v>26</v>
      </c>
      <c r="B13" s="75">
        <v>4</v>
      </c>
      <c r="C13" s="75">
        <v>16</v>
      </c>
      <c r="D13" s="72">
        <v>9.02</v>
      </c>
      <c r="E13" s="73" t="str">
        <f>IF($B13=VLOOKUP(E$10,'Drop Down Data - DO NOT DELETE'!$B$17:$F$27,2),(+$C13*$D13*VLOOKUP(E$10,'Drop Down Data - DO NOT DELETE'!$B$17:$F$27,5)),"     ---")</f>
        <v xml:space="preserve">     ---</v>
      </c>
      <c r="F13" s="73">
        <f>IF($B13=VLOOKUP(F$10,'Drop Down Data - DO NOT DELETE'!$B$17:$F$27,2),(+$C13*$D13*VLOOKUP(F$10,'Drop Down Data - DO NOT DELETE'!$B$17:$F$27,5)),"     ---")</f>
        <v>96.405760000000001</v>
      </c>
      <c r="G13" s="73" t="str">
        <f>IF($B13=VLOOKUP(G$10,'Drop Down Data - DO NOT DELETE'!$B$17:$F$27,2),(+$C13*$D13*VLOOKUP(G$10,'Drop Down Data - DO NOT DELETE'!$B$17:$F$27,5)),"     ---")</f>
        <v xml:space="preserve">     ---</v>
      </c>
      <c r="H13" s="73" t="str">
        <f>IF($B13=VLOOKUP(H$10,'Drop Down Data - DO NOT DELETE'!$B$17:$F$27,2),(+$C13*$D13*VLOOKUP(H$10,'Drop Down Data - DO NOT DELETE'!$B$17:$F$27,5)),"     ---")</f>
        <v xml:space="preserve">     ---</v>
      </c>
      <c r="I13" s="73" t="str">
        <f>IF($B13=VLOOKUP(I$10,'Drop Down Data - DO NOT DELETE'!$B$17:$F$27,2),(+$C13*$D13*VLOOKUP(I$10,'Drop Down Data - DO NOT DELETE'!$B$17:$F$27,5)),"     ---")</f>
        <v xml:space="preserve">     ---</v>
      </c>
      <c r="J13" s="73" t="str">
        <f>IF($B13=VLOOKUP(J$10,'Drop Down Data - DO NOT DELETE'!$B$17:$F$27,2),(+$C13*$D13*VLOOKUP(J$10,'Drop Down Data - DO NOT DELETE'!$B$17:$F$27,5)),"     ---")</f>
        <v xml:space="preserve">     ---</v>
      </c>
      <c r="K13" s="73" t="str">
        <f>IF($B13=VLOOKUP(K$10,'Drop Down Data - DO NOT DELETE'!$B$17:$F$27,2),(+$C13*$D13*VLOOKUP(K$10,'Drop Down Data - DO NOT DELETE'!$B$17:$F$27,5)),"     ---")</f>
        <v xml:space="preserve">     ---</v>
      </c>
      <c r="L13" s="73" t="str">
        <f>IF($B13=VLOOKUP(L$10,'Drop Down Data - DO NOT DELETE'!$B$17:$F$27,2),(+$C13*$D13*VLOOKUP(L$10,'Drop Down Data - DO NOT DELETE'!$B$17:$F$27,5)),"     ---")</f>
        <v xml:space="preserve">     ---</v>
      </c>
      <c r="M13" s="91" t="str">
        <f>IF($B13=VLOOKUP(M$10,'Drop Down Data - DO NOT DELETE'!$B$17:$F$27,2),(+$C13*$D13*VLOOKUP(M$10,'Drop Down Data - DO NOT DELETE'!$B$17:$F$27,5)),"     ---")</f>
        <v xml:space="preserve">     ---</v>
      </c>
      <c r="N13" s="73" t="str">
        <f>IF($B13=VLOOKUP(N$10,'Drop Down Data - DO NOT DELETE'!$B$17:$F$27,2),(+$C13*$D13*VLOOKUP(N$10,'Drop Down Data - DO NOT DELETE'!$B$17:$F$27,5)),"     ---")</f>
        <v xml:space="preserve">     ---</v>
      </c>
      <c r="O13" s="73" t="str">
        <f>IF($B13=VLOOKUP(O$10,'Drop Down Data - DO NOT DELETE'!$B$17:$F$27,2),(+$C13*$D13*VLOOKUP(O$10,'Drop Down Data - DO NOT DELETE'!$B$17:$F$27,5)),"     ---")</f>
        <v xml:space="preserve">     ---</v>
      </c>
      <c r="Q13" s="697"/>
      <c r="R13" s="697"/>
      <c r="S13" s="697"/>
    </row>
    <row r="14" spans="1:19" ht="18" customHeight="1" x14ac:dyDescent="0.2">
      <c r="A14" s="173" t="s">
        <v>27</v>
      </c>
      <c r="B14" s="75">
        <v>4</v>
      </c>
      <c r="C14" s="75">
        <v>28</v>
      </c>
      <c r="D14" s="72">
        <v>4.25</v>
      </c>
      <c r="E14" s="73" t="str">
        <f>IF($B14=VLOOKUP(E$10,'Drop Down Data - DO NOT DELETE'!$B$17:$F$27,2),(+$C14*$D14*VLOOKUP(E$10,'Drop Down Data - DO NOT DELETE'!$B$17:$F$27,5)),"     ---")</f>
        <v xml:space="preserve">     ---</v>
      </c>
      <c r="F14" s="73">
        <f>IF($B14=VLOOKUP(F$10,'Drop Down Data - DO NOT DELETE'!$B$17:$F$27,2),(+$C14*$D14*VLOOKUP(F$10,'Drop Down Data - DO NOT DELETE'!$B$17:$F$27,5)),"     ---")</f>
        <v>79.492000000000004</v>
      </c>
      <c r="G14" s="73" t="str">
        <f>IF($B14=VLOOKUP(G$10,'Drop Down Data - DO NOT DELETE'!$B$17:$F$27,2),(+$C14*$D14*VLOOKUP(G$10,'Drop Down Data - DO NOT DELETE'!$B$17:$F$27,5)),"     ---")</f>
        <v xml:space="preserve">     ---</v>
      </c>
      <c r="H14" s="73" t="str">
        <f>IF($B14=VLOOKUP(H$10,'Drop Down Data - DO NOT DELETE'!$B$17:$F$27,2),(+$C14*$D14*VLOOKUP(H$10,'Drop Down Data - DO NOT DELETE'!$B$17:$F$27,5)),"     ---")</f>
        <v xml:space="preserve">     ---</v>
      </c>
      <c r="I14" s="73" t="str">
        <f>IF($B14=VLOOKUP(I$10,'Drop Down Data - DO NOT DELETE'!$B$17:$F$27,2),(+$C14*$D14*VLOOKUP(I$10,'Drop Down Data - DO NOT DELETE'!$B$17:$F$27,5)),"     ---")</f>
        <v xml:space="preserve">     ---</v>
      </c>
      <c r="J14" s="73" t="str">
        <f>IF($B14=VLOOKUP(J$10,'Drop Down Data - DO NOT DELETE'!$B$17:$F$27,2),(+$C14*$D14*VLOOKUP(J$10,'Drop Down Data - DO NOT DELETE'!$B$17:$F$27,5)),"     ---")</f>
        <v xml:space="preserve">     ---</v>
      </c>
      <c r="K14" s="73" t="str">
        <f>IF($B14=VLOOKUP(K$10,'Drop Down Data - DO NOT DELETE'!$B$17:$F$27,2),(+$C14*$D14*VLOOKUP(K$10,'Drop Down Data - DO NOT DELETE'!$B$17:$F$27,5)),"     ---")</f>
        <v xml:space="preserve">     ---</v>
      </c>
      <c r="L14" s="73" t="str">
        <f>IF($B14=VLOOKUP(L$10,'Drop Down Data - DO NOT DELETE'!$B$17:$F$27,2),(+$C14*$D14*VLOOKUP(L$10,'Drop Down Data - DO NOT DELETE'!$B$17:$F$27,5)),"     ---")</f>
        <v xml:space="preserve">     ---</v>
      </c>
      <c r="M14" s="91" t="str">
        <f>IF($B14=VLOOKUP(M$10,'Drop Down Data - DO NOT DELETE'!$B$17:$F$27,2),(+$C14*$D14*VLOOKUP(M$10,'Drop Down Data - DO NOT DELETE'!$B$17:$F$27,5)),"     ---")</f>
        <v xml:space="preserve">     ---</v>
      </c>
      <c r="N14" s="73" t="str">
        <f>IF($B14=VLOOKUP(N$10,'Drop Down Data - DO NOT DELETE'!$B$17:$F$27,2),(+$C14*$D14*VLOOKUP(N$10,'Drop Down Data - DO NOT DELETE'!$B$17:$F$27,5)),"     ---")</f>
        <v xml:space="preserve">     ---</v>
      </c>
      <c r="O14" s="73" t="str">
        <f>IF($B14=VLOOKUP(O$10,'Drop Down Data - DO NOT DELETE'!$B$17:$F$27,2),(+$C14*$D14*VLOOKUP(O$10,'Drop Down Data - DO NOT DELETE'!$B$17:$F$27,5)),"     ---")</f>
        <v xml:space="preserve">     ---</v>
      </c>
    </row>
    <row r="15" spans="1:19" ht="18" customHeight="1" x14ac:dyDescent="0.2">
      <c r="A15" s="173" t="s">
        <v>28</v>
      </c>
      <c r="B15" s="75">
        <v>4</v>
      </c>
      <c r="C15" s="75">
        <v>108</v>
      </c>
      <c r="D15" s="72">
        <v>5.15</v>
      </c>
      <c r="E15" s="73" t="str">
        <f>IF($B15=VLOOKUP(E$10,'Drop Down Data - DO NOT DELETE'!$B$17:$F$27,2),(+$C15*$D15*VLOOKUP(E$10,'Drop Down Data - DO NOT DELETE'!$B$17:$F$27,5)),"     ---")</f>
        <v xml:space="preserve">     ---</v>
      </c>
      <c r="F15" s="73">
        <f>IF($B15=VLOOKUP(F$10,'Drop Down Data - DO NOT DELETE'!$B$17:$F$27,2),(+$C15*$D15*VLOOKUP(F$10,'Drop Down Data - DO NOT DELETE'!$B$17:$F$27,5)),"     ---")</f>
        <v>371.54160000000007</v>
      </c>
      <c r="G15" s="73" t="str">
        <f>IF($B15=VLOOKUP(G$10,'Drop Down Data - DO NOT DELETE'!$B$17:$F$27,2),(+$C15*$D15*VLOOKUP(G$10,'Drop Down Data - DO NOT DELETE'!$B$17:$F$27,5)),"     ---")</f>
        <v xml:space="preserve">     ---</v>
      </c>
      <c r="H15" s="73" t="str">
        <f>IF($B15=VLOOKUP(H$10,'Drop Down Data - DO NOT DELETE'!$B$17:$F$27,2),(+$C15*$D15*VLOOKUP(H$10,'Drop Down Data - DO NOT DELETE'!$B$17:$F$27,5)),"     ---")</f>
        <v xml:space="preserve">     ---</v>
      </c>
      <c r="I15" s="73" t="str">
        <f>IF($B15=VLOOKUP(I$10,'Drop Down Data - DO NOT DELETE'!$B$17:$F$27,2),(+$C15*$D15*VLOOKUP(I$10,'Drop Down Data - DO NOT DELETE'!$B$17:$F$27,5)),"     ---")</f>
        <v xml:space="preserve">     ---</v>
      </c>
      <c r="J15" s="73" t="str">
        <f>IF($B15=VLOOKUP(J$10,'Drop Down Data - DO NOT DELETE'!$B$17:$F$27,2),(+$C15*$D15*VLOOKUP(J$10,'Drop Down Data - DO NOT DELETE'!$B$17:$F$27,5)),"     ---")</f>
        <v xml:space="preserve">     ---</v>
      </c>
      <c r="K15" s="73" t="str">
        <f>IF($B15=VLOOKUP(K$10,'Drop Down Data - DO NOT DELETE'!$B$17:$F$27,2),(+$C15*$D15*VLOOKUP(K$10,'Drop Down Data - DO NOT DELETE'!$B$17:$F$27,5)),"     ---")</f>
        <v xml:space="preserve">     ---</v>
      </c>
      <c r="L15" s="73" t="str">
        <f>IF($B15=VLOOKUP(L$10,'Drop Down Data - DO NOT DELETE'!$B$17:$F$27,2),(+$C15*$D15*VLOOKUP(L$10,'Drop Down Data - DO NOT DELETE'!$B$17:$F$27,5)),"     ---")</f>
        <v xml:space="preserve">     ---</v>
      </c>
      <c r="M15" s="91" t="str">
        <f>IF($B15=VLOOKUP(M$10,'Drop Down Data - DO NOT DELETE'!$B$17:$F$27,2),(+$C15*$D15*VLOOKUP(M$10,'Drop Down Data - DO NOT DELETE'!$B$17:$F$27,5)),"     ---")</f>
        <v xml:space="preserve">     ---</v>
      </c>
      <c r="N15" s="73" t="str">
        <f>IF($B15=VLOOKUP(N$10,'Drop Down Data - DO NOT DELETE'!$B$17:$F$27,2),(+$C15*$D15*VLOOKUP(N$10,'Drop Down Data - DO NOT DELETE'!$B$17:$F$27,5)),"     ---")</f>
        <v xml:space="preserve">     ---</v>
      </c>
      <c r="O15" s="73" t="str">
        <f>IF($B15=VLOOKUP(O$10,'Drop Down Data - DO NOT DELETE'!$B$17:$F$27,2),(+$C15*$D15*VLOOKUP(O$10,'Drop Down Data - DO NOT DELETE'!$B$17:$F$27,5)),"     ---")</f>
        <v xml:space="preserve">     ---</v>
      </c>
    </row>
    <row r="16" spans="1:19" ht="18" customHeight="1" x14ac:dyDescent="0.2">
      <c r="A16" s="173" t="s">
        <v>71</v>
      </c>
      <c r="B16" s="75">
        <v>4</v>
      </c>
      <c r="C16" s="75">
        <v>136</v>
      </c>
      <c r="D16" s="72">
        <v>6.13</v>
      </c>
      <c r="E16" s="73" t="str">
        <f>IF($B16=VLOOKUP(E$10,'Drop Down Data - DO NOT DELETE'!$B$17:$F$27,2),(+$C16*$D16*VLOOKUP(E$10,'Drop Down Data - DO NOT DELETE'!$B$17:$F$27,5)),"     ---")</f>
        <v xml:space="preserve">     ---</v>
      </c>
      <c r="F16" s="73">
        <f>IF($B16=VLOOKUP(F$10,'Drop Down Data - DO NOT DELETE'!$B$17:$F$27,2),(+$C16*$D16*VLOOKUP(F$10,'Drop Down Data - DO NOT DELETE'!$B$17:$F$27,5)),"     ---")</f>
        <v>556.89823999999999</v>
      </c>
      <c r="G16" s="73" t="str">
        <f>IF($B16=VLOOKUP(G$10,'Drop Down Data - DO NOT DELETE'!$B$17:$F$27,2),(+$C16*$D16*VLOOKUP(G$10,'Drop Down Data - DO NOT DELETE'!$B$17:$F$27,5)),"     ---")</f>
        <v xml:space="preserve">     ---</v>
      </c>
      <c r="H16" s="73" t="str">
        <f>IF($B16=VLOOKUP(H$10,'Drop Down Data - DO NOT DELETE'!$B$17:$F$27,2),(+$C16*$D16*VLOOKUP(H$10,'Drop Down Data - DO NOT DELETE'!$B$17:$F$27,5)),"     ---")</f>
        <v xml:space="preserve">     ---</v>
      </c>
      <c r="I16" s="73" t="str">
        <f>IF($B16=VLOOKUP(I$10,'Drop Down Data - DO NOT DELETE'!$B$17:$F$27,2),(+$C16*$D16*VLOOKUP(I$10,'Drop Down Data - DO NOT DELETE'!$B$17:$F$27,5)),"     ---")</f>
        <v xml:space="preserve">     ---</v>
      </c>
      <c r="J16" s="73" t="str">
        <f>IF($B16=VLOOKUP(J$10,'Drop Down Data - DO NOT DELETE'!$B$17:$F$27,2),(+$C16*$D16*VLOOKUP(J$10,'Drop Down Data - DO NOT DELETE'!$B$17:$F$27,5)),"     ---")</f>
        <v xml:space="preserve">     ---</v>
      </c>
      <c r="K16" s="73" t="str">
        <f>IF($B16=VLOOKUP(K$10,'Drop Down Data - DO NOT DELETE'!$B$17:$F$27,2),(+$C16*$D16*VLOOKUP(K$10,'Drop Down Data - DO NOT DELETE'!$B$17:$F$27,5)),"     ---")</f>
        <v xml:space="preserve">     ---</v>
      </c>
      <c r="L16" s="73" t="str">
        <f>IF($B16=VLOOKUP(L$10,'Drop Down Data - DO NOT DELETE'!$B$17:$F$27,2),(+$C16*$D16*VLOOKUP(L$10,'Drop Down Data - DO NOT DELETE'!$B$17:$F$27,5)),"     ---")</f>
        <v xml:space="preserve">     ---</v>
      </c>
      <c r="M16" s="91" t="str">
        <f>IF($B16=VLOOKUP(M$10,'Drop Down Data - DO NOT DELETE'!$B$17:$F$27,2),(+$C16*$D16*VLOOKUP(M$10,'Drop Down Data - DO NOT DELETE'!$B$17:$F$27,5)),"     ---")</f>
        <v xml:space="preserve">     ---</v>
      </c>
      <c r="N16" s="73" t="str">
        <f>IF($B16=VLOOKUP(N$10,'Drop Down Data - DO NOT DELETE'!$B$17:$F$27,2),(+$C16*$D16*VLOOKUP(N$10,'Drop Down Data - DO NOT DELETE'!$B$17:$F$27,5)),"     ---")</f>
        <v xml:space="preserve">     ---</v>
      </c>
      <c r="O16" s="73" t="str">
        <f>IF($B16=VLOOKUP(O$10,'Drop Down Data - DO NOT DELETE'!$B$17:$F$27,2),(+$C16*$D16*VLOOKUP(O$10,'Drop Down Data - DO NOT DELETE'!$B$17:$F$27,5)),"     ---")</f>
        <v xml:space="preserve">     ---</v>
      </c>
    </row>
    <row r="17" spans="1:15" ht="18" customHeight="1" x14ac:dyDescent="0.2">
      <c r="A17" s="173" t="s">
        <v>72</v>
      </c>
      <c r="B17" s="75">
        <v>4</v>
      </c>
      <c r="C17" s="75">
        <v>136</v>
      </c>
      <c r="D17" s="72">
        <v>2.5</v>
      </c>
      <c r="E17" s="73" t="str">
        <f>IF($B17=VLOOKUP(E$10,'Drop Down Data - DO NOT DELETE'!$B$17:$F$27,2),(+$C17*$D17*VLOOKUP(E$10,'Drop Down Data - DO NOT DELETE'!$B$17:$F$27,5)),"     ---")</f>
        <v xml:space="preserve">     ---</v>
      </c>
      <c r="F17" s="73">
        <f>IF($B17=VLOOKUP(F$10,'Drop Down Data - DO NOT DELETE'!$B$17:$F$27,2),(+$C17*$D17*VLOOKUP(F$10,'Drop Down Data - DO NOT DELETE'!$B$17:$F$27,5)),"     ---")</f>
        <v>227.12</v>
      </c>
      <c r="G17" s="73" t="str">
        <f>IF($B17=VLOOKUP(G$10,'Drop Down Data - DO NOT DELETE'!$B$17:$F$27,2),(+$C17*$D17*VLOOKUP(G$10,'Drop Down Data - DO NOT DELETE'!$B$17:$F$27,5)),"     ---")</f>
        <v xml:space="preserve">     ---</v>
      </c>
      <c r="H17" s="73" t="str">
        <f>IF($B17=VLOOKUP(H$10,'Drop Down Data - DO NOT DELETE'!$B$17:$F$27,2),(+$C17*$D17*VLOOKUP(H$10,'Drop Down Data - DO NOT DELETE'!$B$17:$F$27,5)),"     ---")</f>
        <v xml:space="preserve">     ---</v>
      </c>
      <c r="I17" s="73" t="str">
        <f>IF($B17=VLOOKUP(I$10,'Drop Down Data - DO NOT DELETE'!$B$17:$F$27,2),(+$C17*$D17*VLOOKUP(I$10,'Drop Down Data - DO NOT DELETE'!$B$17:$F$27,5)),"     ---")</f>
        <v xml:space="preserve">     ---</v>
      </c>
      <c r="J17" s="73" t="str">
        <f>IF($B17=VLOOKUP(J$10,'Drop Down Data - DO NOT DELETE'!$B$17:$F$27,2),(+$C17*$D17*VLOOKUP(J$10,'Drop Down Data - DO NOT DELETE'!$B$17:$F$27,5)),"     ---")</f>
        <v xml:space="preserve">     ---</v>
      </c>
      <c r="K17" s="73" t="str">
        <f>IF($B17=VLOOKUP(K$10,'Drop Down Data - DO NOT DELETE'!$B$17:$F$27,2),(+$C17*$D17*VLOOKUP(K$10,'Drop Down Data - DO NOT DELETE'!$B$17:$F$27,5)),"     ---")</f>
        <v xml:space="preserve">     ---</v>
      </c>
      <c r="L17" s="73" t="str">
        <f>IF($B17=VLOOKUP(L$10,'Drop Down Data - DO NOT DELETE'!$B$17:$F$27,2),(+$C17*$D17*VLOOKUP(L$10,'Drop Down Data - DO NOT DELETE'!$B$17:$F$27,5)),"     ---")</f>
        <v xml:space="preserve">     ---</v>
      </c>
      <c r="M17" s="91" t="str">
        <f>IF($B17=VLOOKUP(M$10,'Drop Down Data - DO NOT DELETE'!$B$17:$F$27,2),(+$C17*$D17*VLOOKUP(M$10,'Drop Down Data - DO NOT DELETE'!$B$17:$F$27,5)),"     ---")</f>
        <v xml:space="preserve">     ---</v>
      </c>
      <c r="N17" s="73" t="str">
        <f>IF($B17=VLOOKUP(N$10,'Drop Down Data - DO NOT DELETE'!$B$17:$F$27,2),(+$C17*$D17*VLOOKUP(N$10,'Drop Down Data - DO NOT DELETE'!$B$17:$F$27,5)),"     ---")</f>
        <v xml:space="preserve">     ---</v>
      </c>
      <c r="O17" s="73" t="str">
        <f>IF($B17=VLOOKUP(O$10,'Drop Down Data - DO NOT DELETE'!$B$17:$F$27,2),(+$C17*$D17*VLOOKUP(O$10,'Drop Down Data - DO NOT DELETE'!$B$17:$F$27,5)),"     ---")</f>
        <v xml:space="preserve">     ---</v>
      </c>
    </row>
    <row r="18" spans="1:15" ht="18" customHeight="1" x14ac:dyDescent="0.2">
      <c r="A18" s="173" t="s">
        <v>73</v>
      </c>
      <c r="B18" s="75">
        <v>4</v>
      </c>
      <c r="C18" s="75">
        <v>6</v>
      </c>
      <c r="D18" s="72">
        <v>15.17</v>
      </c>
      <c r="E18" s="73" t="str">
        <f>IF($B18=VLOOKUP(E$10,'Drop Down Data - DO NOT DELETE'!$B$17:$F$27,2),(+$C18*$D18*VLOOKUP(E$10,'Drop Down Data - DO NOT DELETE'!$B$17:$F$27,5)),"     ---")</f>
        <v xml:space="preserve">     ---</v>
      </c>
      <c r="F18" s="73">
        <f>IF($B18=VLOOKUP(F$10,'Drop Down Data - DO NOT DELETE'!$B$17:$F$27,2),(+$C18*$D18*VLOOKUP(F$10,'Drop Down Data - DO NOT DELETE'!$B$17:$F$27,5)),"     ---")</f>
        <v>60.801360000000003</v>
      </c>
      <c r="G18" s="73" t="str">
        <f>IF($B18=VLOOKUP(G$10,'Drop Down Data - DO NOT DELETE'!$B$17:$F$27,2),(+$C18*$D18*VLOOKUP(G$10,'Drop Down Data - DO NOT DELETE'!$B$17:$F$27,5)),"     ---")</f>
        <v xml:space="preserve">     ---</v>
      </c>
      <c r="H18" s="73" t="str">
        <f>IF($B18=VLOOKUP(H$10,'Drop Down Data - DO NOT DELETE'!$B$17:$F$27,2),(+$C18*$D18*VLOOKUP(H$10,'Drop Down Data - DO NOT DELETE'!$B$17:$F$27,5)),"     ---")</f>
        <v xml:space="preserve">     ---</v>
      </c>
      <c r="I18" s="73" t="str">
        <f>IF($B18=VLOOKUP(I$10,'Drop Down Data - DO NOT DELETE'!$B$17:$F$27,2),(+$C18*$D18*VLOOKUP(I$10,'Drop Down Data - DO NOT DELETE'!$B$17:$F$27,5)),"     ---")</f>
        <v xml:space="preserve">     ---</v>
      </c>
      <c r="J18" s="73" t="str">
        <f>IF($B18=VLOOKUP(J$10,'Drop Down Data - DO NOT DELETE'!$B$17:$F$27,2),(+$C18*$D18*VLOOKUP(J$10,'Drop Down Data - DO NOT DELETE'!$B$17:$F$27,5)),"     ---")</f>
        <v xml:space="preserve">     ---</v>
      </c>
      <c r="K18" s="73" t="str">
        <f>IF($B18=VLOOKUP(K$10,'Drop Down Data - DO NOT DELETE'!$B$17:$F$27,2),(+$C18*$D18*VLOOKUP(K$10,'Drop Down Data - DO NOT DELETE'!$B$17:$F$27,5)),"     ---")</f>
        <v xml:space="preserve">     ---</v>
      </c>
      <c r="L18" s="73" t="str">
        <f>IF($B18=VLOOKUP(L$10,'Drop Down Data - DO NOT DELETE'!$B$17:$F$27,2),(+$C18*$D18*VLOOKUP(L$10,'Drop Down Data - DO NOT DELETE'!$B$17:$F$27,5)),"     ---")</f>
        <v xml:space="preserve">     ---</v>
      </c>
      <c r="M18" s="91" t="str">
        <f>IF($B18=VLOOKUP(M$10,'Drop Down Data - DO NOT DELETE'!$B$17:$F$27,2),(+$C18*$D18*VLOOKUP(M$10,'Drop Down Data - DO NOT DELETE'!$B$17:$F$27,5)),"     ---")</f>
        <v xml:space="preserve">     ---</v>
      </c>
      <c r="N18" s="73" t="str">
        <f>IF($B18=VLOOKUP(N$10,'Drop Down Data - DO NOT DELETE'!$B$17:$F$27,2),(+$C18*$D18*VLOOKUP(N$10,'Drop Down Data - DO NOT DELETE'!$B$17:$F$27,5)),"     ---")</f>
        <v xml:space="preserve">     ---</v>
      </c>
      <c r="O18" s="73" t="str">
        <f>IF($B18=VLOOKUP(O$10,'Drop Down Data - DO NOT DELETE'!$B$17:$F$27,2),(+$C18*$D18*VLOOKUP(O$10,'Drop Down Data - DO NOT DELETE'!$B$17:$F$27,5)),"     ---")</f>
        <v xml:space="preserve">     ---</v>
      </c>
    </row>
    <row r="19" spans="1:15" ht="18" customHeight="1" x14ac:dyDescent="0.2">
      <c r="A19" s="173" t="s">
        <v>74</v>
      </c>
      <c r="B19" s="75">
        <v>4</v>
      </c>
      <c r="C19" s="75">
        <v>6</v>
      </c>
      <c r="D19" s="72">
        <v>15.333399999999999</v>
      </c>
      <c r="E19" s="73" t="str">
        <f>IF($B19=VLOOKUP(E$10,'Drop Down Data - DO NOT DELETE'!$B$17:$F$27,2),(+$C19*$D19*VLOOKUP(E$10,'Drop Down Data - DO NOT DELETE'!$B$17:$F$27,5)),"     ---")</f>
        <v xml:space="preserve">     ---</v>
      </c>
      <c r="F19" s="73">
        <f>IF($B19=VLOOKUP(F$10,'Drop Down Data - DO NOT DELETE'!$B$17:$F$27,2),(+$C19*$D19*VLOOKUP(F$10,'Drop Down Data - DO NOT DELETE'!$B$17:$F$27,5)),"     ---")</f>
        <v>61.456267200000006</v>
      </c>
      <c r="G19" s="73" t="str">
        <f>IF($B19=VLOOKUP(G$10,'Drop Down Data - DO NOT DELETE'!$B$17:$F$27,2),(+$C19*$D19*VLOOKUP(G$10,'Drop Down Data - DO NOT DELETE'!$B$17:$F$27,5)),"     ---")</f>
        <v xml:space="preserve">     ---</v>
      </c>
      <c r="H19" s="73" t="str">
        <f>IF($B19=VLOOKUP(H$10,'Drop Down Data - DO NOT DELETE'!$B$17:$F$27,2),(+$C19*$D19*VLOOKUP(H$10,'Drop Down Data - DO NOT DELETE'!$B$17:$F$27,5)),"     ---")</f>
        <v xml:space="preserve">     ---</v>
      </c>
      <c r="I19" s="73" t="str">
        <f>IF($B19=VLOOKUP(I$10,'Drop Down Data - DO NOT DELETE'!$B$17:$F$27,2),(+$C19*$D19*VLOOKUP(I$10,'Drop Down Data - DO NOT DELETE'!$B$17:$F$27,5)),"     ---")</f>
        <v xml:space="preserve">     ---</v>
      </c>
      <c r="J19" s="73" t="str">
        <f>IF($B19=VLOOKUP(J$10,'Drop Down Data - DO NOT DELETE'!$B$17:$F$27,2),(+$C19*$D19*VLOOKUP(J$10,'Drop Down Data - DO NOT DELETE'!$B$17:$F$27,5)),"     ---")</f>
        <v xml:space="preserve">     ---</v>
      </c>
      <c r="K19" s="73" t="str">
        <f>IF($B19=VLOOKUP(K$10,'Drop Down Data - DO NOT DELETE'!$B$17:$F$27,2),(+$C19*$D19*VLOOKUP(K$10,'Drop Down Data - DO NOT DELETE'!$B$17:$F$27,5)),"     ---")</f>
        <v xml:space="preserve">     ---</v>
      </c>
      <c r="L19" s="73" t="str">
        <f>IF($B19=VLOOKUP(L$10,'Drop Down Data - DO NOT DELETE'!$B$17:$F$27,2),(+$C19*$D19*VLOOKUP(L$10,'Drop Down Data - DO NOT DELETE'!$B$17:$F$27,5)),"     ---")</f>
        <v xml:space="preserve">     ---</v>
      </c>
      <c r="M19" s="91" t="str">
        <f>IF($B19=VLOOKUP(M$10,'Drop Down Data - DO NOT DELETE'!$B$17:$F$27,2),(+$C19*$D19*VLOOKUP(M$10,'Drop Down Data - DO NOT DELETE'!$B$17:$F$27,5)),"     ---")</f>
        <v xml:space="preserve">     ---</v>
      </c>
      <c r="N19" s="73" t="str">
        <f>IF($B19=VLOOKUP(N$10,'Drop Down Data - DO NOT DELETE'!$B$17:$F$27,2),(+$C19*$D19*VLOOKUP(N$10,'Drop Down Data - DO NOT DELETE'!$B$17:$F$27,5)),"     ---")</f>
        <v xml:space="preserve">     ---</v>
      </c>
      <c r="O19" s="73" t="str">
        <f>IF($B19=VLOOKUP(O$10,'Drop Down Data - DO NOT DELETE'!$B$17:$F$27,2),(+$C19*$D19*VLOOKUP(O$10,'Drop Down Data - DO NOT DELETE'!$B$17:$F$27,5)),"     ---")</f>
        <v xml:space="preserve">     ---</v>
      </c>
    </row>
    <row r="20" spans="1:15" ht="18" customHeight="1" x14ac:dyDescent="0.2">
      <c r="A20" s="173" t="s">
        <v>75</v>
      </c>
      <c r="B20" s="75">
        <v>4</v>
      </c>
      <c r="C20" s="75">
        <v>24</v>
      </c>
      <c r="D20" s="72">
        <v>6.86</v>
      </c>
      <c r="E20" s="73" t="str">
        <f>IF($B20=VLOOKUP(E$10,'Drop Down Data - DO NOT DELETE'!$B$17:$F$27,2),(+$C20*$D20*VLOOKUP(E$10,'Drop Down Data - DO NOT DELETE'!$B$17:$F$27,5)),"     ---")</f>
        <v xml:space="preserve">     ---</v>
      </c>
      <c r="F20" s="73">
        <f>IF($B20=VLOOKUP(F$10,'Drop Down Data - DO NOT DELETE'!$B$17:$F$27,2),(+$C20*$D20*VLOOKUP(F$10,'Drop Down Data - DO NOT DELETE'!$B$17:$F$27,5)),"     ---")</f>
        <v>109.97952000000002</v>
      </c>
      <c r="G20" s="73" t="str">
        <f>IF($B20=VLOOKUP(G$10,'Drop Down Data - DO NOT DELETE'!$B$17:$F$27,2),(+$C20*$D20*VLOOKUP(G$10,'Drop Down Data - DO NOT DELETE'!$B$17:$F$27,5)),"     ---")</f>
        <v xml:space="preserve">     ---</v>
      </c>
      <c r="H20" s="73" t="str">
        <f>IF($B20=VLOOKUP(H$10,'Drop Down Data - DO NOT DELETE'!$B$17:$F$27,2),(+$C20*$D20*VLOOKUP(H$10,'Drop Down Data - DO NOT DELETE'!$B$17:$F$27,5)),"     ---")</f>
        <v xml:space="preserve">     ---</v>
      </c>
      <c r="I20" s="73" t="str">
        <f>IF($B20=VLOOKUP(I$10,'Drop Down Data - DO NOT DELETE'!$B$17:$F$27,2),(+$C20*$D20*VLOOKUP(I$10,'Drop Down Data - DO NOT DELETE'!$B$17:$F$27,5)),"     ---")</f>
        <v xml:space="preserve">     ---</v>
      </c>
      <c r="J20" s="73" t="str">
        <f>IF($B20=VLOOKUP(J$10,'Drop Down Data - DO NOT DELETE'!$B$17:$F$27,2),(+$C20*$D20*VLOOKUP(J$10,'Drop Down Data - DO NOT DELETE'!$B$17:$F$27,5)),"     ---")</f>
        <v xml:space="preserve">     ---</v>
      </c>
      <c r="K20" s="73" t="str">
        <f>IF($B20=VLOOKUP(K$10,'Drop Down Data - DO NOT DELETE'!$B$17:$F$27,2),(+$C20*$D20*VLOOKUP(K$10,'Drop Down Data - DO NOT DELETE'!$B$17:$F$27,5)),"     ---")</f>
        <v xml:space="preserve">     ---</v>
      </c>
      <c r="L20" s="73" t="str">
        <f>IF($B20=VLOOKUP(L$10,'Drop Down Data - DO NOT DELETE'!$B$17:$F$27,2),(+$C20*$D20*VLOOKUP(L$10,'Drop Down Data - DO NOT DELETE'!$B$17:$F$27,5)),"     ---")</f>
        <v xml:space="preserve">     ---</v>
      </c>
      <c r="M20" s="91" t="str">
        <f>IF($B20=VLOOKUP(M$10,'Drop Down Data - DO NOT DELETE'!$B$17:$F$27,2),(+$C20*$D20*VLOOKUP(M$10,'Drop Down Data - DO NOT DELETE'!$B$17:$F$27,5)),"     ---")</f>
        <v xml:space="preserve">     ---</v>
      </c>
      <c r="N20" s="73" t="str">
        <f>IF($B20=VLOOKUP(N$10,'Drop Down Data - DO NOT DELETE'!$B$17:$F$27,2),(+$C20*$D20*VLOOKUP(N$10,'Drop Down Data - DO NOT DELETE'!$B$17:$F$27,5)),"     ---")</f>
        <v xml:space="preserve">     ---</v>
      </c>
      <c r="O20" s="73" t="str">
        <f>IF($B20=VLOOKUP(O$10,'Drop Down Data - DO NOT DELETE'!$B$17:$F$27,2),(+$C20*$D20*VLOOKUP(O$10,'Drop Down Data - DO NOT DELETE'!$B$17:$F$27,5)),"     ---")</f>
        <v xml:space="preserve">     ---</v>
      </c>
    </row>
    <row r="21" spans="1:15" ht="18" customHeight="1" x14ac:dyDescent="0.2">
      <c r="A21" s="173" t="s">
        <v>76</v>
      </c>
      <c r="B21" s="75">
        <v>4</v>
      </c>
      <c r="C21" s="75">
        <v>16</v>
      </c>
      <c r="D21" s="72">
        <v>2</v>
      </c>
      <c r="E21" s="73" t="str">
        <f>IF($B21=VLOOKUP(E$10,'Drop Down Data - DO NOT DELETE'!$B$17:$F$27,2),(+$C21*$D21*VLOOKUP(E$10,'Drop Down Data - DO NOT DELETE'!$B$17:$F$27,5)),"     ---")</f>
        <v xml:space="preserve">     ---</v>
      </c>
      <c r="F21" s="73">
        <f>IF($B21=VLOOKUP(F$10,'Drop Down Data - DO NOT DELETE'!$B$17:$F$27,2),(+$C21*$D21*VLOOKUP(F$10,'Drop Down Data - DO NOT DELETE'!$B$17:$F$27,5)),"     ---")</f>
        <v>21.376000000000001</v>
      </c>
      <c r="G21" s="73" t="str">
        <f>IF($B21=VLOOKUP(G$10,'Drop Down Data - DO NOT DELETE'!$B$17:$F$27,2),(+$C21*$D21*VLOOKUP(G$10,'Drop Down Data - DO NOT DELETE'!$B$17:$F$27,5)),"     ---")</f>
        <v xml:space="preserve">     ---</v>
      </c>
      <c r="H21" s="73" t="str">
        <f>IF($B21=VLOOKUP(H$10,'Drop Down Data - DO NOT DELETE'!$B$17:$F$27,2),(+$C21*$D21*VLOOKUP(H$10,'Drop Down Data - DO NOT DELETE'!$B$17:$F$27,5)),"     ---")</f>
        <v xml:space="preserve">     ---</v>
      </c>
      <c r="I21" s="73" t="str">
        <f>IF($B21=VLOOKUP(I$10,'Drop Down Data - DO NOT DELETE'!$B$17:$F$27,2),(+$C21*$D21*VLOOKUP(I$10,'Drop Down Data - DO NOT DELETE'!$B$17:$F$27,5)),"     ---")</f>
        <v xml:space="preserve">     ---</v>
      </c>
      <c r="J21" s="73" t="str">
        <f>IF($B21=VLOOKUP(J$10,'Drop Down Data - DO NOT DELETE'!$B$17:$F$27,2),(+$C21*$D21*VLOOKUP(J$10,'Drop Down Data - DO NOT DELETE'!$B$17:$F$27,5)),"     ---")</f>
        <v xml:space="preserve">     ---</v>
      </c>
      <c r="K21" s="73" t="str">
        <f>IF($B21=VLOOKUP(K$10,'Drop Down Data - DO NOT DELETE'!$B$17:$F$27,2),(+$C21*$D21*VLOOKUP(K$10,'Drop Down Data - DO NOT DELETE'!$B$17:$F$27,5)),"     ---")</f>
        <v xml:space="preserve">     ---</v>
      </c>
      <c r="L21" s="73" t="str">
        <f>IF($B21=VLOOKUP(L$10,'Drop Down Data - DO NOT DELETE'!$B$17:$F$27,2),(+$C21*$D21*VLOOKUP(L$10,'Drop Down Data - DO NOT DELETE'!$B$17:$F$27,5)),"     ---")</f>
        <v xml:space="preserve">     ---</v>
      </c>
      <c r="M21" s="91" t="str">
        <f>IF($B21=VLOOKUP(M$10,'Drop Down Data - DO NOT DELETE'!$B$17:$F$27,2),(+$C21*$D21*VLOOKUP(M$10,'Drop Down Data - DO NOT DELETE'!$B$17:$F$27,5)),"     ---")</f>
        <v xml:space="preserve">     ---</v>
      </c>
      <c r="N21" s="73" t="str">
        <f>IF($B21=VLOOKUP(N$10,'Drop Down Data - DO NOT DELETE'!$B$17:$F$27,2),(+$C21*$D21*VLOOKUP(N$10,'Drop Down Data - DO NOT DELETE'!$B$17:$F$27,5)),"     ---")</f>
        <v xml:space="preserve">     ---</v>
      </c>
      <c r="O21" s="73" t="str">
        <f>IF($B21=VLOOKUP(O$10,'Drop Down Data - DO NOT DELETE'!$B$17:$F$27,2),(+$C21*$D21*VLOOKUP(O$10,'Drop Down Data - DO NOT DELETE'!$B$17:$F$27,5)),"     ---")</f>
        <v xml:space="preserve">     ---</v>
      </c>
    </row>
    <row r="22" spans="1:15" ht="18" customHeight="1" x14ac:dyDescent="0.2">
      <c r="A22" s="90"/>
      <c r="B22" s="75"/>
      <c r="C22" s="75"/>
      <c r="D22" s="72"/>
      <c r="E22" s="73" t="str">
        <f>IF($B22=VLOOKUP(E$10,'Drop Down Data - DO NOT DELETE'!$B$17:$F$27,2),(+$C22*$D22*VLOOKUP(E$10,'Drop Down Data - DO NOT DELETE'!$B$17:$F$27,5)),"     ---")</f>
        <v xml:space="preserve">     ---</v>
      </c>
      <c r="F22" s="73" t="str">
        <f>IF($B22=VLOOKUP(F$10,'Drop Down Data - DO NOT DELETE'!$B$17:$F$27,2),(+$C22*$D22*VLOOKUP(F$10,'Drop Down Data - DO NOT DELETE'!$B$17:$F$27,5)),"     ---")</f>
        <v xml:space="preserve">     ---</v>
      </c>
      <c r="G22" s="73" t="str">
        <f>IF($B22=VLOOKUP(G$10,'Drop Down Data - DO NOT DELETE'!$B$17:$F$27,2),(+$C22*$D22*VLOOKUP(G$10,'Drop Down Data - DO NOT DELETE'!$B$17:$F$27,5)),"     ---")</f>
        <v xml:space="preserve">     ---</v>
      </c>
      <c r="H22" s="73" t="str">
        <f>IF($B22=VLOOKUP(H$10,'Drop Down Data - DO NOT DELETE'!$B$17:$F$27,2),(+$C22*$D22*VLOOKUP(H$10,'Drop Down Data - DO NOT DELETE'!$B$17:$F$27,5)),"     ---")</f>
        <v xml:space="preserve">     ---</v>
      </c>
      <c r="I22" s="73" t="str">
        <f>IF($B22=VLOOKUP(I$10,'Drop Down Data - DO NOT DELETE'!$B$17:$F$27,2),(+$C22*$D22*VLOOKUP(I$10,'Drop Down Data - DO NOT DELETE'!$B$17:$F$27,5)),"     ---")</f>
        <v xml:space="preserve">     ---</v>
      </c>
      <c r="J22" s="73" t="str">
        <f>IF($B22=VLOOKUP(J$10,'Drop Down Data - DO NOT DELETE'!$B$17:$F$27,2),(+$C22*$D22*VLOOKUP(J$10,'Drop Down Data - DO NOT DELETE'!$B$17:$F$27,5)),"     ---")</f>
        <v xml:space="preserve">     ---</v>
      </c>
      <c r="K22" s="73" t="str">
        <f>IF($B22=VLOOKUP(K$10,'Drop Down Data - DO NOT DELETE'!$B$17:$F$27,2),(+$C22*$D22*VLOOKUP(K$10,'Drop Down Data - DO NOT DELETE'!$B$17:$F$27,5)),"     ---")</f>
        <v xml:space="preserve">     ---</v>
      </c>
      <c r="L22" s="73" t="str">
        <f>IF($B22=VLOOKUP(L$10,'Drop Down Data - DO NOT DELETE'!$B$17:$F$27,2),(+$C22*$D22*VLOOKUP(L$10,'Drop Down Data - DO NOT DELETE'!$B$17:$F$27,5)),"     ---")</f>
        <v xml:space="preserve">     ---</v>
      </c>
      <c r="M22" s="91" t="str">
        <f>IF($B22=VLOOKUP(M$10,'Drop Down Data - DO NOT DELETE'!$B$17:$F$27,2),(+$C22*$D22*VLOOKUP(M$10,'Drop Down Data - DO NOT DELETE'!$B$17:$F$27,5)),"     ---")</f>
        <v xml:space="preserve">     ---</v>
      </c>
      <c r="N22" s="73" t="str">
        <f>IF($B22=VLOOKUP(N$10,'Drop Down Data - DO NOT DELETE'!$B$17:$F$27,2),(+$C22*$D22*VLOOKUP(N$10,'Drop Down Data - DO NOT DELETE'!$B$17:$F$27,5)),"     ---")</f>
        <v xml:space="preserve">     ---</v>
      </c>
      <c r="O22" s="73" t="str">
        <f>IF($B22=VLOOKUP(O$10,'Drop Down Data - DO NOT DELETE'!$B$17:$F$27,2),(+$C22*$D22*VLOOKUP(O$10,'Drop Down Data - DO NOT DELETE'!$B$17:$F$27,5)),"     ---")</f>
        <v xml:space="preserve">     ---</v>
      </c>
    </row>
    <row r="23" spans="1:15" ht="18" customHeight="1" x14ac:dyDescent="0.2">
      <c r="A23" s="173" t="s">
        <v>29</v>
      </c>
      <c r="B23" s="75">
        <v>5</v>
      </c>
      <c r="C23" s="75">
        <v>148</v>
      </c>
      <c r="D23" s="72">
        <v>28.25</v>
      </c>
      <c r="E23" s="73" t="str">
        <f>IF($B23=VLOOKUP(E$10,'Drop Down Data - DO NOT DELETE'!$B$17:$F$27,2),(+$C23*$D23*VLOOKUP(E$10,'Drop Down Data - DO NOT DELETE'!$B$17:$F$27,5)),"     ---")</f>
        <v xml:space="preserve">     ---</v>
      </c>
      <c r="F23" s="73" t="str">
        <f>IF($B23=VLOOKUP(F$10,'Drop Down Data - DO NOT DELETE'!$B$17:$F$27,2),(+$C23*$D23*VLOOKUP(F$10,'Drop Down Data - DO NOT DELETE'!$B$17:$F$27,5)),"     ---")</f>
        <v xml:space="preserve">     ---</v>
      </c>
      <c r="G23" s="73">
        <f>IF($B23=VLOOKUP(G$10,'Drop Down Data - DO NOT DELETE'!$B$17:$F$27,2),(+$C23*$D23*VLOOKUP(G$10,'Drop Down Data - DO NOT DELETE'!$B$17:$F$27,5)),"     ---")</f>
        <v>4360.7829999999994</v>
      </c>
      <c r="H23" s="73" t="str">
        <f>IF($B23=VLOOKUP(H$10,'Drop Down Data - DO NOT DELETE'!$B$17:$F$27,2),(+$C23*$D23*VLOOKUP(H$10,'Drop Down Data - DO NOT DELETE'!$B$17:$F$27,5)),"     ---")</f>
        <v xml:space="preserve">     ---</v>
      </c>
      <c r="I23" s="73" t="str">
        <f>IF($B23=VLOOKUP(I$10,'Drop Down Data - DO NOT DELETE'!$B$17:$F$27,2),(+$C23*$D23*VLOOKUP(I$10,'Drop Down Data - DO NOT DELETE'!$B$17:$F$27,5)),"     ---")</f>
        <v xml:space="preserve">     ---</v>
      </c>
      <c r="J23" s="73" t="str">
        <f>IF($B23=VLOOKUP(J$10,'Drop Down Data - DO NOT DELETE'!$B$17:$F$27,2),(+$C23*$D23*VLOOKUP(J$10,'Drop Down Data - DO NOT DELETE'!$B$17:$F$27,5)),"     ---")</f>
        <v xml:space="preserve">     ---</v>
      </c>
      <c r="K23" s="73" t="str">
        <f>IF($B23=VLOOKUP(K$10,'Drop Down Data - DO NOT DELETE'!$B$17:$F$27,2),(+$C23*$D23*VLOOKUP(K$10,'Drop Down Data - DO NOT DELETE'!$B$17:$F$27,5)),"     ---")</f>
        <v xml:space="preserve">     ---</v>
      </c>
      <c r="L23" s="73" t="str">
        <f>IF($B23=VLOOKUP(L$10,'Drop Down Data - DO NOT DELETE'!$B$17:$F$27,2),(+$C23*$D23*VLOOKUP(L$10,'Drop Down Data - DO NOT DELETE'!$B$17:$F$27,5)),"     ---")</f>
        <v xml:space="preserve">     ---</v>
      </c>
      <c r="M23" s="91" t="str">
        <f>IF($B23=VLOOKUP(M$10,'Drop Down Data - DO NOT DELETE'!$B$17:$F$27,2),(+$C23*$D23*VLOOKUP(M$10,'Drop Down Data - DO NOT DELETE'!$B$17:$F$27,5)),"     ---")</f>
        <v xml:space="preserve">     ---</v>
      </c>
      <c r="N23" s="73" t="str">
        <f>IF($B23=VLOOKUP(N$10,'Drop Down Data - DO NOT DELETE'!$B$17:$F$27,2),(+$C23*$D23*VLOOKUP(N$10,'Drop Down Data - DO NOT DELETE'!$B$17:$F$27,5)),"     ---")</f>
        <v xml:space="preserve">     ---</v>
      </c>
      <c r="O23" s="73" t="str">
        <f>IF($B23=VLOOKUP(O$10,'Drop Down Data - DO NOT DELETE'!$B$17:$F$27,2),(+$C23*$D23*VLOOKUP(O$10,'Drop Down Data - DO NOT DELETE'!$B$17:$F$27,5)),"     ---")</f>
        <v xml:space="preserve">     ---</v>
      </c>
    </row>
    <row r="24" spans="1:15" ht="18" customHeight="1" x14ac:dyDescent="0.2">
      <c r="A24" s="173" t="s">
        <v>30</v>
      </c>
      <c r="B24" s="75">
        <v>5</v>
      </c>
      <c r="C24" s="75">
        <v>174</v>
      </c>
      <c r="D24" s="72">
        <v>12</v>
      </c>
      <c r="E24" s="73" t="str">
        <f>IF($B24=VLOOKUP(E$10,'Drop Down Data - DO NOT DELETE'!$B$17:$F$27,2),(+$C24*$D24*VLOOKUP(E$10,'Drop Down Data - DO NOT DELETE'!$B$17:$F$27,5)),"     ---")</f>
        <v xml:space="preserve">     ---</v>
      </c>
      <c r="F24" s="73" t="str">
        <f>IF($B24=VLOOKUP(F$10,'Drop Down Data - DO NOT DELETE'!$B$17:$F$27,2),(+$C24*$D24*VLOOKUP(F$10,'Drop Down Data - DO NOT DELETE'!$B$17:$F$27,5)),"     ---")</f>
        <v xml:space="preserve">     ---</v>
      </c>
      <c r="G24" s="73">
        <f>IF($B24=VLOOKUP(G$10,'Drop Down Data - DO NOT DELETE'!$B$17:$F$27,2),(+$C24*$D24*VLOOKUP(G$10,'Drop Down Data - DO NOT DELETE'!$B$17:$F$27,5)),"     ---")</f>
        <v>2177.7839999999997</v>
      </c>
      <c r="H24" s="73" t="str">
        <f>IF($B24=VLOOKUP(H$10,'Drop Down Data - DO NOT DELETE'!$B$17:$F$27,2),(+$C24*$D24*VLOOKUP(H$10,'Drop Down Data - DO NOT DELETE'!$B$17:$F$27,5)),"     ---")</f>
        <v xml:space="preserve">     ---</v>
      </c>
      <c r="I24" s="73" t="str">
        <f>IF($B24=VLOOKUP(I$10,'Drop Down Data - DO NOT DELETE'!$B$17:$F$27,2),(+$C24*$D24*VLOOKUP(I$10,'Drop Down Data - DO NOT DELETE'!$B$17:$F$27,5)),"     ---")</f>
        <v xml:space="preserve">     ---</v>
      </c>
      <c r="J24" s="73" t="str">
        <f>IF($B24=VLOOKUP(J$10,'Drop Down Data - DO NOT DELETE'!$B$17:$F$27,2),(+$C24*$D24*VLOOKUP(J$10,'Drop Down Data - DO NOT DELETE'!$B$17:$F$27,5)),"     ---")</f>
        <v xml:space="preserve">     ---</v>
      </c>
      <c r="K24" s="73" t="str">
        <f>IF($B24=VLOOKUP(K$10,'Drop Down Data - DO NOT DELETE'!$B$17:$F$27,2),(+$C24*$D24*VLOOKUP(K$10,'Drop Down Data - DO NOT DELETE'!$B$17:$F$27,5)),"     ---")</f>
        <v xml:space="preserve">     ---</v>
      </c>
      <c r="L24" s="73" t="str">
        <f>IF($B24=VLOOKUP(L$10,'Drop Down Data - DO NOT DELETE'!$B$17:$F$27,2),(+$C24*$D24*VLOOKUP(L$10,'Drop Down Data - DO NOT DELETE'!$B$17:$F$27,5)),"     ---")</f>
        <v xml:space="preserve">     ---</v>
      </c>
      <c r="M24" s="91" t="str">
        <f>IF($B24=VLOOKUP(M$10,'Drop Down Data - DO NOT DELETE'!$B$17:$F$27,2),(+$C24*$D24*VLOOKUP(M$10,'Drop Down Data - DO NOT DELETE'!$B$17:$F$27,5)),"     ---")</f>
        <v xml:space="preserve">     ---</v>
      </c>
      <c r="N24" s="73" t="str">
        <f>IF($B24=VLOOKUP(N$10,'Drop Down Data - DO NOT DELETE'!$B$17:$F$27,2),(+$C24*$D24*VLOOKUP(N$10,'Drop Down Data - DO NOT DELETE'!$B$17:$F$27,5)),"     ---")</f>
        <v xml:space="preserve">     ---</v>
      </c>
      <c r="O24" s="73" t="str">
        <f>IF($B24=VLOOKUP(O$10,'Drop Down Data - DO NOT DELETE'!$B$17:$F$27,2),(+$C24*$D24*VLOOKUP(O$10,'Drop Down Data - DO NOT DELETE'!$B$17:$F$27,5)),"     ---")</f>
        <v xml:space="preserve">     ---</v>
      </c>
    </row>
    <row r="25" spans="1:15" ht="18" customHeight="1" x14ac:dyDescent="0.2">
      <c r="A25" s="173" t="s">
        <v>31</v>
      </c>
      <c r="B25" s="75">
        <v>5</v>
      </c>
      <c r="C25" s="75">
        <v>174</v>
      </c>
      <c r="D25" s="72">
        <v>18</v>
      </c>
      <c r="E25" s="73" t="str">
        <f>IF($B25=VLOOKUP(E$10,'Drop Down Data - DO NOT DELETE'!$B$17:$F$27,2),(+$C25*$D25*VLOOKUP(E$10,'Drop Down Data - DO NOT DELETE'!$B$17:$F$27,5)),"     ---")</f>
        <v xml:space="preserve">     ---</v>
      </c>
      <c r="F25" s="73" t="str">
        <f>IF($B25=VLOOKUP(F$10,'Drop Down Data - DO NOT DELETE'!$B$17:$F$27,2),(+$C25*$D25*VLOOKUP(F$10,'Drop Down Data - DO NOT DELETE'!$B$17:$F$27,5)),"     ---")</f>
        <v xml:space="preserve">     ---</v>
      </c>
      <c r="G25" s="73">
        <f>IF($B25=VLOOKUP(G$10,'Drop Down Data - DO NOT DELETE'!$B$17:$F$27,2),(+$C25*$D25*VLOOKUP(G$10,'Drop Down Data - DO NOT DELETE'!$B$17:$F$27,5)),"     ---")</f>
        <v>3266.6759999999999</v>
      </c>
      <c r="H25" s="73" t="str">
        <f>IF($B25=VLOOKUP(H$10,'Drop Down Data - DO NOT DELETE'!$B$17:$F$27,2),(+$C25*$D25*VLOOKUP(H$10,'Drop Down Data - DO NOT DELETE'!$B$17:$F$27,5)),"     ---")</f>
        <v xml:space="preserve">     ---</v>
      </c>
      <c r="I25" s="73" t="str">
        <f>IF($B25=VLOOKUP(I$10,'Drop Down Data - DO NOT DELETE'!$B$17:$F$27,2),(+$C25*$D25*VLOOKUP(I$10,'Drop Down Data - DO NOT DELETE'!$B$17:$F$27,5)),"     ---")</f>
        <v xml:space="preserve">     ---</v>
      </c>
      <c r="J25" s="73" t="str">
        <f>IF($B25=VLOOKUP(J$10,'Drop Down Data - DO NOT DELETE'!$B$17:$F$27,2),(+$C25*$D25*VLOOKUP(J$10,'Drop Down Data - DO NOT DELETE'!$B$17:$F$27,5)),"     ---")</f>
        <v xml:space="preserve">     ---</v>
      </c>
      <c r="K25" s="73" t="str">
        <f>IF($B25=VLOOKUP(K$10,'Drop Down Data - DO NOT DELETE'!$B$17:$F$27,2),(+$C25*$D25*VLOOKUP(K$10,'Drop Down Data - DO NOT DELETE'!$B$17:$F$27,5)),"     ---")</f>
        <v xml:space="preserve">     ---</v>
      </c>
      <c r="L25" s="73" t="str">
        <f>IF($B25=VLOOKUP(L$10,'Drop Down Data - DO NOT DELETE'!$B$17:$F$27,2),(+$C25*$D25*VLOOKUP(L$10,'Drop Down Data - DO NOT DELETE'!$B$17:$F$27,5)),"     ---")</f>
        <v xml:space="preserve">     ---</v>
      </c>
      <c r="M25" s="91" t="str">
        <f>IF($B25=VLOOKUP(M$10,'Drop Down Data - DO NOT DELETE'!$B$17:$F$27,2),(+$C25*$D25*VLOOKUP(M$10,'Drop Down Data - DO NOT DELETE'!$B$17:$F$27,5)),"     ---")</f>
        <v xml:space="preserve">     ---</v>
      </c>
      <c r="N25" s="73" t="str">
        <f>IF($B25=VLOOKUP(N$10,'Drop Down Data - DO NOT DELETE'!$B$17:$F$27,2),(+$C25*$D25*VLOOKUP(N$10,'Drop Down Data - DO NOT DELETE'!$B$17:$F$27,5)),"     ---")</f>
        <v xml:space="preserve">     ---</v>
      </c>
      <c r="O25" s="73" t="str">
        <f>IF($B25=VLOOKUP(O$10,'Drop Down Data - DO NOT DELETE'!$B$17:$F$27,2),(+$C25*$D25*VLOOKUP(O$10,'Drop Down Data - DO NOT DELETE'!$B$17:$F$27,5)),"     ---")</f>
        <v xml:space="preserve">     ---</v>
      </c>
    </row>
    <row r="26" spans="1:15" ht="18" customHeight="1" x14ac:dyDescent="0.2">
      <c r="A26" s="90"/>
      <c r="B26" s="75"/>
      <c r="C26" s="75"/>
      <c r="D26" s="72"/>
      <c r="E26" s="73" t="str">
        <f>IF($B26=VLOOKUP(E$10,'Drop Down Data - DO NOT DELETE'!$B$17:$F$27,2),(+$C26*$D26*VLOOKUP(E$10,'Drop Down Data - DO NOT DELETE'!$B$17:$F$27,5)),"     ---")</f>
        <v xml:space="preserve">     ---</v>
      </c>
      <c r="F26" s="73" t="str">
        <f>IF($B26=VLOOKUP(F$10,'Drop Down Data - DO NOT DELETE'!$B$17:$F$27,2),(+$C26*$D26*VLOOKUP(F$10,'Drop Down Data - DO NOT DELETE'!$B$17:$F$27,5)),"     ---")</f>
        <v xml:space="preserve">     ---</v>
      </c>
      <c r="G26" s="73" t="str">
        <f>IF($B26=VLOOKUP(G$10,'Drop Down Data - DO NOT DELETE'!$B$17:$F$27,2),(+$C26*$D26*VLOOKUP(G$10,'Drop Down Data - DO NOT DELETE'!$B$17:$F$27,5)),"     ---")</f>
        <v xml:space="preserve">     ---</v>
      </c>
      <c r="H26" s="73" t="str">
        <f>IF($B26=VLOOKUP(H$10,'Drop Down Data - DO NOT DELETE'!$B$17:$F$27,2),(+$C26*$D26*VLOOKUP(H$10,'Drop Down Data - DO NOT DELETE'!$B$17:$F$27,5)),"     ---")</f>
        <v xml:space="preserve">     ---</v>
      </c>
      <c r="I26" s="73" t="str">
        <f>IF($B26=VLOOKUP(I$10,'Drop Down Data - DO NOT DELETE'!$B$17:$F$27,2),(+$C26*$D26*VLOOKUP(I$10,'Drop Down Data - DO NOT DELETE'!$B$17:$F$27,5)),"     ---")</f>
        <v xml:space="preserve">     ---</v>
      </c>
      <c r="J26" s="73" t="str">
        <f>IF($B26=VLOOKUP(J$10,'Drop Down Data - DO NOT DELETE'!$B$17:$F$27,2),(+$C26*$D26*VLOOKUP(J$10,'Drop Down Data - DO NOT DELETE'!$B$17:$F$27,5)),"     ---")</f>
        <v xml:space="preserve">     ---</v>
      </c>
      <c r="K26" s="73" t="str">
        <f>IF($B26=VLOOKUP(K$10,'Drop Down Data - DO NOT DELETE'!$B$17:$F$27,2),(+$C26*$D26*VLOOKUP(K$10,'Drop Down Data - DO NOT DELETE'!$B$17:$F$27,5)),"     ---")</f>
        <v xml:space="preserve">     ---</v>
      </c>
      <c r="L26" s="73" t="str">
        <f>IF($B26=VLOOKUP(L$10,'Drop Down Data - DO NOT DELETE'!$B$17:$F$27,2),(+$C26*$D26*VLOOKUP(L$10,'Drop Down Data - DO NOT DELETE'!$B$17:$F$27,5)),"     ---")</f>
        <v xml:space="preserve">     ---</v>
      </c>
      <c r="M26" s="91" t="str">
        <f>IF($B26=VLOOKUP(M$10,'Drop Down Data - DO NOT DELETE'!$B$17:$F$27,2),(+$C26*$D26*VLOOKUP(M$10,'Drop Down Data - DO NOT DELETE'!$B$17:$F$27,5)),"     ---")</f>
        <v xml:space="preserve">     ---</v>
      </c>
      <c r="N26" s="73" t="str">
        <f>IF($B26=VLOOKUP(N$10,'Drop Down Data - DO NOT DELETE'!$B$17:$F$27,2),(+$C26*$D26*VLOOKUP(N$10,'Drop Down Data - DO NOT DELETE'!$B$17:$F$27,5)),"     ---")</f>
        <v xml:space="preserve">     ---</v>
      </c>
      <c r="O26" s="73" t="str">
        <f>IF($B26=VLOOKUP(O$10,'Drop Down Data - DO NOT DELETE'!$B$17:$F$27,2),(+$C26*$D26*VLOOKUP(O$10,'Drop Down Data - DO NOT DELETE'!$B$17:$F$27,5)),"     ---")</f>
        <v xml:space="preserve">     ---</v>
      </c>
    </row>
    <row r="27" spans="1:15" ht="18" customHeight="1" x14ac:dyDescent="0.2">
      <c r="A27" s="173" t="s">
        <v>32</v>
      </c>
      <c r="B27" s="75">
        <v>6</v>
      </c>
      <c r="C27" s="75">
        <v>174</v>
      </c>
      <c r="D27" s="72">
        <v>17</v>
      </c>
      <c r="E27" s="73" t="str">
        <f>IF($B27=VLOOKUP(E$10,'Drop Down Data - DO NOT DELETE'!$B$17:$F$27,2),(+$C27*$D27*VLOOKUP(E$10,'Drop Down Data - DO NOT DELETE'!$B$17:$F$27,5)),"     ---")</f>
        <v xml:space="preserve">     ---</v>
      </c>
      <c r="F27" s="73" t="str">
        <f>IF($B27=VLOOKUP(F$10,'Drop Down Data - DO NOT DELETE'!$B$17:$F$27,2),(+$C27*$D27*VLOOKUP(F$10,'Drop Down Data - DO NOT DELETE'!$B$17:$F$27,5)),"     ---")</f>
        <v xml:space="preserve">     ---</v>
      </c>
      <c r="G27" s="73" t="str">
        <f>IF($B27=VLOOKUP(G$10,'Drop Down Data - DO NOT DELETE'!$B$17:$F$27,2),(+$C27*$D27*VLOOKUP(G$10,'Drop Down Data - DO NOT DELETE'!$B$17:$F$27,5)),"     ---")</f>
        <v xml:space="preserve">     ---</v>
      </c>
      <c r="H27" s="73">
        <f>IF($B27=VLOOKUP(H$10,'Drop Down Data - DO NOT DELETE'!$B$17:$F$27,2),(+$C27*$D27*VLOOKUP(H$10,'Drop Down Data - DO NOT DELETE'!$B$17:$F$27,5)),"     ---")</f>
        <v>4442.9160000000002</v>
      </c>
      <c r="I27" s="73" t="str">
        <f>IF($B27=VLOOKUP(I$10,'Drop Down Data - DO NOT DELETE'!$B$17:$F$27,2),(+$C27*$D27*VLOOKUP(I$10,'Drop Down Data - DO NOT DELETE'!$B$17:$F$27,5)),"     ---")</f>
        <v xml:space="preserve">     ---</v>
      </c>
      <c r="J27" s="73" t="str">
        <f>IF($B27=VLOOKUP(J$10,'Drop Down Data - DO NOT DELETE'!$B$17:$F$27,2),(+$C27*$D27*VLOOKUP(J$10,'Drop Down Data - DO NOT DELETE'!$B$17:$F$27,5)),"     ---")</f>
        <v xml:space="preserve">     ---</v>
      </c>
      <c r="K27" s="73" t="str">
        <f>IF($B27=VLOOKUP(K$10,'Drop Down Data - DO NOT DELETE'!$B$17:$F$27,2),(+$C27*$D27*VLOOKUP(K$10,'Drop Down Data - DO NOT DELETE'!$B$17:$F$27,5)),"     ---")</f>
        <v xml:space="preserve">     ---</v>
      </c>
      <c r="L27" s="73" t="str">
        <f>IF($B27=VLOOKUP(L$10,'Drop Down Data - DO NOT DELETE'!$B$17:$F$27,2),(+$C27*$D27*VLOOKUP(L$10,'Drop Down Data - DO NOT DELETE'!$B$17:$F$27,5)),"     ---")</f>
        <v xml:space="preserve">     ---</v>
      </c>
      <c r="M27" s="91" t="str">
        <f>IF($B27=VLOOKUP(M$10,'Drop Down Data - DO NOT DELETE'!$B$17:$F$27,2),(+$C27*$D27*VLOOKUP(M$10,'Drop Down Data - DO NOT DELETE'!$B$17:$F$27,5)),"     ---")</f>
        <v xml:space="preserve">     ---</v>
      </c>
      <c r="N27" s="73" t="str">
        <f>IF($B27=VLOOKUP(N$10,'Drop Down Data - DO NOT DELETE'!$B$17:$F$27,2),(+$C27*$D27*VLOOKUP(N$10,'Drop Down Data - DO NOT DELETE'!$B$17:$F$27,5)),"     ---")</f>
        <v xml:space="preserve">     ---</v>
      </c>
      <c r="O27" s="73" t="str">
        <f>IF($B27=VLOOKUP(O$10,'Drop Down Data - DO NOT DELETE'!$B$17:$F$27,2),(+$C27*$D27*VLOOKUP(O$10,'Drop Down Data - DO NOT DELETE'!$B$17:$F$27,5)),"     ---")</f>
        <v xml:space="preserve">     ---</v>
      </c>
    </row>
    <row r="28" spans="1:15" ht="18" customHeight="1" x14ac:dyDescent="0.2">
      <c r="A28" s="173" t="s">
        <v>33</v>
      </c>
      <c r="B28" s="75">
        <v>6</v>
      </c>
      <c r="C28" s="75">
        <v>174</v>
      </c>
      <c r="D28" s="72">
        <v>14</v>
      </c>
      <c r="E28" s="73" t="str">
        <f>IF($B28=VLOOKUP(E$10,'Drop Down Data - DO NOT DELETE'!$B$17:$F$27,2),(+$C28*$D28*VLOOKUP(E$10,'Drop Down Data - DO NOT DELETE'!$B$17:$F$27,5)),"     ---")</f>
        <v xml:space="preserve">     ---</v>
      </c>
      <c r="F28" s="73" t="str">
        <f>IF($B28=VLOOKUP(F$10,'Drop Down Data - DO NOT DELETE'!$B$17:$F$27,2),(+$C28*$D28*VLOOKUP(F$10,'Drop Down Data - DO NOT DELETE'!$B$17:$F$27,5)),"     ---")</f>
        <v xml:space="preserve">     ---</v>
      </c>
      <c r="G28" s="73" t="str">
        <f>IF($B28=VLOOKUP(G$10,'Drop Down Data - DO NOT DELETE'!$B$17:$F$27,2),(+$C28*$D28*VLOOKUP(G$10,'Drop Down Data - DO NOT DELETE'!$B$17:$F$27,5)),"     ---")</f>
        <v xml:space="preserve">     ---</v>
      </c>
      <c r="H28" s="73">
        <f>IF($B28=VLOOKUP(H$10,'Drop Down Data - DO NOT DELETE'!$B$17:$F$27,2),(+$C28*$D28*VLOOKUP(H$10,'Drop Down Data - DO NOT DELETE'!$B$17:$F$27,5)),"     ---")</f>
        <v>3658.8719999999998</v>
      </c>
      <c r="I28" s="73" t="str">
        <f>IF($B28=VLOOKUP(I$10,'Drop Down Data - DO NOT DELETE'!$B$17:$F$27,2),(+$C28*$D28*VLOOKUP(I$10,'Drop Down Data - DO NOT DELETE'!$B$17:$F$27,5)),"     ---")</f>
        <v xml:space="preserve">     ---</v>
      </c>
      <c r="J28" s="73" t="str">
        <f>IF($B28=VLOOKUP(J$10,'Drop Down Data - DO NOT DELETE'!$B$17:$F$27,2),(+$C28*$D28*VLOOKUP(J$10,'Drop Down Data - DO NOT DELETE'!$B$17:$F$27,5)),"     ---")</f>
        <v xml:space="preserve">     ---</v>
      </c>
      <c r="K28" s="73" t="str">
        <f>IF($B28=VLOOKUP(K$10,'Drop Down Data - DO NOT DELETE'!$B$17:$F$27,2),(+$C28*$D28*VLOOKUP(K$10,'Drop Down Data - DO NOT DELETE'!$B$17:$F$27,5)),"     ---")</f>
        <v xml:space="preserve">     ---</v>
      </c>
      <c r="L28" s="73" t="str">
        <f>IF($B28=VLOOKUP(L$10,'Drop Down Data - DO NOT DELETE'!$B$17:$F$27,2),(+$C28*$D28*VLOOKUP(L$10,'Drop Down Data - DO NOT DELETE'!$B$17:$F$27,5)),"     ---")</f>
        <v xml:space="preserve">     ---</v>
      </c>
      <c r="M28" s="91" t="str">
        <f>IF($B28=VLOOKUP(M$10,'Drop Down Data - DO NOT DELETE'!$B$17:$F$27,2),(+$C28*$D28*VLOOKUP(M$10,'Drop Down Data - DO NOT DELETE'!$B$17:$F$27,5)),"     ---")</f>
        <v xml:space="preserve">     ---</v>
      </c>
      <c r="N28" s="73" t="str">
        <f>IF($B28=VLOOKUP(N$10,'Drop Down Data - DO NOT DELETE'!$B$17:$F$27,2),(+$C28*$D28*VLOOKUP(N$10,'Drop Down Data - DO NOT DELETE'!$B$17:$F$27,5)),"     ---")</f>
        <v xml:space="preserve">     ---</v>
      </c>
      <c r="O28" s="73" t="str">
        <f>IF($B28=VLOOKUP(O$10,'Drop Down Data - DO NOT DELETE'!$B$17:$F$27,2),(+$C28*$D28*VLOOKUP(O$10,'Drop Down Data - DO NOT DELETE'!$B$17:$F$27,5)),"     ---")</f>
        <v xml:space="preserve">     ---</v>
      </c>
    </row>
    <row r="29" spans="1:15" ht="18" customHeight="1" x14ac:dyDescent="0.2">
      <c r="A29" s="173" t="s">
        <v>34</v>
      </c>
      <c r="B29" s="75">
        <v>6</v>
      </c>
      <c r="C29" s="75">
        <v>24</v>
      </c>
      <c r="D29" s="72">
        <v>27.67</v>
      </c>
      <c r="E29" s="73" t="str">
        <f>IF($B29=VLOOKUP(E$10,'Drop Down Data - DO NOT DELETE'!$B$17:$F$27,2),(+$C29*$D29*VLOOKUP(E$10,'Drop Down Data - DO NOT DELETE'!$B$17:$F$27,5)),"     ---")</f>
        <v xml:space="preserve">     ---</v>
      </c>
      <c r="F29" s="73" t="str">
        <f>IF($B29=VLOOKUP(F$10,'Drop Down Data - DO NOT DELETE'!$B$17:$F$27,2),(+$C29*$D29*VLOOKUP(F$10,'Drop Down Data - DO NOT DELETE'!$B$17:$F$27,5)),"     ---")</f>
        <v xml:space="preserve">     ---</v>
      </c>
      <c r="G29" s="73" t="str">
        <f>IF($B29=VLOOKUP(G$10,'Drop Down Data - DO NOT DELETE'!$B$17:$F$27,2),(+$C29*$D29*VLOOKUP(G$10,'Drop Down Data - DO NOT DELETE'!$B$17:$F$27,5)),"     ---")</f>
        <v xml:space="preserve">     ---</v>
      </c>
      <c r="H29" s="73">
        <f>IF($B29=VLOOKUP(H$10,'Drop Down Data - DO NOT DELETE'!$B$17:$F$27,2),(+$C29*$D29*VLOOKUP(H$10,'Drop Down Data - DO NOT DELETE'!$B$17:$F$27,5)),"     ---")</f>
        <v>997.44816000000003</v>
      </c>
      <c r="I29" s="73" t="str">
        <f>IF($B29=VLOOKUP(I$10,'Drop Down Data - DO NOT DELETE'!$B$17:$F$27,2),(+$C29*$D29*VLOOKUP(I$10,'Drop Down Data - DO NOT DELETE'!$B$17:$F$27,5)),"     ---")</f>
        <v xml:space="preserve">     ---</v>
      </c>
      <c r="J29" s="73" t="str">
        <f>IF($B29=VLOOKUP(J$10,'Drop Down Data - DO NOT DELETE'!$B$17:$F$27,2),(+$C29*$D29*VLOOKUP(J$10,'Drop Down Data - DO NOT DELETE'!$B$17:$F$27,5)),"     ---")</f>
        <v xml:space="preserve">     ---</v>
      </c>
      <c r="K29" s="73" t="str">
        <f>IF($B29=VLOOKUP(K$10,'Drop Down Data - DO NOT DELETE'!$B$17:$F$27,2),(+$C29*$D29*VLOOKUP(K$10,'Drop Down Data - DO NOT DELETE'!$B$17:$F$27,5)),"     ---")</f>
        <v xml:space="preserve">     ---</v>
      </c>
      <c r="L29" s="73" t="str">
        <f>IF($B29=VLOOKUP(L$10,'Drop Down Data - DO NOT DELETE'!$B$17:$F$27,2),(+$C29*$D29*VLOOKUP(L$10,'Drop Down Data - DO NOT DELETE'!$B$17:$F$27,5)),"     ---")</f>
        <v xml:space="preserve">     ---</v>
      </c>
      <c r="M29" s="91" t="str">
        <f>IF($B29=VLOOKUP(M$10,'Drop Down Data - DO NOT DELETE'!$B$17:$F$27,2),(+$C29*$D29*VLOOKUP(M$10,'Drop Down Data - DO NOT DELETE'!$B$17:$F$27,5)),"     ---")</f>
        <v xml:space="preserve">     ---</v>
      </c>
      <c r="N29" s="73" t="str">
        <f>IF($B29=VLOOKUP(N$10,'Drop Down Data - DO NOT DELETE'!$B$17:$F$27,2),(+$C29*$D29*VLOOKUP(N$10,'Drop Down Data - DO NOT DELETE'!$B$17:$F$27,5)),"     ---")</f>
        <v xml:space="preserve">     ---</v>
      </c>
      <c r="O29" s="73" t="str">
        <f>IF($B29=VLOOKUP(O$10,'Drop Down Data - DO NOT DELETE'!$B$17:$F$27,2),(+$C29*$D29*VLOOKUP(O$10,'Drop Down Data - DO NOT DELETE'!$B$17:$F$27,5)),"     ---")</f>
        <v xml:space="preserve">     ---</v>
      </c>
    </row>
    <row r="30" spans="1:15" ht="18" customHeight="1" x14ac:dyDescent="0.2">
      <c r="A30" s="173" t="s">
        <v>78</v>
      </c>
      <c r="B30" s="75">
        <v>6</v>
      </c>
      <c r="C30" s="75">
        <v>12</v>
      </c>
      <c r="D30" s="72">
        <v>5.84</v>
      </c>
      <c r="E30" s="73" t="str">
        <f>IF($B30=VLOOKUP(E$10,'Drop Down Data - DO NOT DELETE'!$B$17:$F$27,2),(+$C30*$D30*VLOOKUP(E$10,'Drop Down Data - DO NOT DELETE'!$B$17:$F$27,5)),"     ---")</f>
        <v xml:space="preserve">     ---</v>
      </c>
      <c r="F30" s="73" t="str">
        <f>IF($B30=VLOOKUP(F$10,'Drop Down Data - DO NOT DELETE'!$B$17:$F$27,2),(+$C30*$D30*VLOOKUP(F$10,'Drop Down Data - DO NOT DELETE'!$B$17:$F$27,5)),"     ---")</f>
        <v xml:space="preserve">     ---</v>
      </c>
      <c r="G30" s="73" t="str">
        <f>IF($B30=VLOOKUP(G$10,'Drop Down Data - DO NOT DELETE'!$B$17:$F$27,2),(+$C30*$D30*VLOOKUP(G$10,'Drop Down Data - DO NOT DELETE'!$B$17:$F$27,5)),"     ---")</f>
        <v xml:space="preserve">     ---</v>
      </c>
      <c r="H30" s="73">
        <f>IF($B30=VLOOKUP(H$10,'Drop Down Data - DO NOT DELETE'!$B$17:$F$27,2),(+$C30*$D30*VLOOKUP(H$10,'Drop Down Data - DO NOT DELETE'!$B$17:$F$27,5)),"     ---")</f>
        <v>105.26016</v>
      </c>
      <c r="I30" s="73" t="str">
        <f>IF($B30=VLOOKUP(I$10,'Drop Down Data - DO NOT DELETE'!$B$17:$F$27,2),(+$C30*$D30*VLOOKUP(I$10,'Drop Down Data - DO NOT DELETE'!$B$17:$F$27,5)),"     ---")</f>
        <v xml:space="preserve">     ---</v>
      </c>
      <c r="J30" s="73" t="str">
        <f>IF($B30=VLOOKUP(J$10,'Drop Down Data - DO NOT DELETE'!$B$17:$F$27,2),(+$C30*$D30*VLOOKUP(J$10,'Drop Down Data - DO NOT DELETE'!$B$17:$F$27,5)),"     ---")</f>
        <v xml:space="preserve">     ---</v>
      </c>
      <c r="K30" s="73" t="str">
        <f>IF($B30=VLOOKUP(K$10,'Drop Down Data - DO NOT DELETE'!$B$17:$F$27,2),(+$C30*$D30*VLOOKUP(K$10,'Drop Down Data - DO NOT DELETE'!$B$17:$F$27,5)),"     ---")</f>
        <v xml:space="preserve">     ---</v>
      </c>
      <c r="L30" s="73" t="str">
        <f>IF($B30=VLOOKUP(L$10,'Drop Down Data - DO NOT DELETE'!$B$17:$F$27,2),(+$C30*$D30*VLOOKUP(L$10,'Drop Down Data - DO NOT DELETE'!$B$17:$F$27,5)),"     ---")</f>
        <v xml:space="preserve">     ---</v>
      </c>
      <c r="M30" s="91" t="str">
        <f>IF($B30=VLOOKUP(M$10,'Drop Down Data - DO NOT DELETE'!$B$17:$F$27,2),(+$C30*$D30*VLOOKUP(M$10,'Drop Down Data - DO NOT DELETE'!$B$17:$F$27,5)),"     ---")</f>
        <v xml:space="preserve">     ---</v>
      </c>
      <c r="N30" s="73" t="str">
        <f>IF($B30=VLOOKUP(N$10,'Drop Down Data - DO NOT DELETE'!$B$17:$F$27,2),(+$C30*$D30*VLOOKUP(N$10,'Drop Down Data - DO NOT DELETE'!$B$17:$F$27,5)),"     ---")</f>
        <v xml:space="preserve">     ---</v>
      </c>
      <c r="O30" s="73" t="str">
        <f>IF($B30=VLOOKUP(O$10,'Drop Down Data - DO NOT DELETE'!$B$17:$F$27,2),(+$C30*$D30*VLOOKUP(O$10,'Drop Down Data - DO NOT DELETE'!$B$17:$F$27,5)),"     ---")</f>
        <v xml:space="preserve">     ---</v>
      </c>
    </row>
    <row r="31" spans="1:15" ht="18" customHeight="1" x14ac:dyDescent="0.2">
      <c r="A31" s="90"/>
      <c r="B31" s="75"/>
      <c r="C31" s="75"/>
      <c r="D31" s="72"/>
      <c r="E31" s="73" t="str">
        <f>IF($B31=VLOOKUP(E$10,'Drop Down Data - DO NOT DELETE'!$B$17:$F$27,2),(+$C31*$D31*VLOOKUP(E$10,'Drop Down Data - DO NOT DELETE'!$B$17:$F$27,5)),"     ---")</f>
        <v xml:space="preserve">     ---</v>
      </c>
      <c r="F31" s="73" t="str">
        <f>IF($B31=VLOOKUP(F$10,'Drop Down Data - DO NOT DELETE'!$B$17:$F$27,2),(+$C31*$D31*VLOOKUP(F$10,'Drop Down Data - DO NOT DELETE'!$B$17:$F$27,5)),"     ---")</f>
        <v xml:space="preserve">     ---</v>
      </c>
      <c r="G31" s="73" t="str">
        <f>IF($B31=VLOOKUP(G$10,'Drop Down Data - DO NOT DELETE'!$B$17:$F$27,2),(+$C31*$D31*VLOOKUP(G$10,'Drop Down Data - DO NOT DELETE'!$B$17:$F$27,5)),"     ---")</f>
        <v xml:space="preserve">     ---</v>
      </c>
      <c r="H31" s="73" t="str">
        <f>IF($B31=VLOOKUP(H$10,'Drop Down Data - DO NOT DELETE'!$B$17:$F$27,2),(+$C31*$D31*VLOOKUP(H$10,'Drop Down Data - DO NOT DELETE'!$B$17:$F$27,5)),"     ---")</f>
        <v xml:space="preserve">     ---</v>
      </c>
      <c r="I31" s="73" t="str">
        <f>IF($B31=VLOOKUP(I$10,'Drop Down Data - DO NOT DELETE'!$B$17:$F$27,2),(+$C31*$D31*VLOOKUP(I$10,'Drop Down Data - DO NOT DELETE'!$B$17:$F$27,5)),"     ---")</f>
        <v xml:space="preserve">     ---</v>
      </c>
      <c r="J31" s="73" t="str">
        <f>IF($B31=VLOOKUP(J$10,'Drop Down Data - DO NOT DELETE'!$B$17:$F$27,2),(+$C31*$D31*VLOOKUP(J$10,'Drop Down Data - DO NOT DELETE'!$B$17:$F$27,5)),"     ---")</f>
        <v xml:space="preserve">     ---</v>
      </c>
      <c r="K31" s="73" t="str">
        <f>IF($B31=VLOOKUP(K$10,'Drop Down Data - DO NOT DELETE'!$B$17:$F$27,2),(+$C31*$D31*VLOOKUP(K$10,'Drop Down Data - DO NOT DELETE'!$B$17:$F$27,5)),"     ---")</f>
        <v xml:space="preserve">     ---</v>
      </c>
      <c r="L31" s="73" t="str">
        <f>IF($B31=VLOOKUP(L$10,'Drop Down Data - DO NOT DELETE'!$B$17:$F$27,2),(+$C31*$D31*VLOOKUP(L$10,'Drop Down Data - DO NOT DELETE'!$B$17:$F$27,5)),"     ---")</f>
        <v xml:space="preserve">     ---</v>
      </c>
      <c r="M31" s="91" t="str">
        <f>IF($B31=VLOOKUP(M$10,'Drop Down Data - DO NOT DELETE'!$B$17:$F$27,2),(+$C31*$D31*VLOOKUP(M$10,'Drop Down Data - DO NOT DELETE'!$B$17:$F$27,5)),"     ---")</f>
        <v xml:space="preserve">     ---</v>
      </c>
      <c r="N31" s="73" t="str">
        <f>IF($B31=VLOOKUP(N$10,'Drop Down Data - DO NOT DELETE'!$B$17:$F$27,2),(+$C31*$D31*VLOOKUP(N$10,'Drop Down Data - DO NOT DELETE'!$B$17:$F$27,5)),"     ---")</f>
        <v xml:space="preserve">     ---</v>
      </c>
      <c r="O31" s="73" t="str">
        <f>IF($B31=VLOOKUP(O$10,'Drop Down Data - DO NOT DELETE'!$B$17:$F$27,2),(+$C31*$D31*VLOOKUP(O$10,'Drop Down Data - DO NOT DELETE'!$B$17:$F$27,5)),"     ---")</f>
        <v xml:space="preserve">     ---</v>
      </c>
    </row>
    <row r="32" spans="1:15" ht="18" customHeight="1" x14ac:dyDescent="0.2">
      <c r="A32" s="173" t="s">
        <v>171</v>
      </c>
      <c r="B32" s="75">
        <v>9</v>
      </c>
      <c r="C32" s="75">
        <v>54</v>
      </c>
      <c r="D32" s="72">
        <v>28.5</v>
      </c>
      <c r="E32" s="73" t="str">
        <f>IF($B32=VLOOKUP(E$10,'Drop Down Data - DO NOT DELETE'!$B$17:$F$27,2),(+$C32*$D32*VLOOKUP(E$10,'Drop Down Data - DO NOT DELETE'!$B$17:$F$27,5)),"     ---")</f>
        <v xml:space="preserve">     ---</v>
      </c>
      <c r="F32" s="73" t="str">
        <f>IF($B32=VLOOKUP(F$10,'Drop Down Data - DO NOT DELETE'!$B$17:$F$27,2),(+$C32*$D32*VLOOKUP(F$10,'Drop Down Data - DO NOT DELETE'!$B$17:$F$27,5)),"     ---")</f>
        <v xml:space="preserve">     ---</v>
      </c>
      <c r="G32" s="73" t="str">
        <f>IF($B32=VLOOKUP(G$10,'Drop Down Data - DO NOT DELETE'!$B$17:$F$27,2),(+$C32*$D32*VLOOKUP(G$10,'Drop Down Data - DO NOT DELETE'!$B$17:$F$27,5)),"     ---")</f>
        <v xml:space="preserve">     ---</v>
      </c>
      <c r="H32" s="73" t="str">
        <f>IF($B32=VLOOKUP(H$10,'Drop Down Data - DO NOT DELETE'!$B$17:$F$27,2),(+$C32*$D32*VLOOKUP(H$10,'Drop Down Data - DO NOT DELETE'!$B$17:$F$27,5)),"     ---")</f>
        <v xml:space="preserve">     ---</v>
      </c>
      <c r="I32" s="73" t="str">
        <f>IF($B32=VLOOKUP(I$10,'Drop Down Data - DO NOT DELETE'!$B$17:$F$27,2),(+$C32*$D32*VLOOKUP(I$10,'Drop Down Data - DO NOT DELETE'!$B$17:$F$27,5)),"     ---")</f>
        <v xml:space="preserve">     ---</v>
      </c>
      <c r="J32" s="73" t="str">
        <f>IF($B32=VLOOKUP(J$10,'Drop Down Data - DO NOT DELETE'!$B$17:$F$27,2),(+$C32*$D32*VLOOKUP(J$10,'Drop Down Data - DO NOT DELETE'!$B$17:$F$27,5)),"     ---")</f>
        <v xml:space="preserve">     ---</v>
      </c>
      <c r="K32" s="73">
        <f>IF($B32=VLOOKUP(K$10,'Drop Down Data - DO NOT DELETE'!$B$17:$F$27,2),(+$C32*$D32*VLOOKUP(K$10,'Drop Down Data - DO NOT DELETE'!$B$17:$F$27,5)),"     ---")</f>
        <v>5232.5999999999995</v>
      </c>
      <c r="L32" s="73" t="str">
        <f>IF($B32=VLOOKUP(L$10,'Drop Down Data - DO NOT DELETE'!$B$17:$F$27,2),(+$C32*$D32*VLOOKUP(L$10,'Drop Down Data - DO NOT DELETE'!$B$17:$F$27,5)),"     ---")</f>
        <v xml:space="preserve">     ---</v>
      </c>
      <c r="M32" s="91" t="str">
        <f>IF($B32=VLOOKUP(M$10,'Drop Down Data - DO NOT DELETE'!$B$17:$F$27,2),(+$C32*$D32*VLOOKUP(M$10,'Drop Down Data - DO NOT DELETE'!$B$17:$F$27,5)),"     ---")</f>
        <v xml:space="preserve">     ---</v>
      </c>
      <c r="N32" s="73" t="str">
        <f>IF($B32=VLOOKUP(N$10,'Drop Down Data - DO NOT DELETE'!$B$17:$F$27,2),(+$C32*$D32*VLOOKUP(N$10,'Drop Down Data - DO NOT DELETE'!$B$17:$F$27,5)),"     ---")</f>
        <v xml:space="preserve">     ---</v>
      </c>
      <c r="O32" s="73" t="str">
        <f>IF($B32=VLOOKUP(O$10,'Drop Down Data - DO NOT DELETE'!$B$17:$F$27,2),(+$C32*$D32*VLOOKUP(O$10,'Drop Down Data - DO NOT DELETE'!$B$17:$F$27,5)),"     ---")</f>
        <v xml:space="preserve">     ---</v>
      </c>
    </row>
    <row r="33" spans="1:15" ht="18" customHeight="1" x14ac:dyDescent="0.2">
      <c r="A33" s="173" t="s">
        <v>172</v>
      </c>
      <c r="B33" s="75">
        <v>9</v>
      </c>
      <c r="C33" s="75">
        <v>18</v>
      </c>
      <c r="D33" s="72">
        <v>12.75</v>
      </c>
      <c r="E33" s="73" t="str">
        <f>IF($B33=VLOOKUP(E$10,'Drop Down Data - DO NOT DELETE'!$B$17:$F$27,2),(+$C33*$D33*VLOOKUP(E$10,'Drop Down Data - DO NOT DELETE'!$B$17:$F$27,5)),"     ---")</f>
        <v xml:space="preserve">     ---</v>
      </c>
      <c r="F33" s="73" t="str">
        <f>IF($B33=VLOOKUP(F$10,'Drop Down Data - DO NOT DELETE'!$B$17:$F$27,2),(+$C33*$D33*VLOOKUP(F$10,'Drop Down Data - DO NOT DELETE'!$B$17:$F$27,5)),"     ---")</f>
        <v xml:space="preserve">     ---</v>
      </c>
      <c r="G33" s="73" t="str">
        <f>IF($B33=VLOOKUP(G$10,'Drop Down Data - DO NOT DELETE'!$B$17:$F$27,2),(+$C33*$D33*VLOOKUP(G$10,'Drop Down Data - DO NOT DELETE'!$B$17:$F$27,5)),"     ---")</f>
        <v xml:space="preserve">     ---</v>
      </c>
      <c r="H33" s="73" t="str">
        <f>IF($B33=VLOOKUP(H$10,'Drop Down Data - DO NOT DELETE'!$B$17:$F$27,2),(+$C33*$D33*VLOOKUP(H$10,'Drop Down Data - DO NOT DELETE'!$B$17:$F$27,5)),"     ---")</f>
        <v xml:space="preserve">     ---</v>
      </c>
      <c r="I33" s="73" t="str">
        <f>IF($B33=VLOOKUP(I$10,'Drop Down Data - DO NOT DELETE'!$B$17:$F$27,2),(+$C33*$D33*VLOOKUP(I$10,'Drop Down Data - DO NOT DELETE'!$B$17:$F$27,5)),"     ---")</f>
        <v xml:space="preserve">     ---</v>
      </c>
      <c r="J33" s="73" t="str">
        <f>IF($B33=VLOOKUP(J$10,'Drop Down Data - DO NOT DELETE'!$B$17:$F$27,2),(+$C33*$D33*VLOOKUP(J$10,'Drop Down Data - DO NOT DELETE'!$B$17:$F$27,5)),"     ---")</f>
        <v xml:space="preserve">     ---</v>
      </c>
      <c r="K33" s="73">
        <f>IF($B33=VLOOKUP(K$10,'Drop Down Data - DO NOT DELETE'!$B$17:$F$27,2),(+$C33*$D33*VLOOKUP(K$10,'Drop Down Data - DO NOT DELETE'!$B$17:$F$27,5)),"     ---")</f>
        <v>780.3</v>
      </c>
      <c r="L33" s="73" t="str">
        <f>IF($B33=VLOOKUP(L$10,'Drop Down Data - DO NOT DELETE'!$B$17:$F$27,2),(+$C33*$D33*VLOOKUP(L$10,'Drop Down Data - DO NOT DELETE'!$B$17:$F$27,5)),"     ---")</f>
        <v xml:space="preserve">     ---</v>
      </c>
      <c r="M33" s="91" t="str">
        <f>IF($B33=VLOOKUP(M$10,'Drop Down Data - DO NOT DELETE'!$B$17:$F$27,2),(+$C33*$D33*VLOOKUP(M$10,'Drop Down Data - DO NOT DELETE'!$B$17:$F$27,5)),"     ---")</f>
        <v xml:space="preserve">     ---</v>
      </c>
      <c r="N33" s="73" t="str">
        <f>IF($B33=VLOOKUP(N$10,'Drop Down Data - DO NOT DELETE'!$B$17:$F$27,2),(+$C33*$D33*VLOOKUP(N$10,'Drop Down Data - DO NOT DELETE'!$B$17:$F$27,5)),"     ---")</f>
        <v xml:space="preserve">     ---</v>
      </c>
      <c r="O33" s="73" t="str">
        <f>IF($B33=VLOOKUP(O$10,'Drop Down Data - DO NOT DELETE'!$B$17:$F$27,2),(+$C33*$D33*VLOOKUP(O$10,'Drop Down Data - DO NOT DELETE'!$B$17:$F$27,5)),"     ---")</f>
        <v xml:space="preserve">     ---</v>
      </c>
    </row>
    <row r="34" spans="1:15" ht="18" customHeight="1" x14ac:dyDescent="0.2">
      <c r="A34" s="173"/>
      <c r="B34" s="75"/>
      <c r="C34" s="75"/>
      <c r="D34" s="72"/>
      <c r="E34" s="73" t="str">
        <f>IF($B34=VLOOKUP(E$10,'Drop Down Data - DO NOT DELETE'!$B$17:$F$27,2),(+$C34*$D34*VLOOKUP(E$10,'Drop Down Data - DO NOT DELETE'!$B$17:$F$27,5)),"     ---")</f>
        <v xml:space="preserve">     ---</v>
      </c>
      <c r="F34" s="73" t="str">
        <f>IF($B34=VLOOKUP(F$10,'Drop Down Data - DO NOT DELETE'!$B$17:$F$27,2),(+$C34*$D34*VLOOKUP(F$10,'Drop Down Data - DO NOT DELETE'!$B$17:$F$27,5)),"     ---")</f>
        <v xml:space="preserve">     ---</v>
      </c>
      <c r="G34" s="73" t="str">
        <f>IF($B34=VLOOKUP(G$10,'Drop Down Data - DO NOT DELETE'!$B$17:$F$27,2),(+$C34*$D34*VLOOKUP(G$10,'Drop Down Data - DO NOT DELETE'!$B$17:$F$27,5)),"     ---")</f>
        <v xml:space="preserve">     ---</v>
      </c>
      <c r="H34" s="73" t="str">
        <f>IF($B34=VLOOKUP(H$10,'Drop Down Data - DO NOT DELETE'!$B$17:$F$27,2),(+$C34*$D34*VLOOKUP(H$10,'Drop Down Data - DO NOT DELETE'!$B$17:$F$27,5)),"     ---")</f>
        <v xml:space="preserve">     ---</v>
      </c>
      <c r="I34" s="73" t="str">
        <f>IF($B34=VLOOKUP(I$10,'Drop Down Data - DO NOT DELETE'!$B$17:$F$27,2),(+$C34*$D34*VLOOKUP(I$10,'Drop Down Data - DO NOT DELETE'!$B$17:$F$27,5)),"     ---")</f>
        <v xml:space="preserve">     ---</v>
      </c>
      <c r="J34" s="73" t="str">
        <f>IF($B34=VLOOKUP(J$10,'Drop Down Data - DO NOT DELETE'!$B$17:$F$27,2),(+$C34*$D34*VLOOKUP(J$10,'Drop Down Data - DO NOT DELETE'!$B$17:$F$27,5)),"     ---")</f>
        <v xml:space="preserve">     ---</v>
      </c>
      <c r="K34" s="73" t="str">
        <f>IF($B34=VLOOKUP(K$10,'Drop Down Data - DO NOT DELETE'!$B$17:$F$27,2),(+$C34*$D34*VLOOKUP(K$10,'Drop Down Data - DO NOT DELETE'!$B$17:$F$27,5)),"     ---")</f>
        <v xml:space="preserve">     ---</v>
      </c>
      <c r="L34" s="73" t="str">
        <f>IF($B34=VLOOKUP(L$10,'Drop Down Data - DO NOT DELETE'!$B$17:$F$27,2),(+$C34*$D34*VLOOKUP(L$10,'Drop Down Data - DO NOT DELETE'!$B$17:$F$27,5)),"     ---")</f>
        <v xml:space="preserve">     ---</v>
      </c>
      <c r="M34" s="91" t="str">
        <f>IF($B34=VLOOKUP(M$10,'Drop Down Data - DO NOT DELETE'!$B$17:$F$27,2),(+$C34*$D34*VLOOKUP(M$10,'Drop Down Data - DO NOT DELETE'!$B$17:$F$27,5)),"     ---")</f>
        <v xml:space="preserve">     ---</v>
      </c>
      <c r="N34" s="73" t="str">
        <f>IF($B34=VLOOKUP(N$10,'Drop Down Data - DO NOT DELETE'!$B$17:$F$27,2),(+$C34*$D34*VLOOKUP(N$10,'Drop Down Data - DO NOT DELETE'!$B$17:$F$27,5)),"     ---")</f>
        <v xml:space="preserve">     ---</v>
      </c>
      <c r="O34" s="73" t="str">
        <f>IF($B34=VLOOKUP(O$10,'Drop Down Data - DO NOT DELETE'!$B$17:$F$27,2),(+$C34*$D34*VLOOKUP(O$10,'Drop Down Data - DO NOT DELETE'!$B$17:$F$27,5)),"     ---")</f>
        <v xml:space="preserve">     ---</v>
      </c>
    </row>
    <row r="35" spans="1:15" ht="18" customHeight="1" x14ac:dyDescent="0.2">
      <c r="A35" s="173" t="s">
        <v>173</v>
      </c>
      <c r="B35" s="75">
        <v>14</v>
      </c>
      <c r="C35" s="75">
        <v>12</v>
      </c>
      <c r="D35" s="72">
        <v>10</v>
      </c>
      <c r="E35" s="73" t="str">
        <f>IF($B35=VLOOKUP(E$10,'Drop Down Data - DO NOT DELETE'!$B$17:$F$27,2),(+$C35*$D35*VLOOKUP(E$10,'Drop Down Data - DO NOT DELETE'!$B$17:$F$27,5)),"     ---")</f>
        <v xml:space="preserve">     ---</v>
      </c>
      <c r="F35" s="73" t="str">
        <f>IF($B35=VLOOKUP(F$10,'Drop Down Data - DO NOT DELETE'!$B$17:$F$27,2),(+$C35*$D35*VLOOKUP(F$10,'Drop Down Data - DO NOT DELETE'!$B$17:$F$27,5)),"     ---")</f>
        <v xml:space="preserve">     ---</v>
      </c>
      <c r="G35" s="73" t="str">
        <f>IF($B35=VLOOKUP(G$10,'Drop Down Data - DO NOT DELETE'!$B$17:$F$27,2),(+$C35*$D35*VLOOKUP(G$10,'Drop Down Data - DO NOT DELETE'!$B$17:$F$27,5)),"     ---")</f>
        <v xml:space="preserve">     ---</v>
      </c>
      <c r="H35" s="73" t="str">
        <f>IF($B35=VLOOKUP(H$10,'Drop Down Data - DO NOT DELETE'!$B$17:$F$27,2),(+$C35*$D35*VLOOKUP(H$10,'Drop Down Data - DO NOT DELETE'!$B$17:$F$27,5)),"     ---")</f>
        <v xml:space="preserve">     ---</v>
      </c>
      <c r="I35" s="73" t="str">
        <f>IF($B35=VLOOKUP(I$10,'Drop Down Data - DO NOT DELETE'!$B$17:$F$27,2),(+$C35*$D35*VLOOKUP(I$10,'Drop Down Data - DO NOT DELETE'!$B$17:$F$27,5)),"     ---")</f>
        <v xml:space="preserve">     ---</v>
      </c>
      <c r="J35" s="73" t="str">
        <f>IF($B35=VLOOKUP(J$10,'Drop Down Data - DO NOT DELETE'!$B$17:$F$27,2),(+$C35*$D35*VLOOKUP(J$10,'Drop Down Data - DO NOT DELETE'!$B$17:$F$27,5)),"     ---")</f>
        <v xml:space="preserve">     ---</v>
      </c>
      <c r="K35" s="73" t="str">
        <f>IF($B35=VLOOKUP(K$10,'Drop Down Data - DO NOT DELETE'!$B$17:$F$27,2),(+$C35*$D35*VLOOKUP(K$10,'Drop Down Data - DO NOT DELETE'!$B$17:$F$27,5)),"     ---")</f>
        <v xml:space="preserve">     ---</v>
      </c>
      <c r="L35" s="73" t="str">
        <f>IF($B35=VLOOKUP(L$10,'Drop Down Data - DO NOT DELETE'!$B$17:$F$27,2),(+$C35*$D35*VLOOKUP(L$10,'Drop Down Data - DO NOT DELETE'!$B$17:$F$27,5)),"     ---")</f>
        <v xml:space="preserve">     ---</v>
      </c>
      <c r="M35" s="91">
        <f>IF($B35=VLOOKUP(M$10,'Drop Down Data - DO NOT DELETE'!$B$17:$F$27,2),(+$C35*$D35*VLOOKUP(M$10,'Drop Down Data - DO NOT DELETE'!$B$17:$F$27,5)),"     ---")</f>
        <v>918</v>
      </c>
      <c r="N35" s="73" t="str">
        <f>IF($B35=VLOOKUP(N$10,'Drop Down Data - DO NOT DELETE'!$B$17:$F$27,2),(+$C35*$D35*VLOOKUP(N$10,'Drop Down Data - DO NOT DELETE'!$B$17:$F$27,5)),"     ---")</f>
        <v xml:space="preserve">     ---</v>
      </c>
      <c r="O35" s="73" t="str">
        <f>IF($B35=VLOOKUP(O$10,'Drop Down Data - DO NOT DELETE'!$B$17:$F$27,2),(+$C35*$D35*VLOOKUP(O$10,'Drop Down Data - DO NOT DELETE'!$B$17:$F$27,5)),"     ---")</f>
        <v xml:space="preserve">     ---</v>
      </c>
    </row>
    <row r="36" spans="1:15" ht="18" customHeight="1" x14ac:dyDescent="0.2">
      <c r="A36" s="173"/>
      <c r="B36" s="75"/>
      <c r="C36" s="75"/>
      <c r="D36" s="72"/>
      <c r="E36" s="73" t="str">
        <f>IF($B36=VLOOKUP(E$10,'Drop Down Data - DO NOT DELETE'!$B$17:$F$27,2),(+$C36*$D36*VLOOKUP(E$10,'Drop Down Data - DO NOT DELETE'!$B$17:$F$27,5)),"     ---")</f>
        <v xml:space="preserve">     ---</v>
      </c>
      <c r="F36" s="73" t="str">
        <f>IF($B36=VLOOKUP(F$10,'Drop Down Data - DO NOT DELETE'!$B$17:$F$27,2),(+$C36*$D36*VLOOKUP(F$10,'Drop Down Data - DO NOT DELETE'!$B$17:$F$27,5)),"     ---")</f>
        <v xml:space="preserve">     ---</v>
      </c>
      <c r="G36" s="73" t="str">
        <f>IF($B36=VLOOKUP(G$10,'Drop Down Data - DO NOT DELETE'!$B$17:$F$27,2),(+$C36*$D36*VLOOKUP(G$10,'Drop Down Data - DO NOT DELETE'!$B$17:$F$27,5)),"     ---")</f>
        <v xml:space="preserve">     ---</v>
      </c>
      <c r="H36" s="73" t="str">
        <f>IF($B36=VLOOKUP(H$10,'Drop Down Data - DO NOT DELETE'!$B$17:$F$27,2),(+$C36*$D36*VLOOKUP(H$10,'Drop Down Data - DO NOT DELETE'!$B$17:$F$27,5)),"     ---")</f>
        <v xml:space="preserve">     ---</v>
      </c>
      <c r="I36" s="73" t="str">
        <f>IF($B36=VLOOKUP(I$10,'Drop Down Data - DO NOT DELETE'!$B$17:$F$27,2),(+$C36*$D36*VLOOKUP(I$10,'Drop Down Data - DO NOT DELETE'!$B$17:$F$27,5)),"     ---")</f>
        <v xml:space="preserve">     ---</v>
      </c>
      <c r="J36" s="73" t="str">
        <f>IF($B36=VLOOKUP(J$10,'Drop Down Data - DO NOT DELETE'!$B$17:$F$27,2),(+$C36*$D36*VLOOKUP(J$10,'Drop Down Data - DO NOT DELETE'!$B$17:$F$27,5)),"     ---")</f>
        <v xml:space="preserve">     ---</v>
      </c>
      <c r="K36" s="73" t="str">
        <f>IF($B36=VLOOKUP(K$10,'Drop Down Data - DO NOT DELETE'!$B$17:$F$27,2),(+$C36*$D36*VLOOKUP(K$10,'Drop Down Data - DO NOT DELETE'!$B$17:$F$27,5)),"     ---")</f>
        <v xml:space="preserve">     ---</v>
      </c>
      <c r="L36" s="73" t="str">
        <f>IF($B36=VLOOKUP(L$10,'Drop Down Data - DO NOT DELETE'!$B$17:$F$27,2),(+$C36*$D36*VLOOKUP(L$10,'Drop Down Data - DO NOT DELETE'!$B$17:$F$27,5)),"     ---")</f>
        <v xml:space="preserve">     ---</v>
      </c>
      <c r="M36" s="91" t="str">
        <f>IF($B36=VLOOKUP(M$10,'Drop Down Data - DO NOT DELETE'!$B$17:$F$27,2),(+$C36*$D36*VLOOKUP(M$10,'Drop Down Data - DO NOT DELETE'!$B$17:$F$27,5)),"     ---")</f>
        <v xml:space="preserve">     ---</v>
      </c>
      <c r="N36" s="73" t="str">
        <f>IF($B36=VLOOKUP(N$10,'Drop Down Data - DO NOT DELETE'!$B$17:$F$27,2),(+$C36*$D36*VLOOKUP(N$10,'Drop Down Data - DO NOT DELETE'!$B$17:$F$27,5)),"     ---")</f>
        <v xml:space="preserve">     ---</v>
      </c>
      <c r="O36" s="73" t="str">
        <f>IF($B36=VLOOKUP(O$10,'Drop Down Data - DO NOT DELETE'!$B$17:$F$27,2),(+$C36*$D36*VLOOKUP(O$10,'Drop Down Data - DO NOT DELETE'!$B$17:$F$27,5)),"     ---")</f>
        <v xml:space="preserve">     ---</v>
      </c>
    </row>
    <row r="37" spans="1:15" ht="18" customHeight="1" x14ac:dyDescent="0.2">
      <c r="A37" s="173"/>
      <c r="B37" s="75"/>
      <c r="C37" s="75"/>
      <c r="D37" s="72"/>
      <c r="E37" s="73" t="str">
        <f>IF($B37=VLOOKUP(E$10,'Drop Down Data - DO NOT DELETE'!$B$17:$F$27,2),(+$C37*$D37*VLOOKUP(E$10,'Drop Down Data - DO NOT DELETE'!$B$17:$F$27,5)),"     ---")</f>
        <v xml:space="preserve">     ---</v>
      </c>
      <c r="F37" s="73" t="str">
        <f>IF($B37=VLOOKUP(F$10,'Drop Down Data - DO NOT DELETE'!$B$17:$F$27,2),(+$C37*$D37*VLOOKUP(F$10,'Drop Down Data - DO NOT DELETE'!$B$17:$F$27,5)),"     ---")</f>
        <v xml:space="preserve">     ---</v>
      </c>
      <c r="G37" s="73" t="str">
        <f>IF($B37=VLOOKUP(G$10,'Drop Down Data - DO NOT DELETE'!$B$17:$F$27,2),(+$C37*$D37*VLOOKUP(G$10,'Drop Down Data - DO NOT DELETE'!$B$17:$F$27,5)),"     ---")</f>
        <v xml:space="preserve">     ---</v>
      </c>
      <c r="H37" s="73" t="str">
        <f>IF($B37=VLOOKUP(H$10,'Drop Down Data - DO NOT DELETE'!$B$17:$F$27,2),(+$C37*$D37*VLOOKUP(H$10,'Drop Down Data - DO NOT DELETE'!$B$17:$F$27,5)),"     ---")</f>
        <v xml:space="preserve">     ---</v>
      </c>
      <c r="I37" s="73" t="str">
        <f>IF($B37=VLOOKUP(I$10,'Drop Down Data - DO NOT DELETE'!$B$17:$F$27,2),(+$C37*$D37*VLOOKUP(I$10,'Drop Down Data - DO NOT DELETE'!$B$17:$F$27,5)),"     ---")</f>
        <v xml:space="preserve">     ---</v>
      </c>
      <c r="J37" s="73" t="str">
        <f>IF($B37=VLOOKUP(J$10,'Drop Down Data - DO NOT DELETE'!$B$17:$F$27,2),(+$C37*$D37*VLOOKUP(J$10,'Drop Down Data - DO NOT DELETE'!$B$17:$F$27,5)),"     ---")</f>
        <v xml:space="preserve">     ---</v>
      </c>
      <c r="K37" s="73" t="str">
        <f>IF($B37=VLOOKUP(K$10,'Drop Down Data - DO NOT DELETE'!$B$17:$F$27,2),(+$C37*$D37*VLOOKUP(K$10,'Drop Down Data - DO NOT DELETE'!$B$17:$F$27,5)),"     ---")</f>
        <v xml:space="preserve">     ---</v>
      </c>
      <c r="L37" s="73" t="str">
        <f>IF($B37=VLOOKUP(L$10,'Drop Down Data - DO NOT DELETE'!$B$17:$F$27,2),(+$C37*$D37*VLOOKUP(L$10,'Drop Down Data - DO NOT DELETE'!$B$17:$F$27,5)),"     ---")</f>
        <v xml:space="preserve">     ---</v>
      </c>
      <c r="M37" s="91" t="str">
        <f>IF($B37=VLOOKUP(M$10,'Drop Down Data - DO NOT DELETE'!$B$17:$F$27,2),(+$C37*$D37*VLOOKUP(M$10,'Drop Down Data - DO NOT DELETE'!$B$17:$F$27,5)),"     ---")</f>
        <v xml:space="preserve">     ---</v>
      </c>
      <c r="N37" s="73" t="str">
        <f>IF($B37=VLOOKUP(N$10,'Drop Down Data - DO NOT DELETE'!$B$17:$F$27,2),(+$C37*$D37*VLOOKUP(N$10,'Drop Down Data - DO NOT DELETE'!$B$17:$F$27,5)),"     ---")</f>
        <v xml:space="preserve">     ---</v>
      </c>
      <c r="O37" s="73" t="str">
        <f>IF($B37=VLOOKUP(O$10,'Drop Down Data - DO NOT DELETE'!$B$17:$F$27,2),(+$C37*$D37*VLOOKUP(O$10,'Drop Down Data - DO NOT DELETE'!$B$17:$F$27,5)),"     ---")</f>
        <v xml:space="preserve">     ---</v>
      </c>
    </row>
    <row r="38" spans="1:15" ht="18" customHeight="1" x14ac:dyDescent="0.2">
      <c r="A38" s="90"/>
      <c r="B38" s="75"/>
      <c r="C38" s="75"/>
      <c r="D38" s="72"/>
      <c r="E38" s="73" t="str">
        <f>IF($B38=VLOOKUP(E$10,'Drop Down Data - DO NOT DELETE'!$B$17:$F$27,2),(+$C38*$D38*VLOOKUP(E$10,'Drop Down Data - DO NOT DELETE'!$B$17:$F$27,5)),"     ---")</f>
        <v xml:space="preserve">     ---</v>
      </c>
      <c r="F38" s="73" t="str">
        <f>IF($B38=VLOOKUP(F$10,'Drop Down Data - DO NOT DELETE'!$B$17:$F$27,2),(+$C38*$D38*VLOOKUP(F$10,'Drop Down Data - DO NOT DELETE'!$B$17:$F$27,5)),"     ---")</f>
        <v xml:space="preserve">     ---</v>
      </c>
      <c r="G38" s="73" t="str">
        <f>IF($B38=VLOOKUP(G$10,'Drop Down Data - DO NOT DELETE'!$B$17:$F$27,2),(+$C38*$D38*VLOOKUP(G$10,'Drop Down Data - DO NOT DELETE'!$B$17:$F$27,5)),"     ---")</f>
        <v xml:space="preserve">     ---</v>
      </c>
      <c r="H38" s="73" t="str">
        <f>IF($B38=VLOOKUP(H$10,'Drop Down Data - DO NOT DELETE'!$B$17:$F$27,2),(+$C38*$D38*VLOOKUP(H$10,'Drop Down Data - DO NOT DELETE'!$B$17:$F$27,5)),"     ---")</f>
        <v xml:space="preserve">     ---</v>
      </c>
      <c r="I38" s="73" t="str">
        <f>IF($B38=VLOOKUP(I$10,'Drop Down Data - DO NOT DELETE'!$B$17:$F$27,2),(+$C38*$D38*VLOOKUP(I$10,'Drop Down Data - DO NOT DELETE'!$B$17:$F$27,5)),"     ---")</f>
        <v xml:space="preserve">     ---</v>
      </c>
      <c r="J38" s="73" t="str">
        <f>IF($B38=VLOOKUP(J$10,'Drop Down Data - DO NOT DELETE'!$B$17:$F$27,2),(+$C38*$D38*VLOOKUP(J$10,'Drop Down Data - DO NOT DELETE'!$B$17:$F$27,5)),"     ---")</f>
        <v xml:space="preserve">     ---</v>
      </c>
      <c r="K38" s="73" t="str">
        <f>IF($B38=VLOOKUP(K$10,'Drop Down Data - DO NOT DELETE'!$B$17:$F$27,2),(+$C38*$D38*VLOOKUP(K$10,'Drop Down Data - DO NOT DELETE'!$B$17:$F$27,5)),"     ---")</f>
        <v xml:space="preserve">     ---</v>
      </c>
      <c r="L38" s="73" t="str">
        <f>IF($B38=VLOOKUP(L$10,'Drop Down Data - DO NOT DELETE'!$B$17:$F$27,2),(+$C38*$D38*VLOOKUP(L$10,'Drop Down Data - DO NOT DELETE'!$B$17:$F$27,5)),"     ---")</f>
        <v xml:space="preserve">     ---</v>
      </c>
      <c r="M38" s="91" t="str">
        <f>IF($B38=VLOOKUP(M$10,'Drop Down Data - DO NOT DELETE'!$B$17:$F$27,2),(+$C38*$D38*VLOOKUP(M$10,'Drop Down Data - DO NOT DELETE'!$B$17:$F$27,5)),"     ---")</f>
        <v xml:space="preserve">     ---</v>
      </c>
      <c r="N38" s="73" t="str">
        <f>IF($B38=VLOOKUP(N$10,'Drop Down Data - DO NOT DELETE'!$B$17:$F$27,2),(+$C38*$D38*VLOOKUP(N$10,'Drop Down Data - DO NOT DELETE'!$B$17:$F$27,5)),"     ---")</f>
        <v xml:space="preserve">     ---</v>
      </c>
      <c r="O38" s="73" t="str">
        <f>IF($B38=VLOOKUP(O$10,'Drop Down Data - DO NOT DELETE'!$B$17:$F$27,2),(+$C38*$D38*VLOOKUP(O$10,'Drop Down Data - DO NOT DELETE'!$B$17:$F$27,5)),"     ---")</f>
        <v xml:space="preserve">     ---</v>
      </c>
    </row>
    <row r="39" spans="1:15" ht="18" customHeight="1" x14ac:dyDescent="0.2">
      <c r="A39" s="90"/>
      <c r="B39" s="75"/>
      <c r="C39" s="75"/>
      <c r="D39" s="72"/>
      <c r="E39" s="73" t="str">
        <f>IF($B39=VLOOKUP(E$10,'Drop Down Data - DO NOT DELETE'!$B$17:$F$27,2),(+$C39*$D39*VLOOKUP(E$10,'Drop Down Data - DO NOT DELETE'!$B$17:$F$27,5)),"     ---")</f>
        <v xml:space="preserve">     ---</v>
      </c>
      <c r="F39" s="73" t="str">
        <f>IF($B39=VLOOKUP(F$10,'Drop Down Data - DO NOT DELETE'!$B$17:$F$27,2),(+$C39*$D39*VLOOKUP(F$10,'Drop Down Data - DO NOT DELETE'!$B$17:$F$27,5)),"     ---")</f>
        <v xml:space="preserve">     ---</v>
      </c>
      <c r="G39" s="73" t="str">
        <f>IF($B39=VLOOKUP(G$10,'Drop Down Data - DO NOT DELETE'!$B$17:$F$27,2),(+$C39*$D39*VLOOKUP(G$10,'Drop Down Data - DO NOT DELETE'!$B$17:$F$27,5)),"     ---")</f>
        <v xml:space="preserve">     ---</v>
      </c>
      <c r="H39" s="73" t="str">
        <f>IF($B39=VLOOKUP(H$10,'Drop Down Data - DO NOT DELETE'!$B$17:$F$27,2),(+$C39*$D39*VLOOKUP(H$10,'Drop Down Data - DO NOT DELETE'!$B$17:$F$27,5)),"     ---")</f>
        <v xml:space="preserve">     ---</v>
      </c>
      <c r="I39" s="73" t="str">
        <f>IF($B39=VLOOKUP(I$10,'Drop Down Data - DO NOT DELETE'!$B$17:$F$27,2),(+$C39*$D39*VLOOKUP(I$10,'Drop Down Data - DO NOT DELETE'!$B$17:$F$27,5)),"     ---")</f>
        <v xml:space="preserve">     ---</v>
      </c>
      <c r="J39" s="73" t="str">
        <f>IF($B39=VLOOKUP(J$10,'Drop Down Data - DO NOT DELETE'!$B$17:$F$27,2),(+$C39*$D39*VLOOKUP(J$10,'Drop Down Data - DO NOT DELETE'!$B$17:$F$27,5)),"     ---")</f>
        <v xml:space="preserve">     ---</v>
      </c>
      <c r="K39" s="73" t="str">
        <f>IF($B39=VLOOKUP(K$10,'Drop Down Data - DO NOT DELETE'!$B$17:$F$27,2),(+$C39*$D39*VLOOKUP(K$10,'Drop Down Data - DO NOT DELETE'!$B$17:$F$27,5)),"     ---")</f>
        <v xml:space="preserve">     ---</v>
      </c>
      <c r="L39" s="73" t="str">
        <f>IF($B39=VLOOKUP(L$10,'Drop Down Data - DO NOT DELETE'!$B$17:$F$27,2),(+$C39*$D39*VLOOKUP(L$10,'Drop Down Data - DO NOT DELETE'!$B$17:$F$27,5)),"     ---")</f>
        <v xml:space="preserve">     ---</v>
      </c>
      <c r="M39" s="91" t="str">
        <f>IF($B39=VLOOKUP(M$10,'Drop Down Data - DO NOT DELETE'!$B$17:$F$27,2),(+$C39*$D39*VLOOKUP(M$10,'Drop Down Data - DO NOT DELETE'!$B$17:$F$27,5)),"     ---")</f>
        <v xml:space="preserve">     ---</v>
      </c>
      <c r="N39" s="73" t="str">
        <f>IF($B39=VLOOKUP(N$10,'Drop Down Data - DO NOT DELETE'!$B$17:$F$27,2),(+$C39*$D39*VLOOKUP(N$10,'Drop Down Data - DO NOT DELETE'!$B$17:$F$27,5)),"     ---")</f>
        <v xml:space="preserve">     ---</v>
      </c>
      <c r="O39" s="73" t="str">
        <f>IF($B39=VLOOKUP(O$10,'Drop Down Data - DO NOT DELETE'!$B$17:$F$27,2),(+$C39*$D39*VLOOKUP(O$10,'Drop Down Data - DO NOT DELETE'!$B$17:$F$27,5)),"     ---")</f>
        <v xml:space="preserve">     ---</v>
      </c>
    </row>
    <row r="40" spans="1:15" ht="18" customHeight="1" x14ac:dyDescent="0.2">
      <c r="A40" s="90"/>
      <c r="B40" s="75"/>
      <c r="C40" s="75"/>
      <c r="D40" s="72"/>
      <c r="E40" s="73" t="str">
        <f>IF($B40=VLOOKUP(E$10,'Drop Down Data - DO NOT DELETE'!$B$17:$F$27,2),(+$C40*$D40*VLOOKUP(E$10,'Drop Down Data - DO NOT DELETE'!$B$17:$F$27,5)),"     ---")</f>
        <v xml:space="preserve">     ---</v>
      </c>
      <c r="F40" s="73" t="str">
        <f>IF($B40=VLOOKUP(F$10,'Drop Down Data - DO NOT DELETE'!$B$17:$F$27,2),(+$C40*$D40*VLOOKUP(F$10,'Drop Down Data - DO NOT DELETE'!$B$17:$F$27,5)),"     ---")</f>
        <v xml:space="preserve">     ---</v>
      </c>
      <c r="G40" s="73" t="str">
        <f>IF($B40=VLOOKUP(G$10,'Drop Down Data - DO NOT DELETE'!$B$17:$F$27,2),(+$C40*$D40*VLOOKUP(G$10,'Drop Down Data - DO NOT DELETE'!$B$17:$F$27,5)),"     ---")</f>
        <v xml:space="preserve">     ---</v>
      </c>
      <c r="H40" s="73" t="str">
        <f>IF($B40=VLOOKUP(H$10,'Drop Down Data - DO NOT DELETE'!$B$17:$F$27,2),(+$C40*$D40*VLOOKUP(H$10,'Drop Down Data - DO NOT DELETE'!$B$17:$F$27,5)),"     ---")</f>
        <v xml:space="preserve">     ---</v>
      </c>
      <c r="I40" s="73" t="str">
        <f>IF($B40=VLOOKUP(I$10,'Drop Down Data - DO NOT DELETE'!$B$17:$F$27,2),(+$C40*$D40*VLOOKUP(I$10,'Drop Down Data - DO NOT DELETE'!$B$17:$F$27,5)),"     ---")</f>
        <v xml:space="preserve">     ---</v>
      </c>
      <c r="J40" s="73" t="str">
        <f>IF($B40=VLOOKUP(J$10,'Drop Down Data - DO NOT DELETE'!$B$17:$F$27,2),(+$C40*$D40*VLOOKUP(J$10,'Drop Down Data - DO NOT DELETE'!$B$17:$F$27,5)),"     ---")</f>
        <v xml:space="preserve">     ---</v>
      </c>
      <c r="K40" s="73" t="str">
        <f>IF($B40=VLOOKUP(K$10,'Drop Down Data - DO NOT DELETE'!$B$17:$F$27,2),(+$C40*$D40*VLOOKUP(K$10,'Drop Down Data - DO NOT DELETE'!$B$17:$F$27,5)),"     ---")</f>
        <v xml:space="preserve">     ---</v>
      </c>
      <c r="L40" s="73" t="str">
        <f>IF($B40=VLOOKUP(L$10,'Drop Down Data - DO NOT DELETE'!$B$17:$F$27,2),(+$C40*$D40*VLOOKUP(L$10,'Drop Down Data - DO NOT DELETE'!$B$17:$F$27,5)),"     ---")</f>
        <v xml:space="preserve">     ---</v>
      </c>
      <c r="M40" s="91" t="str">
        <f>IF($B40=VLOOKUP(M$10,'Drop Down Data - DO NOT DELETE'!$B$17:$F$27,2),(+$C40*$D40*VLOOKUP(M$10,'Drop Down Data - DO NOT DELETE'!$B$17:$F$27,5)),"     ---")</f>
        <v xml:space="preserve">     ---</v>
      </c>
      <c r="N40" s="73" t="str">
        <f>IF($B40=VLOOKUP(N$10,'Drop Down Data - DO NOT DELETE'!$B$17:$F$27,2),(+$C40*$D40*VLOOKUP(N$10,'Drop Down Data - DO NOT DELETE'!$B$17:$F$27,5)),"     ---")</f>
        <v xml:space="preserve">     ---</v>
      </c>
      <c r="O40" s="73" t="str">
        <f>IF($B40=VLOOKUP(O$10,'Drop Down Data - DO NOT DELETE'!$B$17:$F$27,2),(+$C40*$D40*VLOOKUP(O$10,'Drop Down Data - DO NOT DELETE'!$B$17:$F$27,5)),"     ---")</f>
        <v xml:space="preserve">     ---</v>
      </c>
    </row>
    <row r="41" spans="1:15" ht="18" customHeight="1" x14ac:dyDescent="0.2">
      <c r="A41" s="90"/>
      <c r="B41" s="75"/>
      <c r="C41" s="75"/>
      <c r="D41" s="72"/>
      <c r="E41" s="73" t="str">
        <f>IF($B41=VLOOKUP(E$10,'Drop Down Data - DO NOT DELETE'!$B$17:$F$27,2),(+$C41*$D41*VLOOKUP(E$10,'Drop Down Data - DO NOT DELETE'!$B$17:$F$27,5)),"     ---")</f>
        <v xml:space="preserve">     ---</v>
      </c>
      <c r="F41" s="73" t="str">
        <f>IF($B41=VLOOKUP(F$10,'Drop Down Data - DO NOT DELETE'!$B$17:$F$27,2),(+$C41*$D41*VLOOKUP(F$10,'Drop Down Data - DO NOT DELETE'!$B$17:$F$27,5)),"     ---")</f>
        <v xml:space="preserve">     ---</v>
      </c>
      <c r="G41" s="73" t="str">
        <f>IF($B41=VLOOKUP(G$10,'Drop Down Data - DO NOT DELETE'!$B$17:$F$27,2),(+$C41*$D41*VLOOKUP(G$10,'Drop Down Data - DO NOT DELETE'!$B$17:$F$27,5)),"     ---")</f>
        <v xml:space="preserve">     ---</v>
      </c>
      <c r="H41" s="73" t="str">
        <f>IF($B41=VLOOKUP(H$10,'Drop Down Data - DO NOT DELETE'!$B$17:$F$27,2),(+$C41*$D41*VLOOKUP(H$10,'Drop Down Data - DO NOT DELETE'!$B$17:$F$27,5)),"     ---")</f>
        <v xml:space="preserve">     ---</v>
      </c>
      <c r="I41" s="73" t="str">
        <f>IF($B41=VLOOKUP(I$10,'Drop Down Data - DO NOT DELETE'!$B$17:$F$27,2),(+$C41*$D41*VLOOKUP(I$10,'Drop Down Data - DO NOT DELETE'!$B$17:$F$27,5)),"     ---")</f>
        <v xml:space="preserve">     ---</v>
      </c>
      <c r="J41" s="73" t="str">
        <f>IF($B41=VLOOKUP(J$10,'Drop Down Data - DO NOT DELETE'!$B$17:$F$27,2),(+$C41*$D41*VLOOKUP(J$10,'Drop Down Data - DO NOT DELETE'!$B$17:$F$27,5)),"     ---")</f>
        <v xml:space="preserve">     ---</v>
      </c>
      <c r="K41" s="73" t="str">
        <f>IF($B41=VLOOKUP(K$10,'Drop Down Data - DO NOT DELETE'!$B$17:$F$27,2),(+$C41*$D41*VLOOKUP(K$10,'Drop Down Data - DO NOT DELETE'!$B$17:$F$27,5)),"     ---")</f>
        <v xml:space="preserve">     ---</v>
      </c>
      <c r="L41" s="73" t="str">
        <f>IF($B41=VLOOKUP(L$10,'Drop Down Data - DO NOT DELETE'!$B$17:$F$27,2),(+$C41*$D41*VLOOKUP(L$10,'Drop Down Data - DO NOT DELETE'!$B$17:$F$27,5)),"     ---")</f>
        <v xml:space="preserve">     ---</v>
      </c>
      <c r="M41" s="91" t="str">
        <f>IF($B41=VLOOKUP(M$10,'Drop Down Data - DO NOT DELETE'!$B$17:$F$27,2),(+$C41*$D41*VLOOKUP(M$10,'Drop Down Data - DO NOT DELETE'!$B$17:$F$27,5)),"     ---")</f>
        <v xml:space="preserve">     ---</v>
      </c>
      <c r="N41" s="73" t="str">
        <f>IF($B41=VLOOKUP(N$10,'Drop Down Data - DO NOT DELETE'!$B$17:$F$27,2),(+$C41*$D41*VLOOKUP(N$10,'Drop Down Data - DO NOT DELETE'!$B$17:$F$27,5)),"     ---")</f>
        <v xml:space="preserve">     ---</v>
      </c>
      <c r="O41" s="73" t="str">
        <f>IF($B41=VLOOKUP(O$10,'Drop Down Data - DO NOT DELETE'!$B$17:$F$27,2),(+$C41*$D41*VLOOKUP(O$10,'Drop Down Data - DO NOT DELETE'!$B$17:$F$27,5)),"     ---")</f>
        <v xml:space="preserve">     ---</v>
      </c>
    </row>
    <row r="42" spans="1:15" ht="18" customHeight="1" x14ac:dyDescent="0.2">
      <c r="A42" s="90"/>
      <c r="B42" s="75"/>
      <c r="C42" s="75"/>
      <c r="D42" s="72"/>
      <c r="E42" s="73" t="str">
        <f>IF($B42=VLOOKUP(E$10,'Drop Down Data - DO NOT DELETE'!$B$17:$F$27,2),(+$C42*$D42*VLOOKUP(E$10,'Drop Down Data - DO NOT DELETE'!$B$17:$F$27,5)),"     ---")</f>
        <v xml:space="preserve">     ---</v>
      </c>
      <c r="F42" s="73" t="str">
        <f>IF($B42=VLOOKUP(F$10,'Drop Down Data - DO NOT DELETE'!$B$17:$F$27,2),(+$C42*$D42*VLOOKUP(F$10,'Drop Down Data - DO NOT DELETE'!$B$17:$F$27,5)),"     ---")</f>
        <v xml:space="preserve">     ---</v>
      </c>
      <c r="G42" s="73" t="str">
        <f>IF($B42=VLOOKUP(G$10,'Drop Down Data - DO NOT DELETE'!$B$17:$F$27,2),(+$C42*$D42*VLOOKUP(G$10,'Drop Down Data - DO NOT DELETE'!$B$17:$F$27,5)),"     ---")</f>
        <v xml:space="preserve">     ---</v>
      </c>
      <c r="H42" s="73" t="str">
        <f>IF($B42=VLOOKUP(H$10,'Drop Down Data - DO NOT DELETE'!$B$17:$F$27,2),(+$C42*$D42*VLOOKUP(H$10,'Drop Down Data - DO NOT DELETE'!$B$17:$F$27,5)),"     ---")</f>
        <v xml:space="preserve">     ---</v>
      </c>
      <c r="I42" s="73" t="str">
        <f>IF($B42=VLOOKUP(I$10,'Drop Down Data - DO NOT DELETE'!$B$17:$F$27,2),(+$C42*$D42*VLOOKUP(I$10,'Drop Down Data - DO NOT DELETE'!$B$17:$F$27,5)),"     ---")</f>
        <v xml:space="preserve">     ---</v>
      </c>
      <c r="J42" s="73" t="str">
        <f>IF($B42=VLOOKUP(J$10,'Drop Down Data - DO NOT DELETE'!$B$17:$F$27,2),(+$C42*$D42*VLOOKUP(J$10,'Drop Down Data - DO NOT DELETE'!$B$17:$F$27,5)),"     ---")</f>
        <v xml:space="preserve">     ---</v>
      </c>
      <c r="K42" s="73" t="str">
        <f>IF($B42=VLOOKUP(K$10,'Drop Down Data - DO NOT DELETE'!$B$17:$F$27,2),(+$C42*$D42*VLOOKUP(K$10,'Drop Down Data - DO NOT DELETE'!$B$17:$F$27,5)),"     ---")</f>
        <v xml:space="preserve">     ---</v>
      </c>
      <c r="L42" s="73" t="str">
        <f>IF($B42=VLOOKUP(L$10,'Drop Down Data - DO NOT DELETE'!$B$17:$F$27,2),(+$C42*$D42*VLOOKUP(L$10,'Drop Down Data - DO NOT DELETE'!$B$17:$F$27,5)),"     ---")</f>
        <v xml:space="preserve">     ---</v>
      </c>
      <c r="M42" s="91" t="str">
        <f>IF($B42=VLOOKUP(M$10,'Drop Down Data - DO NOT DELETE'!$B$17:$F$27,2),(+$C42*$D42*VLOOKUP(M$10,'Drop Down Data - DO NOT DELETE'!$B$17:$F$27,5)),"     ---")</f>
        <v xml:space="preserve">     ---</v>
      </c>
      <c r="N42" s="73" t="str">
        <f>IF($B42=VLOOKUP(N$10,'Drop Down Data - DO NOT DELETE'!$B$17:$F$27,2),(+$C42*$D42*VLOOKUP(N$10,'Drop Down Data - DO NOT DELETE'!$B$17:$F$27,5)),"     ---")</f>
        <v xml:space="preserve">     ---</v>
      </c>
      <c r="O42" s="73" t="str">
        <f>IF($B42=VLOOKUP(O$10,'Drop Down Data - DO NOT DELETE'!$B$17:$F$27,2),(+$C42*$D42*VLOOKUP(O$10,'Drop Down Data - DO NOT DELETE'!$B$17:$F$27,5)),"     ---")</f>
        <v xml:space="preserve">     ---</v>
      </c>
    </row>
    <row r="43" spans="1:15" ht="18" customHeight="1" x14ac:dyDescent="0.2">
      <c r="A43" s="90"/>
      <c r="B43" s="75"/>
      <c r="C43" s="75"/>
      <c r="D43" s="72"/>
      <c r="E43" s="73" t="str">
        <f>IF($B43=VLOOKUP(E$10,'Drop Down Data - DO NOT DELETE'!$B$17:$F$27,2),(+$C43*$D43*VLOOKUP(E$10,'Drop Down Data - DO NOT DELETE'!$B$17:$F$27,5)),"     ---")</f>
        <v xml:space="preserve">     ---</v>
      </c>
      <c r="F43" s="73" t="str">
        <f>IF($B43=VLOOKUP(F$10,'Drop Down Data - DO NOT DELETE'!$B$17:$F$27,2),(+$C43*$D43*VLOOKUP(F$10,'Drop Down Data - DO NOT DELETE'!$B$17:$F$27,5)),"     ---")</f>
        <v xml:space="preserve">     ---</v>
      </c>
      <c r="G43" s="73" t="str">
        <f>IF($B43=VLOOKUP(G$10,'Drop Down Data - DO NOT DELETE'!$B$17:$F$27,2),(+$C43*$D43*VLOOKUP(G$10,'Drop Down Data - DO NOT DELETE'!$B$17:$F$27,5)),"     ---")</f>
        <v xml:space="preserve">     ---</v>
      </c>
      <c r="H43" s="73" t="str">
        <f>IF($B43=VLOOKUP(H$10,'Drop Down Data - DO NOT DELETE'!$B$17:$F$27,2),(+$C43*$D43*VLOOKUP(H$10,'Drop Down Data - DO NOT DELETE'!$B$17:$F$27,5)),"     ---")</f>
        <v xml:space="preserve">     ---</v>
      </c>
      <c r="I43" s="73" t="str">
        <f>IF($B43=VLOOKUP(I$10,'Drop Down Data - DO NOT DELETE'!$B$17:$F$27,2),(+$C43*$D43*VLOOKUP(I$10,'Drop Down Data - DO NOT DELETE'!$B$17:$F$27,5)),"     ---")</f>
        <v xml:space="preserve">     ---</v>
      </c>
      <c r="J43" s="73" t="str">
        <f>IF($B43=VLOOKUP(J$10,'Drop Down Data - DO NOT DELETE'!$B$17:$F$27,2),(+$C43*$D43*VLOOKUP(J$10,'Drop Down Data - DO NOT DELETE'!$B$17:$F$27,5)),"     ---")</f>
        <v xml:space="preserve">     ---</v>
      </c>
      <c r="K43" s="73" t="str">
        <f>IF($B43=VLOOKUP(K$10,'Drop Down Data - DO NOT DELETE'!$B$17:$F$27,2),(+$C43*$D43*VLOOKUP(K$10,'Drop Down Data - DO NOT DELETE'!$B$17:$F$27,5)),"     ---")</f>
        <v xml:space="preserve">     ---</v>
      </c>
      <c r="L43" s="73" t="str">
        <f>IF($B43=VLOOKUP(L$10,'Drop Down Data - DO NOT DELETE'!$B$17:$F$27,2),(+$C43*$D43*VLOOKUP(L$10,'Drop Down Data - DO NOT DELETE'!$B$17:$F$27,5)),"     ---")</f>
        <v xml:space="preserve">     ---</v>
      </c>
      <c r="M43" s="91" t="str">
        <f>IF($B43=VLOOKUP(M$10,'Drop Down Data - DO NOT DELETE'!$B$17:$F$27,2),(+$C43*$D43*VLOOKUP(M$10,'Drop Down Data - DO NOT DELETE'!$B$17:$F$27,5)),"     ---")</f>
        <v xml:space="preserve">     ---</v>
      </c>
      <c r="N43" s="73" t="str">
        <f>IF($B43=VLOOKUP(N$10,'Drop Down Data - DO NOT DELETE'!$B$17:$F$27,2),(+$C43*$D43*VLOOKUP(N$10,'Drop Down Data - DO NOT DELETE'!$B$17:$F$27,5)),"     ---")</f>
        <v xml:space="preserve">     ---</v>
      </c>
      <c r="O43" s="73" t="str">
        <f>IF($B43=VLOOKUP(O$10,'Drop Down Data - DO NOT DELETE'!$B$17:$F$27,2),(+$C43*$D43*VLOOKUP(O$10,'Drop Down Data - DO NOT DELETE'!$B$17:$F$27,5)),"     ---")</f>
        <v xml:space="preserve">     ---</v>
      </c>
    </row>
    <row r="44" spans="1:15" ht="18" customHeight="1" thickBot="1" x14ac:dyDescent="0.25">
      <c r="A44" s="92"/>
      <c r="B44" s="77"/>
      <c r="C44" s="77"/>
      <c r="D44" s="78"/>
      <c r="E44" s="79"/>
      <c r="F44" s="79"/>
      <c r="G44" s="79"/>
      <c r="H44" s="79"/>
      <c r="I44" s="79"/>
      <c r="J44" s="79"/>
      <c r="K44" s="79"/>
      <c r="L44" s="79"/>
      <c r="M44" s="93"/>
      <c r="N44" s="79"/>
      <c r="O44" s="79"/>
    </row>
    <row r="45" spans="1:15" ht="18" customHeight="1" thickBot="1" x14ac:dyDescent="0.25">
      <c r="A45" s="59"/>
      <c r="B45" s="83"/>
      <c r="C45" s="84" t="s">
        <v>9</v>
      </c>
      <c r="D45" s="85"/>
      <c r="E45" s="86">
        <f t="shared" ref="E45:O45" si="0">SUM(E11:E44)</f>
        <v>0</v>
      </c>
      <c r="F45" s="86">
        <f t="shared" si="0"/>
        <v>4489.7618672000017</v>
      </c>
      <c r="G45" s="86">
        <f t="shared" si="0"/>
        <v>9805.2429999999986</v>
      </c>
      <c r="H45" s="86">
        <f t="shared" si="0"/>
        <v>9204.4963200000002</v>
      </c>
      <c r="I45" s="86">
        <f t="shared" si="0"/>
        <v>0</v>
      </c>
      <c r="J45" s="86">
        <f t="shared" si="0"/>
        <v>0</v>
      </c>
      <c r="K45" s="86">
        <f t="shared" si="0"/>
        <v>6012.9</v>
      </c>
      <c r="L45" s="86">
        <f t="shared" si="0"/>
        <v>0</v>
      </c>
      <c r="M45" s="87">
        <f t="shared" si="0"/>
        <v>918</v>
      </c>
      <c r="N45" s="294">
        <f t="shared" si="0"/>
        <v>0</v>
      </c>
      <c r="O45" s="86">
        <f t="shared" si="0"/>
        <v>0</v>
      </c>
    </row>
    <row r="46" spans="1:15" ht="18" customHeight="1" x14ac:dyDescent="0.2">
      <c r="A46" s="52"/>
      <c r="B46" s="61"/>
      <c r="C46" s="62"/>
      <c r="D46" s="62"/>
      <c r="E46" s="76"/>
      <c r="F46" s="76"/>
      <c r="G46" s="76"/>
      <c r="H46" s="76"/>
      <c r="I46" s="76"/>
      <c r="J46" s="76"/>
      <c r="K46" s="76"/>
      <c r="L46" s="76"/>
      <c r="M46" s="80"/>
    </row>
    <row r="47" spans="1:15" ht="18" customHeight="1" x14ac:dyDescent="0.2">
      <c r="A47" s="700" t="s">
        <v>148</v>
      </c>
      <c r="B47" s="701"/>
      <c r="C47" s="701"/>
      <c r="D47" s="699">
        <f>SUM(E45:O45)</f>
        <v>30430.401187200005</v>
      </c>
      <c r="E47" s="699"/>
      <c r="F47" s="469"/>
      <c r="G47" s="470"/>
      <c r="H47" s="471" t="s">
        <v>10</v>
      </c>
      <c r="I47" s="698">
        <f>ROUNDUP(D47,-2)</f>
        <v>30500</v>
      </c>
      <c r="J47" s="698"/>
      <c r="K47" s="471" t="s">
        <v>47</v>
      </c>
      <c r="L47" s="470"/>
      <c r="M47" s="472"/>
    </row>
    <row r="48" spans="1:15" ht="18" customHeight="1" thickBot="1" x14ac:dyDescent="0.25">
      <c r="A48" s="81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82"/>
    </row>
  </sheetData>
  <mergeCells count="15">
    <mergeCell ref="A6:M6"/>
    <mergeCell ref="A47:C47"/>
    <mergeCell ref="D47:E47"/>
    <mergeCell ref="I47:J47"/>
    <mergeCell ref="Q10:S13"/>
    <mergeCell ref="A9:A10"/>
    <mergeCell ref="B9:B10"/>
    <mergeCell ref="C9:C10"/>
    <mergeCell ref="D9:D10"/>
    <mergeCell ref="E9:M9"/>
    <mergeCell ref="A1:M1"/>
    <mergeCell ref="A2:M2"/>
    <mergeCell ref="A3:M3"/>
    <mergeCell ref="A4:M4"/>
    <mergeCell ref="A5:M5"/>
  </mergeCells>
  <pageMargins left="0.75" right="0.25" top="0.5" bottom="0.5" header="0.5" footer="0.5"/>
  <pageSetup scale="86" orientation="portrait" horizontalDpi="300" r:id="rId1"/>
  <headerFooter alignWithMargins="0">
    <oddFooter>&amp;L&amp;"Calibri,Regular"&amp;9&amp;Z&amp;F&amp;R&amp;"Calibri,Regular"&amp;9&amp;D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900-000000000000}">
          <x14:formula1>
            <xm:f>'Drop Down Data - DO NOT DELETE'!$B$17:$B$28</xm:f>
          </x14:formula1>
          <xm:sqref>E10</xm:sqref>
        </x14:dataValidation>
        <x14:dataValidation type="list" allowBlank="1" showInputMessage="1" showErrorMessage="1" xr:uid="{00000000-0002-0000-0900-000001000000}">
          <x14:formula1>
            <xm:f>'Drop Down Data - DO NOT DELETE'!$B$17:$B$27</xm:f>
          </x14:formula1>
          <xm:sqref>F10:O10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F28"/>
  <sheetViews>
    <sheetView workbookViewId="0">
      <selection activeCell="J1" sqref="J1:J65536"/>
    </sheetView>
  </sheetViews>
  <sheetFormatPr defaultRowHeight="12.75" x14ac:dyDescent="0.2"/>
  <cols>
    <col min="2" max="2" width="23.7109375" customWidth="1"/>
  </cols>
  <sheetData>
    <row r="3" spans="2:6" x14ac:dyDescent="0.2">
      <c r="B3" s="256" t="s">
        <v>97</v>
      </c>
    </row>
    <row r="5" spans="2:6" x14ac:dyDescent="0.2">
      <c r="B5" s="257" t="s">
        <v>98</v>
      </c>
      <c r="C5" s="258">
        <v>0.05</v>
      </c>
    </row>
    <row r="6" spans="2:6" x14ac:dyDescent="0.2">
      <c r="B6" s="257" t="s">
        <v>91</v>
      </c>
      <c r="C6" s="258">
        <v>0.1</v>
      </c>
    </row>
    <row r="7" spans="2:6" x14ac:dyDescent="0.2">
      <c r="B7" s="257" t="s">
        <v>99</v>
      </c>
      <c r="C7" s="258">
        <v>0.15</v>
      </c>
    </row>
    <row r="8" spans="2:6" x14ac:dyDescent="0.2">
      <c r="B8" s="257" t="s">
        <v>100</v>
      </c>
      <c r="C8" s="258">
        <v>0.2</v>
      </c>
    </row>
    <row r="9" spans="2:6" x14ac:dyDescent="0.2">
      <c r="B9" s="257" t="s">
        <v>101</v>
      </c>
      <c r="C9" s="258">
        <v>0.25</v>
      </c>
    </row>
    <row r="10" spans="2:6" x14ac:dyDescent="0.2">
      <c r="B10" s="257" t="s">
        <v>102</v>
      </c>
      <c r="C10" s="258">
        <v>0.3</v>
      </c>
    </row>
    <row r="11" spans="2:6" x14ac:dyDescent="0.2">
      <c r="B11" s="257" t="s">
        <v>103</v>
      </c>
      <c r="C11" s="258">
        <v>0.35</v>
      </c>
    </row>
    <row r="12" spans="2:6" x14ac:dyDescent="0.2">
      <c r="B12" s="257"/>
    </row>
    <row r="13" spans="2:6" x14ac:dyDescent="0.2">
      <c r="B13" s="257"/>
    </row>
    <row r="14" spans="2:6" x14ac:dyDescent="0.2">
      <c r="B14" s="256" t="s">
        <v>164</v>
      </c>
    </row>
    <row r="15" spans="2:6" x14ac:dyDescent="0.2">
      <c r="B15" s="256"/>
    </row>
    <row r="16" spans="2:6" x14ac:dyDescent="0.2">
      <c r="B16" s="459" t="s">
        <v>165</v>
      </c>
      <c r="C16" s="459" t="s">
        <v>166</v>
      </c>
      <c r="D16" s="459" t="s">
        <v>167</v>
      </c>
      <c r="E16" s="459" t="s">
        <v>168</v>
      </c>
      <c r="F16" s="459" t="s">
        <v>169</v>
      </c>
    </row>
    <row r="17" spans="2:6" x14ac:dyDescent="0.2">
      <c r="B17" s="454">
        <v>3</v>
      </c>
      <c r="C17" s="455">
        <v>3</v>
      </c>
      <c r="D17" s="457">
        <v>0.375</v>
      </c>
      <c r="E17" s="456">
        <v>0.11</v>
      </c>
      <c r="F17" s="457">
        <v>0.376</v>
      </c>
    </row>
    <row r="18" spans="2:6" x14ac:dyDescent="0.2">
      <c r="B18" s="454">
        <v>4</v>
      </c>
      <c r="C18" s="455">
        <v>4</v>
      </c>
      <c r="D18" s="457">
        <v>0.5</v>
      </c>
      <c r="E18" s="456">
        <v>0.2</v>
      </c>
      <c r="F18" s="457">
        <v>0.66800000000000004</v>
      </c>
    </row>
    <row r="19" spans="2:6" x14ac:dyDescent="0.2">
      <c r="B19" s="454">
        <v>5</v>
      </c>
      <c r="C19" s="455">
        <v>5</v>
      </c>
      <c r="D19" s="458">
        <v>0.625</v>
      </c>
      <c r="E19" s="456">
        <v>0.31</v>
      </c>
      <c r="F19" s="457">
        <v>1.0429999999999999</v>
      </c>
    </row>
    <row r="20" spans="2:6" x14ac:dyDescent="0.2">
      <c r="B20" s="454">
        <v>6</v>
      </c>
      <c r="C20" s="455">
        <v>6</v>
      </c>
      <c r="D20" s="457">
        <v>0.75</v>
      </c>
      <c r="E20" s="456">
        <v>0.44</v>
      </c>
      <c r="F20" s="457">
        <v>1.502</v>
      </c>
    </row>
    <row r="21" spans="2:6" x14ac:dyDescent="0.2">
      <c r="B21" s="454">
        <v>7</v>
      </c>
      <c r="C21" s="455">
        <v>7</v>
      </c>
      <c r="D21" s="457">
        <v>0.875</v>
      </c>
      <c r="E21" s="456">
        <v>0.6</v>
      </c>
      <c r="F21" s="457">
        <v>2.044</v>
      </c>
    </row>
    <row r="22" spans="2:6" x14ac:dyDescent="0.2">
      <c r="B22" s="454">
        <v>8</v>
      </c>
      <c r="C22" s="455">
        <v>8</v>
      </c>
      <c r="D22" s="457">
        <v>1</v>
      </c>
      <c r="E22" s="456">
        <v>0.79</v>
      </c>
      <c r="F22" s="457">
        <v>2.67</v>
      </c>
    </row>
    <row r="23" spans="2:6" x14ac:dyDescent="0.2">
      <c r="B23" s="454">
        <v>9</v>
      </c>
      <c r="C23" s="455">
        <v>9</v>
      </c>
      <c r="D23" s="457">
        <v>1.1279999999999999</v>
      </c>
      <c r="E23" s="456">
        <v>1</v>
      </c>
      <c r="F23" s="457">
        <v>3.4</v>
      </c>
    </row>
    <row r="24" spans="2:6" x14ac:dyDescent="0.2">
      <c r="B24" s="454">
        <v>10</v>
      </c>
      <c r="C24" s="455">
        <v>10</v>
      </c>
      <c r="D24" s="457">
        <v>1.27</v>
      </c>
      <c r="E24" s="456">
        <v>1.27</v>
      </c>
      <c r="F24" s="457">
        <v>4.3029999999999999</v>
      </c>
    </row>
    <row r="25" spans="2:6" x14ac:dyDescent="0.2">
      <c r="B25" s="454">
        <v>11</v>
      </c>
      <c r="C25" s="455">
        <v>11</v>
      </c>
      <c r="D25" s="457">
        <v>1.41</v>
      </c>
      <c r="E25" s="456">
        <v>1.56</v>
      </c>
      <c r="F25" s="457">
        <v>5.3129999999999997</v>
      </c>
    </row>
    <row r="26" spans="2:6" x14ac:dyDescent="0.2">
      <c r="B26" s="454">
        <v>14</v>
      </c>
      <c r="C26" s="455">
        <v>14</v>
      </c>
      <c r="D26" s="457">
        <v>1.6930000000000001</v>
      </c>
      <c r="E26" s="456">
        <v>2.25</v>
      </c>
      <c r="F26" s="457">
        <v>7.65</v>
      </c>
    </row>
    <row r="27" spans="2:6" x14ac:dyDescent="0.2">
      <c r="B27" s="454">
        <v>18</v>
      </c>
      <c r="C27" s="455">
        <v>18</v>
      </c>
      <c r="D27" s="457">
        <v>2.2570000000000001</v>
      </c>
      <c r="E27" s="456">
        <v>4</v>
      </c>
      <c r="F27" s="457">
        <v>13.6</v>
      </c>
    </row>
    <row r="28" spans="2:6" x14ac:dyDescent="0.2">
      <c r="B28" s="454"/>
      <c r="C28" s="455"/>
      <c r="D28" s="455"/>
      <c r="E28" s="455"/>
      <c r="F28" s="455"/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>
    <tabColor theme="6" tint="-0.249977111117893"/>
  </sheetPr>
  <dimension ref="A1:K48"/>
  <sheetViews>
    <sheetView zoomScaleNormal="100" workbookViewId="0">
      <selection activeCell="A10" sqref="A10:F10"/>
    </sheetView>
  </sheetViews>
  <sheetFormatPr defaultColWidth="12.42578125" defaultRowHeight="18" customHeight="1" x14ac:dyDescent="0.25"/>
  <cols>
    <col min="1" max="1" width="11.42578125" style="3" customWidth="1"/>
    <col min="2" max="2" width="51.7109375" style="3" customWidth="1"/>
    <col min="3" max="3" width="6.85546875" style="3" customWidth="1"/>
    <col min="4" max="4" width="12.85546875" style="3" customWidth="1"/>
    <col min="5" max="5" width="15.7109375" style="3" customWidth="1"/>
    <col min="6" max="6" width="14.28515625" style="3" customWidth="1"/>
    <col min="7" max="7" width="8.28515625" style="3" customWidth="1"/>
    <col min="8" max="8" width="12.42578125" style="3"/>
    <col min="9" max="9" width="12.5703125" style="3" bestFit="1" customWidth="1"/>
    <col min="10" max="16384" width="12.42578125" style="3"/>
  </cols>
  <sheetData>
    <row r="1" spans="1:10" ht="6.75" customHeight="1" x14ac:dyDescent="0.25">
      <c r="A1" s="531"/>
      <c r="B1" s="532"/>
      <c r="C1" s="532"/>
      <c r="D1" s="532"/>
      <c r="E1" s="532"/>
      <c r="F1" s="533"/>
      <c r="G1" s="191"/>
      <c r="H1" s="191"/>
      <c r="I1" s="191"/>
      <c r="J1" s="191"/>
    </row>
    <row r="2" spans="1:10" ht="18" customHeight="1" x14ac:dyDescent="0.25">
      <c r="A2" s="534" t="s">
        <v>105</v>
      </c>
      <c r="B2" s="535"/>
      <c r="C2" s="535"/>
      <c r="D2" s="535"/>
      <c r="E2" s="535"/>
      <c r="F2" s="536"/>
      <c r="G2" s="192"/>
      <c r="H2" s="259" t="s">
        <v>79</v>
      </c>
      <c r="I2" s="192"/>
      <c r="J2" s="192"/>
    </row>
    <row r="3" spans="1:10" ht="18" customHeight="1" x14ac:dyDescent="0.3">
      <c r="A3" s="537"/>
      <c r="B3" s="538"/>
      <c r="C3" s="538"/>
      <c r="D3" s="538"/>
      <c r="E3" s="538"/>
      <c r="F3" s="539"/>
      <c r="G3" s="193"/>
      <c r="H3" s="259" t="s">
        <v>80</v>
      </c>
      <c r="I3" s="193"/>
      <c r="J3" s="193"/>
    </row>
    <row r="4" spans="1:10" ht="18" customHeight="1" x14ac:dyDescent="0.25">
      <c r="A4" s="540" t="s">
        <v>64</v>
      </c>
      <c r="B4" s="541"/>
      <c r="C4" s="541"/>
      <c r="D4" s="541"/>
      <c r="E4" s="541"/>
      <c r="F4" s="542"/>
      <c r="G4" s="194"/>
      <c r="H4" s="259" t="s">
        <v>82</v>
      </c>
      <c r="I4" s="194"/>
      <c r="J4" s="194"/>
    </row>
    <row r="5" spans="1:10" ht="18" customHeight="1" x14ac:dyDescent="0.25">
      <c r="A5" s="540" t="s">
        <v>174</v>
      </c>
      <c r="B5" s="541"/>
      <c r="C5" s="541"/>
      <c r="D5" s="541"/>
      <c r="E5" s="541"/>
      <c r="F5" s="542"/>
      <c r="G5" s="194"/>
      <c r="H5" s="259"/>
      <c r="I5" s="194"/>
      <c r="J5" s="194"/>
    </row>
    <row r="6" spans="1:10" ht="18" customHeight="1" x14ac:dyDescent="0.25">
      <c r="A6" s="543"/>
      <c r="B6" s="544"/>
      <c r="C6" s="544"/>
      <c r="D6" s="544"/>
      <c r="E6" s="544"/>
      <c r="F6" s="545"/>
      <c r="G6" s="195"/>
      <c r="H6" s="259" t="s">
        <v>81</v>
      </c>
      <c r="I6" s="195"/>
      <c r="J6" s="195"/>
    </row>
    <row r="7" spans="1:10" ht="18" customHeight="1" x14ac:dyDescent="0.25">
      <c r="A7" s="196"/>
      <c r="B7" s="197"/>
      <c r="C7" s="4"/>
      <c r="D7" s="198" t="s">
        <v>35</v>
      </c>
      <c r="E7" s="199" t="s">
        <v>36</v>
      </c>
      <c r="F7" s="413"/>
      <c r="G7" s="4"/>
      <c r="H7" s="4"/>
      <c r="I7" s="4"/>
      <c r="J7" s="200"/>
    </row>
    <row r="8" spans="1:10" ht="18" customHeight="1" thickBot="1" x14ac:dyDescent="0.3">
      <c r="A8" s="201"/>
      <c r="B8" s="202"/>
      <c r="C8" s="202"/>
      <c r="D8" s="203" t="s">
        <v>37</v>
      </c>
      <c r="E8" s="204" t="s">
        <v>36</v>
      </c>
      <c r="F8" s="413"/>
      <c r="G8" s="4"/>
      <c r="H8" s="4"/>
      <c r="I8" s="4"/>
      <c r="J8" s="205"/>
    </row>
    <row r="9" spans="1:10" ht="18" customHeight="1" thickBot="1" x14ac:dyDescent="0.3">
      <c r="A9" s="206" t="s">
        <v>84</v>
      </c>
      <c r="B9" s="207" t="s">
        <v>2</v>
      </c>
      <c r="C9" s="206" t="s">
        <v>12</v>
      </c>
      <c r="D9" s="208" t="s">
        <v>85</v>
      </c>
      <c r="E9" s="209" t="s">
        <v>42</v>
      </c>
      <c r="F9" s="210" t="s">
        <v>43</v>
      </c>
      <c r="H9" s="211"/>
      <c r="I9" s="211"/>
      <c r="J9" s="211"/>
    </row>
    <row r="10" spans="1:10" ht="18" customHeight="1" thickBot="1" x14ac:dyDescent="0.3">
      <c r="A10" s="550" t="s">
        <v>45</v>
      </c>
      <c r="B10" s="551"/>
      <c r="C10" s="551"/>
      <c r="D10" s="551"/>
      <c r="E10" s="551"/>
      <c r="F10" s="552"/>
      <c r="H10" s="4"/>
      <c r="I10" s="4"/>
      <c r="J10" s="4"/>
    </row>
    <row r="11" spans="1:10" ht="18" customHeight="1" x14ac:dyDescent="0.25">
      <c r="A11" s="212"/>
      <c r="B11" s="213"/>
      <c r="C11" s="212"/>
      <c r="D11" s="214"/>
      <c r="E11" s="418"/>
      <c r="F11" s="419">
        <f t="shared" ref="F11:F24" si="0">($D11*E11)</f>
        <v>0</v>
      </c>
      <c r="H11" s="4"/>
      <c r="I11" s="4"/>
      <c r="J11" s="4"/>
    </row>
    <row r="12" spans="1:10" ht="18" customHeight="1" x14ac:dyDescent="0.25">
      <c r="A12" s="212"/>
      <c r="B12" s="213"/>
      <c r="C12" s="212"/>
      <c r="D12" s="214"/>
      <c r="E12" s="418"/>
      <c r="F12" s="419">
        <f t="shared" si="0"/>
        <v>0</v>
      </c>
      <c r="H12" s="4"/>
      <c r="I12" s="4"/>
      <c r="J12" s="4"/>
    </row>
    <row r="13" spans="1:10" ht="18" customHeight="1" x14ac:dyDescent="0.25">
      <c r="A13" s="212"/>
      <c r="B13" s="213"/>
      <c r="C13" s="212"/>
      <c r="D13" s="215"/>
      <c r="E13" s="418"/>
      <c r="F13" s="419">
        <f t="shared" si="0"/>
        <v>0</v>
      </c>
      <c r="H13" s="4"/>
      <c r="I13" s="4"/>
      <c r="J13" s="4"/>
    </row>
    <row r="14" spans="1:10" ht="18" customHeight="1" x14ac:dyDescent="0.25">
      <c r="A14" s="212"/>
      <c r="B14" s="213"/>
      <c r="C14" s="212"/>
      <c r="D14" s="215"/>
      <c r="E14" s="418"/>
      <c r="F14" s="419">
        <f t="shared" si="0"/>
        <v>0</v>
      </c>
      <c r="H14" s="4"/>
      <c r="I14" s="217"/>
      <c r="J14" s="4"/>
    </row>
    <row r="15" spans="1:10" ht="18" customHeight="1" x14ac:dyDescent="0.25">
      <c r="A15" s="212"/>
      <c r="B15" s="213"/>
      <c r="C15" s="212"/>
      <c r="D15" s="215"/>
      <c r="E15" s="418"/>
      <c r="F15" s="419">
        <f t="shared" si="0"/>
        <v>0</v>
      </c>
      <c r="H15" s="4"/>
      <c r="I15" s="217"/>
      <c r="J15" s="4"/>
    </row>
    <row r="16" spans="1:10" ht="18" customHeight="1" x14ac:dyDescent="0.25">
      <c r="A16" s="212"/>
      <c r="B16" s="213"/>
      <c r="C16" s="212"/>
      <c r="D16" s="215"/>
      <c r="E16" s="418"/>
      <c r="F16" s="419">
        <f t="shared" si="0"/>
        <v>0</v>
      </c>
      <c r="H16" s="4"/>
      <c r="I16" s="217"/>
      <c r="J16" s="4"/>
    </row>
    <row r="17" spans="1:11" ht="18" customHeight="1" x14ac:dyDescent="0.25">
      <c r="A17" s="212"/>
      <c r="B17" s="213"/>
      <c r="C17" s="212"/>
      <c r="D17" s="214"/>
      <c r="E17" s="420"/>
      <c r="F17" s="419">
        <f t="shared" si="0"/>
        <v>0</v>
      </c>
    </row>
    <row r="18" spans="1:11" ht="18" customHeight="1" x14ac:dyDescent="0.25">
      <c r="A18" s="212"/>
      <c r="B18" s="213"/>
      <c r="C18" s="212"/>
      <c r="D18" s="214"/>
      <c r="E18" s="420"/>
      <c r="F18" s="419">
        <f t="shared" si="0"/>
        <v>0</v>
      </c>
      <c r="H18" s="216"/>
      <c r="I18" s="4"/>
      <c r="J18" s="217"/>
      <c r="K18" s="218"/>
    </row>
    <row r="19" spans="1:11" ht="18" customHeight="1" x14ac:dyDescent="0.25">
      <c r="A19" s="212"/>
      <c r="B19" s="213"/>
      <c r="C19" s="212"/>
      <c r="D19" s="214"/>
      <c r="E19" s="420"/>
      <c r="F19" s="419">
        <f t="shared" si="0"/>
        <v>0</v>
      </c>
      <c r="H19" s="216"/>
      <c r="I19" s="4"/>
      <c r="J19" s="217"/>
      <c r="K19" s="218"/>
    </row>
    <row r="20" spans="1:11" ht="18" customHeight="1" x14ac:dyDescent="0.25">
      <c r="A20" s="212"/>
      <c r="B20" s="213"/>
      <c r="C20" s="212"/>
      <c r="D20" s="214"/>
      <c r="E20" s="420"/>
      <c r="F20" s="419">
        <f t="shared" si="0"/>
        <v>0</v>
      </c>
      <c r="H20" s="216"/>
      <c r="I20" s="4"/>
      <c r="J20" s="217"/>
      <c r="K20" s="218"/>
    </row>
    <row r="21" spans="1:11" ht="18" customHeight="1" x14ac:dyDescent="0.25">
      <c r="A21" s="212"/>
      <c r="B21" s="213"/>
      <c r="C21" s="212"/>
      <c r="D21" s="214"/>
      <c r="E21" s="420"/>
      <c r="F21" s="419">
        <f t="shared" si="0"/>
        <v>0</v>
      </c>
      <c r="H21" s="216"/>
      <c r="I21" s="4"/>
      <c r="J21" s="217"/>
      <c r="K21" s="218"/>
    </row>
    <row r="22" spans="1:11" ht="18" customHeight="1" x14ac:dyDescent="0.25">
      <c r="A22" s="212"/>
      <c r="B22" s="213"/>
      <c r="C22" s="212"/>
      <c r="D22" s="214"/>
      <c r="E22" s="420"/>
      <c r="F22" s="419">
        <f t="shared" si="0"/>
        <v>0</v>
      </c>
      <c r="H22" s="216"/>
      <c r="I22" s="4"/>
      <c r="J22" s="217"/>
      <c r="K22" s="218"/>
    </row>
    <row r="23" spans="1:11" ht="18" customHeight="1" x14ac:dyDescent="0.25">
      <c r="A23" s="212"/>
      <c r="B23" s="213"/>
      <c r="C23" s="212"/>
      <c r="D23" s="214"/>
      <c r="E23" s="420"/>
      <c r="F23" s="419">
        <f t="shared" si="0"/>
        <v>0</v>
      </c>
      <c r="H23" s="216"/>
      <c r="I23" s="4"/>
      <c r="J23" s="217"/>
      <c r="K23" s="218"/>
    </row>
    <row r="24" spans="1:11" ht="18" customHeight="1" x14ac:dyDescent="0.25">
      <c r="A24" s="212"/>
      <c r="B24" s="213"/>
      <c r="C24" s="212"/>
      <c r="D24" s="214"/>
      <c r="E24" s="420"/>
      <c r="F24" s="419">
        <f t="shared" si="0"/>
        <v>0</v>
      </c>
      <c r="H24" s="216"/>
      <c r="I24" s="4"/>
      <c r="J24" s="217"/>
      <c r="K24" s="218"/>
    </row>
    <row r="25" spans="1:11" s="224" customFormat="1" ht="18" customHeight="1" x14ac:dyDescent="0.25">
      <c r="A25" s="219"/>
      <c r="B25" s="220" t="s">
        <v>87</v>
      </c>
      <c r="C25" s="219" t="s">
        <v>6</v>
      </c>
      <c r="D25" s="221" t="s">
        <v>49</v>
      </c>
      <c r="E25" s="222"/>
      <c r="F25" s="223">
        <f>+SUM(F11:F24)</f>
        <v>0</v>
      </c>
      <c r="H25" s="225"/>
      <c r="I25" s="217"/>
      <c r="J25" s="218"/>
    </row>
    <row r="26" spans="1:11" s="224" customFormat="1" ht="7.5" customHeight="1" thickBot="1" x14ac:dyDescent="0.3">
      <c r="A26" s="226"/>
      <c r="B26" s="227"/>
      <c r="C26" s="226"/>
      <c r="D26" s="228"/>
      <c r="E26" s="229"/>
      <c r="F26" s="230"/>
      <c r="H26" s="225"/>
      <c r="I26" s="216"/>
      <c r="J26" s="217"/>
      <c r="K26" s="216"/>
    </row>
    <row r="27" spans="1:11" ht="18" customHeight="1" thickBot="1" x14ac:dyDescent="0.3">
      <c r="A27" s="553" t="s">
        <v>50</v>
      </c>
      <c r="B27" s="554"/>
      <c r="C27" s="554"/>
      <c r="D27" s="554"/>
      <c r="E27" s="554"/>
      <c r="F27" s="555"/>
      <c r="H27" s="4"/>
      <c r="I27" s="216"/>
      <c r="J27" s="217"/>
      <c r="K27" s="218"/>
    </row>
    <row r="28" spans="1:11" ht="18" customHeight="1" x14ac:dyDescent="0.25">
      <c r="A28" s="212"/>
      <c r="B28" s="213"/>
      <c r="C28" s="212"/>
      <c r="D28" s="214"/>
      <c r="E28" s="418"/>
      <c r="F28" s="419">
        <f>(D28*E28)</f>
        <v>0</v>
      </c>
      <c r="H28" s="4"/>
    </row>
    <row r="29" spans="1:11" ht="18" customHeight="1" x14ac:dyDescent="0.25">
      <c r="A29" s="212"/>
      <c r="B29" s="213"/>
      <c r="C29" s="212"/>
      <c r="D29" s="214"/>
      <c r="E29" s="418"/>
      <c r="F29" s="419">
        <f>(D29*E29)</f>
        <v>0</v>
      </c>
      <c r="H29" s="4"/>
    </row>
    <row r="30" spans="1:11" ht="18" customHeight="1" x14ac:dyDescent="0.25">
      <c r="A30" s="212"/>
      <c r="B30" s="213"/>
      <c r="C30" s="212"/>
      <c r="D30" s="214"/>
      <c r="E30" s="418"/>
      <c r="F30" s="419">
        <f>(D30*E30)</f>
        <v>0</v>
      </c>
      <c r="H30" s="4"/>
    </row>
    <row r="31" spans="1:11" ht="18" customHeight="1" x14ac:dyDescent="0.25">
      <c r="A31" s="212"/>
      <c r="B31" s="213"/>
      <c r="C31" s="212"/>
      <c r="D31" s="214"/>
      <c r="E31" s="418"/>
      <c r="F31" s="419">
        <f>(D31*E31)</f>
        <v>0</v>
      </c>
      <c r="H31" s="4"/>
    </row>
    <row r="32" spans="1:11" ht="18" customHeight="1" x14ac:dyDescent="0.25">
      <c r="A32" s="212"/>
      <c r="B32" s="213"/>
      <c r="C32" s="212"/>
      <c r="D32" s="214"/>
      <c r="E32" s="418"/>
      <c r="F32" s="419">
        <f t="shared" ref="F32:F38" si="1">(D32*E32)</f>
        <v>0</v>
      </c>
      <c r="H32" s="4"/>
    </row>
    <row r="33" spans="1:10" ht="18" customHeight="1" x14ac:dyDescent="0.25">
      <c r="A33" s="212"/>
      <c r="B33" s="213"/>
      <c r="C33" s="212"/>
      <c r="D33" s="214"/>
      <c r="E33" s="418"/>
      <c r="F33" s="419">
        <f t="shared" si="1"/>
        <v>0</v>
      </c>
      <c r="H33" s="4"/>
    </row>
    <row r="34" spans="1:10" ht="18" customHeight="1" x14ac:dyDescent="0.25">
      <c r="A34" s="212"/>
      <c r="B34" s="213"/>
      <c r="C34" s="212"/>
      <c r="D34" s="214"/>
      <c r="E34" s="418"/>
      <c r="F34" s="419">
        <f t="shared" si="1"/>
        <v>0</v>
      </c>
      <c r="H34" s="4"/>
    </row>
    <row r="35" spans="1:10" ht="18" customHeight="1" x14ac:dyDescent="0.25">
      <c r="A35" s="212"/>
      <c r="B35" s="213"/>
      <c r="C35" s="212"/>
      <c r="D35" s="214"/>
      <c r="E35" s="418"/>
      <c r="F35" s="419">
        <f t="shared" si="1"/>
        <v>0</v>
      </c>
      <c r="H35" s="4"/>
    </row>
    <row r="36" spans="1:10" ht="18" customHeight="1" x14ac:dyDescent="0.25">
      <c r="A36" s="212"/>
      <c r="B36" s="213"/>
      <c r="C36" s="212"/>
      <c r="D36" s="214"/>
      <c r="E36" s="418"/>
      <c r="F36" s="419">
        <f t="shared" si="1"/>
        <v>0</v>
      </c>
      <c r="H36" s="4"/>
    </row>
    <row r="37" spans="1:10" ht="18" customHeight="1" x14ac:dyDescent="0.25">
      <c r="A37" s="212"/>
      <c r="B37" s="213"/>
      <c r="C37" s="212"/>
      <c r="D37" s="214"/>
      <c r="E37" s="418"/>
      <c r="F37" s="419">
        <f t="shared" si="1"/>
        <v>0</v>
      </c>
      <c r="H37" s="4"/>
    </row>
    <row r="38" spans="1:10" ht="18" customHeight="1" x14ac:dyDescent="0.25">
      <c r="A38" s="212"/>
      <c r="B38" s="213"/>
      <c r="C38" s="212"/>
      <c r="D38" s="214"/>
      <c r="E38" s="418"/>
      <c r="F38" s="419">
        <f t="shared" si="1"/>
        <v>0</v>
      </c>
      <c r="H38" s="4"/>
    </row>
    <row r="39" spans="1:10" ht="18" customHeight="1" x14ac:dyDescent="0.25">
      <c r="A39" s="212"/>
      <c r="B39" s="213"/>
      <c r="C39" s="212"/>
      <c r="D39" s="214"/>
      <c r="E39" s="418"/>
      <c r="F39" s="419">
        <f>(D39*E39)</f>
        <v>0</v>
      </c>
      <c r="H39" s="4"/>
    </row>
    <row r="40" spans="1:10" ht="18" customHeight="1" x14ac:dyDescent="0.25">
      <c r="A40" s="212"/>
      <c r="B40" s="213"/>
      <c r="C40" s="212"/>
      <c r="D40" s="214"/>
      <c r="E40" s="418"/>
      <c r="F40" s="419">
        <f>($D40*E40)</f>
        <v>0</v>
      </c>
      <c r="H40" s="216"/>
    </row>
    <row r="41" spans="1:10" ht="18" customHeight="1" x14ac:dyDescent="0.25">
      <c r="A41" s="212"/>
      <c r="B41" s="213"/>
      <c r="C41" s="212"/>
      <c r="D41" s="214"/>
      <c r="E41" s="418"/>
      <c r="F41" s="419">
        <f>D41*E41</f>
        <v>0</v>
      </c>
      <c r="H41" s="216"/>
    </row>
    <row r="42" spans="1:10" s="224" customFormat="1" ht="18" customHeight="1" x14ac:dyDescent="0.25">
      <c r="A42" s="219"/>
      <c r="B42" s="231" t="s">
        <v>88</v>
      </c>
      <c r="C42" s="219"/>
      <c r="D42" s="221"/>
      <c r="E42" s="222"/>
      <c r="F42" s="223">
        <f>+SUM(F28:F41)</f>
        <v>0</v>
      </c>
      <c r="H42" s="225"/>
      <c r="I42" s="225"/>
      <c r="J42" s="225"/>
    </row>
    <row r="43" spans="1:10" s="224" customFormat="1" ht="7.5" customHeight="1" thickBot="1" x14ac:dyDescent="0.3">
      <c r="A43" s="226"/>
      <c r="B43" s="227"/>
      <c r="C43" s="226"/>
      <c r="D43" s="228"/>
      <c r="E43" s="229"/>
      <c r="F43" s="230"/>
      <c r="H43" s="225"/>
      <c r="I43" s="225"/>
      <c r="J43" s="225"/>
    </row>
    <row r="44" spans="1:10" ht="18" customHeight="1" thickBot="1" x14ac:dyDescent="0.3">
      <c r="A44" s="556" t="s">
        <v>89</v>
      </c>
      <c r="B44" s="557"/>
      <c r="C44" s="557"/>
      <c r="D44" s="557"/>
      <c r="E44" s="557"/>
      <c r="F44" s="232">
        <f>F25+F42</f>
        <v>0</v>
      </c>
      <c r="H44" s="4"/>
      <c r="I44" s="4"/>
      <c r="J44" s="4"/>
    </row>
    <row r="45" spans="1:10" ht="11.25" customHeight="1" x14ac:dyDescent="0.25">
      <c r="A45" s="233"/>
      <c r="B45" s="234"/>
      <c r="C45" s="234"/>
      <c r="D45" s="234"/>
      <c r="E45" s="234"/>
      <c r="F45" s="235"/>
    </row>
    <row r="46" spans="1:10" ht="18" customHeight="1" x14ac:dyDescent="0.25">
      <c r="A46" s="236"/>
      <c r="B46" s="237"/>
      <c r="D46" s="238" t="s">
        <v>90</v>
      </c>
      <c r="E46" s="239"/>
      <c r="F46" s="240">
        <f>F44</f>
        <v>0</v>
      </c>
    </row>
    <row r="47" spans="1:10" ht="11.25" customHeight="1" thickBot="1" x14ac:dyDescent="0.3">
      <c r="A47" s="236"/>
      <c r="B47" s="237"/>
      <c r="D47" s="241"/>
      <c r="E47" s="239"/>
      <c r="F47" s="240"/>
    </row>
    <row r="48" spans="1:10" ht="28.5" customHeight="1" thickBot="1" x14ac:dyDescent="0.35">
      <c r="A48" s="252"/>
      <c r="B48" s="253" t="s">
        <v>96</v>
      </c>
      <c r="C48" s="546" t="s">
        <v>92</v>
      </c>
      <c r="D48" s="546"/>
      <c r="E48" s="547">
        <f>ROUNDUP(F46,-3)</f>
        <v>0</v>
      </c>
      <c r="F48" s="548"/>
    </row>
  </sheetData>
  <mergeCells count="11">
    <mergeCell ref="A6:F6"/>
    <mergeCell ref="A1:F1"/>
    <mergeCell ref="A2:F2"/>
    <mergeCell ref="A3:F3"/>
    <mergeCell ref="A4:F4"/>
    <mergeCell ref="A5:F5"/>
    <mergeCell ref="A10:F10"/>
    <mergeCell ref="A27:F27"/>
    <mergeCell ref="A44:E44"/>
    <mergeCell ref="C48:D48"/>
    <mergeCell ref="E48:F48"/>
  </mergeCells>
  <pageMargins left="0.75" right="0.25" top="0.5" bottom="0.5" header="0.5" footer="0.5"/>
  <pageSetup scale="86" orientation="portrait" horizontalDpi="300" verticalDpi="300" r:id="rId1"/>
  <headerFooter alignWithMargins="0">
    <oddFooter>&amp;L&amp;"Calibri,Regular"&amp;9&amp;Z&amp;F&amp;R&amp;"Calibri,Regular"&amp;9&amp;D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/>
  <dimension ref="A1:U235"/>
  <sheetViews>
    <sheetView zoomScaleNormal="100" zoomScaleSheetLayoutView="100" workbookViewId="0">
      <selection activeCell="D11" sqref="D11"/>
    </sheetView>
  </sheetViews>
  <sheetFormatPr defaultColWidth="12.5703125" defaultRowHeight="15.75" x14ac:dyDescent="0.25"/>
  <cols>
    <col min="1" max="1" width="12" style="314" customWidth="1"/>
    <col min="2" max="2" width="12.5703125" style="314"/>
    <col min="3" max="3" width="12.85546875" style="314" bestFit="1" customWidth="1"/>
    <col min="4" max="5" width="6.85546875" style="314" customWidth="1"/>
    <col min="6" max="6" width="9.42578125" style="314" customWidth="1"/>
    <col min="7" max="7" width="16.85546875" style="314" customWidth="1"/>
    <col min="8" max="8" width="35.42578125" style="314" customWidth="1"/>
    <col min="9" max="9" width="3.5703125" style="314" customWidth="1"/>
    <col min="10" max="16384" width="12.5703125" style="314"/>
  </cols>
  <sheetData>
    <row r="1" spans="1:21" ht="7.5" customHeight="1" x14ac:dyDescent="0.25">
      <c r="A1" s="558"/>
      <c r="B1" s="559"/>
      <c r="C1" s="559"/>
      <c r="D1" s="559"/>
      <c r="E1" s="559"/>
      <c r="F1" s="559"/>
      <c r="G1" s="559"/>
      <c r="H1" s="560"/>
    </row>
    <row r="2" spans="1:21" x14ac:dyDescent="0.25">
      <c r="A2" s="561" t="s">
        <v>105</v>
      </c>
      <c r="B2" s="562"/>
      <c r="C2" s="562"/>
      <c r="D2" s="562"/>
      <c r="E2" s="562"/>
      <c r="F2" s="562"/>
      <c r="G2" s="562"/>
      <c r="H2" s="563"/>
      <c r="I2" s="359"/>
      <c r="J2" s="362"/>
      <c r="S2" s="191"/>
      <c r="T2" s="191"/>
      <c r="U2" s="191"/>
    </row>
    <row r="3" spans="1:21" ht="18.75" x14ac:dyDescent="0.3">
      <c r="A3" s="537" t="s">
        <v>141</v>
      </c>
      <c r="B3" s="538"/>
      <c r="C3" s="538"/>
      <c r="D3" s="538"/>
      <c r="E3" s="538"/>
      <c r="F3" s="538"/>
      <c r="G3" s="538"/>
      <c r="H3" s="539"/>
      <c r="I3" s="360"/>
      <c r="S3" s="192"/>
      <c r="T3" s="259" t="s">
        <v>79</v>
      </c>
      <c r="U3" s="192"/>
    </row>
    <row r="4" spans="1:21" ht="18.75" x14ac:dyDescent="0.3">
      <c r="A4" s="534" t="s">
        <v>142</v>
      </c>
      <c r="B4" s="535"/>
      <c r="C4" s="535"/>
      <c r="D4" s="535"/>
      <c r="E4" s="535"/>
      <c r="F4" s="535"/>
      <c r="G4" s="535"/>
      <c r="H4" s="536"/>
      <c r="I4" s="194"/>
      <c r="S4" s="193"/>
      <c r="T4" s="259" t="s">
        <v>80</v>
      </c>
      <c r="U4" s="193"/>
    </row>
    <row r="5" spans="1:21" x14ac:dyDescent="0.25">
      <c r="A5" s="534" t="s">
        <v>143</v>
      </c>
      <c r="B5" s="535"/>
      <c r="C5" s="535"/>
      <c r="D5" s="535"/>
      <c r="E5" s="535"/>
      <c r="F5" s="535"/>
      <c r="G5" s="535"/>
      <c r="H5" s="536"/>
      <c r="I5" s="194"/>
      <c r="S5" s="194"/>
      <c r="T5" s="259" t="s">
        <v>82</v>
      </c>
      <c r="U5" s="194"/>
    </row>
    <row r="6" spans="1:21" x14ac:dyDescent="0.25">
      <c r="A6" s="543" t="s">
        <v>144</v>
      </c>
      <c r="B6" s="544"/>
      <c r="C6" s="544"/>
      <c r="D6" s="544"/>
      <c r="E6" s="544"/>
      <c r="F6" s="544"/>
      <c r="G6" s="544"/>
      <c r="H6" s="545"/>
      <c r="I6" s="195"/>
      <c r="S6" s="194"/>
      <c r="T6" s="259"/>
      <c r="U6" s="194"/>
    </row>
    <row r="7" spans="1:21" x14ac:dyDescent="0.25">
      <c r="A7" s="540" t="s">
        <v>174</v>
      </c>
      <c r="B7" s="541"/>
      <c r="C7" s="541"/>
      <c r="D7" s="541"/>
      <c r="E7" s="541"/>
      <c r="F7" s="541"/>
      <c r="G7" s="541"/>
      <c r="H7" s="542"/>
      <c r="I7" s="194"/>
      <c r="S7" s="195"/>
      <c r="T7" s="259" t="s">
        <v>81</v>
      </c>
      <c r="U7" s="195"/>
    </row>
    <row r="8" spans="1:21" x14ac:dyDescent="0.25">
      <c r="A8" s="409"/>
      <c r="B8" s="361"/>
      <c r="C8" s="361"/>
      <c r="D8" s="412" t="s">
        <v>35</v>
      </c>
      <c r="E8" s="411"/>
      <c r="F8" s="412" t="s">
        <v>36</v>
      </c>
      <c r="G8" s="414"/>
      <c r="H8" s="410"/>
      <c r="I8" s="361"/>
    </row>
    <row r="9" spans="1:21" x14ac:dyDescent="0.25">
      <c r="A9" s="363"/>
      <c r="B9" s="362"/>
      <c r="C9" s="362"/>
      <c r="D9" s="412" t="s">
        <v>37</v>
      </c>
      <c r="E9" s="411"/>
      <c r="F9" s="412" t="s">
        <v>36</v>
      </c>
      <c r="G9" s="414"/>
      <c r="H9" s="364"/>
    </row>
    <row r="10" spans="1:21" ht="16.5" thickBot="1" x14ac:dyDescent="0.3">
      <c r="A10" s="365" t="s">
        <v>128</v>
      </c>
      <c r="B10" s="315" t="s">
        <v>42</v>
      </c>
      <c r="C10" s="315" t="s">
        <v>85</v>
      </c>
      <c r="D10" s="315" t="s">
        <v>129</v>
      </c>
      <c r="E10" s="315" t="s">
        <v>130</v>
      </c>
      <c r="F10" s="315" t="s">
        <v>12</v>
      </c>
      <c r="G10" s="315" t="s">
        <v>43</v>
      </c>
      <c r="H10" s="366" t="s">
        <v>131</v>
      </c>
    </row>
    <row r="11" spans="1:21" ht="16.5" thickTop="1" x14ac:dyDescent="0.25">
      <c r="A11" s="367" t="s">
        <v>40</v>
      </c>
      <c r="B11" s="316"/>
      <c r="C11" s="316"/>
      <c r="D11" s="316"/>
      <c r="E11" s="316"/>
      <c r="F11" s="317" t="s">
        <v>46</v>
      </c>
      <c r="G11" s="316">
        <f>G28</f>
        <v>0</v>
      </c>
      <c r="H11" s="368" t="str">
        <f>H28</f>
        <v>(SUPERSTRUCTURE TYPE)</v>
      </c>
    </row>
    <row r="12" spans="1:21" x14ac:dyDescent="0.25">
      <c r="A12" s="369" t="str">
        <f>A29</f>
        <v>xxxx-xxxx</v>
      </c>
      <c r="B12" s="318"/>
      <c r="C12" s="318"/>
      <c r="D12" s="318"/>
      <c r="E12" s="318"/>
      <c r="F12" s="318"/>
      <c r="G12" s="318"/>
      <c r="H12" s="370" t="str">
        <f>H29</f>
        <v xml:space="preserve"> BRIDGE STRUCTURE,</v>
      </c>
    </row>
    <row r="13" spans="1:21" ht="16.5" thickBot="1" x14ac:dyDescent="0.3">
      <c r="A13" s="371"/>
      <c r="B13" s="319"/>
      <c r="C13" s="319"/>
      <c r="D13" s="319"/>
      <c r="E13" s="319"/>
      <c r="F13" s="319"/>
      <c r="G13" s="319"/>
      <c r="H13" s="372" t="str">
        <f>H30</f>
        <v xml:space="preserve"> AS DESIGNED, S - XXXXX</v>
      </c>
    </row>
    <row r="14" spans="1:21" ht="16.5" thickTop="1" x14ac:dyDescent="0.25">
      <c r="A14" s="373"/>
      <c r="B14" s="321"/>
      <c r="C14" s="322"/>
      <c r="D14" s="323"/>
      <c r="E14" s="323"/>
      <c r="F14" s="320"/>
      <c r="G14" s="322">
        <f>(B14*C14)</f>
        <v>0</v>
      </c>
      <c r="H14" s="374"/>
    </row>
    <row r="15" spans="1:21" x14ac:dyDescent="0.25">
      <c r="A15" s="375"/>
      <c r="B15" s="325"/>
      <c r="C15" s="326"/>
      <c r="D15" s="324"/>
      <c r="E15" s="324"/>
      <c r="F15" s="324"/>
      <c r="G15" s="326"/>
      <c r="H15" s="376"/>
    </row>
    <row r="16" spans="1:21" x14ac:dyDescent="0.25">
      <c r="A16" s="377"/>
      <c r="B16" s="321"/>
      <c r="C16" s="330"/>
      <c r="D16" s="323"/>
      <c r="E16" s="323"/>
      <c r="F16" s="320"/>
      <c r="G16" s="322">
        <f>(B16*C16)</f>
        <v>0</v>
      </c>
      <c r="H16" s="374"/>
    </row>
    <row r="17" spans="1:8" x14ac:dyDescent="0.25">
      <c r="A17" s="375"/>
      <c r="B17" s="324"/>
      <c r="C17" s="324"/>
      <c r="D17" s="324"/>
      <c r="E17" s="324"/>
      <c r="F17" s="324"/>
      <c r="G17" s="324"/>
      <c r="H17" s="376"/>
    </row>
    <row r="18" spans="1:8" x14ac:dyDescent="0.25">
      <c r="A18" s="377"/>
      <c r="B18" s="321"/>
      <c r="C18" s="330"/>
      <c r="D18" s="323"/>
      <c r="E18" s="323"/>
      <c r="F18" s="320"/>
      <c r="G18" s="322">
        <f>(B18*C18)</f>
        <v>0</v>
      </c>
      <c r="H18" s="374"/>
    </row>
    <row r="19" spans="1:8" x14ac:dyDescent="0.25">
      <c r="A19" s="375"/>
      <c r="B19" s="325"/>
      <c r="C19" s="326"/>
      <c r="D19" s="324"/>
      <c r="E19" s="324"/>
      <c r="F19" s="324"/>
      <c r="G19" s="324"/>
      <c r="H19" s="376"/>
    </row>
    <row r="20" spans="1:8" x14ac:dyDescent="0.25">
      <c r="A20" s="377"/>
      <c r="B20" s="321"/>
      <c r="C20" s="330"/>
      <c r="D20" s="323"/>
      <c r="E20" s="323"/>
      <c r="F20" s="320"/>
      <c r="G20" s="322">
        <f>(B20*C20)</f>
        <v>0</v>
      </c>
      <c r="H20" s="374"/>
    </row>
    <row r="21" spans="1:8" x14ac:dyDescent="0.25">
      <c r="A21" s="375"/>
      <c r="B21" s="325"/>
      <c r="C21" s="326"/>
      <c r="D21" s="324"/>
      <c r="E21" s="324"/>
      <c r="F21" s="324"/>
      <c r="G21" s="324"/>
      <c r="H21" s="376"/>
    </row>
    <row r="22" spans="1:8" x14ac:dyDescent="0.25">
      <c r="A22" s="378"/>
      <c r="B22" s="331"/>
      <c r="C22" s="332"/>
      <c r="D22" s="333"/>
      <c r="E22" s="333"/>
      <c r="F22" s="334"/>
      <c r="G22" s="332">
        <f>(B22*C22)</f>
        <v>0</v>
      </c>
      <c r="H22" s="379"/>
    </row>
    <row r="23" spans="1:8" x14ac:dyDescent="0.25">
      <c r="A23" s="380"/>
      <c r="B23" s="335"/>
      <c r="C23" s="336"/>
      <c r="D23" s="337"/>
      <c r="E23" s="337"/>
      <c r="F23" s="337"/>
      <c r="G23" s="337"/>
      <c r="H23" s="381"/>
    </row>
    <row r="24" spans="1:8" x14ac:dyDescent="0.25">
      <c r="A24" s="382"/>
      <c r="B24" s="338"/>
      <c r="C24" s="339"/>
      <c r="D24" s="340"/>
      <c r="E24" s="340"/>
      <c r="F24" s="341"/>
      <c r="G24" s="342">
        <f>(B24*C24)</f>
        <v>0</v>
      </c>
      <c r="H24" s="383"/>
    </row>
    <row r="25" spans="1:8" x14ac:dyDescent="0.25">
      <c r="A25" s="375"/>
      <c r="B25" s="325"/>
      <c r="C25" s="326"/>
      <c r="D25" s="324"/>
      <c r="E25" s="324"/>
      <c r="F25" s="324"/>
      <c r="G25" s="324"/>
      <c r="H25" s="376"/>
    </row>
    <row r="26" spans="1:8" x14ac:dyDescent="0.25">
      <c r="A26" s="382"/>
      <c r="B26" s="338"/>
      <c r="C26" s="339"/>
      <c r="D26" s="340"/>
      <c r="E26" s="340"/>
      <c r="F26" s="341"/>
      <c r="G26" s="342">
        <f>(B26*C26)</f>
        <v>0</v>
      </c>
      <c r="H26" s="383"/>
    </row>
    <row r="27" spans="1:8" ht="16.5" thickBot="1" x14ac:dyDescent="0.3">
      <c r="A27" s="375"/>
      <c r="B27" s="325"/>
      <c r="C27" s="326"/>
      <c r="D27" s="324"/>
      <c r="E27" s="324"/>
      <c r="F27" s="324"/>
      <c r="G27" s="324"/>
      <c r="H27" s="376"/>
    </row>
    <row r="28" spans="1:8" ht="16.5" thickTop="1" x14ac:dyDescent="0.25">
      <c r="A28" s="367" t="s">
        <v>40</v>
      </c>
      <c r="B28" s="317" t="s">
        <v>86</v>
      </c>
      <c r="C28" s="317" t="s">
        <v>86</v>
      </c>
      <c r="D28" s="316"/>
      <c r="E28" s="316"/>
      <c r="F28" s="317" t="s">
        <v>46</v>
      </c>
      <c r="G28" s="316">
        <f>SUM(G14:G27)</f>
        <v>0</v>
      </c>
      <c r="H28" s="368" t="s">
        <v>137</v>
      </c>
    </row>
    <row r="29" spans="1:8" x14ac:dyDescent="0.25">
      <c r="A29" s="369" t="s">
        <v>136</v>
      </c>
      <c r="B29" s="318"/>
      <c r="C29" s="318"/>
      <c r="D29" s="318"/>
      <c r="E29" s="318"/>
      <c r="F29" s="318"/>
      <c r="G29" s="318"/>
      <c r="H29" s="370" t="s">
        <v>132</v>
      </c>
    </row>
    <row r="30" spans="1:8" ht="16.5" thickBot="1" x14ac:dyDescent="0.3">
      <c r="A30" s="384"/>
      <c r="B30" s="319"/>
      <c r="C30" s="319"/>
      <c r="D30" s="319"/>
      <c r="E30" s="319"/>
      <c r="F30" s="319"/>
      <c r="G30" s="319"/>
      <c r="H30" s="372" t="s">
        <v>138</v>
      </c>
    </row>
    <row r="31" spans="1:8" ht="16.5" thickTop="1" x14ac:dyDescent="0.25">
      <c r="A31" s="373" t="s">
        <v>133</v>
      </c>
      <c r="B31" s="329"/>
      <c r="C31" s="322"/>
      <c r="D31" s="323"/>
      <c r="E31" s="323"/>
      <c r="F31" s="320"/>
      <c r="G31" s="323">
        <f>(B31*C31)</f>
        <v>0</v>
      </c>
      <c r="H31" s="374"/>
    </row>
    <row r="32" spans="1:8" x14ac:dyDescent="0.25">
      <c r="A32" s="385" t="s">
        <v>136</v>
      </c>
      <c r="B32" s="325"/>
      <c r="C32" s="324"/>
      <c r="D32" s="324"/>
      <c r="E32" s="324"/>
      <c r="F32" s="343"/>
      <c r="G32" s="324"/>
      <c r="H32" s="376"/>
    </row>
    <row r="33" spans="1:9" x14ac:dyDescent="0.25">
      <c r="A33" s="373" t="s">
        <v>133</v>
      </c>
      <c r="B33" s="329"/>
      <c r="C33" s="322"/>
      <c r="D33" s="323"/>
      <c r="E33" s="323"/>
      <c r="F33" s="320"/>
      <c r="G33" s="323">
        <f>(B33*C33)</f>
        <v>0</v>
      </c>
      <c r="H33" s="374"/>
    </row>
    <row r="34" spans="1:9" x14ac:dyDescent="0.25">
      <c r="A34" s="385" t="s">
        <v>136</v>
      </c>
      <c r="B34" s="325"/>
      <c r="C34" s="324"/>
      <c r="D34" s="324"/>
      <c r="E34" s="324"/>
      <c r="F34" s="343"/>
      <c r="G34" s="324"/>
      <c r="H34" s="376"/>
    </row>
    <row r="35" spans="1:9" x14ac:dyDescent="0.25">
      <c r="A35" s="373" t="s">
        <v>133</v>
      </c>
      <c r="B35" s="321"/>
      <c r="C35" s="322"/>
      <c r="D35" s="323"/>
      <c r="E35" s="323"/>
      <c r="F35" s="320"/>
      <c r="G35" s="323">
        <f>(B35*C35)</f>
        <v>0</v>
      </c>
      <c r="H35" s="374"/>
    </row>
    <row r="36" spans="1:9" x14ac:dyDescent="0.25">
      <c r="A36" s="385" t="s">
        <v>136</v>
      </c>
      <c r="B36" s="325"/>
      <c r="C36" s="324"/>
      <c r="D36" s="324"/>
      <c r="E36" s="324"/>
      <c r="F36" s="343"/>
      <c r="G36" s="324"/>
      <c r="H36" s="376"/>
    </row>
    <row r="37" spans="1:9" x14ac:dyDescent="0.25">
      <c r="A37" s="386"/>
      <c r="B37" s="345"/>
      <c r="C37" s="344"/>
      <c r="D37" s="344"/>
      <c r="E37" s="344"/>
      <c r="F37" s="344"/>
      <c r="G37" s="344"/>
      <c r="H37" s="387"/>
    </row>
    <row r="38" spans="1:9" x14ac:dyDescent="0.25">
      <c r="A38" s="388" t="s">
        <v>52</v>
      </c>
      <c r="B38" s="346" t="s">
        <v>86</v>
      </c>
      <c r="C38" s="346" t="s">
        <v>86</v>
      </c>
      <c r="D38" s="347"/>
      <c r="E38" s="347"/>
      <c r="F38" s="346" t="s">
        <v>46</v>
      </c>
      <c r="G38" s="346" t="s">
        <v>134</v>
      </c>
      <c r="H38" s="370" t="s">
        <v>139</v>
      </c>
      <c r="I38" s="348"/>
    </row>
    <row r="39" spans="1:9" x14ac:dyDescent="0.25">
      <c r="A39" s="388" t="s">
        <v>136</v>
      </c>
      <c r="B39" s="347"/>
      <c r="C39" s="347"/>
      <c r="D39" s="347"/>
      <c r="E39" s="347"/>
      <c r="F39" s="347"/>
      <c r="G39" s="347"/>
      <c r="H39" s="389"/>
      <c r="I39" s="348"/>
    </row>
    <row r="40" spans="1:9" x14ac:dyDescent="0.25">
      <c r="A40" s="390" t="s">
        <v>52</v>
      </c>
      <c r="B40" s="349" t="s">
        <v>86</v>
      </c>
      <c r="C40" s="349" t="s">
        <v>86</v>
      </c>
      <c r="D40" s="350"/>
      <c r="E40" s="350"/>
      <c r="F40" s="349" t="s">
        <v>46</v>
      </c>
      <c r="G40" s="349" t="s">
        <v>134</v>
      </c>
      <c r="H40" s="370" t="s">
        <v>139</v>
      </c>
      <c r="I40" s="348"/>
    </row>
    <row r="41" spans="1:9" x14ac:dyDescent="0.25">
      <c r="A41" s="391" t="s">
        <v>136</v>
      </c>
      <c r="B41" s="351"/>
      <c r="C41" s="351"/>
      <c r="D41" s="351"/>
      <c r="E41" s="351"/>
      <c r="F41" s="351"/>
      <c r="G41" s="351"/>
      <c r="H41" s="392"/>
      <c r="I41" s="348"/>
    </row>
    <row r="42" spans="1:9" x14ac:dyDescent="0.25">
      <c r="A42" s="363"/>
      <c r="B42" s="362"/>
      <c r="C42" s="362"/>
      <c r="D42" s="362"/>
      <c r="E42" s="362"/>
      <c r="F42" s="362"/>
      <c r="G42" s="362"/>
      <c r="H42" s="393"/>
    </row>
    <row r="43" spans="1:9" x14ac:dyDescent="0.25">
      <c r="A43" s="394"/>
      <c r="B43" s="352"/>
      <c r="C43" s="352"/>
      <c r="D43" s="352"/>
      <c r="E43" s="352"/>
      <c r="F43" s="352"/>
      <c r="G43" s="352"/>
      <c r="H43" s="395"/>
    </row>
    <row r="44" spans="1:9" x14ac:dyDescent="0.25">
      <c r="A44" s="396" t="s">
        <v>135</v>
      </c>
      <c r="B44" s="397"/>
      <c r="C44" s="397"/>
      <c r="D44" s="397"/>
      <c r="E44" s="397"/>
      <c r="F44" s="397"/>
      <c r="G44" s="397"/>
      <c r="H44" s="398"/>
    </row>
    <row r="45" spans="1:9" x14ac:dyDescent="0.25">
      <c r="A45" s="399"/>
      <c r="B45" s="353"/>
      <c r="C45" s="353"/>
      <c r="D45" s="353"/>
      <c r="E45" s="353"/>
      <c r="F45" s="353"/>
      <c r="G45" s="353"/>
      <c r="H45" s="400"/>
    </row>
    <row r="46" spans="1:9" x14ac:dyDescent="0.25">
      <c r="A46" s="373" t="s">
        <v>140</v>
      </c>
      <c r="B46" s="321"/>
      <c r="C46" s="322"/>
      <c r="D46" s="354"/>
      <c r="E46" s="354"/>
      <c r="F46" s="320"/>
      <c r="G46" s="322">
        <f>(B46*C46)</f>
        <v>0</v>
      </c>
      <c r="H46" s="374"/>
    </row>
    <row r="47" spans="1:9" x14ac:dyDescent="0.25">
      <c r="A47" s="375"/>
      <c r="B47" s="324"/>
      <c r="C47" s="355"/>
      <c r="D47" s="355"/>
      <c r="E47" s="355"/>
      <c r="F47" s="324"/>
      <c r="G47" s="324"/>
      <c r="H47" s="376"/>
    </row>
    <row r="48" spans="1:9" x14ac:dyDescent="0.25">
      <c r="A48" s="378" t="s">
        <v>140</v>
      </c>
      <c r="B48" s="331"/>
      <c r="C48" s="332"/>
      <c r="D48" s="333"/>
      <c r="E48" s="333"/>
      <c r="F48" s="334"/>
      <c r="G48" s="332">
        <f>(B48*C48)</f>
        <v>0</v>
      </c>
      <c r="H48" s="379"/>
    </row>
    <row r="49" spans="1:8" x14ac:dyDescent="0.25">
      <c r="A49" s="380"/>
      <c r="B49" s="335"/>
      <c r="C49" s="336"/>
      <c r="D49" s="337"/>
      <c r="E49" s="337"/>
      <c r="F49" s="337"/>
      <c r="G49" s="337"/>
      <c r="H49" s="381"/>
    </row>
    <row r="50" spans="1:8" x14ac:dyDescent="0.25">
      <c r="A50" s="401"/>
      <c r="B50" s="356"/>
      <c r="C50" s="356"/>
      <c r="D50" s="356"/>
      <c r="E50" s="356"/>
      <c r="F50" s="356"/>
      <c r="G50" s="356"/>
      <c r="H50" s="402"/>
    </row>
    <row r="51" spans="1:8" x14ac:dyDescent="0.25">
      <c r="A51" s="390"/>
      <c r="B51" s="357"/>
      <c r="C51" s="350"/>
      <c r="D51" s="350"/>
      <c r="E51" s="350"/>
      <c r="F51" s="358"/>
      <c r="G51" s="350">
        <f>SUM(G28:G36,G46:G49)</f>
        <v>0</v>
      </c>
      <c r="H51" s="403" t="s">
        <v>96</v>
      </c>
    </row>
    <row r="52" spans="1:8" ht="16.5" thickBot="1" x14ac:dyDescent="0.3">
      <c r="A52" s="404"/>
      <c r="B52" s="405"/>
      <c r="C52" s="406"/>
      <c r="D52" s="406"/>
      <c r="E52" s="406"/>
      <c r="F52" s="407"/>
      <c r="G52" s="406"/>
      <c r="H52" s="408"/>
    </row>
    <row r="63" spans="1:8" x14ac:dyDescent="0.25">
      <c r="B63" s="327"/>
      <c r="C63" s="328"/>
      <c r="G63" s="328"/>
    </row>
    <row r="66" spans="2:7" x14ac:dyDescent="0.25">
      <c r="B66" s="327"/>
      <c r="C66" s="328"/>
      <c r="G66" s="328"/>
    </row>
    <row r="75" spans="2:7" x14ac:dyDescent="0.25">
      <c r="B75" s="327"/>
      <c r="C75" s="328"/>
      <c r="G75" s="328"/>
    </row>
    <row r="77" spans="2:7" x14ac:dyDescent="0.25">
      <c r="B77" s="327"/>
      <c r="C77" s="328"/>
      <c r="G77" s="328"/>
    </row>
    <row r="102" spans="7:7" x14ac:dyDescent="0.25">
      <c r="G102" s="328"/>
    </row>
    <row r="103" spans="7:7" x14ac:dyDescent="0.25">
      <c r="G103" s="328"/>
    </row>
    <row r="104" spans="7:7" x14ac:dyDescent="0.25">
      <c r="G104" s="328"/>
    </row>
    <row r="105" spans="7:7" x14ac:dyDescent="0.25">
      <c r="G105" s="328"/>
    </row>
    <row r="106" spans="7:7" x14ac:dyDescent="0.25">
      <c r="G106" s="328"/>
    </row>
    <row r="107" spans="7:7" x14ac:dyDescent="0.25">
      <c r="G107" s="328"/>
    </row>
    <row r="108" spans="7:7" x14ac:dyDescent="0.25">
      <c r="G108" s="328"/>
    </row>
    <row r="109" spans="7:7" x14ac:dyDescent="0.25">
      <c r="G109" s="328"/>
    </row>
    <row r="110" spans="7:7" x14ac:dyDescent="0.25">
      <c r="G110" s="328"/>
    </row>
    <row r="111" spans="7:7" x14ac:dyDescent="0.25">
      <c r="G111" s="328"/>
    </row>
    <row r="112" spans="7:7" x14ac:dyDescent="0.25">
      <c r="G112" s="328"/>
    </row>
    <row r="113" spans="7:7" x14ac:dyDescent="0.25">
      <c r="G113" s="328"/>
    </row>
    <row r="114" spans="7:7" x14ac:dyDescent="0.25">
      <c r="G114" s="328"/>
    </row>
    <row r="115" spans="7:7" x14ac:dyDescent="0.25">
      <c r="G115" s="328"/>
    </row>
    <row r="116" spans="7:7" x14ac:dyDescent="0.25">
      <c r="G116" s="328"/>
    </row>
    <row r="117" spans="7:7" x14ac:dyDescent="0.25">
      <c r="G117" s="328"/>
    </row>
    <row r="118" spans="7:7" x14ac:dyDescent="0.25">
      <c r="G118" s="328"/>
    </row>
    <row r="119" spans="7:7" x14ac:dyDescent="0.25">
      <c r="G119" s="328"/>
    </row>
    <row r="120" spans="7:7" x14ac:dyDescent="0.25">
      <c r="G120" s="328"/>
    </row>
    <row r="121" spans="7:7" x14ac:dyDescent="0.25">
      <c r="G121" s="328"/>
    </row>
    <row r="122" spans="7:7" x14ac:dyDescent="0.25">
      <c r="G122" s="328"/>
    </row>
    <row r="123" spans="7:7" x14ac:dyDescent="0.25">
      <c r="G123" s="328"/>
    </row>
    <row r="124" spans="7:7" x14ac:dyDescent="0.25">
      <c r="G124" s="328"/>
    </row>
    <row r="125" spans="7:7" x14ac:dyDescent="0.25">
      <c r="G125" s="328"/>
    </row>
    <row r="126" spans="7:7" x14ac:dyDescent="0.25">
      <c r="G126" s="328"/>
    </row>
    <row r="127" spans="7:7" x14ac:dyDescent="0.25">
      <c r="G127" s="328"/>
    </row>
    <row r="128" spans="7:7" x14ac:dyDescent="0.25">
      <c r="G128" s="328"/>
    </row>
    <row r="129" spans="7:7" x14ac:dyDescent="0.25">
      <c r="G129" s="328"/>
    </row>
    <row r="130" spans="7:7" x14ac:dyDescent="0.25">
      <c r="G130" s="328"/>
    </row>
    <row r="131" spans="7:7" x14ac:dyDescent="0.25">
      <c r="G131" s="328"/>
    </row>
    <row r="132" spans="7:7" x14ac:dyDescent="0.25">
      <c r="G132" s="328"/>
    </row>
    <row r="133" spans="7:7" x14ac:dyDescent="0.25">
      <c r="G133" s="328"/>
    </row>
    <row r="134" spans="7:7" x14ac:dyDescent="0.25">
      <c r="G134" s="328"/>
    </row>
    <row r="135" spans="7:7" x14ac:dyDescent="0.25">
      <c r="G135" s="328"/>
    </row>
    <row r="136" spans="7:7" x14ac:dyDescent="0.25">
      <c r="G136" s="328"/>
    </row>
    <row r="137" spans="7:7" x14ac:dyDescent="0.25">
      <c r="G137" s="328"/>
    </row>
    <row r="138" spans="7:7" x14ac:dyDescent="0.25">
      <c r="G138" s="328"/>
    </row>
    <row r="139" spans="7:7" x14ac:dyDescent="0.25">
      <c r="G139" s="328"/>
    </row>
    <row r="140" spans="7:7" x14ac:dyDescent="0.25">
      <c r="G140" s="328"/>
    </row>
    <row r="141" spans="7:7" x14ac:dyDescent="0.25">
      <c r="G141" s="328"/>
    </row>
    <row r="142" spans="7:7" x14ac:dyDescent="0.25">
      <c r="G142" s="328"/>
    </row>
    <row r="143" spans="7:7" x14ac:dyDescent="0.25">
      <c r="G143" s="328"/>
    </row>
    <row r="144" spans="7:7" x14ac:dyDescent="0.25">
      <c r="G144" s="328"/>
    </row>
    <row r="145" spans="7:7" x14ac:dyDescent="0.25">
      <c r="G145" s="328"/>
    </row>
    <row r="146" spans="7:7" x14ac:dyDescent="0.25">
      <c r="G146" s="328"/>
    </row>
    <row r="147" spans="7:7" x14ac:dyDescent="0.25">
      <c r="G147" s="328"/>
    </row>
    <row r="148" spans="7:7" x14ac:dyDescent="0.25">
      <c r="G148" s="328"/>
    </row>
    <row r="149" spans="7:7" x14ac:dyDescent="0.25">
      <c r="G149" s="328"/>
    </row>
    <row r="150" spans="7:7" x14ac:dyDescent="0.25">
      <c r="G150" s="328"/>
    </row>
    <row r="151" spans="7:7" x14ac:dyDescent="0.25">
      <c r="G151" s="328"/>
    </row>
    <row r="152" spans="7:7" x14ac:dyDescent="0.25">
      <c r="G152" s="328"/>
    </row>
    <row r="153" spans="7:7" x14ac:dyDescent="0.25">
      <c r="G153" s="328"/>
    </row>
    <row r="154" spans="7:7" x14ac:dyDescent="0.25">
      <c r="G154" s="328"/>
    </row>
    <row r="155" spans="7:7" x14ac:dyDescent="0.25">
      <c r="G155" s="328"/>
    </row>
    <row r="156" spans="7:7" x14ac:dyDescent="0.25">
      <c r="G156" s="328"/>
    </row>
    <row r="157" spans="7:7" x14ac:dyDescent="0.25">
      <c r="G157" s="328"/>
    </row>
    <row r="158" spans="7:7" x14ac:dyDescent="0.25">
      <c r="G158" s="328"/>
    </row>
    <row r="159" spans="7:7" x14ac:dyDescent="0.25">
      <c r="G159" s="328"/>
    </row>
    <row r="160" spans="7:7" x14ac:dyDescent="0.25">
      <c r="G160" s="328"/>
    </row>
    <row r="161" spans="7:7" x14ac:dyDescent="0.25">
      <c r="G161" s="328"/>
    </row>
    <row r="162" spans="7:7" x14ac:dyDescent="0.25">
      <c r="G162" s="328"/>
    </row>
    <row r="163" spans="7:7" x14ac:dyDescent="0.25">
      <c r="G163" s="328"/>
    </row>
    <row r="164" spans="7:7" x14ac:dyDescent="0.25">
      <c r="G164" s="328"/>
    </row>
    <row r="165" spans="7:7" x14ac:dyDescent="0.25">
      <c r="G165" s="328"/>
    </row>
    <row r="166" spans="7:7" x14ac:dyDescent="0.25">
      <c r="G166" s="328"/>
    </row>
    <row r="167" spans="7:7" x14ac:dyDescent="0.25">
      <c r="G167" s="328"/>
    </row>
    <row r="168" spans="7:7" x14ac:dyDescent="0.25">
      <c r="G168" s="328"/>
    </row>
    <row r="169" spans="7:7" x14ac:dyDescent="0.25">
      <c r="G169" s="328"/>
    </row>
    <row r="170" spans="7:7" x14ac:dyDescent="0.25">
      <c r="G170" s="328"/>
    </row>
    <row r="171" spans="7:7" x14ac:dyDescent="0.25">
      <c r="G171" s="328"/>
    </row>
    <row r="172" spans="7:7" x14ac:dyDescent="0.25">
      <c r="G172" s="328"/>
    </row>
    <row r="173" spans="7:7" x14ac:dyDescent="0.25">
      <c r="G173" s="328"/>
    </row>
    <row r="174" spans="7:7" x14ac:dyDescent="0.25">
      <c r="G174" s="328"/>
    </row>
    <row r="175" spans="7:7" x14ac:dyDescent="0.25">
      <c r="G175" s="328"/>
    </row>
    <row r="176" spans="7:7" x14ac:dyDescent="0.25">
      <c r="G176" s="328"/>
    </row>
    <row r="177" spans="7:7" x14ac:dyDescent="0.25">
      <c r="G177" s="328"/>
    </row>
    <row r="178" spans="7:7" x14ac:dyDescent="0.25">
      <c r="G178" s="328"/>
    </row>
    <row r="179" spans="7:7" x14ac:dyDescent="0.25">
      <c r="G179" s="328"/>
    </row>
    <row r="180" spans="7:7" x14ac:dyDescent="0.25">
      <c r="G180" s="328"/>
    </row>
    <row r="181" spans="7:7" x14ac:dyDescent="0.25">
      <c r="G181" s="328"/>
    </row>
    <row r="182" spans="7:7" x14ac:dyDescent="0.25">
      <c r="G182" s="328"/>
    </row>
    <row r="183" spans="7:7" x14ac:dyDescent="0.25">
      <c r="G183" s="328"/>
    </row>
    <row r="184" spans="7:7" x14ac:dyDescent="0.25">
      <c r="G184" s="328"/>
    </row>
    <row r="185" spans="7:7" x14ac:dyDescent="0.25">
      <c r="G185" s="328"/>
    </row>
    <row r="186" spans="7:7" x14ac:dyDescent="0.25">
      <c r="G186" s="328"/>
    </row>
    <row r="187" spans="7:7" x14ac:dyDescent="0.25">
      <c r="G187" s="328"/>
    </row>
    <row r="188" spans="7:7" x14ac:dyDescent="0.25">
      <c r="G188" s="328"/>
    </row>
    <row r="189" spans="7:7" x14ac:dyDescent="0.25">
      <c r="G189" s="328"/>
    </row>
    <row r="190" spans="7:7" x14ac:dyDescent="0.25">
      <c r="G190" s="328"/>
    </row>
    <row r="191" spans="7:7" x14ac:dyDescent="0.25">
      <c r="G191" s="328"/>
    </row>
    <row r="192" spans="7:7" x14ac:dyDescent="0.25">
      <c r="G192" s="328"/>
    </row>
    <row r="193" spans="7:7" x14ac:dyDescent="0.25">
      <c r="G193" s="328"/>
    </row>
    <row r="194" spans="7:7" x14ac:dyDescent="0.25">
      <c r="G194" s="328"/>
    </row>
    <row r="195" spans="7:7" x14ac:dyDescent="0.25">
      <c r="G195" s="328"/>
    </row>
    <row r="196" spans="7:7" x14ac:dyDescent="0.25">
      <c r="G196" s="328"/>
    </row>
    <row r="197" spans="7:7" x14ac:dyDescent="0.25">
      <c r="G197" s="328"/>
    </row>
    <row r="198" spans="7:7" x14ac:dyDescent="0.25">
      <c r="G198" s="328"/>
    </row>
    <row r="199" spans="7:7" x14ac:dyDescent="0.25">
      <c r="G199" s="328"/>
    </row>
    <row r="200" spans="7:7" x14ac:dyDescent="0.25">
      <c r="G200" s="328"/>
    </row>
    <row r="201" spans="7:7" x14ac:dyDescent="0.25">
      <c r="G201" s="328"/>
    </row>
    <row r="202" spans="7:7" x14ac:dyDescent="0.25">
      <c r="G202" s="328"/>
    </row>
    <row r="203" spans="7:7" x14ac:dyDescent="0.25">
      <c r="G203" s="328"/>
    </row>
    <row r="204" spans="7:7" x14ac:dyDescent="0.25">
      <c r="G204" s="328"/>
    </row>
    <row r="205" spans="7:7" x14ac:dyDescent="0.25">
      <c r="G205" s="328"/>
    </row>
    <row r="206" spans="7:7" x14ac:dyDescent="0.25">
      <c r="G206" s="328"/>
    </row>
    <row r="207" spans="7:7" x14ac:dyDescent="0.25">
      <c r="G207" s="328"/>
    </row>
    <row r="208" spans="7:7" x14ac:dyDescent="0.25">
      <c r="G208" s="328"/>
    </row>
    <row r="209" spans="7:7" x14ac:dyDescent="0.25">
      <c r="G209" s="328"/>
    </row>
    <row r="210" spans="7:7" x14ac:dyDescent="0.25">
      <c r="G210" s="328"/>
    </row>
    <row r="211" spans="7:7" x14ac:dyDescent="0.25">
      <c r="G211" s="328"/>
    </row>
    <row r="212" spans="7:7" x14ac:dyDescent="0.25">
      <c r="G212" s="328"/>
    </row>
    <row r="213" spans="7:7" x14ac:dyDescent="0.25">
      <c r="G213" s="328"/>
    </row>
    <row r="214" spans="7:7" x14ac:dyDescent="0.25">
      <c r="G214" s="328"/>
    </row>
    <row r="215" spans="7:7" x14ac:dyDescent="0.25">
      <c r="G215" s="328"/>
    </row>
    <row r="216" spans="7:7" x14ac:dyDescent="0.25">
      <c r="G216" s="328"/>
    </row>
    <row r="217" spans="7:7" x14ac:dyDescent="0.25">
      <c r="G217" s="328"/>
    </row>
    <row r="218" spans="7:7" x14ac:dyDescent="0.25">
      <c r="G218" s="328"/>
    </row>
    <row r="219" spans="7:7" x14ac:dyDescent="0.25">
      <c r="G219" s="328"/>
    </row>
    <row r="220" spans="7:7" x14ac:dyDescent="0.25">
      <c r="G220" s="328"/>
    </row>
    <row r="221" spans="7:7" x14ac:dyDescent="0.25">
      <c r="G221" s="328"/>
    </row>
    <row r="222" spans="7:7" x14ac:dyDescent="0.25">
      <c r="G222" s="328"/>
    </row>
    <row r="223" spans="7:7" x14ac:dyDescent="0.25">
      <c r="G223" s="328"/>
    </row>
    <row r="224" spans="7:7" x14ac:dyDescent="0.25">
      <c r="G224" s="328"/>
    </row>
    <row r="225" spans="7:7" x14ac:dyDescent="0.25">
      <c r="G225" s="328"/>
    </row>
    <row r="226" spans="7:7" x14ac:dyDescent="0.25">
      <c r="G226" s="328"/>
    </row>
    <row r="227" spans="7:7" x14ac:dyDescent="0.25">
      <c r="G227" s="328"/>
    </row>
    <row r="228" spans="7:7" x14ac:dyDescent="0.25">
      <c r="G228" s="328"/>
    </row>
    <row r="235" spans="7:7" x14ac:dyDescent="0.25">
      <c r="G235" s="328"/>
    </row>
  </sheetData>
  <mergeCells count="7">
    <mergeCell ref="A1:H1"/>
    <mergeCell ref="A7:H7"/>
    <mergeCell ref="A4:H4"/>
    <mergeCell ref="A2:H2"/>
    <mergeCell ref="A3:H3"/>
    <mergeCell ref="A5:H5"/>
    <mergeCell ref="A6:H6"/>
  </mergeCells>
  <pageMargins left="0.75" right="0.25" top="0.5" bottom="0.5" header="0.5" footer="0.5"/>
  <pageSetup scale="86" orientation="portrait" horizontalDpi="300" r:id="rId1"/>
  <headerFooter alignWithMargins="0">
    <oddFooter>&amp;L&amp;"Calibri,Regular"&amp;9&amp;Z&amp;F&amp;R&amp;"Calibri,Regular"&amp;9&amp;D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tabColor theme="6" tint="-0.249977111117893"/>
  </sheetPr>
  <dimension ref="A1:N49"/>
  <sheetViews>
    <sheetView zoomScaleNormal="100" workbookViewId="0">
      <selection activeCell="A12" sqref="A12:I12"/>
    </sheetView>
  </sheetViews>
  <sheetFormatPr defaultColWidth="12.42578125" defaultRowHeight="18" customHeight="1" x14ac:dyDescent="0.25"/>
  <cols>
    <col min="1" max="1" width="8.28515625" style="3" customWidth="1"/>
    <col min="2" max="2" width="7.28515625" style="3" customWidth="1"/>
    <col min="3" max="3" width="47.28515625" style="3" customWidth="1"/>
    <col min="4" max="4" width="4.140625" style="3" customWidth="1"/>
    <col min="5" max="5" width="10.5703125" style="3" customWidth="1"/>
    <col min="6" max="6" width="8.42578125" style="3" customWidth="1"/>
    <col min="7" max="7" width="8" style="3" customWidth="1"/>
    <col min="8" max="8" width="9" style="3" customWidth="1"/>
    <col min="9" max="9" width="9.85546875" style="3" customWidth="1"/>
    <col min="10" max="10" width="11" style="3" customWidth="1"/>
    <col min="11" max="11" width="12.5703125" style="3" customWidth="1"/>
    <col min="12" max="12" width="12.5703125" style="3" bestFit="1" customWidth="1"/>
    <col min="13" max="16384" width="12.42578125" style="3"/>
  </cols>
  <sheetData>
    <row r="1" spans="1:13" ht="6.75" customHeight="1" x14ac:dyDescent="0.25">
      <c r="A1" s="612"/>
      <c r="B1" s="613"/>
      <c r="C1" s="613"/>
      <c r="D1" s="613"/>
      <c r="E1" s="613"/>
      <c r="F1" s="613"/>
      <c r="G1" s="613"/>
      <c r="H1" s="613"/>
      <c r="I1" s="614"/>
      <c r="J1" s="191"/>
      <c r="K1" s="191"/>
      <c r="L1" s="191"/>
      <c r="M1" s="191"/>
    </row>
    <row r="2" spans="1:13" ht="15.75" customHeight="1" x14ac:dyDescent="0.25">
      <c r="A2" s="561" t="s">
        <v>15</v>
      </c>
      <c r="B2" s="562"/>
      <c r="C2" s="562"/>
      <c r="D2" s="562"/>
      <c r="E2" s="562"/>
      <c r="F2" s="562"/>
      <c r="G2" s="562"/>
      <c r="H2" s="562"/>
      <c r="I2" s="563"/>
      <c r="J2" s="192"/>
      <c r="K2" s="259" t="s">
        <v>79</v>
      </c>
      <c r="L2" s="192"/>
      <c r="M2" s="192"/>
    </row>
    <row r="3" spans="1:13" ht="18.75" customHeight="1" x14ac:dyDescent="0.3">
      <c r="A3" s="615"/>
      <c r="B3" s="616"/>
      <c r="C3" s="616"/>
      <c r="D3" s="616"/>
      <c r="E3" s="616"/>
      <c r="F3" s="616"/>
      <c r="G3" s="616"/>
      <c r="H3" s="616"/>
      <c r="I3" s="617"/>
      <c r="J3" s="193"/>
      <c r="K3" s="259" t="s">
        <v>80</v>
      </c>
      <c r="L3" s="193"/>
      <c r="M3" s="193"/>
    </row>
    <row r="4" spans="1:13" ht="15" customHeight="1" x14ac:dyDescent="0.25">
      <c r="A4" s="618"/>
      <c r="B4" s="619"/>
      <c r="C4" s="619"/>
      <c r="D4" s="619"/>
      <c r="E4" s="619"/>
      <c r="F4" s="619"/>
      <c r="G4" s="619"/>
      <c r="H4" s="619"/>
      <c r="I4" s="620"/>
      <c r="J4" s="194"/>
      <c r="K4" s="259" t="s">
        <v>82</v>
      </c>
      <c r="L4" s="194"/>
      <c r="M4" s="194"/>
    </row>
    <row r="5" spans="1:13" ht="15" customHeight="1" x14ac:dyDescent="0.25">
      <c r="A5" s="618" t="s">
        <v>174</v>
      </c>
      <c r="B5" s="619"/>
      <c r="C5" s="619"/>
      <c r="D5" s="619"/>
      <c r="E5" s="619"/>
      <c r="F5" s="619"/>
      <c r="G5" s="619"/>
      <c r="H5" s="619"/>
      <c r="I5" s="620"/>
      <c r="J5" s="194"/>
      <c r="K5" s="259"/>
      <c r="L5" s="194"/>
      <c r="M5" s="194"/>
    </row>
    <row r="6" spans="1:13" ht="15.75" customHeight="1" x14ac:dyDescent="0.25">
      <c r="A6" s="621" t="s">
        <v>83</v>
      </c>
      <c r="B6" s="622"/>
      <c r="C6" s="622"/>
      <c r="D6" s="622"/>
      <c r="E6" s="622"/>
      <c r="F6" s="622"/>
      <c r="G6" s="622"/>
      <c r="H6" s="622"/>
      <c r="I6" s="623"/>
      <c r="J6" s="195"/>
      <c r="K6" s="259" t="s">
        <v>81</v>
      </c>
      <c r="L6" s="195"/>
      <c r="M6" s="195"/>
    </row>
    <row r="7" spans="1:13" ht="18" customHeight="1" x14ac:dyDescent="0.25">
      <c r="A7" s="95"/>
      <c r="B7" s="53"/>
      <c r="C7" s="96"/>
      <c r="D7" s="53"/>
      <c r="E7" s="53"/>
      <c r="F7" s="97" t="s">
        <v>35</v>
      </c>
      <c r="G7" s="98"/>
      <c r="H7" s="97" t="s">
        <v>36</v>
      </c>
      <c r="I7" s="113"/>
      <c r="J7" s="4"/>
      <c r="K7" s="4"/>
      <c r="L7" s="4"/>
      <c r="M7" s="200"/>
    </row>
    <row r="8" spans="1:13" ht="18" customHeight="1" thickBot="1" x14ac:dyDescent="0.3">
      <c r="A8" s="95"/>
      <c r="B8" s="53"/>
      <c r="C8" s="53"/>
      <c r="D8" s="53"/>
      <c r="E8" s="53"/>
      <c r="F8" s="97" t="s">
        <v>37</v>
      </c>
      <c r="G8" s="172"/>
      <c r="H8" s="97" t="s">
        <v>36</v>
      </c>
      <c r="I8" s="113"/>
      <c r="J8" s="4"/>
      <c r="K8" s="4"/>
      <c r="L8" s="4"/>
      <c r="M8" s="205"/>
    </row>
    <row r="9" spans="1:13" ht="12.75" customHeight="1" x14ac:dyDescent="0.25">
      <c r="A9" s="146" t="s">
        <v>38</v>
      </c>
      <c r="B9" s="147" t="s">
        <v>39</v>
      </c>
      <c r="C9" s="148"/>
      <c r="D9" s="148"/>
      <c r="E9" s="188" t="s">
        <v>12</v>
      </c>
      <c r="F9" s="624"/>
      <c r="G9" s="625"/>
      <c r="H9" s="599"/>
      <c r="I9" s="600"/>
      <c r="K9" s="211"/>
      <c r="L9" s="211"/>
      <c r="M9" s="211"/>
    </row>
    <row r="10" spans="1:13" ht="12.75" customHeight="1" x14ac:dyDescent="0.25">
      <c r="A10" s="149" t="s">
        <v>1</v>
      </c>
      <c r="B10" s="150" t="s">
        <v>40</v>
      </c>
      <c r="C10" s="151" t="s">
        <v>2</v>
      </c>
      <c r="D10" s="151" t="s">
        <v>12</v>
      </c>
      <c r="E10" s="189" t="s">
        <v>41</v>
      </c>
      <c r="F10" s="601" t="s">
        <v>42</v>
      </c>
      <c r="G10" s="602"/>
      <c r="H10" s="601" t="s">
        <v>43</v>
      </c>
      <c r="I10" s="602"/>
      <c r="K10" s="4"/>
      <c r="L10" s="4"/>
      <c r="M10" s="4"/>
    </row>
    <row r="11" spans="1:13" ht="12.75" customHeight="1" thickBot="1" x14ac:dyDescent="0.3">
      <c r="A11" s="152"/>
      <c r="B11" s="153" t="s">
        <v>44</v>
      </c>
      <c r="C11" s="154"/>
      <c r="D11" s="154"/>
      <c r="E11" s="190"/>
      <c r="F11" s="603"/>
      <c r="G11" s="604"/>
      <c r="H11" s="605"/>
      <c r="I11" s="606"/>
      <c r="K11" s="4"/>
      <c r="L11" s="4"/>
      <c r="M11" s="4"/>
    </row>
    <row r="12" spans="1:13" ht="18" customHeight="1" thickBot="1" x14ac:dyDescent="0.3">
      <c r="A12" s="592" t="s">
        <v>45</v>
      </c>
      <c r="B12" s="593"/>
      <c r="C12" s="593"/>
      <c r="D12" s="593"/>
      <c r="E12" s="593"/>
      <c r="F12" s="593"/>
      <c r="G12" s="593"/>
      <c r="H12" s="593"/>
      <c r="I12" s="594"/>
      <c r="K12" s="4"/>
      <c r="L12" s="4"/>
      <c r="M12" s="4"/>
    </row>
    <row r="13" spans="1:13" ht="18" customHeight="1" x14ac:dyDescent="0.25">
      <c r="A13" s="260"/>
      <c r="B13" s="261"/>
      <c r="C13" s="262"/>
      <c r="D13" s="263"/>
      <c r="E13" s="264"/>
      <c r="F13" s="595"/>
      <c r="G13" s="596"/>
      <c r="H13" s="590">
        <f>($E13*F13)</f>
        <v>0</v>
      </c>
      <c r="I13" s="591"/>
      <c r="K13" s="4"/>
      <c r="L13" s="4"/>
      <c r="M13" s="4"/>
    </row>
    <row r="14" spans="1:13" ht="18" customHeight="1" x14ac:dyDescent="0.25">
      <c r="A14" s="265"/>
      <c r="B14" s="266"/>
      <c r="C14" s="267"/>
      <c r="D14" s="268"/>
      <c r="E14" s="269"/>
      <c r="F14" s="597"/>
      <c r="G14" s="598"/>
      <c r="H14" s="566">
        <f>($E14*F14)</f>
        <v>0</v>
      </c>
      <c r="I14" s="567"/>
      <c r="K14" s="4"/>
      <c r="L14" s="217"/>
      <c r="M14" s="4"/>
    </row>
    <row r="15" spans="1:13" ht="18" customHeight="1" x14ac:dyDescent="0.25">
      <c r="A15" s="265"/>
      <c r="B15" s="266"/>
      <c r="C15" s="128"/>
      <c r="D15" s="176"/>
      <c r="E15" s="136"/>
      <c r="F15" s="564"/>
      <c r="G15" s="565"/>
      <c r="H15" s="566">
        <f>($E15*F15)</f>
        <v>0</v>
      </c>
      <c r="I15" s="567"/>
      <c r="K15" s="4"/>
      <c r="L15" s="217"/>
      <c r="M15" s="4"/>
    </row>
    <row r="16" spans="1:13" ht="18" customHeight="1" x14ac:dyDescent="0.25">
      <c r="A16" s="270"/>
      <c r="B16" s="143"/>
      <c r="C16" s="128"/>
      <c r="D16" s="176"/>
      <c r="E16" s="136"/>
      <c r="F16" s="564"/>
      <c r="G16" s="565"/>
      <c r="H16" s="566">
        <f>($E16*F16)</f>
        <v>0</v>
      </c>
      <c r="I16" s="567"/>
      <c r="K16" s="4"/>
      <c r="L16" s="217"/>
      <c r="M16" s="4"/>
    </row>
    <row r="17" spans="1:14" ht="18" customHeight="1" x14ac:dyDescent="0.25">
      <c r="A17" s="161"/>
      <c r="B17" s="143"/>
      <c r="C17" s="128"/>
      <c r="D17" s="176"/>
      <c r="E17" s="136"/>
      <c r="F17" s="564"/>
      <c r="G17" s="565"/>
      <c r="H17" s="566">
        <f>($E17*F17)</f>
        <v>0</v>
      </c>
      <c r="I17" s="567"/>
      <c r="K17" s="4"/>
      <c r="L17" s="217"/>
      <c r="M17" s="4"/>
    </row>
    <row r="18" spans="1:14" ht="18" customHeight="1" x14ac:dyDescent="0.25">
      <c r="A18" s="161"/>
      <c r="B18" s="143"/>
      <c r="C18" s="128"/>
      <c r="D18" s="176"/>
      <c r="E18" s="136"/>
      <c r="F18" s="564"/>
      <c r="G18" s="565"/>
      <c r="H18" s="566">
        <f t="shared" ref="H18:H26" si="0">($E18*F18)</f>
        <v>0</v>
      </c>
      <c r="I18" s="567"/>
      <c r="K18" s="4"/>
      <c r="L18" s="217"/>
      <c r="M18" s="4"/>
    </row>
    <row r="19" spans="1:14" ht="18" customHeight="1" x14ac:dyDescent="0.25">
      <c r="A19" s="161"/>
      <c r="B19" s="143"/>
      <c r="C19" s="128"/>
      <c r="D19" s="176"/>
      <c r="E19" s="136"/>
      <c r="F19" s="564"/>
      <c r="G19" s="565"/>
      <c r="H19" s="566">
        <f>($E19*F19)</f>
        <v>0</v>
      </c>
      <c r="I19" s="567"/>
      <c r="K19" s="4"/>
      <c r="L19" s="217"/>
      <c r="M19" s="4"/>
    </row>
    <row r="20" spans="1:14" ht="18" customHeight="1" x14ac:dyDescent="0.25">
      <c r="A20" s="161"/>
      <c r="B20" s="143"/>
      <c r="C20" s="128"/>
      <c r="D20" s="176"/>
      <c r="E20" s="136"/>
      <c r="F20" s="564"/>
      <c r="G20" s="565"/>
      <c r="H20" s="566">
        <f>($E20*F20)</f>
        <v>0</v>
      </c>
      <c r="I20" s="567"/>
      <c r="K20" s="4"/>
      <c r="L20" s="217"/>
      <c r="M20" s="4"/>
    </row>
    <row r="21" spans="1:14" ht="18" customHeight="1" x14ac:dyDescent="0.25">
      <c r="A21" s="161"/>
      <c r="B21" s="143"/>
      <c r="C21" s="128"/>
      <c r="D21" s="176"/>
      <c r="E21" s="136"/>
      <c r="F21" s="564"/>
      <c r="G21" s="565"/>
      <c r="H21" s="566">
        <f>($E21*F21)</f>
        <v>0</v>
      </c>
      <c r="I21" s="567"/>
      <c r="K21" s="4"/>
      <c r="L21" s="217"/>
      <c r="M21" s="4"/>
    </row>
    <row r="22" spans="1:14" ht="18" customHeight="1" x14ac:dyDescent="0.25">
      <c r="A22" s="161"/>
      <c r="B22" s="143"/>
      <c r="C22" s="128"/>
      <c r="D22" s="176"/>
      <c r="E22" s="136"/>
      <c r="F22" s="564"/>
      <c r="G22" s="565"/>
      <c r="H22" s="566">
        <f>($E22*F22)</f>
        <v>0</v>
      </c>
      <c r="I22" s="567"/>
      <c r="K22" s="4"/>
      <c r="L22" s="217"/>
      <c r="M22" s="4"/>
    </row>
    <row r="23" spans="1:14" ht="18" customHeight="1" x14ac:dyDescent="0.25">
      <c r="A23" s="161"/>
      <c r="B23" s="143"/>
      <c r="C23" s="128"/>
      <c r="D23" s="176"/>
      <c r="E23" s="136"/>
      <c r="F23" s="564"/>
      <c r="G23" s="565"/>
      <c r="H23" s="566">
        <f t="shared" si="0"/>
        <v>0</v>
      </c>
      <c r="I23" s="567"/>
      <c r="K23" s="4"/>
      <c r="L23" s="217"/>
      <c r="M23" s="4"/>
    </row>
    <row r="24" spans="1:14" ht="18" customHeight="1" x14ac:dyDescent="0.25">
      <c r="A24" s="161"/>
      <c r="B24" s="143"/>
      <c r="C24" s="128"/>
      <c r="D24" s="176"/>
      <c r="E24" s="136"/>
      <c r="F24" s="564"/>
      <c r="G24" s="565"/>
      <c r="H24" s="566">
        <f t="shared" si="0"/>
        <v>0</v>
      </c>
      <c r="I24" s="567"/>
      <c r="K24" s="4"/>
      <c r="L24" s="217"/>
      <c r="M24" s="4"/>
    </row>
    <row r="25" spans="1:14" ht="18" customHeight="1" x14ac:dyDescent="0.25">
      <c r="A25" s="161"/>
      <c r="B25" s="143"/>
      <c r="C25" s="128"/>
      <c r="D25" s="176"/>
      <c r="E25" s="136"/>
      <c r="F25" s="564"/>
      <c r="G25" s="565"/>
      <c r="H25" s="566">
        <f t="shared" si="0"/>
        <v>0</v>
      </c>
      <c r="I25" s="567"/>
    </row>
    <row r="26" spans="1:14" ht="18" customHeight="1" x14ac:dyDescent="0.25">
      <c r="A26" s="161"/>
      <c r="B26" s="143"/>
      <c r="C26" s="128"/>
      <c r="D26" s="176"/>
      <c r="E26" s="136"/>
      <c r="F26" s="564"/>
      <c r="G26" s="565"/>
      <c r="H26" s="566">
        <f t="shared" si="0"/>
        <v>0</v>
      </c>
      <c r="I26" s="567"/>
      <c r="K26" s="216"/>
      <c r="L26" s="4"/>
      <c r="M26" s="217"/>
      <c r="N26" s="218"/>
    </row>
    <row r="27" spans="1:14" ht="18" customHeight="1" thickBot="1" x14ac:dyDescent="0.3">
      <c r="A27" s="276"/>
      <c r="B27" s="277"/>
      <c r="C27" s="278" t="s">
        <v>48</v>
      </c>
      <c r="D27" s="279" t="s">
        <v>6</v>
      </c>
      <c r="E27" s="280" t="s">
        <v>49</v>
      </c>
      <c r="F27" s="586"/>
      <c r="G27" s="587"/>
      <c r="H27" s="588">
        <f>SUM(H13:I26)</f>
        <v>0</v>
      </c>
      <c r="I27" s="589"/>
      <c r="K27" s="216"/>
      <c r="L27" s="4"/>
      <c r="M27" s="217"/>
      <c r="N27" s="218"/>
    </row>
    <row r="28" spans="1:14" s="224" customFormat="1" ht="18" customHeight="1" thickBot="1" x14ac:dyDescent="0.3">
      <c r="A28" s="607" t="s">
        <v>50</v>
      </c>
      <c r="B28" s="608"/>
      <c r="C28" s="608"/>
      <c r="D28" s="608"/>
      <c r="E28" s="608"/>
      <c r="F28" s="608"/>
      <c r="G28" s="608"/>
      <c r="H28" s="608"/>
      <c r="I28" s="609"/>
      <c r="K28" s="225"/>
      <c r="L28" s="217"/>
      <c r="M28" s="218"/>
    </row>
    <row r="29" spans="1:14" s="224" customFormat="1" ht="18" customHeight="1" x14ac:dyDescent="0.25">
      <c r="A29" s="272"/>
      <c r="B29" s="261"/>
      <c r="C29" s="273"/>
      <c r="D29" s="274"/>
      <c r="E29" s="275"/>
      <c r="F29" s="610"/>
      <c r="G29" s="611"/>
      <c r="H29" s="590">
        <f>($E29*F29)</f>
        <v>0</v>
      </c>
      <c r="I29" s="591"/>
      <c r="K29" s="225"/>
      <c r="L29" s="216"/>
      <c r="M29" s="217"/>
      <c r="N29" s="216"/>
    </row>
    <row r="30" spans="1:14" ht="18" customHeight="1" x14ac:dyDescent="0.25">
      <c r="A30" s="162"/>
      <c r="B30" s="143"/>
      <c r="C30" s="100"/>
      <c r="D30" s="101"/>
      <c r="E30" s="271"/>
      <c r="F30" s="568"/>
      <c r="G30" s="569"/>
      <c r="H30" s="566">
        <f>($E30*F30)</f>
        <v>0</v>
      </c>
      <c r="I30" s="567"/>
      <c r="K30" s="4"/>
      <c r="L30" s="216"/>
      <c r="M30" s="217"/>
      <c r="N30" s="218"/>
    </row>
    <row r="31" spans="1:14" ht="18" customHeight="1" x14ac:dyDescent="0.25">
      <c r="A31" s="162"/>
      <c r="B31" s="143"/>
      <c r="C31" s="100"/>
      <c r="D31" s="101"/>
      <c r="E31" s="271"/>
      <c r="F31" s="568"/>
      <c r="G31" s="569"/>
      <c r="H31" s="566">
        <f t="shared" ref="H31:H38" si="1">($E31*F31)</f>
        <v>0</v>
      </c>
      <c r="I31" s="567"/>
      <c r="K31" s="4"/>
      <c r="L31" s="216"/>
      <c r="M31" s="217"/>
      <c r="N31" s="218"/>
    </row>
    <row r="32" spans="1:14" ht="18" customHeight="1" x14ac:dyDescent="0.25">
      <c r="A32" s="162"/>
      <c r="B32" s="143"/>
      <c r="C32" s="100"/>
      <c r="D32" s="101"/>
      <c r="E32" s="271"/>
      <c r="F32" s="568"/>
      <c r="G32" s="569"/>
      <c r="H32" s="566">
        <f t="shared" si="1"/>
        <v>0</v>
      </c>
      <c r="I32" s="567"/>
      <c r="K32" s="4"/>
      <c r="L32" s="216"/>
      <c r="M32" s="217"/>
      <c r="N32" s="218"/>
    </row>
    <row r="33" spans="1:14" ht="18" customHeight="1" x14ac:dyDescent="0.25">
      <c r="A33" s="162"/>
      <c r="B33" s="143"/>
      <c r="C33" s="100"/>
      <c r="D33" s="101"/>
      <c r="E33" s="271"/>
      <c r="F33" s="568"/>
      <c r="G33" s="569"/>
      <c r="H33" s="566">
        <f t="shared" si="1"/>
        <v>0</v>
      </c>
      <c r="I33" s="567"/>
      <c r="K33" s="4"/>
      <c r="L33" s="216"/>
      <c r="M33" s="217"/>
      <c r="N33" s="218"/>
    </row>
    <row r="34" spans="1:14" ht="18" customHeight="1" x14ac:dyDescent="0.25">
      <c r="A34" s="162"/>
      <c r="B34" s="143"/>
      <c r="C34" s="100"/>
      <c r="D34" s="101"/>
      <c r="E34" s="271"/>
      <c r="F34" s="568"/>
      <c r="G34" s="569"/>
      <c r="H34" s="566">
        <f t="shared" si="1"/>
        <v>0</v>
      </c>
      <c r="I34" s="567"/>
      <c r="K34" s="4"/>
      <c r="L34" s="216"/>
      <c r="M34" s="217"/>
      <c r="N34" s="218"/>
    </row>
    <row r="35" spans="1:14" ht="18" customHeight="1" x14ac:dyDescent="0.25">
      <c r="A35" s="162"/>
      <c r="B35" s="143"/>
      <c r="C35" s="100"/>
      <c r="D35" s="101"/>
      <c r="E35" s="271"/>
      <c r="F35" s="568"/>
      <c r="G35" s="569"/>
      <c r="H35" s="566">
        <f t="shared" si="1"/>
        <v>0</v>
      </c>
      <c r="I35" s="567"/>
      <c r="K35" s="4"/>
      <c r="L35" s="216"/>
      <c r="M35" s="217"/>
      <c r="N35" s="218"/>
    </row>
    <row r="36" spans="1:14" ht="18" customHeight="1" x14ac:dyDescent="0.25">
      <c r="A36" s="162"/>
      <c r="B36" s="143"/>
      <c r="C36" s="100"/>
      <c r="D36" s="101"/>
      <c r="E36" s="271"/>
      <c r="F36" s="568"/>
      <c r="G36" s="569"/>
      <c r="H36" s="566">
        <f t="shared" si="1"/>
        <v>0</v>
      </c>
      <c r="I36" s="567"/>
      <c r="K36" s="4"/>
      <c r="L36" s="216"/>
      <c r="M36" s="217"/>
      <c r="N36" s="218"/>
    </row>
    <row r="37" spans="1:14" ht="18" customHeight="1" x14ac:dyDescent="0.25">
      <c r="A37" s="162"/>
      <c r="B37" s="143"/>
      <c r="C37" s="100"/>
      <c r="D37" s="101"/>
      <c r="E37" s="271"/>
      <c r="F37" s="568"/>
      <c r="G37" s="569"/>
      <c r="H37" s="566">
        <f t="shared" si="1"/>
        <v>0</v>
      </c>
      <c r="I37" s="567"/>
      <c r="K37" s="4"/>
      <c r="L37" s="216"/>
      <c r="M37" s="217"/>
      <c r="N37" s="218"/>
    </row>
    <row r="38" spans="1:14" ht="18" customHeight="1" x14ac:dyDescent="0.25">
      <c r="A38" s="162"/>
      <c r="B38" s="143"/>
      <c r="C38" s="100"/>
      <c r="D38" s="101"/>
      <c r="E38" s="271"/>
      <c r="F38" s="568"/>
      <c r="G38" s="569"/>
      <c r="H38" s="566">
        <f t="shared" si="1"/>
        <v>0</v>
      </c>
      <c r="I38" s="567"/>
      <c r="K38" s="4"/>
      <c r="L38" s="216"/>
      <c r="M38" s="217"/>
      <c r="N38" s="218"/>
    </row>
    <row r="39" spans="1:14" ht="18" customHeight="1" x14ac:dyDescent="0.25">
      <c r="A39" s="162"/>
      <c r="B39" s="143"/>
      <c r="C39" s="128"/>
      <c r="D39" s="101"/>
      <c r="E39" s="271"/>
      <c r="F39" s="568"/>
      <c r="G39" s="569"/>
      <c r="H39" s="566">
        <f>($E39*F39)</f>
        <v>0</v>
      </c>
      <c r="I39" s="567"/>
      <c r="K39" s="4"/>
    </row>
    <row r="40" spans="1:14" ht="18" customHeight="1" x14ac:dyDescent="0.25">
      <c r="A40" s="162"/>
      <c r="B40" s="143"/>
      <c r="C40" s="128"/>
      <c r="D40" s="101"/>
      <c r="E40" s="271"/>
      <c r="F40" s="568"/>
      <c r="G40" s="569"/>
      <c r="H40" s="566">
        <f>($E40*F40)</f>
        <v>0</v>
      </c>
      <c r="I40" s="567"/>
      <c r="K40" s="4"/>
    </row>
    <row r="41" spans="1:14" ht="18" customHeight="1" x14ac:dyDescent="0.25">
      <c r="A41" s="162"/>
      <c r="B41" s="143"/>
      <c r="C41" s="128"/>
      <c r="D41" s="101"/>
      <c r="E41" s="271"/>
      <c r="F41" s="568"/>
      <c r="G41" s="569"/>
      <c r="H41" s="566">
        <f>($E41*F41)</f>
        <v>0</v>
      </c>
      <c r="I41" s="567"/>
      <c r="K41" s="4"/>
    </row>
    <row r="42" spans="1:14" ht="18" customHeight="1" x14ac:dyDescent="0.25">
      <c r="A42" s="162"/>
      <c r="B42" s="143"/>
      <c r="C42" s="128"/>
      <c r="D42" s="101"/>
      <c r="E42" s="136"/>
      <c r="F42" s="568"/>
      <c r="G42" s="569"/>
      <c r="H42" s="566">
        <f>($E42*F42)</f>
        <v>0</v>
      </c>
      <c r="I42" s="567"/>
      <c r="K42" s="4"/>
    </row>
    <row r="43" spans="1:14" ht="18" customHeight="1" thickBot="1" x14ac:dyDescent="0.3">
      <c r="A43" s="281"/>
      <c r="B43" s="282"/>
      <c r="C43" s="283" t="s">
        <v>51</v>
      </c>
      <c r="D43" s="279" t="s">
        <v>6</v>
      </c>
      <c r="E43" s="280" t="s">
        <v>49</v>
      </c>
      <c r="F43" s="586"/>
      <c r="G43" s="587"/>
      <c r="H43" s="588">
        <f>SUM(H29:I42)</f>
        <v>0</v>
      </c>
      <c r="I43" s="589"/>
      <c r="K43" s="4"/>
    </row>
    <row r="44" spans="1:14" ht="18" customHeight="1" x14ac:dyDescent="0.25">
      <c r="A44" s="578" t="s">
        <v>106</v>
      </c>
      <c r="B44" s="579"/>
      <c r="C44" s="579"/>
      <c r="D44" s="579"/>
      <c r="E44" s="579"/>
      <c r="F44" s="579"/>
      <c r="G44" s="284"/>
      <c r="H44" s="580">
        <f>H14+H43</f>
        <v>0</v>
      </c>
      <c r="I44" s="581"/>
      <c r="K44" s="4"/>
    </row>
    <row r="45" spans="1:14" ht="18" customHeight="1" x14ac:dyDescent="0.25">
      <c r="A45" s="570"/>
      <c r="B45" s="571"/>
      <c r="C45" s="571"/>
      <c r="D45" s="571"/>
      <c r="E45" s="571"/>
      <c r="F45" s="571"/>
      <c r="G45" s="53"/>
      <c r="H45" s="572"/>
      <c r="I45" s="573"/>
      <c r="K45" s="4"/>
    </row>
    <row r="46" spans="1:14" ht="18" customHeight="1" x14ac:dyDescent="0.25">
      <c r="A46" s="584" t="s">
        <v>99</v>
      </c>
      <c r="B46" s="585"/>
      <c r="C46" s="585"/>
      <c r="D46" s="585"/>
      <c r="E46" s="585"/>
      <c r="F46" s="585"/>
      <c r="G46" s="286"/>
      <c r="H46" s="582">
        <f>H44*VLOOKUP(A46,'Drop Down Data - DO NOT DELETE'!$B$5:$C$11,2)</f>
        <v>0</v>
      </c>
      <c r="I46" s="583"/>
      <c r="K46" s="259" t="s">
        <v>107</v>
      </c>
    </row>
    <row r="47" spans="1:14" ht="18" customHeight="1" x14ac:dyDescent="0.25">
      <c r="A47" s="570"/>
      <c r="B47" s="571"/>
      <c r="C47" s="571"/>
      <c r="D47" s="571"/>
      <c r="E47" s="571"/>
      <c r="F47" s="571"/>
      <c r="G47" s="53"/>
      <c r="H47" s="572"/>
      <c r="I47" s="573"/>
      <c r="K47" s="4"/>
    </row>
    <row r="48" spans="1:14" ht="18" customHeight="1" x14ac:dyDescent="0.25">
      <c r="A48" s="570" t="s">
        <v>95</v>
      </c>
      <c r="B48" s="571"/>
      <c r="C48" s="571"/>
      <c r="D48" s="571"/>
      <c r="E48" s="571"/>
      <c r="F48" s="571"/>
      <c r="G48" s="53"/>
      <c r="H48" s="572">
        <f>ROUNDUP(H44+H46,-3)</f>
        <v>0</v>
      </c>
      <c r="I48" s="573"/>
      <c r="K48" s="4"/>
    </row>
    <row r="49" spans="1:11" ht="10.5" customHeight="1" thickBot="1" x14ac:dyDescent="0.3">
      <c r="A49" s="574"/>
      <c r="B49" s="575"/>
      <c r="C49" s="575"/>
      <c r="D49" s="575"/>
      <c r="E49" s="575"/>
      <c r="F49" s="575"/>
      <c r="G49" s="285"/>
      <c r="H49" s="576"/>
      <c r="I49" s="577"/>
      <c r="K49" s="4"/>
    </row>
  </sheetData>
  <mergeCells count="86">
    <mergeCell ref="F29:G29"/>
    <mergeCell ref="A1:I1"/>
    <mergeCell ref="A2:I2"/>
    <mergeCell ref="A3:I3"/>
    <mergeCell ref="A4:I4"/>
    <mergeCell ref="H14:I14"/>
    <mergeCell ref="A5:I5"/>
    <mergeCell ref="A6:I6"/>
    <mergeCell ref="F9:G9"/>
    <mergeCell ref="H9:I9"/>
    <mergeCell ref="F10:G10"/>
    <mergeCell ref="H10:I10"/>
    <mergeCell ref="F11:G11"/>
    <mergeCell ref="F27:G27"/>
    <mergeCell ref="H27:I27"/>
    <mergeCell ref="H24:I24"/>
    <mergeCell ref="F25:G25"/>
    <mergeCell ref="H25:I25"/>
    <mergeCell ref="H11:I11"/>
    <mergeCell ref="F19:G19"/>
    <mergeCell ref="H19:I19"/>
    <mergeCell ref="F20:G20"/>
    <mergeCell ref="H20:I20"/>
    <mergeCell ref="A12:I12"/>
    <mergeCell ref="F13:G13"/>
    <mergeCell ref="H13:I13"/>
    <mergeCell ref="F14:G14"/>
    <mergeCell ref="F18:G18"/>
    <mergeCell ref="H18:I18"/>
    <mergeCell ref="F15:G15"/>
    <mergeCell ref="H15:I15"/>
    <mergeCell ref="F16:G16"/>
    <mergeCell ref="H16:I16"/>
    <mergeCell ref="F17:G17"/>
    <mergeCell ref="H17:I17"/>
    <mergeCell ref="F39:G39"/>
    <mergeCell ref="H39:I39"/>
    <mergeCell ref="F38:G38"/>
    <mergeCell ref="H38:I38"/>
    <mergeCell ref="F33:G33"/>
    <mergeCell ref="F42:G42"/>
    <mergeCell ref="H42:I42"/>
    <mergeCell ref="F43:G43"/>
    <mergeCell ref="H43:I43"/>
    <mergeCell ref="F40:G40"/>
    <mergeCell ref="H40:I40"/>
    <mergeCell ref="F41:G41"/>
    <mergeCell ref="H41:I41"/>
    <mergeCell ref="A48:F48"/>
    <mergeCell ref="H48:I48"/>
    <mergeCell ref="A49:F49"/>
    <mergeCell ref="H49:I49"/>
    <mergeCell ref="A44:F44"/>
    <mergeCell ref="H44:I44"/>
    <mergeCell ref="A45:F45"/>
    <mergeCell ref="H45:I45"/>
    <mergeCell ref="H46:I46"/>
    <mergeCell ref="A47:F47"/>
    <mergeCell ref="H47:I47"/>
    <mergeCell ref="A46:F46"/>
    <mergeCell ref="F37:G37"/>
    <mergeCell ref="H37:I37"/>
    <mergeCell ref="F31:G31"/>
    <mergeCell ref="H31:I31"/>
    <mergeCell ref="F32:G32"/>
    <mergeCell ref="H32:I32"/>
    <mergeCell ref="H33:I33"/>
    <mergeCell ref="F34:G34"/>
    <mergeCell ref="H34:I34"/>
    <mergeCell ref="F35:G35"/>
    <mergeCell ref="F21:G21"/>
    <mergeCell ref="H21:I21"/>
    <mergeCell ref="F36:G36"/>
    <mergeCell ref="H36:I36"/>
    <mergeCell ref="H35:I35"/>
    <mergeCell ref="F22:G22"/>
    <mergeCell ref="H22:I22"/>
    <mergeCell ref="F23:G23"/>
    <mergeCell ref="H23:I23"/>
    <mergeCell ref="F26:G26"/>
    <mergeCell ref="H26:I26"/>
    <mergeCell ref="H29:I29"/>
    <mergeCell ref="F30:G30"/>
    <mergeCell ref="H30:I30"/>
    <mergeCell ref="F24:G24"/>
    <mergeCell ref="A28:I28"/>
  </mergeCells>
  <pageMargins left="0.75" right="0.25" top="0.5" bottom="0.5" header="0.5" footer="0.5"/>
  <pageSetup scale="86" orientation="portrait" horizontalDpi="300" verticalDpi="300" r:id="rId1"/>
  <headerFooter alignWithMargins="0">
    <oddFooter>&amp;L&amp;"Calibri,Regular"&amp;9&amp;Z&amp;F&amp;R&amp;"Calibri,Regular"&amp;9&amp;D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'Drop Down Data - DO NOT DELETE'!$B$5:$B$11</xm:f>
          </x14:formula1>
          <xm:sqref>A46:F46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</sheetPr>
  <dimension ref="A1:K49"/>
  <sheetViews>
    <sheetView zoomScaleNormal="100" workbookViewId="0">
      <selection activeCell="E10" sqref="E10"/>
    </sheetView>
  </sheetViews>
  <sheetFormatPr defaultColWidth="12.42578125" defaultRowHeight="18" customHeight="1" x14ac:dyDescent="0.2"/>
  <cols>
    <col min="1" max="1" width="8.28515625" style="94" bestFit="1" customWidth="1"/>
    <col min="2" max="2" width="7.28515625" style="94" bestFit="1" customWidth="1"/>
    <col min="3" max="3" width="47.28515625" style="94" bestFit="1" customWidth="1"/>
    <col min="4" max="4" width="4.140625" style="94" bestFit="1" customWidth="1"/>
    <col min="5" max="5" width="10.5703125" style="94" bestFit="1" customWidth="1"/>
    <col min="6" max="6" width="8.42578125" style="94" bestFit="1" customWidth="1"/>
    <col min="7" max="7" width="8" style="94" customWidth="1"/>
    <col min="8" max="8" width="9" style="94" bestFit="1" customWidth="1"/>
    <col min="9" max="9" width="9.85546875" style="94" customWidth="1"/>
    <col min="10" max="10" width="11" style="94" customWidth="1"/>
    <col min="11" max="11" width="12.42578125" style="259"/>
    <col min="12" max="16384" width="12.42578125" style="94"/>
  </cols>
  <sheetData>
    <row r="1" spans="1:11" ht="6.75" customHeight="1" x14ac:dyDescent="0.2">
      <c r="A1" s="612"/>
      <c r="B1" s="613"/>
      <c r="C1" s="613"/>
      <c r="D1" s="613"/>
      <c r="E1" s="613"/>
      <c r="F1" s="613"/>
      <c r="G1" s="613"/>
      <c r="H1" s="613"/>
      <c r="I1" s="614"/>
    </row>
    <row r="2" spans="1:11" ht="15.75" x14ac:dyDescent="0.25">
      <c r="A2" s="561" t="s">
        <v>15</v>
      </c>
      <c r="B2" s="562"/>
      <c r="C2" s="562"/>
      <c r="D2" s="562"/>
      <c r="E2" s="562"/>
      <c r="F2" s="562"/>
      <c r="G2" s="562"/>
      <c r="H2" s="562"/>
      <c r="I2" s="563"/>
      <c r="K2" s="259" t="s">
        <v>79</v>
      </c>
    </row>
    <row r="3" spans="1:11" ht="18.75" x14ac:dyDescent="0.3">
      <c r="A3" s="615"/>
      <c r="B3" s="616"/>
      <c r="C3" s="616"/>
      <c r="D3" s="616"/>
      <c r="E3" s="616"/>
      <c r="F3" s="616"/>
      <c r="G3" s="616"/>
      <c r="H3" s="616"/>
      <c r="I3" s="617"/>
      <c r="K3" s="259" t="s">
        <v>80</v>
      </c>
    </row>
    <row r="4" spans="1:11" ht="15" x14ac:dyDescent="0.25">
      <c r="A4" s="618"/>
      <c r="B4" s="619"/>
      <c r="C4" s="619"/>
      <c r="D4" s="619"/>
      <c r="E4" s="619"/>
      <c r="F4" s="619"/>
      <c r="G4" s="619"/>
      <c r="H4" s="619"/>
      <c r="I4" s="620"/>
      <c r="K4" s="259" t="s">
        <v>82</v>
      </c>
    </row>
    <row r="5" spans="1:11" ht="15" x14ac:dyDescent="0.25">
      <c r="A5" s="618" t="s">
        <v>174</v>
      </c>
      <c r="B5" s="619"/>
      <c r="C5" s="619"/>
      <c r="D5" s="619"/>
      <c r="E5" s="619"/>
      <c r="F5" s="619"/>
      <c r="G5" s="619"/>
      <c r="H5" s="619"/>
      <c r="I5" s="620"/>
    </row>
    <row r="6" spans="1:11" ht="15.75" x14ac:dyDescent="0.25">
      <c r="A6" s="621" t="s">
        <v>64</v>
      </c>
      <c r="B6" s="622"/>
      <c r="C6" s="622"/>
      <c r="D6" s="622"/>
      <c r="E6" s="622"/>
      <c r="F6" s="622"/>
      <c r="G6" s="622"/>
      <c r="H6" s="622"/>
      <c r="I6" s="623"/>
      <c r="K6" s="259" t="s">
        <v>81</v>
      </c>
    </row>
    <row r="7" spans="1:11" ht="18" customHeight="1" x14ac:dyDescent="0.2">
      <c r="A7" s="95"/>
      <c r="B7" s="53"/>
      <c r="C7" s="96"/>
      <c r="D7" s="53"/>
      <c r="E7" s="53"/>
      <c r="F7" s="97" t="s">
        <v>35</v>
      </c>
      <c r="G7" s="98"/>
      <c r="H7" s="97" t="s">
        <v>36</v>
      </c>
      <c r="I7" s="113"/>
    </row>
    <row r="8" spans="1:11" ht="18" customHeight="1" thickBot="1" x14ac:dyDescent="0.25">
      <c r="A8" s="95"/>
      <c r="B8" s="53"/>
      <c r="C8" s="53"/>
      <c r="D8" s="53"/>
      <c r="E8" s="53"/>
      <c r="F8" s="97" t="s">
        <v>37</v>
      </c>
      <c r="G8" s="172"/>
      <c r="H8" s="97" t="s">
        <v>36</v>
      </c>
      <c r="I8" s="113"/>
    </row>
    <row r="9" spans="1:11" ht="12.75" x14ac:dyDescent="0.2">
      <c r="A9" s="146" t="s">
        <v>38</v>
      </c>
      <c r="B9" s="147" t="s">
        <v>39</v>
      </c>
      <c r="C9" s="148"/>
      <c r="D9" s="148"/>
      <c r="E9" s="188" t="s">
        <v>12</v>
      </c>
      <c r="F9" s="624"/>
      <c r="G9" s="625"/>
      <c r="H9" s="599"/>
      <c r="I9" s="600"/>
    </row>
    <row r="10" spans="1:11" ht="12.75" x14ac:dyDescent="0.2">
      <c r="A10" s="149" t="s">
        <v>1</v>
      </c>
      <c r="B10" s="150" t="s">
        <v>40</v>
      </c>
      <c r="C10" s="151" t="s">
        <v>2</v>
      </c>
      <c r="D10" s="151" t="s">
        <v>12</v>
      </c>
      <c r="E10" s="189" t="s">
        <v>41</v>
      </c>
      <c r="F10" s="601" t="s">
        <v>42</v>
      </c>
      <c r="G10" s="602"/>
      <c r="H10" s="601" t="s">
        <v>43</v>
      </c>
      <c r="I10" s="602"/>
    </row>
    <row r="11" spans="1:11" ht="13.5" thickBot="1" x14ac:dyDescent="0.25">
      <c r="A11" s="152"/>
      <c r="B11" s="153" t="s">
        <v>44</v>
      </c>
      <c r="C11" s="154"/>
      <c r="D11" s="154"/>
      <c r="E11" s="190"/>
      <c r="F11" s="603"/>
      <c r="G11" s="604"/>
      <c r="H11" s="605"/>
      <c r="I11" s="606"/>
    </row>
    <row r="12" spans="1:11" ht="18" customHeight="1" thickBot="1" x14ac:dyDescent="0.25">
      <c r="A12" s="626" t="s">
        <v>45</v>
      </c>
      <c r="B12" s="627"/>
      <c r="C12" s="627"/>
      <c r="D12" s="627"/>
      <c r="E12" s="627"/>
      <c r="F12" s="627"/>
      <c r="G12" s="627"/>
      <c r="H12" s="627"/>
      <c r="I12" s="628"/>
    </row>
    <row r="13" spans="1:11" ht="18" customHeight="1" x14ac:dyDescent="0.2">
      <c r="A13" s="157"/>
      <c r="B13" s="140"/>
      <c r="C13" s="126"/>
      <c r="D13" s="174"/>
      <c r="E13" s="133"/>
      <c r="F13" s="629"/>
      <c r="G13" s="630"/>
      <c r="H13" s="631">
        <f t="shared" ref="H13:H27" si="0">($E13*F13)</f>
        <v>0</v>
      </c>
      <c r="I13" s="632"/>
    </row>
    <row r="14" spans="1:11" ht="18" customHeight="1" x14ac:dyDescent="0.2">
      <c r="A14" s="158"/>
      <c r="B14" s="141"/>
      <c r="C14" s="127"/>
      <c r="D14" s="175"/>
      <c r="E14" s="134"/>
      <c r="F14" s="633"/>
      <c r="G14" s="634"/>
      <c r="H14" s="635">
        <f t="shared" si="0"/>
        <v>0</v>
      </c>
      <c r="I14" s="636"/>
    </row>
    <row r="15" spans="1:11" ht="18" customHeight="1" x14ac:dyDescent="0.2">
      <c r="A15" s="158"/>
      <c r="B15" s="141"/>
      <c r="C15" s="129"/>
      <c r="D15" s="130"/>
      <c r="E15" s="135"/>
      <c r="F15" s="637"/>
      <c r="G15" s="638"/>
      <c r="H15" s="635">
        <f t="shared" si="0"/>
        <v>0</v>
      </c>
      <c r="I15" s="636"/>
    </row>
    <row r="16" spans="1:11" ht="18" customHeight="1" x14ac:dyDescent="0.2">
      <c r="A16" s="159"/>
      <c r="B16" s="142"/>
      <c r="C16" s="129"/>
      <c r="D16" s="130"/>
      <c r="E16" s="135"/>
      <c r="F16" s="637"/>
      <c r="G16" s="638"/>
      <c r="H16" s="635">
        <f t="shared" si="0"/>
        <v>0</v>
      </c>
      <c r="I16" s="636"/>
    </row>
    <row r="17" spans="1:9" ht="18" customHeight="1" x14ac:dyDescent="0.2">
      <c r="A17" s="160"/>
      <c r="B17" s="142"/>
      <c r="C17" s="129"/>
      <c r="D17" s="130"/>
      <c r="E17" s="135"/>
      <c r="F17" s="637"/>
      <c r="G17" s="638"/>
      <c r="H17" s="635">
        <f t="shared" si="0"/>
        <v>0</v>
      </c>
      <c r="I17" s="636"/>
    </row>
    <row r="18" spans="1:9" ht="18" customHeight="1" x14ac:dyDescent="0.2">
      <c r="A18" s="160"/>
      <c r="B18" s="142"/>
      <c r="C18" s="129"/>
      <c r="D18" s="130"/>
      <c r="E18" s="135"/>
      <c r="F18" s="254"/>
      <c r="G18" s="255"/>
      <c r="H18" s="635">
        <f>($E18*F18)</f>
        <v>0</v>
      </c>
      <c r="I18" s="636"/>
    </row>
    <row r="19" spans="1:9" ht="18" customHeight="1" x14ac:dyDescent="0.2">
      <c r="A19" s="160"/>
      <c r="B19" s="142"/>
      <c r="C19" s="129"/>
      <c r="D19" s="130"/>
      <c r="E19" s="135"/>
      <c r="F19" s="254"/>
      <c r="G19" s="255"/>
      <c r="H19" s="635">
        <f>($E19*F19)</f>
        <v>0</v>
      </c>
      <c r="I19" s="636"/>
    </row>
    <row r="20" spans="1:9" ht="18" customHeight="1" x14ac:dyDescent="0.2">
      <c r="A20" s="160"/>
      <c r="B20" s="142"/>
      <c r="C20" s="129"/>
      <c r="D20" s="130"/>
      <c r="E20" s="135"/>
      <c r="F20" s="637"/>
      <c r="G20" s="638"/>
      <c r="H20" s="635">
        <f t="shared" si="0"/>
        <v>0</v>
      </c>
      <c r="I20" s="636"/>
    </row>
    <row r="21" spans="1:9" ht="18" customHeight="1" x14ac:dyDescent="0.2">
      <c r="A21" s="159"/>
      <c r="B21" s="142"/>
      <c r="C21" s="129"/>
      <c r="D21" s="130"/>
      <c r="E21" s="139"/>
      <c r="F21" s="637"/>
      <c r="G21" s="638"/>
      <c r="H21" s="635">
        <f t="shared" si="0"/>
        <v>0</v>
      </c>
      <c r="I21" s="636"/>
    </row>
    <row r="22" spans="1:9" ht="18" customHeight="1" x14ac:dyDescent="0.2">
      <c r="A22" s="160"/>
      <c r="B22" s="142"/>
      <c r="C22" s="129"/>
      <c r="D22" s="130"/>
      <c r="E22" s="135"/>
      <c r="F22" s="637"/>
      <c r="G22" s="638"/>
      <c r="H22" s="635">
        <f t="shared" si="0"/>
        <v>0</v>
      </c>
      <c r="I22" s="636"/>
    </row>
    <row r="23" spans="1:9" ht="18" customHeight="1" x14ac:dyDescent="0.2">
      <c r="A23" s="160"/>
      <c r="B23" s="142"/>
      <c r="C23" s="129"/>
      <c r="D23" s="130"/>
      <c r="E23" s="135"/>
      <c r="F23" s="637"/>
      <c r="G23" s="638"/>
      <c r="H23" s="635">
        <f t="shared" si="0"/>
        <v>0</v>
      </c>
      <c r="I23" s="636"/>
    </row>
    <row r="24" spans="1:9" ht="18" customHeight="1" x14ac:dyDescent="0.2">
      <c r="A24" s="161"/>
      <c r="B24" s="143"/>
      <c r="C24" s="128"/>
      <c r="D24" s="176"/>
      <c r="E24" s="137"/>
      <c r="F24" s="639"/>
      <c r="G24" s="640"/>
      <c r="H24" s="641">
        <f t="shared" si="0"/>
        <v>0</v>
      </c>
      <c r="I24" s="642"/>
    </row>
    <row r="25" spans="1:9" ht="18" customHeight="1" x14ac:dyDescent="0.2">
      <c r="A25" s="162"/>
      <c r="B25" s="143"/>
      <c r="C25" s="128"/>
      <c r="D25" s="176"/>
      <c r="E25" s="136"/>
      <c r="F25" s="639"/>
      <c r="G25" s="640"/>
      <c r="H25" s="641">
        <f t="shared" si="0"/>
        <v>0</v>
      </c>
      <c r="I25" s="642"/>
    </row>
    <row r="26" spans="1:9" ht="18" customHeight="1" x14ac:dyDescent="0.2">
      <c r="A26" s="162"/>
      <c r="B26" s="143"/>
      <c r="C26" s="128"/>
      <c r="D26" s="177"/>
      <c r="E26" s="138"/>
      <c r="F26" s="639"/>
      <c r="G26" s="640"/>
      <c r="H26" s="641">
        <f t="shared" si="0"/>
        <v>0</v>
      </c>
      <c r="I26" s="642"/>
    </row>
    <row r="27" spans="1:9" ht="18" customHeight="1" x14ac:dyDescent="0.2">
      <c r="A27" s="163"/>
      <c r="B27" s="144"/>
      <c r="C27" s="131"/>
      <c r="D27" s="132"/>
      <c r="E27" s="178"/>
      <c r="F27" s="639"/>
      <c r="G27" s="640"/>
      <c r="H27" s="641">
        <f t="shared" si="0"/>
        <v>0</v>
      </c>
      <c r="I27" s="642"/>
    </row>
    <row r="28" spans="1:9" ht="18" customHeight="1" thickBot="1" x14ac:dyDescent="0.25">
      <c r="A28" s="164"/>
      <c r="B28" s="145"/>
      <c r="C28" s="114" t="s">
        <v>48</v>
      </c>
      <c r="D28" s="111" t="s">
        <v>6</v>
      </c>
      <c r="E28" s="112" t="s">
        <v>49</v>
      </c>
      <c r="F28" s="643"/>
      <c r="G28" s="644"/>
      <c r="H28" s="645">
        <f>SUM(H13:I27)</f>
        <v>0</v>
      </c>
      <c r="I28" s="646"/>
    </row>
    <row r="29" spans="1:9" ht="18" customHeight="1" thickBot="1" x14ac:dyDescent="0.25">
      <c r="A29" s="647" t="s">
        <v>50</v>
      </c>
      <c r="B29" s="648"/>
      <c r="C29" s="648"/>
      <c r="D29" s="648"/>
      <c r="E29" s="648"/>
      <c r="F29" s="648"/>
      <c r="G29" s="648"/>
      <c r="H29" s="648"/>
      <c r="I29" s="649"/>
    </row>
    <row r="30" spans="1:9" ht="18" customHeight="1" x14ac:dyDescent="0.2">
      <c r="A30" s="184"/>
      <c r="B30" s="140"/>
      <c r="C30" s="185"/>
      <c r="D30" s="186"/>
      <c r="E30" s="187"/>
      <c r="F30" s="650"/>
      <c r="G30" s="651"/>
      <c r="H30" s="631">
        <f t="shared" ref="H30:H43" si="1">($E30*F30)</f>
        <v>0</v>
      </c>
      <c r="I30" s="632"/>
    </row>
    <row r="31" spans="1:9" ht="18" customHeight="1" x14ac:dyDescent="0.2">
      <c r="A31" s="165"/>
      <c r="B31" s="142"/>
      <c r="C31" s="115"/>
      <c r="D31" s="116"/>
      <c r="E31" s="139"/>
      <c r="F31" s="652"/>
      <c r="G31" s="653"/>
      <c r="H31" s="635">
        <f t="shared" si="1"/>
        <v>0</v>
      </c>
      <c r="I31" s="636"/>
    </row>
    <row r="32" spans="1:9" ht="18" customHeight="1" x14ac:dyDescent="0.2">
      <c r="A32" s="165"/>
      <c r="B32" s="142"/>
      <c r="C32" s="129"/>
      <c r="D32" s="116"/>
      <c r="E32" s="139"/>
      <c r="F32" s="652"/>
      <c r="G32" s="653"/>
      <c r="H32" s="635">
        <f t="shared" si="1"/>
        <v>0</v>
      </c>
      <c r="I32" s="636"/>
    </row>
    <row r="33" spans="1:9" ht="18" customHeight="1" x14ac:dyDescent="0.2">
      <c r="A33" s="160"/>
      <c r="B33" s="142"/>
      <c r="C33" s="115"/>
      <c r="D33" s="116"/>
      <c r="E33" s="139"/>
      <c r="F33" s="652"/>
      <c r="G33" s="653"/>
      <c r="H33" s="635">
        <f t="shared" si="1"/>
        <v>0</v>
      </c>
      <c r="I33" s="636"/>
    </row>
    <row r="34" spans="1:9" ht="18" customHeight="1" x14ac:dyDescent="0.2">
      <c r="A34" s="165"/>
      <c r="B34" s="142"/>
      <c r="C34" s="115"/>
      <c r="D34" s="116"/>
      <c r="E34" s="139"/>
      <c r="F34" s="652"/>
      <c r="G34" s="653"/>
      <c r="H34" s="635">
        <f t="shared" si="1"/>
        <v>0</v>
      </c>
      <c r="I34" s="636"/>
    </row>
    <row r="35" spans="1:9" ht="18" customHeight="1" x14ac:dyDescent="0.2">
      <c r="A35" s="165"/>
      <c r="B35" s="142"/>
      <c r="C35" s="115"/>
      <c r="D35" s="116"/>
      <c r="E35" s="135"/>
      <c r="F35" s="652"/>
      <c r="G35" s="653"/>
      <c r="H35" s="635">
        <f t="shared" si="1"/>
        <v>0</v>
      </c>
      <c r="I35" s="636"/>
    </row>
    <row r="36" spans="1:9" ht="18" customHeight="1" x14ac:dyDescent="0.2">
      <c r="A36" s="160"/>
      <c r="B36" s="142"/>
      <c r="C36" s="115"/>
      <c r="D36" s="116"/>
      <c r="E36" s="135"/>
      <c r="F36" s="652"/>
      <c r="G36" s="653"/>
      <c r="H36" s="635">
        <f t="shared" si="1"/>
        <v>0</v>
      </c>
      <c r="I36" s="636"/>
    </row>
    <row r="37" spans="1:9" ht="18" customHeight="1" x14ac:dyDescent="0.2">
      <c r="A37" s="160"/>
      <c r="B37" s="142"/>
      <c r="C37" s="129"/>
      <c r="D37" s="116"/>
      <c r="E37" s="135"/>
      <c r="F37" s="652"/>
      <c r="G37" s="653"/>
      <c r="H37" s="635">
        <f t="shared" si="1"/>
        <v>0</v>
      </c>
      <c r="I37" s="636"/>
    </row>
    <row r="38" spans="1:9" ht="18" customHeight="1" x14ac:dyDescent="0.2">
      <c r="A38" s="165"/>
      <c r="B38" s="142"/>
      <c r="C38" s="129"/>
      <c r="D38" s="130"/>
      <c r="E38" s="135"/>
      <c r="F38" s="652"/>
      <c r="G38" s="653"/>
      <c r="H38" s="635">
        <f t="shared" si="1"/>
        <v>0</v>
      </c>
      <c r="I38" s="636"/>
    </row>
    <row r="39" spans="1:9" ht="18" customHeight="1" x14ac:dyDescent="0.2">
      <c r="A39" s="165"/>
      <c r="B39" s="142"/>
      <c r="C39" s="129"/>
      <c r="D39" s="130"/>
      <c r="E39" s="135"/>
      <c r="F39" s="652"/>
      <c r="G39" s="653"/>
      <c r="H39" s="635">
        <f t="shared" si="1"/>
        <v>0</v>
      </c>
      <c r="I39" s="636"/>
    </row>
    <row r="40" spans="1:9" ht="18" customHeight="1" x14ac:dyDescent="0.2">
      <c r="A40" s="162"/>
      <c r="B40" s="143"/>
      <c r="C40" s="128"/>
      <c r="D40" s="101"/>
      <c r="E40" s="136"/>
      <c r="F40" s="654"/>
      <c r="G40" s="655"/>
      <c r="H40" s="641">
        <f t="shared" si="1"/>
        <v>0</v>
      </c>
      <c r="I40" s="642"/>
    </row>
    <row r="41" spans="1:9" ht="18" customHeight="1" x14ac:dyDescent="0.2">
      <c r="A41" s="162"/>
      <c r="B41" s="143"/>
      <c r="C41" s="100"/>
      <c r="D41" s="101"/>
      <c r="E41" s="136"/>
      <c r="F41" s="654"/>
      <c r="G41" s="655"/>
      <c r="H41" s="641">
        <f t="shared" si="1"/>
        <v>0</v>
      </c>
      <c r="I41" s="642"/>
    </row>
    <row r="42" spans="1:9" ht="18" customHeight="1" x14ac:dyDescent="0.2">
      <c r="A42" s="162"/>
      <c r="B42" s="143"/>
      <c r="C42" s="128"/>
      <c r="D42" s="101"/>
      <c r="E42" s="136"/>
      <c r="F42" s="654"/>
      <c r="G42" s="655"/>
      <c r="H42" s="641">
        <f t="shared" si="1"/>
        <v>0</v>
      </c>
      <c r="I42" s="642"/>
    </row>
    <row r="43" spans="1:9" ht="18" customHeight="1" x14ac:dyDescent="0.2">
      <c r="A43" s="162"/>
      <c r="B43" s="143"/>
      <c r="C43" s="128"/>
      <c r="D43" s="101"/>
      <c r="E43" s="136"/>
      <c r="F43" s="654"/>
      <c r="G43" s="655"/>
      <c r="H43" s="641">
        <f t="shared" si="1"/>
        <v>0</v>
      </c>
      <c r="I43" s="642"/>
    </row>
    <row r="44" spans="1:9" ht="18" customHeight="1" thickBot="1" x14ac:dyDescent="0.25">
      <c r="A44" s="166"/>
      <c r="B44" s="6"/>
      <c r="C44" s="110" t="s">
        <v>51</v>
      </c>
      <c r="D44" s="111" t="s">
        <v>6</v>
      </c>
      <c r="E44" s="112" t="s">
        <v>49</v>
      </c>
      <c r="F44" s="643"/>
      <c r="G44" s="644"/>
      <c r="H44" s="645">
        <f>SUM(H30:I43)</f>
        <v>0</v>
      </c>
      <c r="I44" s="646"/>
    </row>
    <row r="45" spans="1:9" ht="22.5" customHeight="1" x14ac:dyDescent="0.25">
      <c r="A45" s="570" t="s">
        <v>95</v>
      </c>
      <c r="B45" s="571"/>
      <c r="C45" s="571"/>
      <c r="D45" s="571"/>
      <c r="E45" s="571"/>
      <c r="F45" s="571"/>
      <c r="G45" s="170"/>
      <c r="H45" s="572">
        <f>H28+H44</f>
        <v>0</v>
      </c>
      <c r="I45" s="573"/>
    </row>
    <row r="46" spans="1:9" ht="11.25" customHeight="1" thickBot="1" x14ac:dyDescent="0.25">
      <c r="A46" s="102"/>
      <c r="B46" s="99"/>
      <c r="C46" s="99"/>
      <c r="D46" s="99"/>
      <c r="E46" s="99"/>
      <c r="F46" s="99"/>
      <c r="G46" s="99"/>
      <c r="H46" s="99"/>
      <c r="I46" s="103"/>
    </row>
    <row r="47" spans="1:9" ht="18" customHeight="1" thickBot="1" x14ac:dyDescent="0.25">
      <c r="A47" s="167"/>
      <c r="B47" s="155" t="s">
        <v>40</v>
      </c>
      <c r="C47" s="117" t="s">
        <v>93</v>
      </c>
      <c r="D47" s="118" t="s">
        <v>46</v>
      </c>
      <c r="E47" s="181"/>
      <c r="F47" s="183" t="s">
        <v>46</v>
      </c>
      <c r="G47" s="183"/>
      <c r="H47" s="119"/>
      <c r="I47" s="179">
        <f>SUM(I13:I23,I30:I39)</f>
        <v>0</v>
      </c>
    </row>
    <row r="48" spans="1:9" ht="11.25" customHeight="1" thickBot="1" x14ac:dyDescent="0.25">
      <c r="A48" s="168"/>
      <c r="B48" s="150"/>
      <c r="C48" s="96"/>
      <c r="D48" s="99"/>
      <c r="E48" s="104"/>
      <c r="F48" s="105"/>
      <c r="G48" s="105"/>
      <c r="H48" s="105"/>
      <c r="I48" s="103"/>
    </row>
    <row r="49" spans="1:9" ht="18" customHeight="1" thickBot="1" x14ac:dyDescent="0.25">
      <c r="A49" s="169"/>
      <c r="B49" s="156" t="s">
        <v>52</v>
      </c>
      <c r="C49" s="106" t="s">
        <v>94</v>
      </c>
      <c r="D49" s="107" t="s">
        <v>46</v>
      </c>
      <c r="E49" s="182"/>
      <c r="F49" s="180" t="s">
        <v>46</v>
      </c>
      <c r="G49" s="180"/>
      <c r="H49" s="108"/>
      <c r="I49" s="109"/>
    </row>
  </sheetData>
  <mergeCells count="76">
    <mergeCell ref="F41:G41"/>
    <mergeCell ref="H41:I41"/>
    <mergeCell ref="A45:F45"/>
    <mergeCell ref="H45:I45"/>
    <mergeCell ref="F42:G42"/>
    <mergeCell ref="H42:I42"/>
    <mergeCell ref="F43:G43"/>
    <mergeCell ref="H43:I43"/>
    <mergeCell ref="F44:G44"/>
    <mergeCell ref="H44:I44"/>
    <mergeCell ref="F33:G33"/>
    <mergeCell ref="H33:I33"/>
    <mergeCell ref="F40:G40"/>
    <mergeCell ref="H40:I40"/>
    <mergeCell ref="F34:G34"/>
    <mergeCell ref="H34:I34"/>
    <mergeCell ref="F35:G35"/>
    <mergeCell ref="H35:I35"/>
    <mergeCell ref="F36:G36"/>
    <mergeCell ref="H36:I36"/>
    <mergeCell ref="F37:G37"/>
    <mergeCell ref="H37:I37"/>
    <mergeCell ref="F38:G38"/>
    <mergeCell ref="H38:I38"/>
    <mergeCell ref="F39:G39"/>
    <mergeCell ref="H39:I39"/>
    <mergeCell ref="F30:G30"/>
    <mergeCell ref="H30:I30"/>
    <mergeCell ref="F31:G31"/>
    <mergeCell ref="H31:I31"/>
    <mergeCell ref="F32:G32"/>
    <mergeCell ref="H32:I32"/>
    <mergeCell ref="F27:G27"/>
    <mergeCell ref="H27:I27"/>
    <mergeCell ref="F28:G28"/>
    <mergeCell ref="H28:I28"/>
    <mergeCell ref="A29:I29"/>
    <mergeCell ref="F24:G24"/>
    <mergeCell ref="H24:I24"/>
    <mergeCell ref="F25:G25"/>
    <mergeCell ref="H25:I25"/>
    <mergeCell ref="F26:G26"/>
    <mergeCell ref="H26:I26"/>
    <mergeCell ref="F21:G21"/>
    <mergeCell ref="H21:I21"/>
    <mergeCell ref="F22:G22"/>
    <mergeCell ref="H22:I22"/>
    <mergeCell ref="F23:G23"/>
    <mergeCell ref="H23:I23"/>
    <mergeCell ref="F17:G17"/>
    <mergeCell ref="H17:I17"/>
    <mergeCell ref="F20:G20"/>
    <mergeCell ref="H20:I20"/>
    <mergeCell ref="H18:I18"/>
    <mergeCell ref="H19:I19"/>
    <mergeCell ref="F14:G14"/>
    <mergeCell ref="H14:I14"/>
    <mergeCell ref="F15:G15"/>
    <mergeCell ref="H15:I15"/>
    <mergeCell ref="F16:G16"/>
    <mergeCell ref="H16:I16"/>
    <mergeCell ref="F11:G11"/>
    <mergeCell ref="H11:I11"/>
    <mergeCell ref="A12:I12"/>
    <mergeCell ref="F13:G13"/>
    <mergeCell ref="H13:I13"/>
    <mergeCell ref="A6:I6"/>
    <mergeCell ref="F9:G9"/>
    <mergeCell ref="H9:I9"/>
    <mergeCell ref="F10:G10"/>
    <mergeCell ref="H10:I10"/>
    <mergeCell ref="A1:I1"/>
    <mergeCell ref="A2:I2"/>
    <mergeCell ref="A3:I3"/>
    <mergeCell ref="A4:I4"/>
    <mergeCell ref="A5:I5"/>
  </mergeCells>
  <pageMargins left="0.75" right="0.25" top="0.5" bottom="0.5" header="0.5" footer="0.5"/>
  <pageSetup scale="86" orientation="portrait" horizontalDpi="300" r:id="rId1"/>
  <headerFooter alignWithMargins="0">
    <oddFooter>&amp;L&amp;"Calibri,Regular"&amp;9&amp;Z&amp;F&amp;R&amp;"Calibri,Regular"&amp;9&amp;D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transitionEvaluation="1" codeName="Sheet1">
    <tabColor theme="7" tint="0.39997558519241921"/>
  </sheetPr>
  <dimension ref="A1:L220"/>
  <sheetViews>
    <sheetView zoomScaleNormal="100" workbookViewId="0">
      <selection activeCell="F9" sqref="F9"/>
    </sheetView>
  </sheetViews>
  <sheetFormatPr defaultColWidth="12.42578125" defaultRowHeight="16.5" customHeight="1" x14ac:dyDescent="0.25"/>
  <cols>
    <col min="1" max="1" width="3.7109375" style="1" customWidth="1"/>
    <col min="2" max="2" width="38.7109375" style="1" customWidth="1"/>
    <col min="3" max="3" width="6.42578125" style="1" customWidth="1"/>
    <col min="4" max="7" width="9.28515625" style="1" customWidth="1"/>
    <col min="8" max="8" width="10" style="1" customWidth="1"/>
    <col min="9" max="9" width="12.140625" style="2" customWidth="1"/>
    <col min="10" max="10" width="4.7109375" style="1" customWidth="1"/>
    <col min="11" max="16384" width="12.42578125" style="1"/>
  </cols>
  <sheetData>
    <row r="1" spans="1:12" ht="6.75" customHeight="1" x14ac:dyDescent="0.25">
      <c r="A1" s="683"/>
      <c r="B1" s="684"/>
      <c r="C1" s="684"/>
      <c r="D1" s="684"/>
      <c r="E1" s="684"/>
      <c r="F1" s="684"/>
      <c r="G1" s="684"/>
      <c r="H1" s="684"/>
      <c r="I1" s="684"/>
      <c r="J1" s="685"/>
    </row>
    <row r="2" spans="1:12" ht="15.75" x14ac:dyDescent="0.25">
      <c r="A2" s="561"/>
      <c r="B2" s="562"/>
      <c r="C2" s="562"/>
      <c r="D2" s="562"/>
      <c r="E2" s="562"/>
      <c r="F2" s="562"/>
      <c r="G2" s="562"/>
      <c r="H2" s="562"/>
      <c r="I2" s="562"/>
      <c r="J2" s="563"/>
      <c r="L2" s="259" t="s">
        <v>79</v>
      </c>
    </row>
    <row r="3" spans="1:12" ht="18.75" x14ac:dyDescent="0.3">
      <c r="A3" s="615"/>
      <c r="B3" s="616"/>
      <c r="C3" s="616"/>
      <c r="D3" s="616"/>
      <c r="E3" s="616"/>
      <c r="F3" s="616"/>
      <c r="G3" s="616"/>
      <c r="H3" s="616"/>
      <c r="I3" s="616"/>
      <c r="J3" s="617"/>
      <c r="L3" s="259" t="s">
        <v>80</v>
      </c>
    </row>
    <row r="4" spans="1:12" ht="15.75" x14ac:dyDescent="0.25">
      <c r="A4" s="618" t="s">
        <v>109</v>
      </c>
      <c r="B4" s="619"/>
      <c r="C4" s="619"/>
      <c r="D4" s="619"/>
      <c r="E4" s="619"/>
      <c r="F4" s="619"/>
      <c r="G4" s="619"/>
      <c r="H4" s="619"/>
      <c r="I4" s="619"/>
      <c r="J4" s="620"/>
      <c r="L4" s="259"/>
    </row>
    <row r="5" spans="1:12" ht="15.75" x14ac:dyDescent="0.25">
      <c r="A5" s="618" t="s">
        <v>174</v>
      </c>
      <c r="B5" s="619"/>
      <c r="C5" s="619"/>
      <c r="D5" s="619"/>
      <c r="E5" s="619"/>
      <c r="F5" s="619"/>
      <c r="G5" s="619"/>
      <c r="H5" s="619"/>
      <c r="I5" s="619"/>
      <c r="J5" s="620"/>
      <c r="L5" s="259"/>
    </row>
    <row r="6" spans="1:12" ht="15.75" x14ac:dyDescent="0.25">
      <c r="A6" s="670" t="s">
        <v>108</v>
      </c>
      <c r="B6" s="622"/>
      <c r="C6" s="622"/>
      <c r="D6" s="622"/>
      <c r="E6" s="622"/>
      <c r="F6" s="622"/>
      <c r="G6" s="622"/>
      <c r="H6" s="622"/>
      <c r="I6" s="622"/>
      <c r="J6" s="623"/>
      <c r="L6" s="259" t="s">
        <v>81</v>
      </c>
    </row>
    <row r="7" spans="1:12" ht="15.75" x14ac:dyDescent="0.25">
      <c r="A7" s="8"/>
      <c r="B7" s="64"/>
      <c r="C7" s="10"/>
      <c r="D7" s="10"/>
      <c r="E7" s="10"/>
      <c r="F7" s="11" t="s">
        <v>35</v>
      </c>
      <c r="G7" s="287"/>
      <c r="H7" s="11" t="s">
        <v>36</v>
      </c>
      <c r="I7" s="415"/>
      <c r="J7" s="12"/>
    </row>
    <row r="8" spans="1:12" thickBot="1" x14ac:dyDescent="0.3">
      <c r="A8" s="486"/>
      <c r="B8" s="487"/>
      <c r="C8" s="66"/>
      <c r="D8" s="66"/>
      <c r="E8" s="67"/>
      <c r="F8" s="69" t="s">
        <v>37</v>
      </c>
      <c r="G8" s="289"/>
      <c r="H8" s="69" t="s">
        <v>36</v>
      </c>
      <c r="I8" s="488"/>
      <c r="J8" s="489"/>
    </row>
    <row r="9" spans="1:12" thickBot="1" x14ac:dyDescent="0.3">
      <c r="A9" s="21" t="s">
        <v>1</v>
      </c>
      <c r="B9" s="460" t="s">
        <v>2</v>
      </c>
      <c r="C9" s="461" t="s">
        <v>5</v>
      </c>
      <c r="D9" s="21"/>
      <c r="E9" s="460"/>
      <c r="F9" s="460"/>
      <c r="G9" s="461"/>
      <c r="H9" s="21" t="s">
        <v>3</v>
      </c>
      <c r="I9" s="677" t="s">
        <v>43</v>
      </c>
      <c r="J9" s="678"/>
    </row>
    <row r="10" spans="1:12" ht="18" customHeight="1" x14ac:dyDescent="0.25">
      <c r="A10" s="490"/>
      <c r="B10" s="491" t="s">
        <v>116</v>
      </c>
      <c r="C10" s="517"/>
      <c r="D10" s="505" t="s">
        <v>56</v>
      </c>
      <c r="E10" s="492" t="s">
        <v>57</v>
      </c>
      <c r="F10" s="492" t="s">
        <v>11</v>
      </c>
      <c r="G10" s="28" t="s">
        <v>58</v>
      </c>
      <c r="H10" s="505"/>
      <c r="I10" s="656" t="s">
        <v>4</v>
      </c>
      <c r="J10" s="657"/>
    </row>
    <row r="11" spans="1:12" ht="18" customHeight="1" x14ac:dyDescent="0.25">
      <c r="A11" s="493">
        <v>1</v>
      </c>
      <c r="B11" s="475" t="s">
        <v>110</v>
      </c>
      <c r="C11" s="518">
        <v>1</v>
      </c>
      <c r="D11" s="506">
        <v>15</v>
      </c>
      <c r="E11" s="476">
        <v>15</v>
      </c>
      <c r="F11" s="476">
        <v>15</v>
      </c>
      <c r="G11" s="507" t="s">
        <v>55</v>
      </c>
      <c r="H11" s="514">
        <v>1</v>
      </c>
      <c r="I11" s="477">
        <f>C11*D11*E11*F11*H11/27</f>
        <v>125</v>
      </c>
      <c r="J11" s="494" t="s">
        <v>13</v>
      </c>
    </row>
    <row r="12" spans="1:12" ht="18" customHeight="1" x14ac:dyDescent="0.25">
      <c r="A12" s="495">
        <v>2</v>
      </c>
      <c r="B12" s="478" t="s">
        <v>111</v>
      </c>
      <c r="C12" s="519">
        <v>1</v>
      </c>
      <c r="D12" s="508">
        <v>20</v>
      </c>
      <c r="E12" s="480" t="s">
        <v>55</v>
      </c>
      <c r="F12" s="480" t="s">
        <v>55</v>
      </c>
      <c r="G12" s="509">
        <v>252</v>
      </c>
      <c r="H12" s="515">
        <v>1</v>
      </c>
      <c r="I12" s="481">
        <f>C12*D12*G12*H12/27</f>
        <v>186.66666666666666</v>
      </c>
      <c r="J12" s="496" t="s">
        <v>13</v>
      </c>
    </row>
    <row r="13" spans="1:12" ht="18" customHeight="1" x14ac:dyDescent="0.25">
      <c r="A13" s="495">
        <v>3</v>
      </c>
      <c r="B13" s="478" t="s">
        <v>112</v>
      </c>
      <c r="C13" s="519">
        <v>1</v>
      </c>
      <c r="D13" s="510" t="s">
        <v>55</v>
      </c>
      <c r="E13" s="479">
        <v>20</v>
      </c>
      <c r="F13" s="480" t="s">
        <v>55</v>
      </c>
      <c r="G13" s="509">
        <v>252</v>
      </c>
      <c r="H13" s="515">
        <v>1</v>
      </c>
      <c r="I13" s="481">
        <f>C13*E13*G13*H13/27</f>
        <v>186.66666666666666</v>
      </c>
      <c r="J13" s="496" t="s">
        <v>13</v>
      </c>
    </row>
    <row r="14" spans="1:12" ht="18" customHeight="1" x14ac:dyDescent="0.25">
      <c r="A14" s="497">
        <v>4</v>
      </c>
      <c r="B14" s="482" t="s">
        <v>113</v>
      </c>
      <c r="C14" s="520">
        <v>1</v>
      </c>
      <c r="D14" s="511" t="s">
        <v>55</v>
      </c>
      <c r="E14" s="484" t="s">
        <v>55</v>
      </c>
      <c r="F14" s="483">
        <v>20</v>
      </c>
      <c r="G14" s="512">
        <v>252</v>
      </c>
      <c r="H14" s="516">
        <v>1</v>
      </c>
      <c r="I14" s="485">
        <f>C14*F14*G14*H14/27</f>
        <v>186.66666666666666</v>
      </c>
      <c r="J14" s="498" t="s">
        <v>13</v>
      </c>
    </row>
    <row r="15" spans="1:12" ht="18" customHeight="1" x14ac:dyDescent="0.25">
      <c r="A15" s="499" t="s">
        <v>6</v>
      </c>
      <c r="B15" s="658" t="str">
        <f>"TOTAL "&amp;B10</f>
        <v>TOTAL TEST - VOLUME</v>
      </c>
      <c r="C15" s="659"/>
      <c r="D15" s="522"/>
      <c r="E15" s="523"/>
      <c r="F15" s="523"/>
      <c r="G15" s="524"/>
      <c r="H15" s="513"/>
      <c r="I15" s="474">
        <f>ROUNDUP(SUM(I11:I14),0)</f>
        <v>685</v>
      </c>
      <c r="J15" s="500" t="s">
        <v>13</v>
      </c>
    </row>
    <row r="16" spans="1:12" ht="18" customHeight="1" thickBot="1" x14ac:dyDescent="0.3">
      <c r="A16" s="501"/>
      <c r="B16" s="502"/>
      <c r="C16" s="521"/>
      <c r="D16" s="298"/>
      <c r="E16" s="299"/>
      <c r="F16" s="299"/>
      <c r="G16" s="300"/>
      <c r="H16" s="37"/>
      <c r="I16" s="503"/>
      <c r="J16" s="504"/>
    </row>
    <row r="17" spans="1:10" ht="18" customHeight="1" x14ac:dyDescent="0.25">
      <c r="A17" s="490"/>
      <c r="B17" s="491" t="s">
        <v>121</v>
      </c>
      <c r="C17" s="517"/>
      <c r="D17" s="505" t="s">
        <v>56</v>
      </c>
      <c r="E17" s="492" t="s">
        <v>57</v>
      </c>
      <c r="F17" s="492" t="s">
        <v>11</v>
      </c>
      <c r="G17" s="28" t="s">
        <v>58</v>
      </c>
      <c r="H17" s="505"/>
      <c r="I17" s="656" t="s">
        <v>114</v>
      </c>
      <c r="J17" s="657"/>
    </row>
    <row r="18" spans="1:10" ht="18" customHeight="1" x14ac:dyDescent="0.25">
      <c r="A18" s="493">
        <v>1</v>
      </c>
      <c r="B18" s="475" t="s">
        <v>110</v>
      </c>
      <c r="C18" s="518">
        <v>1</v>
      </c>
      <c r="D18" s="506">
        <v>10</v>
      </c>
      <c r="E18" s="476">
        <v>10</v>
      </c>
      <c r="F18" s="476" t="s">
        <v>55</v>
      </c>
      <c r="G18" s="507" t="s">
        <v>55</v>
      </c>
      <c r="H18" s="514">
        <v>1</v>
      </c>
      <c r="I18" s="477">
        <f>C18*D18*E18*H18</f>
        <v>100</v>
      </c>
      <c r="J18" s="494" t="s">
        <v>115</v>
      </c>
    </row>
    <row r="19" spans="1:10" ht="18" customHeight="1" x14ac:dyDescent="0.25">
      <c r="A19" s="495">
        <v>2</v>
      </c>
      <c r="B19" s="478" t="s">
        <v>111</v>
      </c>
      <c r="C19" s="519">
        <v>1</v>
      </c>
      <c r="D19" s="508">
        <v>10</v>
      </c>
      <c r="E19" s="480" t="s">
        <v>55</v>
      </c>
      <c r="F19" s="480">
        <v>10</v>
      </c>
      <c r="G19" s="509" t="s">
        <v>55</v>
      </c>
      <c r="H19" s="515">
        <v>1</v>
      </c>
      <c r="I19" s="481">
        <f>C19*D19*F19*H19</f>
        <v>100</v>
      </c>
      <c r="J19" s="496" t="s">
        <v>115</v>
      </c>
    </row>
    <row r="20" spans="1:10" ht="18" customHeight="1" x14ac:dyDescent="0.25">
      <c r="A20" s="495">
        <v>3</v>
      </c>
      <c r="B20" s="478" t="s">
        <v>112</v>
      </c>
      <c r="C20" s="519">
        <v>1</v>
      </c>
      <c r="D20" s="510" t="s">
        <v>55</v>
      </c>
      <c r="E20" s="479">
        <v>10</v>
      </c>
      <c r="F20" s="480">
        <v>10</v>
      </c>
      <c r="G20" s="509" t="s">
        <v>55</v>
      </c>
      <c r="H20" s="515">
        <v>1</v>
      </c>
      <c r="I20" s="481">
        <f>C20*E20*F20*H20</f>
        <v>100</v>
      </c>
      <c r="J20" s="496" t="s">
        <v>115</v>
      </c>
    </row>
    <row r="21" spans="1:10" ht="18" customHeight="1" x14ac:dyDescent="0.25">
      <c r="A21" s="497">
        <v>4</v>
      </c>
      <c r="B21" s="482" t="s">
        <v>113</v>
      </c>
      <c r="C21" s="520">
        <v>1</v>
      </c>
      <c r="D21" s="511" t="s">
        <v>55</v>
      </c>
      <c r="E21" s="484" t="s">
        <v>55</v>
      </c>
      <c r="F21" s="483" t="s">
        <v>55</v>
      </c>
      <c r="G21" s="512">
        <v>100</v>
      </c>
      <c r="H21" s="516">
        <v>1</v>
      </c>
      <c r="I21" s="485">
        <f>C21*G21*H21</f>
        <v>100</v>
      </c>
      <c r="J21" s="498" t="s">
        <v>115</v>
      </c>
    </row>
    <row r="22" spans="1:10" ht="18" customHeight="1" x14ac:dyDescent="0.25">
      <c r="A22" s="499" t="s">
        <v>6</v>
      </c>
      <c r="B22" s="658" t="str">
        <f>"TOTAL "&amp;B17</f>
        <v>TOTAL TEST - AREA (SF)</v>
      </c>
      <c r="C22" s="659"/>
      <c r="D22" s="522"/>
      <c r="E22" s="523"/>
      <c r="F22" s="523"/>
      <c r="G22" s="524"/>
      <c r="H22" s="513"/>
      <c r="I22" s="474">
        <f>ROUNDUP(SUM(I18:I21),0)</f>
        <v>400</v>
      </c>
      <c r="J22" s="500" t="s">
        <v>115</v>
      </c>
    </row>
    <row r="23" spans="1:10" ht="18" customHeight="1" thickBot="1" x14ac:dyDescent="0.3">
      <c r="A23" s="501"/>
      <c r="B23" s="502"/>
      <c r="C23" s="521"/>
      <c r="D23" s="298"/>
      <c r="E23" s="299"/>
      <c r="F23" s="299"/>
      <c r="G23" s="300"/>
      <c r="H23" s="37"/>
      <c r="I23" s="503"/>
      <c r="J23" s="504"/>
    </row>
    <row r="24" spans="1:10" ht="18" customHeight="1" x14ac:dyDescent="0.25">
      <c r="A24" s="490"/>
      <c r="B24" s="491" t="s">
        <v>120</v>
      </c>
      <c r="C24" s="517"/>
      <c r="D24" s="505" t="s">
        <v>56</v>
      </c>
      <c r="E24" s="492" t="s">
        <v>57</v>
      </c>
      <c r="F24" s="492" t="s">
        <v>11</v>
      </c>
      <c r="G24" s="28" t="s">
        <v>58</v>
      </c>
      <c r="H24" s="505"/>
      <c r="I24" s="656" t="s">
        <v>114</v>
      </c>
      <c r="J24" s="657"/>
    </row>
    <row r="25" spans="1:10" ht="18" customHeight="1" x14ac:dyDescent="0.25">
      <c r="A25" s="493">
        <v>1</v>
      </c>
      <c r="B25" s="475" t="s">
        <v>110</v>
      </c>
      <c r="C25" s="518">
        <v>1</v>
      </c>
      <c r="D25" s="506">
        <v>10</v>
      </c>
      <c r="E25" s="476">
        <v>10</v>
      </c>
      <c r="F25" s="476" t="s">
        <v>55</v>
      </c>
      <c r="G25" s="507" t="s">
        <v>55</v>
      </c>
      <c r="H25" s="514">
        <v>1</v>
      </c>
      <c r="I25" s="477">
        <f>C25*D25*E25*H25/9</f>
        <v>11.111111111111111</v>
      </c>
      <c r="J25" s="494" t="s">
        <v>117</v>
      </c>
    </row>
    <row r="26" spans="1:10" ht="18" customHeight="1" x14ac:dyDescent="0.25">
      <c r="A26" s="495">
        <v>2</v>
      </c>
      <c r="B26" s="478" t="s">
        <v>111</v>
      </c>
      <c r="C26" s="519">
        <v>1</v>
      </c>
      <c r="D26" s="508">
        <v>10</v>
      </c>
      <c r="E26" s="480" t="s">
        <v>55</v>
      </c>
      <c r="F26" s="480">
        <v>10</v>
      </c>
      <c r="G26" s="509" t="s">
        <v>55</v>
      </c>
      <c r="H26" s="515">
        <v>1</v>
      </c>
      <c r="I26" s="481">
        <f>C26*D26*F26*H26/9</f>
        <v>11.111111111111111</v>
      </c>
      <c r="J26" s="496" t="s">
        <v>117</v>
      </c>
    </row>
    <row r="27" spans="1:10" ht="18" customHeight="1" x14ac:dyDescent="0.25">
      <c r="A27" s="495">
        <v>3</v>
      </c>
      <c r="B27" s="478" t="s">
        <v>112</v>
      </c>
      <c r="C27" s="519">
        <v>1</v>
      </c>
      <c r="D27" s="510" t="s">
        <v>55</v>
      </c>
      <c r="E27" s="479">
        <v>10</v>
      </c>
      <c r="F27" s="480">
        <v>10</v>
      </c>
      <c r="G27" s="509" t="s">
        <v>55</v>
      </c>
      <c r="H27" s="515">
        <v>1</v>
      </c>
      <c r="I27" s="481">
        <f>C27*E27*F27*H27/9</f>
        <v>11.111111111111111</v>
      </c>
      <c r="J27" s="496" t="s">
        <v>117</v>
      </c>
    </row>
    <row r="28" spans="1:10" ht="18" customHeight="1" x14ac:dyDescent="0.25">
      <c r="A28" s="497">
        <v>4</v>
      </c>
      <c r="B28" s="482" t="s">
        <v>113</v>
      </c>
      <c r="C28" s="520">
        <v>1</v>
      </c>
      <c r="D28" s="511" t="s">
        <v>55</v>
      </c>
      <c r="E28" s="484" t="s">
        <v>55</v>
      </c>
      <c r="F28" s="483" t="s">
        <v>55</v>
      </c>
      <c r="G28" s="512">
        <v>100</v>
      </c>
      <c r="H28" s="516">
        <v>1</v>
      </c>
      <c r="I28" s="485">
        <f>C28*G28*H28/9</f>
        <v>11.111111111111111</v>
      </c>
      <c r="J28" s="498" t="s">
        <v>117</v>
      </c>
    </row>
    <row r="29" spans="1:10" ht="18" customHeight="1" x14ac:dyDescent="0.25">
      <c r="A29" s="499" t="s">
        <v>6</v>
      </c>
      <c r="B29" s="658" t="str">
        <f>"TOTAL "&amp;B24</f>
        <v>TOTAL TEST - AREA (SY)</v>
      </c>
      <c r="C29" s="659"/>
      <c r="D29" s="522"/>
      <c r="E29" s="523"/>
      <c r="F29" s="523"/>
      <c r="G29" s="524"/>
      <c r="H29" s="513"/>
      <c r="I29" s="474">
        <f>ROUNDUP(SUM(I25:I28),0)</f>
        <v>45</v>
      </c>
      <c r="J29" s="500" t="s">
        <v>117</v>
      </c>
    </row>
    <row r="30" spans="1:10" ht="18" customHeight="1" thickBot="1" x14ac:dyDescent="0.3">
      <c r="A30" s="501"/>
      <c r="B30" s="502"/>
      <c r="C30" s="521"/>
      <c r="D30" s="298"/>
      <c r="E30" s="299"/>
      <c r="F30" s="299"/>
      <c r="G30" s="300"/>
      <c r="H30" s="37"/>
      <c r="I30" s="503"/>
      <c r="J30" s="504"/>
    </row>
    <row r="31" spans="1:10" ht="18" customHeight="1" x14ac:dyDescent="0.25">
      <c r="A31" s="490"/>
      <c r="B31" s="491" t="s">
        <v>122</v>
      </c>
      <c r="C31" s="517"/>
      <c r="D31" s="671" t="s">
        <v>123</v>
      </c>
      <c r="E31" s="656"/>
      <c r="F31" s="656" t="s">
        <v>124</v>
      </c>
      <c r="G31" s="657"/>
      <c r="H31" s="505"/>
      <c r="I31" s="656" t="s">
        <v>16</v>
      </c>
      <c r="J31" s="657"/>
    </row>
    <row r="32" spans="1:10" ht="18" customHeight="1" x14ac:dyDescent="0.25">
      <c r="A32" s="493">
        <v>1</v>
      </c>
      <c r="B32" s="475" t="s">
        <v>125</v>
      </c>
      <c r="C32" s="518">
        <v>1</v>
      </c>
      <c r="D32" s="675">
        <f>I15</f>
        <v>685</v>
      </c>
      <c r="E32" s="676"/>
      <c r="F32" s="660">
        <v>300</v>
      </c>
      <c r="G32" s="661"/>
      <c r="H32" s="514">
        <v>1</v>
      </c>
      <c r="I32" s="477">
        <f>C32*D32*F32*H32</f>
        <v>205500</v>
      </c>
      <c r="J32" s="494" t="s">
        <v>47</v>
      </c>
    </row>
    <row r="33" spans="1:10" ht="18" customHeight="1" x14ac:dyDescent="0.25">
      <c r="A33" s="495">
        <v>2</v>
      </c>
      <c r="B33" s="478" t="s">
        <v>126</v>
      </c>
      <c r="C33" s="519">
        <v>1</v>
      </c>
      <c r="D33" s="666">
        <f>I15</f>
        <v>685</v>
      </c>
      <c r="E33" s="667"/>
      <c r="F33" s="662">
        <v>150</v>
      </c>
      <c r="G33" s="663"/>
      <c r="H33" s="515">
        <v>1</v>
      </c>
      <c r="I33" s="481">
        <f>C33*D33*F33*H33</f>
        <v>102750</v>
      </c>
      <c r="J33" s="496" t="s">
        <v>47</v>
      </c>
    </row>
    <row r="34" spans="1:10" ht="18" customHeight="1" x14ac:dyDescent="0.25">
      <c r="A34" s="495">
        <v>3</v>
      </c>
      <c r="B34" s="478" t="s">
        <v>127</v>
      </c>
      <c r="C34" s="519">
        <v>1</v>
      </c>
      <c r="D34" s="668">
        <f>I15</f>
        <v>685</v>
      </c>
      <c r="E34" s="669"/>
      <c r="F34" s="662">
        <v>200</v>
      </c>
      <c r="G34" s="663"/>
      <c r="H34" s="515">
        <v>1</v>
      </c>
      <c r="I34" s="481">
        <f>C34*D34*F34*H34</f>
        <v>137000</v>
      </c>
      <c r="J34" s="496" t="s">
        <v>47</v>
      </c>
    </row>
    <row r="35" spans="1:10" ht="18" customHeight="1" x14ac:dyDescent="0.25">
      <c r="A35" s="497"/>
      <c r="B35" s="482"/>
      <c r="C35" s="520"/>
      <c r="D35" s="682"/>
      <c r="E35" s="664"/>
      <c r="F35" s="664"/>
      <c r="G35" s="665"/>
      <c r="H35" s="516"/>
      <c r="I35" s="485"/>
      <c r="J35" s="498"/>
    </row>
    <row r="36" spans="1:10" ht="18" customHeight="1" x14ac:dyDescent="0.25">
      <c r="A36" s="499" t="s">
        <v>6</v>
      </c>
      <c r="B36" s="658" t="str">
        <f>"TOTAL "&amp;B31</f>
        <v>TOTAL TEST - PRELIM REBAR</v>
      </c>
      <c r="C36" s="659"/>
      <c r="D36" s="522"/>
      <c r="E36" s="523"/>
      <c r="F36" s="523"/>
      <c r="G36" s="524"/>
      <c r="H36" s="513"/>
      <c r="I36" s="474">
        <f>ROUNDUP(SUM(I32:I35),0)</f>
        <v>445250</v>
      </c>
      <c r="J36" s="500" t="s">
        <v>47</v>
      </c>
    </row>
    <row r="37" spans="1:10" ht="18" customHeight="1" thickBot="1" x14ac:dyDescent="0.3">
      <c r="A37" s="526"/>
      <c r="B37" s="502"/>
      <c r="C37" s="521"/>
      <c r="D37" s="298"/>
      <c r="E37" s="299"/>
      <c r="F37" s="299"/>
      <c r="G37" s="300"/>
      <c r="H37" s="301"/>
      <c r="I37" s="302"/>
      <c r="J37" s="303"/>
    </row>
    <row r="38" spans="1:10" ht="18" customHeight="1" x14ac:dyDescent="0.25">
      <c r="A38" s="490"/>
      <c r="B38" s="491" t="s">
        <v>145</v>
      </c>
      <c r="C38" s="517"/>
      <c r="D38" s="671" t="s">
        <v>147</v>
      </c>
      <c r="E38" s="656"/>
      <c r="F38" s="656"/>
      <c r="G38" s="657"/>
      <c r="H38" s="505"/>
      <c r="I38" s="656" t="s">
        <v>16</v>
      </c>
      <c r="J38" s="657"/>
    </row>
    <row r="39" spans="1:10" ht="18" customHeight="1" x14ac:dyDescent="0.25">
      <c r="A39" s="525">
        <v>1</v>
      </c>
      <c r="B39" s="473" t="s">
        <v>146</v>
      </c>
      <c r="C39" s="527">
        <v>1</v>
      </c>
      <c r="D39" s="672">
        <f>Rebar!I47</f>
        <v>400</v>
      </c>
      <c r="E39" s="673"/>
      <c r="F39" s="673"/>
      <c r="G39" s="674"/>
      <c r="H39" s="36">
        <v>1</v>
      </c>
      <c r="I39" s="57">
        <f>C39*D39*H39</f>
        <v>400</v>
      </c>
      <c r="J39" s="58" t="s">
        <v>47</v>
      </c>
    </row>
    <row r="40" spans="1:10" ht="18" customHeight="1" x14ac:dyDescent="0.25">
      <c r="A40" s="499" t="s">
        <v>6</v>
      </c>
      <c r="B40" s="658" t="str">
        <f>"TOTAL "&amp;B38</f>
        <v>TOTAL TEST - FINAL REBAR</v>
      </c>
      <c r="C40" s="659"/>
      <c r="D40" s="522"/>
      <c r="E40" s="523"/>
      <c r="F40" s="523"/>
      <c r="G40" s="524"/>
      <c r="H40" s="513"/>
      <c r="I40" s="474">
        <f>ROUNDUP(I39,0)</f>
        <v>400</v>
      </c>
      <c r="J40" s="500" t="s">
        <v>47</v>
      </c>
    </row>
    <row r="41" spans="1:10" ht="18" customHeight="1" thickBot="1" x14ac:dyDescent="0.3">
      <c r="A41" s="526"/>
      <c r="B41" s="502"/>
      <c r="C41" s="521"/>
      <c r="D41" s="298"/>
      <c r="E41" s="299"/>
      <c r="F41" s="299"/>
      <c r="G41" s="300"/>
      <c r="H41" s="301"/>
      <c r="I41" s="302"/>
      <c r="J41" s="303"/>
    </row>
    <row r="42" spans="1:10" ht="18" customHeight="1" thickBot="1" x14ac:dyDescent="0.3">
      <c r="A42" s="43"/>
      <c r="B42" s="44"/>
      <c r="C42" s="45"/>
      <c r="D42" s="46"/>
      <c r="E42" s="46"/>
      <c r="F42" s="46"/>
      <c r="G42" s="46"/>
      <c r="H42" s="46"/>
      <c r="I42" s="47"/>
      <c r="J42" s="48"/>
    </row>
    <row r="43" spans="1:10" ht="18" customHeight="1" thickBot="1" x14ac:dyDescent="0.3">
      <c r="A43" s="679" t="s">
        <v>104</v>
      </c>
      <c r="B43" s="680"/>
      <c r="C43" s="680"/>
      <c r="D43" s="680"/>
      <c r="E43" s="680"/>
      <c r="F43" s="680"/>
      <c r="G43" s="680"/>
      <c r="H43" s="680"/>
      <c r="I43" s="680"/>
      <c r="J43" s="681"/>
    </row>
    <row r="44" spans="1:10" ht="18" customHeight="1" thickBot="1" x14ac:dyDescent="0.3">
      <c r="A44" s="528" t="s">
        <v>6</v>
      </c>
      <c r="B44" s="686" t="str">
        <f>B15</f>
        <v>TOTAL TEST - VOLUME</v>
      </c>
      <c r="C44" s="686"/>
      <c r="D44" s="687" t="s">
        <v>118</v>
      </c>
      <c r="E44" s="687"/>
      <c r="F44" s="687"/>
      <c r="G44" s="687"/>
      <c r="H44" s="687"/>
      <c r="I44" s="529">
        <f>I15</f>
        <v>685</v>
      </c>
      <c r="J44" s="530" t="str">
        <f>J15</f>
        <v>CY</v>
      </c>
    </row>
    <row r="45" spans="1:10" ht="18" customHeight="1" thickBot="1" x14ac:dyDescent="0.3">
      <c r="A45" s="528" t="s">
        <v>6</v>
      </c>
      <c r="B45" s="686" t="str">
        <f>B22</f>
        <v>TOTAL TEST - AREA (SF)</v>
      </c>
      <c r="C45" s="686"/>
      <c r="D45" s="687" t="s">
        <v>118</v>
      </c>
      <c r="E45" s="687"/>
      <c r="F45" s="687"/>
      <c r="G45" s="687"/>
      <c r="H45" s="687"/>
      <c r="I45" s="529">
        <f>I22</f>
        <v>400</v>
      </c>
      <c r="J45" s="530" t="str">
        <f>J22</f>
        <v>SF</v>
      </c>
    </row>
    <row r="46" spans="1:10" ht="18" customHeight="1" thickBot="1" x14ac:dyDescent="0.3">
      <c r="A46" s="528"/>
      <c r="B46" s="686" t="str">
        <f>B29</f>
        <v>TOTAL TEST - AREA (SY)</v>
      </c>
      <c r="C46" s="686"/>
      <c r="D46" s="687" t="s">
        <v>118</v>
      </c>
      <c r="E46" s="687"/>
      <c r="F46" s="687"/>
      <c r="G46" s="687"/>
      <c r="H46" s="687"/>
      <c r="I46" s="529">
        <f>I29</f>
        <v>45</v>
      </c>
      <c r="J46" s="530" t="str">
        <f>J29</f>
        <v>SY</v>
      </c>
    </row>
    <row r="47" spans="1:10" ht="18" customHeight="1" thickBot="1" x14ac:dyDescent="0.3">
      <c r="A47" s="528" t="s">
        <v>6</v>
      </c>
      <c r="B47" s="686" t="str">
        <f>B36</f>
        <v>TOTAL TEST - PRELIM REBAR</v>
      </c>
      <c r="C47" s="686"/>
      <c r="D47" s="687" t="s">
        <v>118</v>
      </c>
      <c r="E47" s="687"/>
      <c r="F47" s="687"/>
      <c r="G47" s="687"/>
      <c r="H47" s="687"/>
      <c r="I47" s="529">
        <f>I36</f>
        <v>445250</v>
      </c>
      <c r="J47" s="530" t="str">
        <f>J36</f>
        <v>LB</v>
      </c>
    </row>
    <row r="48" spans="1:10" ht="18" customHeight="1" thickBot="1" x14ac:dyDescent="0.3">
      <c r="A48" s="528" t="s">
        <v>6</v>
      </c>
      <c r="B48" s="686" t="str">
        <f>B40</f>
        <v>TOTAL TEST - FINAL REBAR</v>
      </c>
      <c r="C48" s="686"/>
      <c r="D48" s="687" t="s">
        <v>118</v>
      </c>
      <c r="E48" s="687"/>
      <c r="F48" s="687"/>
      <c r="G48" s="687"/>
      <c r="H48" s="687"/>
      <c r="I48" s="529">
        <f>I40</f>
        <v>400</v>
      </c>
      <c r="J48" s="530" t="str">
        <f>J40</f>
        <v>LB</v>
      </c>
    </row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</sheetData>
  <mergeCells count="40">
    <mergeCell ref="B48:C48"/>
    <mergeCell ref="D44:H44"/>
    <mergeCell ref="D45:H45"/>
    <mergeCell ref="D46:H46"/>
    <mergeCell ref="D47:H47"/>
    <mergeCell ref="D48:H48"/>
    <mergeCell ref="B46:C46"/>
    <mergeCell ref="B47:C47"/>
    <mergeCell ref="B44:C44"/>
    <mergeCell ref="B45:C45"/>
    <mergeCell ref="A43:J43"/>
    <mergeCell ref="D35:E35"/>
    <mergeCell ref="F31:G31"/>
    <mergeCell ref="A1:J1"/>
    <mergeCell ref="A2:J2"/>
    <mergeCell ref="A3:J3"/>
    <mergeCell ref="A4:J4"/>
    <mergeCell ref="A5:J5"/>
    <mergeCell ref="F33:G33"/>
    <mergeCell ref="B40:C40"/>
    <mergeCell ref="D38:G38"/>
    <mergeCell ref="D39:G39"/>
    <mergeCell ref="B36:C36"/>
    <mergeCell ref="D31:E31"/>
    <mergeCell ref="D32:E32"/>
    <mergeCell ref="B15:C15"/>
    <mergeCell ref="I31:J31"/>
    <mergeCell ref="A6:J6"/>
    <mergeCell ref="I10:J10"/>
    <mergeCell ref="I17:J17"/>
    <mergeCell ref="I9:J9"/>
    <mergeCell ref="I24:J24"/>
    <mergeCell ref="B29:C29"/>
    <mergeCell ref="I38:J38"/>
    <mergeCell ref="B22:C22"/>
    <mergeCell ref="F32:G32"/>
    <mergeCell ref="F34:G34"/>
    <mergeCell ref="F35:G35"/>
    <mergeCell ref="D33:E33"/>
    <mergeCell ref="D34:E34"/>
  </mergeCells>
  <phoneticPr fontId="1" type="noConversion"/>
  <pageMargins left="0.75" right="0.25" top="0.5" bottom="0.5" header="0.5" footer="0.5"/>
  <pageSetup scale="86" orientation="portrait" horizontalDpi="300" r:id="rId1"/>
  <headerFooter alignWithMargins="0">
    <oddFooter>&amp;L&amp;"Calibri,Regular"&amp;9&amp;Z&amp;F&amp;R&amp;"Calibri,Regular"&amp;9&amp;D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>
    <tabColor theme="3" tint="0.39997558519241921"/>
  </sheetPr>
  <dimension ref="A1:S48"/>
  <sheetViews>
    <sheetView zoomScaleNormal="100" workbookViewId="0">
      <selection activeCell="H11" sqref="H11"/>
    </sheetView>
  </sheetViews>
  <sheetFormatPr defaultColWidth="12.5703125" defaultRowHeight="18" customHeight="1" x14ac:dyDescent="0.2"/>
  <cols>
    <col min="1" max="1" width="10.85546875" style="63" customWidth="1"/>
    <col min="2" max="3" width="7.7109375" style="50" customWidth="1"/>
    <col min="4" max="4" width="10" style="50" customWidth="1"/>
    <col min="5" max="21" width="8.5703125" style="50" customWidth="1"/>
    <col min="22" max="16384" width="12.5703125" style="50"/>
  </cols>
  <sheetData>
    <row r="1" spans="1:19" ht="6.75" customHeight="1" x14ac:dyDescent="0.25">
      <c r="A1" s="683"/>
      <c r="B1" s="684"/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5"/>
    </row>
    <row r="2" spans="1:19" ht="15.75" x14ac:dyDescent="0.25">
      <c r="A2" s="561"/>
      <c r="B2" s="562"/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3"/>
      <c r="Q2" s="259" t="s">
        <v>79</v>
      </c>
    </row>
    <row r="3" spans="1:19" ht="18.75" x14ac:dyDescent="0.3">
      <c r="A3" s="615"/>
      <c r="B3" s="616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7"/>
      <c r="Q3" s="259" t="s">
        <v>80</v>
      </c>
    </row>
    <row r="4" spans="1:19" ht="15.75" x14ac:dyDescent="0.25">
      <c r="A4" s="618" t="s">
        <v>54</v>
      </c>
      <c r="B4" s="619"/>
      <c r="C4" s="619"/>
      <c r="D4" s="619"/>
      <c r="E4" s="619"/>
      <c r="F4" s="619"/>
      <c r="G4" s="619"/>
      <c r="H4" s="619"/>
      <c r="I4" s="619"/>
      <c r="J4" s="619"/>
      <c r="K4" s="619"/>
      <c r="L4" s="619"/>
      <c r="M4" s="620"/>
      <c r="Q4" s="259"/>
    </row>
    <row r="5" spans="1:19" ht="15.75" x14ac:dyDescent="0.25">
      <c r="A5" s="618" t="s">
        <v>174</v>
      </c>
      <c r="B5" s="619"/>
      <c r="C5" s="619"/>
      <c r="D5" s="619"/>
      <c r="E5" s="619"/>
      <c r="F5" s="619"/>
      <c r="G5" s="619"/>
      <c r="H5" s="619"/>
      <c r="I5" s="619"/>
      <c r="J5" s="619"/>
      <c r="K5" s="619"/>
      <c r="L5" s="619"/>
      <c r="M5" s="620"/>
      <c r="Q5" s="259"/>
    </row>
    <row r="6" spans="1:19" ht="15.75" x14ac:dyDescent="0.25">
      <c r="A6" s="621" t="s">
        <v>119</v>
      </c>
      <c r="B6" s="622"/>
      <c r="C6" s="622"/>
      <c r="D6" s="622"/>
      <c r="E6" s="622"/>
      <c r="F6" s="622"/>
      <c r="G6" s="622"/>
      <c r="H6" s="622"/>
      <c r="I6" s="622"/>
      <c r="J6" s="622"/>
      <c r="K6" s="622"/>
      <c r="L6" s="622"/>
      <c r="M6" s="623"/>
      <c r="Q6" s="259" t="s">
        <v>81</v>
      </c>
    </row>
    <row r="7" spans="1:19" ht="15.75" x14ac:dyDescent="0.2">
      <c r="A7" s="8"/>
      <c r="B7" s="64"/>
      <c r="C7" s="10"/>
      <c r="D7" s="10"/>
      <c r="E7" s="10"/>
      <c r="F7" s="10"/>
      <c r="G7" s="51"/>
      <c r="H7" s="51"/>
      <c r="I7" s="11" t="s">
        <v>35</v>
      </c>
      <c r="J7" s="287"/>
      <c r="K7" s="11" t="s">
        <v>36</v>
      </c>
      <c r="L7" s="416"/>
      <c r="M7" s="290"/>
    </row>
    <row r="8" spans="1:19" ht="16.5" thickBot="1" x14ac:dyDescent="0.25">
      <c r="A8" s="5"/>
      <c r="B8" s="65"/>
      <c r="C8" s="66"/>
      <c r="D8" s="66"/>
      <c r="E8" s="67"/>
      <c r="F8" s="68"/>
      <c r="G8" s="65"/>
      <c r="H8" s="65"/>
      <c r="I8" s="69" t="s">
        <v>37</v>
      </c>
      <c r="J8" s="289"/>
      <c r="K8" s="69" t="s">
        <v>36</v>
      </c>
      <c r="L8" s="417"/>
      <c r="M8" s="291"/>
    </row>
    <row r="9" spans="1:19" ht="18" customHeight="1" x14ac:dyDescent="0.2">
      <c r="A9" s="690" t="s">
        <v>7</v>
      </c>
      <c r="B9" s="688" t="s">
        <v>8</v>
      </c>
      <c r="C9" s="688" t="s">
        <v>5</v>
      </c>
      <c r="D9" s="692" t="s">
        <v>63</v>
      </c>
      <c r="E9" s="694" t="s">
        <v>149</v>
      </c>
      <c r="F9" s="695"/>
      <c r="G9" s="695"/>
      <c r="H9" s="695"/>
      <c r="I9" s="695"/>
      <c r="J9" s="695"/>
      <c r="K9" s="695"/>
      <c r="L9" s="695"/>
      <c r="M9" s="696"/>
    </row>
    <row r="10" spans="1:19" ht="18" customHeight="1" thickBot="1" x14ac:dyDescent="0.25">
      <c r="A10" s="691"/>
      <c r="B10" s="689"/>
      <c r="C10" s="689"/>
      <c r="D10" s="693"/>
      <c r="E10" s="122">
        <v>3</v>
      </c>
      <c r="F10" s="123">
        <v>4</v>
      </c>
      <c r="G10" s="123">
        <v>5</v>
      </c>
      <c r="H10" s="123">
        <v>6</v>
      </c>
      <c r="I10" s="123">
        <v>7</v>
      </c>
      <c r="J10" s="123">
        <v>8</v>
      </c>
      <c r="K10" s="292">
        <v>9</v>
      </c>
      <c r="L10" s="293">
        <v>14</v>
      </c>
      <c r="M10" s="124">
        <v>18</v>
      </c>
      <c r="N10" s="123">
        <v>14</v>
      </c>
      <c r="O10" s="123">
        <v>18</v>
      </c>
      <c r="Q10" s="697" t="s">
        <v>170</v>
      </c>
      <c r="R10" s="697"/>
      <c r="S10" s="697"/>
    </row>
    <row r="11" spans="1:19" ht="18" customHeight="1" x14ac:dyDescent="0.2">
      <c r="A11" s="88"/>
      <c r="B11" s="74"/>
      <c r="C11" s="74"/>
      <c r="D11" s="70"/>
      <c r="E11" s="71" t="str">
        <f>IF($B11=VLOOKUP(E$10,'Drop Down Data - DO NOT DELETE'!$B$17:$F$27,2),(+$C11*$D11*VLOOKUP(E$10,'Drop Down Data - DO NOT DELETE'!$B$17:$F$27,5)),"     ---")</f>
        <v xml:space="preserve">     ---</v>
      </c>
      <c r="F11" s="71" t="str">
        <f>IF($B11=VLOOKUP(F$10,'Drop Down Data - DO NOT DELETE'!$B$17:$F$27,2),(+$C11*$D11*VLOOKUP(F$10,'Drop Down Data - DO NOT DELETE'!$B$17:$F$27,5)),"     ---")</f>
        <v xml:space="preserve">     ---</v>
      </c>
      <c r="G11" s="71" t="str">
        <f>IF($B11=VLOOKUP(G$10,'Drop Down Data - DO NOT DELETE'!$B$17:$F$27,2),(+$C11*$D11*VLOOKUP(G$10,'Drop Down Data - DO NOT DELETE'!$B$17:$F$27,5)),"     ---")</f>
        <v xml:space="preserve">     ---</v>
      </c>
      <c r="H11" s="71" t="str">
        <f>IF($B11=VLOOKUP(H$10,'Drop Down Data - DO NOT DELETE'!$B$17:$F$27,2),(+$C11*$D11*VLOOKUP(H$10,'Drop Down Data - DO NOT DELETE'!$B$17:$F$27,5)),"     ---")</f>
        <v xml:space="preserve">     ---</v>
      </c>
      <c r="I11" s="71" t="str">
        <f>IF($B11=VLOOKUP(I$10,'Drop Down Data - DO NOT DELETE'!$B$17:$F$27,2),(+$C11*$D11*VLOOKUP(I$10,'Drop Down Data - DO NOT DELETE'!$B$17:$F$27,5)),"     ---")</f>
        <v xml:space="preserve">     ---</v>
      </c>
      <c r="J11" s="71" t="str">
        <f>IF($B11=VLOOKUP(J$10,'Drop Down Data - DO NOT DELETE'!$B$17:$F$27,2),(+$C11*$D11*VLOOKUP(J$10,'Drop Down Data - DO NOT DELETE'!$B$17:$F$27,5)),"     ---")</f>
        <v xml:space="preserve">     ---</v>
      </c>
      <c r="K11" s="71" t="str">
        <f>IF($B11=VLOOKUP(K$10,'Drop Down Data - DO NOT DELETE'!$B$17:$F$27,2),(+$C11*$D11*VLOOKUP(K$10,'Drop Down Data - DO NOT DELETE'!$B$17:$F$27,5)),"     ---")</f>
        <v xml:space="preserve">     ---</v>
      </c>
      <c r="L11" s="71" t="str">
        <f>IF($B11=VLOOKUP(L$10,'Drop Down Data - DO NOT DELETE'!$B$17:$F$27,2),(+$C11*$D11*VLOOKUP(L$10,'Drop Down Data - DO NOT DELETE'!$B$17:$F$27,5)),"     ---")</f>
        <v xml:space="preserve">     ---</v>
      </c>
      <c r="M11" s="89" t="str">
        <f>IF($B11=VLOOKUP(M$10,'Drop Down Data - DO NOT DELETE'!$B$17:$F$27,2),(+$C11*$D11*VLOOKUP(M$10,'Drop Down Data - DO NOT DELETE'!$B$17:$F$27,5)),"     ---")</f>
        <v xml:space="preserve">     ---</v>
      </c>
      <c r="N11" s="71" t="str">
        <f>IF($B11=VLOOKUP(N$10,'Drop Down Data - DO NOT DELETE'!$B$17:$F$27,2),(+$C11*$D11*VLOOKUP(N$10,'Drop Down Data - DO NOT DELETE'!$B$17:$F$27,5)),"     ---")</f>
        <v xml:space="preserve">     ---</v>
      </c>
      <c r="O11" s="71" t="str">
        <f>IF($B11=VLOOKUP(O$10,'Drop Down Data - DO NOT DELETE'!$B$17:$F$27,2),(+$C11*$D11*VLOOKUP(O$10,'Drop Down Data - DO NOT DELETE'!$B$17:$F$27,5)),"     ---")</f>
        <v xml:space="preserve">     ---</v>
      </c>
      <c r="Q11" s="697"/>
      <c r="R11" s="697"/>
      <c r="S11" s="697"/>
    </row>
    <row r="12" spans="1:19" ht="18" customHeight="1" x14ac:dyDescent="0.2">
      <c r="A12" s="90"/>
      <c r="B12" s="75">
        <v>3</v>
      </c>
      <c r="C12" s="75">
        <v>2</v>
      </c>
      <c r="D12" s="72">
        <v>5</v>
      </c>
      <c r="E12" s="73">
        <f>IF($B12=VLOOKUP(E$10,'Drop Down Data - DO NOT DELETE'!$B$17:$F$27,2),(+$C12*$D12*VLOOKUP(E$10,'Drop Down Data - DO NOT DELETE'!$B$17:$F$27,5)),"     ---")</f>
        <v>3.76</v>
      </c>
      <c r="F12" s="73" t="str">
        <f>IF($B12=VLOOKUP(F$10,'Drop Down Data - DO NOT DELETE'!$B$17:$F$27,2),(+$C12*$D12*VLOOKUP(F$10,'Drop Down Data - DO NOT DELETE'!$B$17:$F$27,5)),"     ---")</f>
        <v xml:space="preserve">     ---</v>
      </c>
      <c r="G12" s="73" t="str">
        <f>IF($B12=VLOOKUP(G$10,'Drop Down Data - DO NOT DELETE'!$B$17:$F$27,2),(+$C12*$D12*VLOOKUP(G$10,'Drop Down Data - DO NOT DELETE'!$B$17:$F$27,5)),"     ---")</f>
        <v xml:space="preserve">     ---</v>
      </c>
      <c r="H12" s="73" t="str">
        <f>IF($B12=VLOOKUP(H$10,'Drop Down Data - DO NOT DELETE'!$B$17:$F$27,2),(+$C12*$D12*VLOOKUP(H$10,'Drop Down Data - DO NOT DELETE'!$B$17:$F$27,5)),"     ---")</f>
        <v xml:space="preserve">     ---</v>
      </c>
      <c r="I12" s="73" t="str">
        <f>IF($B12=VLOOKUP(I$10,'Drop Down Data - DO NOT DELETE'!$B$17:$F$27,2),(+$C12*$D12*VLOOKUP(I$10,'Drop Down Data - DO NOT DELETE'!$B$17:$F$27,5)),"     ---")</f>
        <v xml:space="preserve">     ---</v>
      </c>
      <c r="J12" s="73" t="str">
        <f>IF($B12=VLOOKUP(J$10,'Drop Down Data - DO NOT DELETE'!$B$17:$F$27,2),(+$C12*$D12*VLOOKUP(J$10,'Drop Down Data - DO NOT DELETE'!$B$17:$F$27,5)),"     ---")</f>
        <v xml:space="preserve">     ---</v>
      </c>
      <c r="K12" s="73" t="str">
        <f>IF($B12=VLOOKUP(K$10,'Drop Down Data - DO NOT DELETE'!$B$17:$F$27,2),(+$C12*$D12*VLOOKUP(K$10,'Drop Down Data - DO NOT DELETE'!$B$17:$F$27,5)),"     ---")</f>
        <v xml:space="preserve">     ---</v>
      </c>
      <c r="L12" s="73" t="str">
        <f>IF($B12=VLOOKUP(L$10,'Drop Down Data - DO NOT DELETE'!$B$17:$F$27,2),(+$C12*$D12*VLOOKUP(L$10,'Drop Down Data - DO NOT DELETE'!$B$17:$F$27,5)),"     ---")</f>
        <v xml:space="preserve">     ---</v>
      </c>
      <c r="M12" s="91" t="str">
        <f>IF($B12=VLOOKUP(M$10,'Drop Down Data - DO NOT DELETE'!$B$17:$F$27,2),(+$C12*$D12*VLOOKUP(M$10,'Drop Down Data - DO NOT DELETE'!$B$17:$F$27,5)),"     ---")</f>
        <v xml:space="preserve">     ---</v>
      </c>
      <c r="N12" s="73" t="str">
        <f>IF($B12=VLOOKUP(N$10,'Drop Down Data - DO NOT DELETE'!$B$17:$F$27,2),(+$C12*$D12*VLOOKUP(N$10,'Drop Down Data - DO NOT DELETE'!$B$17:$F$27,5)),"     ---")</f>
        <v xml:space="preserve">     ---</v>
      </c>
      <c r="O12" s="73" t="str">
        <f>IF($B12=VLOOKUP(O$10,'Drop Down Data - DO NOT DELETE'!$B$17:$F$27,2),(+$C12*$D12*VLOOKUP(O$10,'Drop Down Data - DO NOT DELETE'!$B$17:$F$27,5)),"     ---")</f>
        <v xml:space="preserve">     ---</v>
      </c>
      <c r="Q12" s="697"/>
      <c r="R12" s="697"/>
      <c r="S12" s="697"/>
    </row>
    <row r="13" spans="1:19" ht="18" customHeight="1" x14ac:dyDescent="0.2">
      <c r="A13" s="90"/>
      <c r="B13" s="75"/>
      <c r="C13" s="75"/>
      <c r="D13" s="72"/>
      <c r="E13" s="73" t="str">
        <f>IF($B13=VLOOKUP(E$10,'Drop Down Data - DO NOT DELETE'!$B$17:$F$27,2),(+$C13*$D13*VLOOKUP(E$10,'Drop Down Data - DO NOT DELETE'!$B$17:$F$27,5)),"     ---")</f>
        <v xml:space="preserve">     ---</v>
      </c>
      <c r="F13" s="73" t="str">
        <f>IF($B13=VLOOKUP(F$10,'Drop Down Data - DO NOT DELETE'!$B$17:$F$27,2),(+$C13*$D13*VLOOKUP(F$10,'Drop Down Data - DO NOT DELETE'!$B$17:$F$27,5)),"     ---")</f>
        <v xml:space="preserve">     ---</v>
      </c>
      <c r="G13" s="73" t="str">
        <f>IF($B13=VLOOKUP(G$10,'Drop Down Data - DO NOT DELETE'!$B$17:$F$27,2),(+$C13*$D13*VLOOKUP(G$10,'Drop Down Data - DO NOT DELETE'!$B$17:$F$27,5)),"     ---")</f>
        <v xml:space="preserve">     ---</v>
      </c>
      <c r="H13" s="73" t="str">
        <f>IF($B13=VLOOKUP(H$10,'Drop Down Data - DO NOT DELETE'!$B$17:$F$27,2),(+$C13*$D13*VLOOKUP(H$10,'Drop Down Data - DO NOT DELETE'!$B$17:$F$27,5)),"     ---")</f>
        <v xml:space="preserve">     ---</v>
      </c>
      <c r="I13" s="73" t="str">
        <f>IF($B13=VLOOKUP(I$10,'Drop Down Data - DO NOT DELETE'!$B$17:$F$27,2),(+$C13*$D13*VLOOKUP(I$10,'Drop Down Data - DO NOT DELETE'!$B$17:$F$27,5)),"     ---")</f>
        <v xml:space="preserve">     ---</v>
      </c>
      <c r="J13" s="73" t="str">
        <f>IF($B13=VLOOKUP(J$10,'Drop Down Data - DO NOT DELETE'!$B$17:$F$27,2),(+$C13*$D13*VLOOKUP(J$10,'Drop Down Data - DO NOT DELETE'!$B$17:$F$27,5)),"     ---")</f>
        <v xml:space="preserve">     ---</v>
      </c>
      <c r="K13" s="73" t="str">
        <f>IF($B13=VLOOKUP(K$10,'Drop Down Data - DO NOT DELETE'!$B$17:$F$27,2),(+$C13*$D13*VLOOKUP(K$10,'Drop Down Data - DO NOT DELETE'!$B$17:$F$27,5)),"     ---")</f>
        <v xml:space="preserve">     ---</v>
      </c>
      <c r="L13" s="73" t="str">
        <f>IF($B13=VLOOKUP(L$10,'Drop Down Data - DO NOT DELETE'!$B$17:$F$27,2),(+$C13*$D13*VLOOKUP(L$10,'Drop Down Data - DO NOT DELETE'!$B$17:$F$27,5)),"     ---")</f>
        <v xml:space="preserve">     ---</v>
      </c>
      <c r="M13" s="91" t="str">
        <f>IF($B13=VLOOKUP(M$10,'Drop Down Data - DO NOT DELETE'!$B$17:$F$27,2),(+$C13*$D13*VLOOKUP(M$10,'Drop Down Data - DO NOT DELETE'!$B$17:$F$27,5)),"     ---")</f>
        <v xml:space="preserve">     ---</v>
      </c>
      <c r="N13" s="73" t="str">
        <f>IF($B13=VLOOKUP(N$10,'Drop Down Data - DO NOT DELETE'!$B$17:$F$27,2),(+$C13*$D13*VLOOKUP(N$10,'Drop Down Data - DO NOT DELETE'!$B$17:$F$27,5)),"     ---")</f>
        <v xml:space="preserve">     ---</v>
      </c>
      <c r="O13" s="73" t="str">
        <f>IF($B13=VLOOKUP(O$10,'Drop Down Data - DO NOT DELETE'!$B$17:$F$27,2),(+$C13*$D13*VLOOKUP(O$10,'Drop Down Data - DO NOT DELETE'!$B$17:$F$27,5)),"     ---")</f>
        <v xml:space="preserve">     ---</v>
      </c>
      <c r="Q13" s="697"/>
      <c r="R13" s="697"/>
      <c r="S13" s="697"/>
    </row>
    <row r="14" spans="1:19" ht="18" customHeight="1" x14ac:dyDescent="0.2">
      <c r="A14" s="90"/>
      <c r="B14" s="75">
        <v>4</v>
      </c>
      <c r="C14" s="75">
        <v>2</v>
      </c>
      <c r="D14" s="72">
        <v>5</v>
      </c>
      <c r="E14" s="73" t="str">
        <f>IF($B14=VLOOKUP(E$10,'Drop Down Data - DO NOT DELETE'!$B$17:$F$27,2),(+$C14*$D14*VLOOKUP(E$10,'Drop Down Data - DO NOT DELETE'!$B$17:$F$27,5)),"     ---")</f>
        <v xml:space="preserve">     ---</v>
      </c>
      <c r="F14" s="73">
        <f>IF($B14=VLOOKUP(F$10,'Drop Down Data - DO NOT DELETE'!$B$17:$F$27,2),(+$C14*$D14*VLOOKUP(F$10,'Drop Down Data - DO NOT DELETE'!$B$17:$F$27,5)),"     ---")</f>
        <v>6.6800000000000006</v>
      </c>
      <c r="G14" s="73" t="str">
        <f>IF($B14=VLOOKUP(G$10,'Drop Down Data - DO NOT DELETE'!$B$17:$F$27,2),(+$C14*$D14*VLOOKUP(G$10,'Drop Down Data - DO NOT DELETE'!$B$17:$F$27,5)),"     ---")</f>
        <v xml:space="preserve">     ---</v>
      </c>
      <c r="H14" s="73" t="str">
        <f>IF($B14=VLOOKUP(H$10,'Drop Down Data - DO NOT DELETE'!$B$17:$F$27,2),(+$C14*$D14*VLOOKUP(H$10,'Drop Down Data - DO NOT DELETE'!$B$17:$F$27,5)),"     ---")</f>
        <v xml:space="preserve">     ---</v>
      </c>
      <c r="I14" s="73" t="str">
        <f>IF($B14=VLOOKUP(I$10,'Drop Down Data - DO NOT DELETE'!$B$17:$F$27,2),(+$C14*$D14*VLOOKUP(I$10,'Drop Down Data - DO NOT DELETE'!$B$17:$F$27,5)),"     ---")</f>
        <v xml:space="preserve">     ---</v>
      </c>
      <c r="J14" s="73" t="str">
        <f>IF($B14=VLOOKUP(J$10,'Drop Down Data - DO NOT DELETE'!$B$17:$F$27,2),(+$C14*$D14*VLOOKUP(J$10,'Drop Down Data - DO NOT DELETE'!$B$17:$F$27,5)),"     ---")</f>
        <v xml:space="preserve">     ---</v>
      </c>
      <c r="K14" s="73" t="str">
        <f>IF($B14=VLOOKUP(K$10,'Drop Down Data - DO NOT DELETE'!$B$17:$F$27,2),(+$C14*$D14*VLOOKUP(K$10,'Drop Down Data - DO NOT DELETE'!$B$17:$F$27,5)),"     ---")</f>
        <v xml:space="preserve">     ---</v>
      </c>
      <c r="L14" s="73" t="str">
        <f>IF($B14=VLOOKUP(L$10,'Drop Down Data - DO NOT DELETE'!$B$17:$F$27,2),(+$C14*$D14*VLOOKUP(L$10,'Drop Down Data - DO NOT DELETE'!$B$17:$F$27,5)),"     ---")</f>
        <v xml:space="preserve">     ---</v>
      </c>
      <c r="M14" s="91" t="str">
        <f>IF($B14=VLOOKUP(M$10,'Drop Down Data - DO NOT DELETE'!$B$17:$F$27,2),(+$C14*$D14*VLOOKUP(M$10,'Drop Down Data - DO NOT DELETE'!$B$17:$F$27,5)),"     ---")</f>
        <v xml:space="preserve">     ---</v>
      </c>
      <c r="N14" s="73" t="str">
        <f>IF($B14=VLOOKUP(N$10,'Drop Down Data - DO NOT DELETE'!$B$17:$F$27,2),(+$C14*$D14*VLOOKUP(N$10,'Drop Down Data - DO NOT DELETE'!$B$17:$F$27,5)),"     ---")</f>
        <v xml:space="preserve">     ---</v>
      </c>
      <c r="O14" s="73" t="str">
        <f>IF($B14=VLOOKUP(O$10,'Drop Down Data - DO NOT DELETE'!$B$17:$F$27,2),(+$C14*$D14*VLOOKUP(O$10,'Drop Down Data - DO NOT DELETE'!$B$17:$F$27,5)),"     ---")</f>
        <v xml:space="preserve">     ---</v>
      </c>
    </row>
    <row r="15" spans="1:19" ht="18" customHeight="1" x14ac:dyDescent="0.2">
      <c r="A15" s="90"/>
      <c r="B15" s="75"/>
      <c r="C15" s="75"/>
      <c r="D15" s="72"/>
      <c r="E15" s="73" t="str">
        <f>IF($B15=VLOOKUP(E$10,'Drop Down Data - DO NOT DELETE'!$B$17:$F$27,2),(+$C15*$D15*VLOOKUP(E$10,'Drop Down Data - DO NOT DELETE'!$B$17:$F$27,5)),"     ---")</f>
        <v xml:space="preserve">     ---</v>
      </c>
      <c r="F15" s="73" t="str">
        <f>IF($B15=VLOOKUP(F$10,'Drop Down Data - DO NOT DELETE'!$B$17:$F$27,2),(+$C15*$D15*VLOOKUP(F$10,'Drop Down Data - DO NOT DELETE'!$B$17:$F$27,5)),"     ---")</f>
        <v xml:space="preserve">     ---</v>
      </c>
      <c r="G15" s="73" t="str">
        <f>IF($B15=VLOOKUP(G$10,'Drop Down Data - DO NOT DELETE'!$B$17:$F$27,2),(+$C15*$D15*VLOOKUP(G$10,'Drop Down Data - DO NOT DELETE'!$B$17:$F$27,5)),"     ---")</f>
        <v xml:space="preserve">     ---</v>
      </c>
      <c r="H15" s="73" t="str">
        <f>IF($B15=VLOOKUP(H$10,'Drop Down Data - DO NOT DELETE'!$B$17:$F$27,2),(+$C15*$D15*VLOOKUP(H$10,'Drop Down Data - DO NOT DELETE'!$B$17:$F$27,5)),"     ---")</f>
        <v xml:space="preserve">     ---</v>
      </c>
      <c r="I15" s="73" t="str">
        <f>IF($B15=VLOOKUP(I$10,'Drop Down Data - DO NOT DELETE'!$B$17:$F$27,2),(+$C15*$D15*VLOOKUP(I$10,'Drop Down Data - DO NOT DELETE'!$B$17:$F$27,5)),"     ---")</f>
        <v xml:space="preserve">     ---</v>
      </c>
      <c r="J15" s="73" t="str">
        <f>IF($B15=VLOOKUP(J$10,'Drop Down Data - DO NOT DELETE'!$B$17:$F$27,2),(+$C15*$D15*VLOOKUP(J$10,'Drop Down Data - DO NOT DELETE'!$B$17:$F$27,5)),"     ---")</f>
        <v xml:space="preserve">     ---</v>
      </c>
      <c r="K15" s="73" t="str">
        <f>IF($B15=VLOOKUP(K$10,'Drop Down Data - DO NOT DELETE'!$B$17:$F$27,2),(+$C15*$D15*VLOOKUP(K$10,'Drop Down Data - DO NOT DELETE'!$B$17:$F$27,5)),"     ---")</f>
        <v xml:space="preserve">     ---</v>
      </c>
      <c r="L15" s="73" t="str">
        <f>IF($B15=VLOOKUP(L$10,'Drop Down Data - DO NOT DELETE'!$B$17:$F$27,2),(+$C15*$D15*VLOOKUP(L$10,'Drop Down Data - DO NOT DELETE'!$B$17:$F$27,5)),"     ---")</f>
        <v xml:space="preserve">     ---</v>
      </c>
      <c r="M15" s="91" t="str">
        <f>IF($B15=VLOOKUP(M$10,'Drop Down Data - DO NOT DELETE'!$B$17:$F$27,2),(+$C15*$D15*VLOOKUP(M$10,'Drop Down Data - DO NOT DELETE'!$B$17:$F$27,5)),"     ---")</f>
        <v xml:space="preserve">     ---</v>
      </c>
      <c r="N15" s="73" t="str">
        <f>IF($B15=VLOOKUP(N$10,'Drop Down Data - DO NOT DELETE'!$B$17:$F$27,2),(+$C15*$D15*VLOOKUP(N$10,'Drop Down Data - DO NOT DELETE'!$B$17:$F$27,5)),"     ---")</f>
        <v xml:space="preserve">     ---</v>
      </c>
      <c r="O15" s="73" t="str">
        <f>IF($B15=VLOOKUP(O$10,'Drop Down Data - DO NOT DELETE'!$B$17:$F$27,2),(+$C15*$D15*VLOOKUP(O$10,'Drop Down Data - DO NOT DELETE'!$B$17:$F$27,5)),"     ---")</f>
        <v xml:space="preserve">     ---</v>
      </c>
    </row>
    <row r="16" spans="1:19" ht="18" customHeight="1" x14ac:dyDescent="0.2">
      <c r="A16" s="90"/>
      <c r="B16" s="75">
        <v>5</v>
      </c>
      <c r="C16" s="75">
        <v>2</v>
      </c>
      <c r="D16" s="72">
        <v>5</v>
      </c>
      <c r="E16" s="73" t="str">
        <f>IF($B16=VLOOKUP(E$10,'Drop Down Data - DO NOT DELETE'!$B$17:$F$27,2),(+$C16*$D16*VLOOKUP(E$10,'Drop Down Data - DO NOT DELETE'!$B$17:$F$27,5)),"     ---")</f>
        <v xml:space="preserve">     ---</v>
      </c>
      <c r="F16" s="73" t="str">
        <f>IF($B16=VLOOKUP(F$10,'Drop Down Data - DO NOT DELETE'!$B$17:$F$27,2),(+$C16*$D16*VLOOKUP(F$10,'Drop Down Data - DO NOT DELETE'!$B$17:$F$27,5)),"     ---")</f>
        <v xml:space="preserve">     ---</v>
      </c>
      <c r="G16" s="73">
        <f>IF($B16=VLOOKUP(G$10,'Drop Down Data - DO NOT DELETE'!$B$17:$F$27,2),(+$C16*$D16*VLOOKUP(G$10,'Drop Down Data - DO NOT DELETE'!$B$17:$F$27,5)),"     ---")</f>
        <v>10.43</v>
      </c>
      <c r="H16" s="73" t="str">
        <f>IF($B16=VLOOKUP(H$10,'Drop Down Data - DO NOT DELETE'!$B$17:$F$27,2),(+$C16*$D16*VLOOKUP(H$10,'Drop Down Data - DO NOT DELETE'!$B$17:$F$27,5)),"     ---")</f>
        <v xml:space="preserve">     ---</v>
      </c>
      <c r="I16" s="73" t="str">
        <f>IF($B16=VLOOKUP(I$10,'Drop Down Data - DO NOT DELETE'!$B$17:$F$27,2),(+$C16*$D16*VLOOKUP(I$10,'Drop Down Data - DO NOT DELETE'!$B$17:$F$27,5)),"     ---")</f>
        <v xml:space="preserve">     ---</v>
      </c>
      <c r="J16" s="73" t="str">
        <f>IF($B16=VLOOKUP(J$10,'Drop Down Data - DO NOT DELETE'!$B$17:$F$27,2),(+$C16*$D16*VLOOKUP(J$10,'Drop Down Data - DO NOT DELETE'!$B$17:$F$27,5)),"     ---")</f>
        <v xml:space="preserve">     ---</v>
      </c>
      <c r="K16" s="73" t="str">
        <f>IF($B16=VLOOKUP(K$10,'Drop Down Data - DO NOT DELETE'!$B$17:$F$27,2),(+$C16*$D16*VLOOKUP(K$10,'Drop Down Data - DO NOT DELETE'!$B$17:$F$27,5)),"     ---")</f>
        <v xml:space="preserve">     ---</v>
      </c>
      <c r="L16" s="73" t="str">
        <f>IF($B16=VLOOKUP(L$10,'Drop Down Data - DO NOT DELETE'!$B$17:$F$27,2),(+$C16*$D16*VLOOKUP(L$10,'Drop Down Data - DO NOT DELETE'!$B$17:$F$27,5)),"     ---")</f>
        <v xml:space="preserve">     ---</v>
      </c>
      <c r="M16" s="91" t="str">
        <f>IF($B16=VLOOKUP(M$10,'Drop Down Data - DO NOT DELETE'!$B$17:$F$27,2),(+$C16*$D16*VLOOKUP(M$10,'Drop Down Data - DO NOT DELETE'!$B$17:$F$27,5)),"     ---")</f>
        <v xml:space="preserve">     ---</v>
      </c>
      <c r="N16" s="73" t="str">
        <f>IF($B16=VLOOKUP(N$10,'Drop Down Data - DO NOT DELETE'!$B$17:$F$27,2),(+$C16*$D16*VLOOKUP(N$10,'Drop Down Data - DO NOT DELETE'!$B$17:$F$27,5)),"     ---")</f>
        <v xml:space="preserve">     ---</v>
      </c>
      <c r="O16" s="73" t="str">
        <f>IF($B16=VLOOKUP(O$10,'Drop Down Data - DO NOT DELETE'!$B$17:$F$27,2),(+$C16*$D16*VLOOKUP(O$10,'Drop Down Data - DO NOT DELETE'!$B$17:$F$27,5)),"     ---")</f>
        <v xml:space="preserve">     ---</v>
      </c>
    </row>
    <row r="17" spans="1:15" ht="18" customHeight="1" x14ac:dyDescent="0.2">
      <c r="A17" s="173"/>
      <c r="B17" s="75"/>
      <c r="C17" s="75"/>
      <c r="D17" s="72"/>
      <c r="E17" s="73" t="str">
        <f>IF($B17=VLOOKUP(E$10,'Drop Down Data - DO NOT DELETE'!$B$17:$F$27,2),(+$C17*$D17*VLOOKUP(E$10,'Drop Down Data - DO NOT DELETE'!$B$17:$F$27,5)),"     ---")</f>
        <v xml:space="preserve">     ---</v>
      </c>
      <c r="F17" s="73" t="str">
        <f>IF($B17=VLOOKUP(F$10,'Drop Down Data - DO NOT DELETE'!$B$17:$F$27,2),(+$C17*$D17*VLOOKUP(F$10,'Drop Down Data - DO NOT DELETE'!$B$17:$F$27,5)),"     ---")</f>
        <v xml:space="preserve">     ---</v>
      </c>
      <c r="G17" s="73" t="str">
        <f>IF($B17=VLOOKUP(G$10,'Drop Down Data - DO NOT DELETE'!$B$17:$F$27,2),(+$C17*$D17*VLOOKUP(G$10,'Drop Down Data - DO NOT DELETE'!$B$17:$F$27,5)),"     ---")</f>
        <v xml:space="preserve">     ---</v>
      </c>
      <c r="H17" s="73" t="str">
        <f>IF($B17=VLOOKUP(H$10,'Drop Down Data - DO NOT DELETE'!$B$17:$F$27,2),(+$C17*$D17*VLOOKUP(H$10,'Drop Down Data - DO NOT DELETE'!$B$17:$F$27,5)),"     ---")</f>
        <v xml:space="preserve">     ---</v>
      </c>
      <c r="I17" s="73" t="str">
        <f>IF($B17=VLOOKUP(I$10,'Drop Down Data - DO NOT DELETE'!$B$17:$F$27,2),(+$C17*$D17*VLOOKUP(I$10,'Drop Down Data - DO NOT DELETE'!$B$17:$F$27,5)),"     ---")</f>
        <v xml:space="preserve">     ---</v>
      </c>
      <c r="J17" s="73" t="str">
        <f>IF($B17=VLOOKUP(J$10,'Drop Down Data - DO NOT DELETE'!$B$17:$F$27,2),(+$C17*$D17*VLOOKUP(J$10,'Drop Down Data - DO NOT DELETE'!$B$17:$F$27,5)),"     ---")</f>
        <v xml:space="preserve">     ---</v>
      </c>
      <c r="K17" s="73" t="str">
        <f>IF($B17=VLOOKUP(K$10,'Drop Down Data - DO NOT DELETE'!$B$17:$F$27,2),(+$C17*$D17*VLOOKUP(K$10,'Drop Down Data - DO NOT DELETE'!$B$17:$F$27,5)),"     ---")</f>
        <v xml:space="preserve">     ---</v>
      </c>
      <c r="L17" s="73" t="str">
        <f>IF($B17=VLOOKUP(L$10,'Drop Down Data - DO NOT DELETE'!$B$17:$F$27,2),(+$C17*$D17*VLOOKUP(L$10,'Drop Down Data - DO NOT DELETE'!$B$17:$F$27,5)),"     ---")</f>
        <v xml:space="preserve">     ---</v>
      </c>
      <c r="M17" s="91" t="str">
        <f>IF($B17=VLOOKUP(M$10,'Drop Down Data - DO NOT DELETE'!$B$17:$F$27,2),(+$C17*$D17*VLOOKUP(M$10,'Drop Down Data - DO NOT DELETE'!$B$17:$F$27,5)),"     ---")</f>
        <v xml:space="preserve">     ---</v>
      </c>
      <c r="N17" s="73" t="str">
        <f>IF($B17=VLOOKUP(N$10,'Drop Down Data - DO NOT DELETE'!$B$17:$F$27,2),(+$C17*$D17*VLOOKUP(N$10,'Drop Down Data - DO NOT DELETE'!$B$17:$F$27,5)),"     ---")</f>
        <v xml:space="preserve">     ---</v>
      </c>
      <c r="O17" s="73" t="str">
        <f>IF($B17=VLOOKUP(O$10,'Drop Down Data - DO NOT DELETE'!$B$17:$F$27,2),(+$C17*$D17*VLOOKUP(O$10,'Drop Down Data - DO NOT DELETE'!$B$17:$F$27,5)),"     ---")</f>
        <v xml:space="preserve">     ---</v>
      </c>
    </row>
    <row r="18" spans="1:15" ht="18" customHeight="1" x14ac:dyDescent="0.2">
      <c r="A18" s="173"/>
      <c r="B18" s="75">
        <v>6</v>
      </c>
      <c r="C18" s="75">
        <v>2</v>
      </c>
      <c r="D18" s="72">
        <v>5</v>
      </c>
      <c r="E18" s="73" t="str">
        <f>IF($B18=VLOOKUP(E$10,'Drop Down Data - DO NOT DELETE'!$B$17:$F$27,2),(+$C18*$D18*VLOOKUP(E$10,'Drop Down Data - DO NOT DELETE'!$B$17:$F$27,5)),"     ---")</f>
        <v xml:space="preserve">     ---</v>
      </c>
      <c r="F18" s="73" t="str">
        <f>IF($B18=VLOOKUP(F$10,'Drop Down Data - DO NOT DELETE'!$B$17:$F$27,2),(+$C18*$D18*VLOOKUP(F$10,'Drop Down Data - DO NOT DELETE'!$B$17:$F$27,5)),"     ---")</f>
        <v xml:space="preserve">     ---</v>
      </c>
      <c r="G18" s="73" t="str">
        <f>IF($B18=VLOOKUP(G$10,'Drop Down Data - DO NOT DELETE'!$B$17:$F$27,2),(+$C18*$D18*VLOOKUP(G$10,'Drop Down Data - DO NOT DELETE'!$B$17:$F$27,5)),"     ---")</f>
        <v xml:space="preserve">     ---</v>
      </c>
      <c r="H18" s="73">
        <f>IF($B18=VLOOKUP(H$10,'Drop Down Data - DO NOT DELETE'!$B$17:$F$27,2),(+$C18*$D18*VLOOKUP(H$10,'Drop Down Data - DO NOT DELETE'!$B$17:$F$27,5)),"     ---")</f>
        <v>15.02</v>
      </c>
      <c r="I18" s="73" t="str">
        <f>IF($B18=VLOOKUP(I$10,'Drop Down Data - DO NOT DELETE'!$B$17:$F$27,2),(+$C18*$D18*VLOOKUP(I$10,'Drop Down Data - DO NOT DELETE'!$B$17:$F$27,5)),"     ---")</f>
        <v xml:space="preserve">     ---</v>
      </c>
      <c r="J18" s="73" t="str">
        <f>IF($B18=VLOOKUP(J$10,'Drop Down Data - DO NOT DELETE'!$B$17:$F$27,2),(+$C18*$D18*VLOOKUP(J$10,'Drop Down Data - DO NOT DELETE'!$B$17:$F$27,5)),"     ---")</f>
        <v xml:space="preserve">     ---</v>
      </c>
      <c r="K18" s="73" t="str">
        <f>IF($B18=VLOOKUP(K$10,'Drop Down Data - DO NOT DELETE'!$B$17:$F$27,2),(+$C18*$D18*VLOOKUP(K$10,'Drop Down Data - DO NOT DELETE'!$B$17:$F$27,5)),"     ---")</f>
        <v xml:space="preserve">     ---</v>
      </c>
      <c r="L18" s="73" t="str">
        <f>IF($B18=VLOOKUP(L$10,'Drop Down Data - DO NOT DELETE'!$B$17:$F$27,2),(+$C18*$D18*VLOOKUP(L$10,'Drop Down Data - DO NOT DELETE'!$B$17:$F$27,5)),"     ---")</f>
        <v xml:space="preserve">     ---</v>
      </c>
      <c r="M18" s="91" t="str">
        <f>IF($B18=VLOOKUP(M$10,'Drop Down Data - DO NOT DELETE'!$B$17:$F$27,2),(+$C18*$D18*VLOOKUP(M$10,'Drop Down Data - DO NOT DELETE'!$B$17:$F$27,5)),"     ---")</f>
        <v xml:space="preserve">     ---</v>
      </c>
      <c r="N18" s="73" t="str">
        <f>IF($B18=VLOOKUP(N$10,'Drop Down Data - DO NOT DELETE'!$B$17:$F$27,2),(+$C18*$D18*VLOOKUP(N$10,'Drop Down Data - DO NOT DELETE'!$B$17:$F$27,5)),"     ---")</f>
        <v xml:space="preserve">     ---</v>
      </c>
      <c r="O18" s="73" t="str">
        <f>IF($B18=VLOOKUP(O$10,'Drop Down Data - DO NOT DELETE'!$B$17:$F$27,2),(+$C18*$D18*VLOOKUP(O$10,'Drop Down Data - DO NOT DELETE'!$B$17:$F$27,5)),"     ---")</f>
        <v xml:space="preserve">     ---</v>
      </c>
    </row>
    <row r="19" spans="1:15" ht="18" customHeight="1" x14ac:dyDescent="0.2">
      <c r="A19" s="173"/>
      <c r="B19" s="75"/>
      <c r="C19" s="75"/>
      <c r="D19" s="72"/>
      <c r="E19" s="73" t="str">
        <f>IF($B19=VLOOKUP(E$10,'Drop Down Data - DO NOT DELETE'!$B$17:$F$27,2),(+$C19*$D19*VLOOKUP(E$10,'Drop Down Data - DO NOT DELETE'!$B$17:$F$27,5)),"     ---")</f>
        <v xml:space="preserve">     ---</v>
      </c>
      <c r="F19" s="73" t="str">
        <f>IF($B19=VLOOKUP(F$10,'Drop Down Data - DO NOT DELETE'!$B$17:$F$27,2),(+$C19*$D19*VLOOKUP(F$10,'Drop Down Data - DO NOT DELETE'!$B$17:$F$27,5)),"     ---")</f>
        <v xml:space="preserve">     ---</v>
      </c>
      <c r="G19" s="73" t="str">
        <f>IF($B19=VLOOKUP(G$10,'Drop Down Data - DO NOT DELETE'!$B$17:$F$27,2),(+$C19*$D19*VLOOKUP(G$10,'Drop Down Data - DO NOT DELETE'!$B$17:$F$27,5)),"     ---")</f>
        <v xml:space="preserve">     ---</v>
      </c>
      <c r="H19" s="73" t="str">
        <f>IF($B19=VLOOKUP(H$10,'Drop Down Data - DO NOT DELETE'!$B$17:$F$27,2),(+$C19*$D19*VLOOKUP(H$10,'Drop Down Data - DO NOT DELETE'!$B$17:$F$27,5)),"     ---")</f>
        <v xml:space="preserve">     ---</v>
      </c>
      <c r="I19" s="73" t="str">
        <f>IF($B19=VLOOKUP(I$10,'Drop Down Data - DO NOT DELETE'!$B$17:$F$27,2),(+$C19*$D19*VLOOKUP(I$10,'Drop Down Data - DO NOT DELETE'!$B$17:$F$27,5)),"     ---")</f>
        <v xml:space="preserve">     ---</v>
      </c>
      <c r="J19" s="73" t="str">
        <f>IF($B19=VLOOKUP(J$10,'Drop Down Data - DO NOT DELETE'!$B$17:$F$27,2),(+$C19*$D19*VLOOKUP(J$10,'Drop Down Data - DO NOT DELETE'!$B$17:$F$27,5)),"     ---")</f>
        <v xml:space="preserve">     ---</v>
      </c>
      <c r="K19" s="73" t="str">
        <f>IF($B19=VLOOKUP(K$10,'Drop Down Data - DO NOT DELETE'!$B$17:$F$27,2),(+$C19*$D19*VLOOKUP(K$10,'Drop Down Data - DO NOT DELETE'!$B$17:$F$27,5)),"     ---")</f>
        <v xml:space="preserve">     ---</v>
      </c>
      <c r="L19" s="73" t="str">
        <f>IF($B19=VLOOKUP(L$10,'Drop Down Data - DO NOT DELETE'!$B$17:$F$27,2),(+$C19*$D19*VLOOKUP(L$10,'Drop Down Data - DO NOT DELETE'!$B$17:$F$27,5)),"     ---")</f>
        <v xml:space="preserve">     ---</v>
      </c>
      <c r="M19" s="91" t="str">
        <f>IF($B19=VLOOKUP(M$10,'Drop Down Data - DO NOT DELETE'!$B$17:$F$27,2),(+$C19*$D19*VLOOKUP(M$10,'Drop Down Data - DO NOT DELETE'!$B$17:$F$27,5)),"     ---")</f>
        <v xml:space="preserve">     ---</v>
      </c>
      <c r="N19" s="73" t="str">
        <f>IF($B19=VLOOKUP(N$10,'Drop Down Data - DO NOT DELETE'!$B$17:$F$27,2),(+$C19*$D19*VLOOKUP(N$10,'Drop Down Data - DO NOT DELETE'!$B$17:$F$27,5)),"     ---")</f>
        <v xml:space="preserve">     ---</v>
      </c>
      <c r="O19" s="73" t="str">
        <f>IF($B19=VLOOKUP(O$10,'Drop Down Data - DO NOT DELETE'!$B$17:$F$27,2),(+$C19*$D19*VLOOKUP(O$10,'Drop Down Data - DO NOT DELETE'!$B$17:$F$27,5)),"     ---")</f>
        <v xml:space="preserve">     ---</v>
      </c>
    </row>
    <row r="20" spans="1:15" ht="18" customHeight="1" x14ac:dyDescent="0.2">
      <c r="A20" s="173"/>
      <c r="B20" s="75">
        <v>7</v>
      </c>
      <c r="C20" s="75">
        <v>2</v>
      </c>
      <c r="D20" s="72">
        <v>5</v>
      </c>
      <c r="E20" s="73" t="str">
        <f>IF($B20=VLOOKUP(E$10,'Drop Down Data - DO NOT DELETE'!$B$17:$F$27,2),(+$C20*$D20*VLOOKUP(E$10,'Drop Down Data - DO NOT DELETE'!$B$17:$F$27,5)),"     ---")</f>
        <v xml:space="preserve">     ---</v>
      </c>
      <c r="F20" s="73" t="str">
        <f>IF($B20=VLOOKUP(F$10,'Drop Down Data - DO NOT DELETE'!$B$17:$F$27,2),(+$C20*$D20*VLOOKUP(F$10,'Drop Down Data - DO NOT DELETE'!$B$17:$F$27,5)),"     ---")</f>
        <v xml:space="preserve">     ---</v>
      </c>
      <c r="G20" s="73" t="str">
        <f>IF($B20=VLOOKUP(G$10,'Drop Down Data - DO NOT DELETE'!$B$17:$F$27,2),(+$C20*$D20*VLOOKUP(G$10,'Drop Down Data - DO NOT DELETE'!$B$17:$F$27,5)),"     ---")</f>
        <v xml:space="preserve">     ---</v>
      </c>
      <c r="H20" s="73" t="str">
        <f>IF($B20=VLOOKUP(H$10,'Drop Down Data - DO NOT DELETE'!$B$17:$F$27,2),(+$C20*$D20*VLOOKUP(H$10,'Drop Down Data - DO NOT DELETE'!$B$17:$F$27,5)),"     ---")</f>
        <v xml:space="preserve">     ---</v>
      </c>
      <c r="I20" s="73">
        <f>IF($B20=VLOOKUP(I$10,'Drop Down Data - DO NOT DELETE'!$B$17:$F$27,2),(+$C20*$D20*VLOOKUP(I$10,'Drop Down Data - DO NOT DELETE'!$B$17:$F$27,5)),"     ---")</f>
        <v>20.440000000000001</v>
      </c>
      <c r="J20" s="73" t="str">
        <f>IF($B20=VLOOKUP(J$10,'Drop Down Data - DO NOT DELETE'!$B$17:$F$27,2),(+$C20*$D20*VLOOKUP(J$10,'Drop Down Data - DO NOT DELETE'!$B$17:$F$27,5)),"     ---")</f>
        <v xml:space="preserve">     ---</v>
      </c>
      <c r="K20" s="73" t="str">
        <f>IF($B20=VLOOKUP(K$10,'Drop Down Data - DO NOT DELETE'!$B$17:$F$27,2),(+$C20*$D20*VLOOKUP(K$10,'Drop Down Data - DO NOT DELETE'!$B$17:$F$27,5)),"     ---")</f>
        <v xml:space="preserve">     ---</v>
      </c>
      <c r="L20" s="73" t="str">
        <f>IF($B20=VLOOKUP(L$10,'Drop Down Data - DO NOT DELETE'!$B$17:$F$27,2),(+$C20*$D20*VLOOKUP(L$10,'Drop Down Data - DO NOT DELETE'!$B$17:$F$27,5)),"     ---")</f>
        <v xml:space="preserve">     ---</v>
      </c>
      <c r="M20" s="91" t="str">
        <f>IF($B20=VLOOKUP(M$10,'Drop Down Data - DO NOT DELETE'!$B$17:$F$27,2),(+$C20*$D20*VLOOKUP(M$10,'Drop Down Data - DO NOT DELETE'!$B$17:$F$27,5)),"     ---")</f>
        <v xml:space="preserve">     ---</v>
      </c>
      <c r="N20" s="73" t="str">
        <f>IF($B20=VLOOKUP(N$10,'Drop Down Data - DO NOT DELETE'!$B$17:$F$27,2),(+$C20*$D20*VLOOKUP(N$10,'Drop Down Data - DO NOT DELETE'!$B$17:$F$27,5)),"     ---")</f>
        <v xml:space="preserve">     ---</v>
      </c>
      <c r="O20" s="73" t="str">
        <f>IF($B20=VLOOKUP(O$10,'Drop Down Data - DO NOT DELETE'!$B$17:$F$27,2),(+$C20*$D20*VLOOKUP(O$10,'Drop Down Data - DO NOT DELETE'!$B$17:$F$27,5)),"     ---")</f>
        <v xml:space="preserve">     ---</v>
      </c>
    </row>
    <row r="21" spans="1:15" ht="18" customHeight="1" x14ac:dyDescent="0.2">
      <c r="A21" s="173"/>
      <c r="B21" s="75"/>
      <c r="C21" s="75"/>
      <c r="D21" s="72"/>
      <c r="E21" s="73" t="str">
        <f>IF($B21=VLOOKUP(E$10,'Drop Down Data - DO NOT DELETE'!$B$17:$F$27,2),(+$C21*$D21*VLOOKUP(E$10,'Drop Down Data - DO NOT DELETE'!$B$17:$F$27,5)),"     ---")</f>
        <v xml:space="preserve">     ---</v>
      </c>
      <c r="F21" s="73" t="str">
        <f>IF($B21=VLOOKUP(F$10,'Drop Down Data - DO NOT DELETE'!$B$17:$F$27,2),(+$C21*$D21*VLOOKUP(F$10,'Drop Down Data - DO NOT DELETE'!$B$17:$F$27,5)),"     ---")</f>
        <v xml:space="preserve">     ---</v>
      </c>
      <c r="G21" s="73" t="str">
        <f>IF($B21=VLOOKUP(G$10,'Drop Down Data - DO NOT DELETE'!$B$17:$F$27,2),(+$C21*$D21*VLOOKUP(G$10,'Drop Down Data - DO NOT DELETE'!$B$17:$F$27,5)),"     ---")</f>
        <v xml:space="preserve">     ---</v>
      </c>
      <c r="H21" s="73" t="str">
        <f>IF($B21=VLOOKUP(H$10,'Drop Down Data - DO NOT DELETE'!$B$17:$F$27,2),(+$C21*$D21*VLOOKUP(H$10,'Drop Down Data - DO NOT DELETE'!$B$17:$F$27,5)),"     ---")</f>
        <v xml:space="preserve">     ---</v>
      </c>
      <c r="I21" s="73" t="str">
        <f>IF($B21=VLOOKUP(I$10,'Drop Down Data - DO NOT DELETE'!$B$17:$F$27,2),(+$C21*$D21*VLOOKUP(I$10,'Drop Down Data - DO NOT DELETE'!$B$17:$F$27,5)),"     ---")</f>
        <v xml:space="preserve">     ---</v>
      </c>
      <c r="J21" s="73" t="str">
        <f>IF($B21=VLOOKUP(J$10,'Drop Down Data - DO NOT DELETE'!$B$17:$F$27,2),(+$C21*$D21*VLOOKUP(J$10,'Drop Down Data - DO NOT DELETE'!$B$17:$F$27,5)),"     ---")</f>
        <v xml:space="preserve">     ---</v>
      </c>
      <c r="K21" s="73" t="str">
        <f>IF($B21=VLOOKUP(K$10,'Drop Down Data - DO NOT DELETE'!$B$17:$F$27,2),(+$C21*$D21*VLOOKUP(K$10,'Drop Down Data - DO NOT DELETE'!$B$17:$F$27,5)),"     ---")</f>
        <v xml:space="preserve">     ---</v>
      </c>
      <c r="L21" s="73" t="str">
        <f>IF($B21=VLOOKUP(L$10,'Drop Down Data - DO NOT DELETE'!$B$17:$F$27,2),(+$C21*$D21*VLOOKUP(L$10,'Drop Down Data - DO NOT DELETE'!$B$17:$F$27,5)),"     ---")</f>
        <v xml:space="preserve">     ---</v>
      </c>
      <c r="M21" s="91" t="str">
        <f>IF($B21=VLOOKUP(M$10,'Drop Down Data - DO NOT DELETE'!$B$17:$F$27,2),(+$C21*$D21*VLOOKUP(M$10,'Drop Down Data - DO NOT DELETE'!$B$17:$F$27,5)),"     ---")</f>
        <v xml:space="preserve">     ---</v>
      </c>
      <c r="N21" s="73" t="str">
        <f>IF($B21=VLOOKUP(N$10,'Drop Down Data - DO NOT DELETE'!$B$17:$F$27,2),(+$C21*$D21*VLOOKUP(N$10,'Drop Down Data - DO NOT DELETE'!$B$17:$F$27,5)),"     ---")</f>
        <v xml:space="preserve">     ---</v>
      </c>
      <c r="O21" s="73" t="str">
        <f>IF($B21=VLOOKUP(O$10,'Drop Down Data - DO NOT DELETE'!$B$17:$F$27,2),(+$C21*$D21*VLOOKUP(O$10,'Drop Down Data - DO NOT DELETE'!$B$17:$F$27,5)),"     ---")</f>
        <v xml:space="preserve">     ---</v>
      </c>
    </row>
    <row r="22" spans="1:15" ht="18" customHeight="1" x14ac:dyDescent="0.2">
      <c r="A22" s="90"/>
      <c r="B22" s="75">
        <v>8</v>
      </c>
      <c r="C22" s="75">
        <v>2</v>
      </c>
      <c r="D22" s="72">
        <v>5</v>
      </c>
      <c r="E22" s="73" t="str">
        <f>IF($B22=VLOOKUP(E$10,'Drop Down Data - DO NOT DELETE'!$B$17:$F$27,2),(+$C22*$D22*VLOOKUP(E$10,'Drop Down Data - DO NOT DELETE'!$B$17:$F$27,5)),"     ---")</f>
        <v xml:space="preserve">     ---</v>
      </c>
      <c r="F22" s="73" t="str">
        <f>IF($B22=VLOOKUP(F$10,'Drop Down Data - DO NOT DELETE'!$B$17:$F$27,2),(+$C22*$D22*VLOOKUP(F$10,'Drop Down Data - DO NOT DELETE'!$B$17:$F$27,5)),"     ---")</f>
        <v xml:space="preserve">     ---</v>
      </c>
      <c r="G22" s="73" t="str">
        <f>IF($B22=VLOOKUP(G$10,'Drop Down Data - DO NOT DELETE'!$B$17:$F$27,2),(+$C22*$D22*VLOOKUP(G$10,'Drop Down Data - DO NOT DELETE'!$B$17:$F$27,5)),"     ---")</f>
        <v xml:space="preserve">     ---</v>
      </c>
      <c r="H22" s="73" t="str">
        <f>IF($B22=VLOOKUP(H$10,'Drop Down Data - DO NOT DELETE'!$B$17:$F$27,2),(+$C22*$D22*VLOOKUP(H$10,'Drop Down Data - DO NOT DELETE'!$B$17:$F$27,5)),"     ---")</f>
        <v xml:space="preserve">     ---</v>
      </c>
      <c r="I22" s="73" t="str">
        <f>IF($B22=VLOOKUP(I$10,'Drop Down Data - DO NOT DELETE'!$B$17:$F$27,2),(+$C22*$D22*VLOOKUP(I$10,'Drop Down Data - DO NOT DELETE'!$B$17:$F$27,5)),"     ---")</f>
        <v xml:space="preserve">     ---</v>
      </c>
      <c r="J22" s="73">
        <f>IF($B22=VLOOKUP(J$10,'Drop Down Data - DO NOT DELETE'!$B$17:$F$27,2),(+$C22*$D22*VLOOKUP(J$10,'Drop Down Data - DO NOT DELETE'!$B$17:$F$27,5)),"     ---")</f>
        <v>26.7</v>
      </c>
      <c r="K22" s="73" t="str">
        <f>IF($B22=VLOOKUP(K$10,'Drop Down Data - DO NOT DELETE'!$B$17:$F$27,2),(+$C22*$D22*VLOOKUP(K$10,'Drop Down Data - DO NOT DELETE'!$B$17:$F$27,5)),"     ---")</f>
        <v xml:space="preserve">     ---</v>
      </c>
      <c r="L22" s="73" t="str">
        <f>IF($B22=VLOOKUP(L$10,'Drop Down Data - DO NOT DELETE'!$B$17:$F$27,2),(+$C22*$D22*VLOOKUP(L$10,'Drop Down Data - DO NOT DELETE'!$B$17:$F$27,5)),"     ---")</f>
        <v xml:space="preserve">     ---</v>
      </c>
      <c r="M22" s="91" t="str">
        <f>IF($B22=VLOOKUP(M$10,'Drop Down Data - DO NOT DELETE'!$B$17:$F$27,2),(+$C22*$D22*VLOOKUP(M$10,'Drop Down Data - DO NOT DELETE'!$B$17:$F$27,5)),"     ---")</f>
        <v xml:space="preserve">     ---</v>
      </c>
      <c r="N22" s="73" t="str">
        <f>IF($B22=VLOOKUP(N$10,'Drop Down Data - DO NOT DELETE'!$B$17:$F$27,2),(+$C22*$D22*VLOOKUP(N$10,'Drop Down Data - DO NOT DELETE'!$B$17:$F$27,5)),"     ---")</f>
        <v xml:space="preserve">     ---</v>
      </c>
      <c r="O22" s="73" t="str">
        <f>IF($B22=VLOOKUP(O$10,'Drop Down Data - DO NOT DELETE'!$B$17:$F$27,2),(+$C22*$D22*VLOOKUP(O$10,'Drop Down Data - DO NOT DELETE'!$B$17:$F$27,5)),"     ---")</f>
        <v xml:space="preserve">     ---</v>
      </c>
    </row>
    <row r="23" spans="1:15" ht="18" customHeight="1" x14ac:dyDescent="0.2">
      <c r="A23" s="90"/>
      <c r="B23" s="75"/>
      <c r="C23" s="75"/>
      <c r="D23" s="72"/>
      <c r="E23" s="73" t="str">
        <f>IF($B23=VLOOKUP(E$10,'Drop Down Data - DO NOT DELETE'!$B$17:$F$27,2),(+$C23*$D23*VLOOKUP(E$10,'Drop Down Data - DO NOT DELETE'!$B$17:$F$27,5)),"     ---")</f>
        <v xml:space="preserve">     ---</v>
      </c>
      <c r="F23" s="73" t="str">
        <f>IF($B23=VLOOKUP(F$10,'Drop Down Data - DO NOT DELETE'!$B$17:$F$27,2),(+$C23*$D23*VLOOKUP(F$10,'Drop Down Data - DO NOT DELETE'!$B$17:$F$27,5)),"     ---")</f>
        <v xml:space="preserve">     ---</v>
      </c>
      <c r="G23" s="73" t="str">
        <f>IF($B23=VLOOKUP(G$10,'Drop Down Data - DO NOT DELETE'!$B$17:$F$27,2),(+$C23*$D23*VLOOKUP(G$10,'Drop Down Data - DO NOT DELETE'!$B$17:$F$27,5)),"     ---")</f>
        <v xml:space="preserve">     ---</v>
      </c>
      <c r="H23" s="73" t="str">
        <f>IF($B23=VLOOKUP(H$10,'Drop Down Data - DO NOT DELETE'!$B$17:$F$27,2),(+$C23*$D23*VLOOKUP(H$10,'Drop Down Data - DO NOT DELETE'!$B$17:$F$27,5)),"     ---")</f>
        <v xml:space="preserve">     ---</v>
      </c>
      <c r="I23" s="73" t="str">
        <f>IF($B23=VLOOKUP(I$10,'Drop Down Data - DO NOT DELETE'!$B$17:$F$27,2),(+$C23*$D23*VLOOKUP(I$10,'Drop Down Data - DO NOT DELETE'!$B$17:$F$27,5)),"     ---")</f>
        <v xml:space="preserve">     ---</v>
      </c>
      <c r="J23" s="73" t="str">
        <f>IF($B23=VLOOKUP(J$10,'Drop Down Data - DO NOT DELETE'!$B$17:$F$27,2),(+$C23*$D23*VLOOKUP(J$10,'Drop Down Data - DO NOT DELETE'!$B$17:$F$27,5)),"     ---")</f>
        <v xml:space="preserve">     ---</v>
      </c>
      <c r="K23" s="73" t="str">
        <f>IF($B23=VLOOKUP(K$10,'Drop Down Data - DO NOT DELETE'!$B$17:$F$27,2),(+$C23*$D23*VLOOKUP(K$10,'Drop Down Data - DO NOT DELETE'!$B$17:$F$27,5)),"     ---")</f>
        <v xml:space="preserve">     ---</v>
      </c>
      <c r="L23" s="73" t="str">
        <f>IF($B23=VLOOKUP(L$10,'Drop Down Data - DO NOT DELETE'!$B$17:$F$27,2),(+$C23*$D23*VLOOKUP(L$10,'Drop Down Data - DO NOT DELETE'!$B$17:$F$27,5)),"     ---")</f>
        <v xml:space="preserve">     ---</v>
      </c>
      <c r="M23" s="91" t="str">
        <f>IF($B23=VLOOKUP(M$10,'Drop Down Data - DO NOT DELETE'!$B$17:$F$27,2),(+$C23*$D23*VLOOKUP(M$10,'Drop Down Data - DO NOT DELETE'!$B$17:$F$27,5)),"     ---")</f>
        <v xml:space="preserve">     ---</v>
      </c>
      <c r="N23" s="73" t="str">
        <f>IF($B23=VLOOKUP(N$10,'Drop Down Data - DO NOT DELETE'!$B$17:$F$27,2),(+$C23*$D23*VLOOKUP(N$10,'Drop Down Data - DO NOT DELETE'!$B$17:$F$27,5)),"     ---")</f>
        <v xml:space="preserve">     ---</v>
      </c>
      <c r="O23" s="73" t="str">
        <f>IF($B23=VLOOKUP(O$10,'Drop Down Data - DO NOT DELETE'!$B$17:$F$27,2),(+$C23*$D23*VLOOKUP(O$10,'Drop Down Data - DO NOT DELETE'!$B$17:$F$27,5)),"     ---")</f>
        <v xml:space="preserve">     ---</v>
      </c>
    </row>
    <row r="24" spans="1:15" ht="18" customHeight="1" x14ac:dyDescent="0.2">
      <c r="A24" s="90"/>
      <c r="B24" s="75">
        <v>9</v>
      </c>
      <c r="C24" s="75">
        <v>2</v>
      </c>
      <c r="D24" s="72">
        <v>5</v>
      </c>
      <c r="E24" s="73" t="str">
        <f>IF($B24=VLOOKUP(E$10,'Drop Down Data - DO NOT DELETE'!$B$17:$F$27,2),(+$C24*$D24*VLOOKUP(E$10,'Drop Down Data - DO NOT DELETE'!$B$17:$F$27,5)),"     ---")</f>
        <v xml:space="preserve">     ---</v>
      </c>
      <c r="F24" s="73" t="str">
        <f>IF($B24=VLOOKUP(F$10,'Drop Down Data - DO NOT DELETE'!$B$17:$F$27,2),(+$C24*$D24*VLOOKUP(F$10,'Drop Down Data - DO NOT DELETE'!$B$17:$F$27,5)),"     ---")</f>
        <v xml:space="preserve">     ---</v>
      </c>
      <c r="G24" s="73" t="str">
        <f>IF($B24=VLOOKUP(G$10,'Drop Down Data - DO NOT DELETE'!$B$17:$F$27,2),(+$C24*$D24*VLOOKUP(G$10,'Drop Down Data - DO NOT DELETE'!$B$17:$F$27,5)),"     ---")</f>
        <v xml:space="preserve">     ---</v>
      </c>
      <c r="H24" s="73" t="str">
        <f>IF($B24=VLOOKUP(H$10,'Drop Down Data - DO NOT DELETE'!$B$17:$F$27,2),(+$C24*$D24*VLOOKUP(H$10,'Drop Down Data - DO NOT DELETE'!$B$17:$F$27,5)),"     ---")</f>
        <v xml:space="preserve">     ---</v>
      </c>
      <c r="I24" s="73" t="str">
        <f>IF($B24=VLOOKUP(I$10,'Drop Down Data - DO NOT DELETE'!$B$17:$F$27,2),(+$C24*$D24*VLOOKUP(I$10,'Drop Down Data - DO NOT DELETE'!$B$17:$F$27,5)),"     ---")</f>
        <v xml:space="preserve">     ---</v>
      </c>
      <c r="J24" s="73" t="str">
        <f>IF($B24=VLOOKUP(J$10,'Drop Down Data - DO NOT DELETE'!$B$17:$F$27,2),(+$C24*$D24*VLOOKUP(J$10,'Drop Down Data - DO NOT DELETE'!$B$17:$F$27,5)),"     ---")</f>
        <v xml:space="preserve">     ---</v>
      </c>
      <c r="K24" s="73">
        <f>IF($B24=VLOOKUP(K$10,'Drop Down Data - DO NOT DELETE'!$B$17:$F$27,2),(+$C24*$D24*VLOOKUP(K$10,'Drop Down Data - DO NOT DELETE'!$B$17:$F$27,5)),"     ---")</f>
        <v>34</v>
      </c>
      <c r="L24" s="73" t="str">
        <f>IF($B24=VLOOKUP(L$10,'Drop Down Data - DO NOT DELETE'!$B$17:$F$27,2),(+$C24*$D24*VLOOKUP(L$10,'Drop Down Data - DO NOT DELETE'!$B$17:$F$27,5)),"     ---")</f>
        <v xml:space="preserve">     ---</v>
      </c>
      <c r="M24" s="91" t="str">
        <f>IF($B24=VLOOKUP(M$10,'Drop Down Data - DO NOT DELETE'!$B$17:$F$27,2),(+$C24*$D24*VLOOKUP(M$10,'Drop Down Data - DO NOT DELETE'!$B$17:$F$27,5)),"     ---")</f>
        <v xml:space="preserve">     ---</v>
      </c>
      <c r="N24" s="73" t="str">
        <f>IF($B24=VLOOKUP(N$10,'Drop Down Data - DO NOT DELETE'!$B$17:$F$27,2),(+$C24*$D24*VLOOKUP(N$10,'Drop Down Data - DO NOT DELETE'!$B$17:$F$27,5)),"     ---")</f>
        <v xml:space="preserve">     ---</v>
      </c>
      <c r="O24" s="73" t="str">
        <f>IF($B24=VLOOKUP(O$10,'Drop Down Data - DO NOT DELETE'!$B$17:$F$27,2),(+$C24*$D24*VLOOKUP(O$10,'Drop Down Data - DO NOT DELETE'!$B$17:$F$27,5)),"     ---")</f>
        <v xml:space="preserve">     ---</v>
      </c>
    </row>
    <row r="25" spans="1:15" ht="18" customHeight="1" x14ac:dyDescent="0.2">
      <c r="A25" s="90"/>
      <c r="B25" s="75"/>
      <c r="C25" s="75"/>
      <c r="D25" s="72"/>
      <c r="E25" s="73" t="str">
        <f>IF($B25=VLOOKUP(E$10,'Drop Down Data - DO NOT DELETE'!$B$17:$F$27,2),(+$C25*$D25*VLOOKUP(E$10,'Drop Down Data - DO NOT DELETE'!$B$17:$F$27,5)),"     ---")</f>
        <v xml:space="preserve">     ---</v>
      </c>
      <c r="F25" s="73" t="str">
        <f>IF($B25=VLOOKUP(F$10,'Drop Down Data - DO NOT DELETE'!$B$17:$F$27,2),(+$C25*$D25*VLOOKUP(F$10,'Drop Down Data - DO NOT DELETE'!$B$17:$F$27,5)),"     ---")</f>
        <v xml:space="preserve">     ---</v>
      </c>
      <c r="G25" s="73" t="str">
        <f>IF($B25=VLOOKUP(G$10,'Drop Down Data - DO NOT DELETE'!$B$17:$F$27,2),(+$C25*$D25*VLOOKUP(G$10,'Drop Down Data - DO NOT DELETE'!$B$17:$F$27,5)),"     ---")</f>
        <v xml:space="preserve">     ---</v>
      </c>
      <c r="H25" s="73" t="str">
        <f>IF($B25=VLOOKUP(H$10,'Drop Down Data - DO NOT DELETE'!$B$17:$F$27,2),(+$C25*$D25*VLOOKUP(H$10,'Drop Down Data - DO NOT DELETE'!$B$17:$F$27,5)),"     ---")</f>
        <v xml:space="preserve">     ---</v>
      </c>
      <c r="I25" s="73" t="str">
        <f>IF($B25=VLOOKUP(I$10,'Drop Down Data - DO NOT DELETE'!$B$17:$F$27,2),(+$C25*$D25*VLOOKUP(I$10,'Drop Down Data - DO NOT DELETE'!$B$17:$F$27,5)),"     ---")</f>
        <v xml:space="preserve">     ---</v>
      </c>
      <c r="J25" s="73" t="str">
        <f>IF($B25=VLOOKUP(J$10,'Drop Down Data - DO NOT DELETE'!$B$17:$F$27,2),(+$C25*$D25*VLOOKUP(J$10,'Drop Down Data - DO NOT DELETE'!$B$17:$F$27,5)),"     ---")</f>
        <v xml:space="preserve">     ---</v>
      </c>
      <c r="K25" s="73" t="str">
        <f>IF($B25=VLOOKUP(K$10,'Drop Down Data - DO NOT DELETE'!$B$17:$F$27,2),(+$C25*$D25*VLOOKUP(K$10,'Drop Down Data - DO NOT DELETE'!$B$17:$F$27,5)),"     ---")</f>
        <v xml:space="preserve">     ---</v>
      </c>
      <c r="L25" s="73" t="str">
        <f>IF($B25=VLOOKUP(L$10,'Drop Down Data - DO NOT DELETE'!$B$17:$F$27,2),(+$C25*$D25*VLOOKUP(L$10,'Drop Down Data - DO NOT DELETE'!$B$17:$F$27,5)),"     ---")</f>
        <v xml:space="preserve">     ---</v>
      </c>
      <c r="M25" s="91" t="str">
        <f>IF($B25=VLOOKUP(M$10,'Drop Down Data - DO NOT DELETE'!$B$17:$F$27,2),(+$C25*$D25*VLOOKUP(M$10,'Drop Down Data - DO NOT DELETE'!$B$17:$F$27,5)),"     ---")</f>
        <v xml:space="preserve">     ---</v>
      </c>
      <c r="N25" s="73" t="str">
        <f>IF($B25=VLOOKUP(N$10,'Drop Down Data - DO NOT DELETE'!$B$17:$F$27,2),(+$C25*$D25*VLOOKUP(N$10,'Drop Down Data - DO NOT DELETE'!$B$17:$F$27,5)),"     ---")</f>
        <v xml:space="preserve">     ---</v>
      </c>
      <c r="O25" s="73" t="str">
        <f>IF($B25=VLOOKUP(O$10,'Drop Down Data - DO NOT DELETE'!$B$17:$F$27,2),(+$C25*$D25*VLOOKUP(O$10,'Drop Down Data - DO NOT DELETE'!$B$17:$F$27,5)),"     ---")</f>
        <v xml:space="preserve">     ---</v>
      </c>
    </row>
    <row r="26" spans="1:15" ht="18" customHeight="1" x14ac:dyDescent="0.2">
      <c r="A26" s="90"/>
      <c r="B26" s="75">
        <v>10</v>
      </c>
      <c r="C26" s="75">
        <v>2</v>
      </c>
      <c r="D26" s="72">
        <v>5</v>
      </c>
      <c r="E26" s="73" t="str">
        <f>IF($B26=VLOOKUP(E$10,'Drop Down Data - DO NOT DELETE'!$B$17:$F$27,2),(+$C26*$D26*VLOOKUP(E$10,'Drop Down Data - DO NOT DELETE'!$B$17:$F$27,5)),"     ---")</f>
        <v xml:space="preserve">     ---</v>
      </c>
      <c r="F26" s="73" t="str">
        <f>IF($B26=VLOOKUP(F$10,'Drop Down Data - DO NOT DELETE'!$B$17:$F$27,2),(+$C26*$D26*VLOOKUP(F$10,'Drop Down Data - DO NOT DELETE'!$B$17:$F$27,5)),"     ---")</f>
        <v xml:space="preserve">     ---</v>
      </c>
      <c r="G26" s="73" t="str">
        <f>IF($B26=VLOOKUP(G$10,'Drop Down Data - DO NOT DELETE'!$B$17:$F$27,2),(+$C26*$D26*VLOOKUP(G$10,'Drop Down Data - DO NOT DELETE'!$B$17:$F$27,5)),"     ---")</f>
        <v xml:space="preserve">     ---</v>
      </c>
      <c r="H26" s="73" t="str">
        <f>IF($B26=VLOOKUP(H$10,'Drop Down Data - DO NOT DELETE'!$B$17:$F$27,2),(+$C26*$D26*VLOOKUP(H$10,'Drop Down Data - DO NOT DELETE'!$B$17:$F$27,5)),"     ---")</f>
        <v xml:space="preserve">     ---</v>
      </c>
      <c r="I26" s="73" t="str">
        <f>IF($B26=VLOOKUP(I$10,'Drop Down Data - DO NOT DELETE'!$B$17:$F$27,2),(+$C26*$D26*VLOOKUP(I$10,'Drop Down Data - DO NOT DELETE'!$B$17:$F$27,5)),"     ---")</f>
        <v xml:space="preserve">     ---</v>
      </c>
      <c r="J26" s="73" t="str">
        <f>IF($B26=VLOOKUP(J$10,'Drop Down Data - DO NOT DELETE'!$B$17:$F$27,2),(+$C26*$D26*VLOOKUP(J$10,'Drop Down Data - DO NOT DELETE'!$B$17:$F$27,5)),"     ---")</f>
        <v xml:space="preserve">     ---</v>
      </c>
      <c r="K26" s="73" t="str">
        <f>IF($B26=VLOOKUP(K$10,'Drop Down Data - DO NOT DELETE'!$B$17:$F$27,2),(+$C26*$D26*VLOOKUP(K$10,'Drop Down Data - DO NOT DELETE'!$B$17:$F$27,5)),"     ---")</f>
        <v xml:space="preserve">     ---</v>
      </c>
      <c r="L26" s="73" t="str">
        <f>IF($B26=VLOOKUP(L$10,'Drop Down Data - DO NOT DELETE'!$B$17:$F$27,2),(+$C26*$D26*VLOOKUP(L$10,'Drop Down Data - DO NOT DELETE'!$B$17:$F$27,5)),"     ---")</f>
        <v xml:space="preserve">     ---</v>
      </c>
      <c r="M26" s="91" t="str">
        <f>IF($B26=VLOOKUP(M$10,'Drop Down Data - DO NOT DELETE'!$B$17:$F$27,2),(+$C26*$D26*VLOOKUP(M$10,'Drop Down Data - DO NOT DELETE'!$B$17:$F$27,5)),"     ---")</f>
        <v xml:space="preserve">     ---</v>
      </c>
      <c r="N26" s="73" t="str">
        <f>IF($B26=VLOOKUP(N$10,'Drop Down Data - DO NOT DELETE'!$B$17:$F$27,2),(+$C26*$D26*VLOOKUP(N$10,'Drop Down Data - DO NOT DELETE'!$B$17:$F$27,5)),"     ---")</f>
        <v xml:space="preserve">     ---</v>
      </c>
      <c r="O26" s="73" t="str">
        <f>IF($B26=VLOOKUP(O$10,'Drop Down Data - DO NOT DELETE'!$B$17:$F$27,2),(+$C26*$D26*VLOOKUP(O$10,'Drop Down Data - DO NOT DELETE'!$B$17:$F$27,5)),"     ---")</f>
        <v xml:space="preserve">     ---</v>
      </c>
    </row>
    <row r="27" spans="1:15" ht="18" customHeight="1" x14ac:dyDescent="0.2">
      <c r="A27" s="90"/>
      <c r="B27" s="75"/>
      <c r="C27" s="75"/>
      <c r="D27" s="72"/>
      <c r="E27" s="73" t="str">
        <f>IF($B27=VLOOKUP(E$10,'Drop Down Data - DO NOT DELETE'!$B$17:$F$27,2),(+$C27*$D27*VLOOKUP(E$10,'Drop Down Data - DO NOT DELETE'!$B$17:$F$27,5)),"     ---")</f>
        <v xml:space="preserve">     ---</v>
      </c>
      <c r="F27" s="73" t="str">
        <f>IF($B27=VLOOKUP(F$10,'Drop Down Data - DO NOT DELETE'!$B$17:$F$27,2),(+$C27*$D27*VLOOKUP(F$10,'Drop Down Data - DO NOT DELETE'!$B$17:$F$27,5)),"     ---")</f>
        <v xml:space="preserve">     ---</v>
      </c>
      <c r="G27" s="73" t="str">
        <f>IF($B27=VLOOKUP(G$10,'Drop Down Data - DO NOT DELETE'!$B$17:$F$27,2),(+$C27*$D27*VLOOKUP(G$10,'Drop Down Data - DO NOT DELETE'!$B$17:$F$27,5)),"     ---")</f>
        <v xml:space="preserve">     ---</v>
      </c>
      <c r="H27" s="73" t="str">
        <f>IF($B27=VLOOKUP(H$10,'Drop Down Data - DO NOT DELETE'!$B$17:$F$27,2),(+$C27*$D27*VLOOKUP(H$10,'Drop Down Data - DO NOT DELETE'!$B$17:$F$27,5)),"     ---")</f>
        <v xml:space="preserve">     ---</v>
      </c>
      <c r="I27" s="73" t="str">
        <f>IF($B27=VLOOKUP(I$10,'Drop Down Data - DO NOT DELETE'!$B$17:$F$27,2),(+$C27*$D27*VLOOKUP(I$10,'Drop Down Data - DO NOT DELETE'!$B$17:$F$27,5)),"     ---")</f>
        <v xml:space="preserve">     ---</v>
      </c>
      <c r="J27" s="73" t="str">
        <f>IF($B27=VLOOKUP(J$10,'Drop Down Data - DO NOT DELETE'!$B$17:$F$27,2),(+$C27*$D27*VLOOKUP(J$10,'Drop Down Data - DO NOT DELETE'!$B$17:$F$27,5)),"     ---")</f>
        <v xml:space="preserve">     ---</v>
      </c>
      <c r="K27" s="73" t="str">
        <f>IF($B27=VLOOKUP(K$10,'Drop Down Data - DO NOT DELETE'!$B$17:$F$27,2),(+$C27*$D27*VLOOKUP(K$10,'Drop Down Data - DO NOT DELETE'!$B$17:$F$27,5)),"     ---")</f>
        <v xml:space="preserve">     ---</v>
      </c>
      <c r="L27" s="73" t="str">
        <f>IF($B27=VLOOKUP(L$10,'Drop Down Data - DO NOT DELETE'!$B$17:$F$27,2),(+$C27*$D27*VLOOKUP(L$10,'Drop Down Data - DO NOT DELETE'!$B$17:$F$27,5)),"     ---")</f>
        <v xml:space="preserve">     ---</v>
      </c>
      <c r="M27" s="91" t="str">
        <f>IF($B27=VLOOKUP(M$10,'Drop Down Data - DO NOT DELETE'!$B$17:$F$27,2),(+$C27*$D27*VLOOKUP(M$10,'Drop Down Data - DO NOT DELETE'!$B$17:$F$27,5)),"     ---")</f>
        <v xml:space="preserve">     ---</v>
      </c>
      <c r="N27" s="73" t="str">
        <f>IF($B27=VLOOKUP(N$10,'Drop Down Data - DO NOT DELETE'!$B$17:$F$27,2),(+$C27*$D27*VLOOKUP(N$10,'Drop Down Data - DO NOT DELETE'!$B$17:$F$27,5)),"     ---")</f>
        <v xml:space="preserve">     ---</v>
      </c>
      <c r="O27" s="73" t="str">
        <f>IF($B27=VLOOKUP(O$10,'Drop Down Data - DO NOT DELETE'!$B$17:$F$27,2),(+$C27*$D27*VLOOKUP(O$10,'Drop Down Data - DO NOT DELETE'!$B$17:$F$27,5)),"     ---")</f>
        <v xml:space="preserve">     ---</v>
      </c>
    </row>
    <row r="28" spans="1:15" ht="18" customHeight="1" x14ac:dyDescent="0.2">
      <c r="A28" s="90"/>
      <c r="B28" s="75">
        <v>11</v>
      </c>
      <c r="C28" s="75">
        <v>2</v>
      </c>
      <c r="D28" s="72">
        <v>5</v>
      </c>
      <c r="E28" s="73" t="str">
        <f>IF($B28=VLOOKUP(E$10,'Drop Down Data - DO NOT DELETE'!$B$17:$F$27,2),(+$C28*$D28*VLOOKUP(E$10,'Drop Down Data - DO NOT DELETE'!$B$17:$F$27,5)),"     ---")</f>
        <v xml:space="preserve">     ---</v>
      </c>
      <c r="F28" s="73" t="str">
        <f>IF($B28=VLOOKUP(F$10,'Drop Down Data - DO NOT DELETE'!$B$17:$F$27,2),(+$C28*$D28*VLOOKUP(F$10,'Drop Down Data - DO NOT DELETE'!$B$17:$F$27,5)),"     ---")</f>
        <v xml:space="preserve">     ---</v>
      </c>
      <c r="G28" s="73" t="str">
        <f>IF($B28=VLOOKUP(G$10,'Drop Down Data - DO NOT DELETE'!$B$17:$F$27,2),(+$C28*$D28*VLOOKUP(G$10,'Drop Down Data - DO NOT DELETE'!$B$17:$F$27,5)),"     ---")</f>
        <v xml:space="preserve">     ---</v>
      </c>
      <c r="H28" s="73" t="str">
        <f>IF($B28=VLOOKUP(H$10,'Drop Down Data - DO NOT DELETE'!$B$17:$F$27,2),(+$C28*$D28*VLOOKUP(H$10,'Drop Down Data - DO NOT DELETE'!$B$17:$F$27,5)),"     ---")</f>
        <v xml:space="preserve">     ---</v>
      </c>
      <c r="I28" s="73" t="str">
        <f>IF($B28=VLOOKUP(I$10,'Drop Down Data - DO NOT DELETE'!$B$17:$F$27,2),(+$C28*$D28*VLOOKUP(I$10,'Drop Down Data - DO NOT DELETE'!$B$17:$F$27,5)),"     ---")</f>
        <v xml:space="preserve">     ---</v>
      </c>
      <c r="J28" s="73" t="str">
        <f>IF($B28=VLOOKUP(J$10,'Drop Down Data - DO NOT DELETE'!$B$17:$F$27,2),(+$C28*$D28*VLOOKUP(J$10,'Drop Down Data - DO NOT DELETE'!$B$17:$F$27,5)),"     ---")</f>
        <v xml:space="preserve">     ---</v>
      </c>
      <c r="K28" s="73" t="str">
        <f>IF($B28=VLOOKUP(K$10,'Drop Down Data - DO NOT DELETE'!$B$17:$F$27,2),(+$C28*$D28*VLOOKUP(K$10,'Drop Down Data - DO NOT DELETE'!$B$17:$F$27,5)),"     ---")</f>
        <v xml:space="preserve">     ---</v>
      </c>
      <c r="L28" s="73" t="str">
        <f>IF($B28=VLOOKUP(L$10,'Drop Down Data - DO NOT DELETE'!$B$17:$F$27,2),(+$C28*$D28*VLOOKUP(L$10,'Drop Down Data - DO NOT DELETE'!$B$17:$F$27,5)),"     ---")</f>
        <v xml:space="preserve">     ---</v>
      </c>
      <c r="M28" s="91" t="str">
        <f>IF($B28=VLOOKUP(M$10,'Drop Down Data - DO NOT DELETE'!$B$17:$F$27,2),(+$C28*$D28*VLOOKUP(M$10,'Drop Down Data - DO NOT DELETE'!$B$17:$F$27,5)),"     ---")</f>
        <v xml:space="preserve">     ---</v>
      </c>
      <c r="N28" s="73" t="str">
        <f>IF($B28=VLOOKUP(N$10,'Drop Down Data - DO NOT DELETE'!$B$17:$F$27,2),(+$C28*$D28*VLOOKUP(N$10,'Drop Down Data - DO NOT DELETE'!$B$17:$F$27,5)),"     ---")</f>
        <v xml:space="preserve">     ---</v>
      </c>
      <c r="O28" s="73" t="str">
        <f>IF($B28=VLOOKUP(O$10,'Drop Down Data - DO NOT DELETE'!$B$17:$F$27,2),(+$C28*$D28*VLOOKUP(O$10,'Drop Down Data - DO NOT DELETE'!$B$17:$F$27,5)),"     ---")</f>
        <v xml:space="preserve">     ---</v>
      </c>
    </row>
    <row r="29" spans="1:15" ht="18" customHeight="1" x14ac:dyDescent="0.2">
      <c r="A29" s="90"/>
      <c r="B29" s="75"/>
      <c r="C29" s="75"/>
      <c r="D29" s="72"/>
      <c r="E29" s="73" t="str">
        <f>IF($B29=VLOOKUP(E$10,'Drop Down Data - DO NOT DELETE'!$B$17:$F$27,2),(+$C29*$D29*VLOOKUP(E$10,'Drop Down Data - DO NOT DELETE'!$B$17:$F$27,5)),"     ---")</f>
        <v xml:space="preserve">     ---</v>
      </c>
      <c r="F29" s="73" t="str">
        <f>IF($B29=VLOOKUP(F$10,'Drop Down Data - DO NOT DELETE'!$B$17:$F$27,2),(+$C29*$D29*VLOOKUP(F$10,'Drop Down Data - DO NOT DELETE'!$B$17:$F$27,5)),"     ---")</f>
        <v xml:space="preserve">     ---</v>
      </c>
      <c r="G29" s="73" t="str">
        <f>IF($B29=VLOOKUP(G$10,'Drop Down Data - DO NOT DELETE'!$B$17:$F$27,2),(+$C29*$D29*VLOOKUP(G$10,'Drop Down Data - DO NOT DELETE'!$B$17:$F$27,5)),"     ---")</f>
        <v xml:space="preserve">     ---</v>
      </c>
      <c r="H29" s="73" t="str">
        <f>IF($B29=VLOOKUP(H$10,'Drop Down Data - DO NOT DELETE'!$B$17:$F$27,2),(+$C29*$D29*VLOOKUP(H$10,'Drop Down Data - DO NOT DELETE'!$B$17:$F$27,5)),"     ---")</f>
        <v xml:space="preserve">     ---</v>
      </c>
      <c r="I29" s="73" t="str">
        <f>IF($B29=VLOOKUP(I$10,'Drop Down Data - DO NOT DELETE'!$B$17:$F$27,2),(+$C29*$D29*VLOOKUP(I$10,'Drop Down Data - DO NOT DELETE'!$B$17:$F$27,5)),"     ---")</f>
        <v xml:space="preserve">     ---</v>
      </c>
      <c r="J29" s="73" t="str">
        <f>IF($B29=VLOOKUP(J$10,'Drop Down Data - DO NOT DELETE'!$B$17:$F$27,2),(+$C29*$D29*VLOOKUP(J$10,'Drop Down Data - DO NOT DELETE'!$B$17:$F$27,5)),"     ---")</f>
        <v xml:space="preserve">     ---</v>
      </c>
      <c r="K29" s="73" t="str">
        <f>IF($B29=VLOOKUP(K$10,'Drop Down Data - DO NOT DELETE'!$B$17:$F$27,2),(+$C29*$D29*VLOOKUP(K$10,'Drop Down Data - DO NOT DELETE'!$B$17:$F$27,5)),"     ---")</f>
        <v xml:space="preserve">     ---</v>
      </c>
      <c r="L29" s="73" t="str">
        <f>IF($B29=VLOOKUP(L$10,'Drop Down Data - DO NOT DELETE'!$B$17:$F$27,2),(+$C29*$D29*VLOOKUP(L$10,'Drop Down Data - DO NOT DELETE'!$B$17:$F$27,5)),"     ---")</f>
        <v xml:space="preserve">     ---</v>
      </c>
      <c r="M29" s="91" t="str">
        <f>IF($B29=VLOOKUP(M$10,'Drop Down Data - DO NOT DELETE'!$B$17:$F$27,2),(+$C29*$D29*VLOOKUP(M$10,'Drop Down Data - DO NOT DELETE'!$B$17:$F$27,5)),"     ---")</f>
        <v xml:space="preserve">     ---</v>
      </c>
      <c r="N29" s="73" t="str">
        <f>IF($B29=VLOOKUP(N$10,'Drop Down Data - DO NOT DELETE'!$B$17:$F$27,2),(+$C29*$D29*VLOOKUP(N$10,'Drop Down Data - DO NOT DELETE'!$B$17:$F$27,5)),"     ---")</f>
        <v xml:space="preserve">     ---</v>
      </c>
      <c r="O29" s="73" t="str">
        <f>IF($B29=VLOOKUP(O$10,'Drop Down Data - DO NOT DELETE'!$B$17:$F$27,2),(+$C29*$D29*VLOOKUP(O$10,'Drop Down Data - DO NOT DELETE'!$B$17:$F$27,5)),"     ---")</f>
        <v xml:space="preserve">     ---</v>
      </c>
    </row>
    <row r="30" spans="1:15" ht="18" customHeight="1" x14ac:dyDescent="0.2">
      <c r="A30" s="173"/>
      <c r="B30" s="75">
        <v>14</v>
      </c>
      <c r="C30" s="75">
        <v>2</v>
      </c>
      <c r="D30" s="72">
        <v>5</v>
      </c>
      <c r="E30" s="73" t="str">
        <f>IF($B30=VLOOKUP(E$10,'Drop Down Data - DO NOT DELETE'!$B$17:$F$27,2),(+$C30*$D30*VLOOKUP(E$10,'Drop Down Data - DO NOT DELETE'!$B$17:$F$27,5)),"     ---")</f>
        <v xml:space="preserve">     ---</v>
      </c>
      <c r="F30" s="73" t="str">
        <f>IF($B30=VLOOKUP(F$10,'Drop Down Data - DO NOT DELETE'!$B$17:$F$27,2),(+$C30*$D30*VLOOKUP(F$10,'Drop Down Data - DO NOT DELETE'!$B$17:$F$27,5)),"     ---")</f>
        <v xml:space="preserve">     ---</v>
      </c>
      <c r="G30" s="73" t="str">
        <f>IF($B30=VLOOKUP(G$10,'Drop Down Data - DO NOT DELETE'!$B$17:$F$27,2),(+$C30*$D30*VLOOKUP(G$10,'Drop Down Data - DO NOT DELETE'!$B$17:$F$27,5)),"     ---")</f>
        <v xml:space="preserve">     ---</v>
      </c>
      <c r="H30" s="73" t="str">
        <f>IF($B30=VLOOKUP(H$10,'Drop Down Data - DO NOT DELETE'!$B$17:$F$27,2),(+$C30*$D30*VLOOKUP(H$10,'Drop Down Data - DO NOT DELETE'!$B$17:$F$27,5)),"     ---")</f>
        <v xml:space="preserve">     ---</v>
      </c>
      <c r="I30" s="73" t="str">
        <f>IF($B30=VLOOKUP(I$10,'Drop Down Data - DO NOT DELETE'!$B$17:$F$27,2),(+$C30*$D30*VLOOKUP(I$10,'Drop Down Data - DO NOT DELETE'!$B$17:$F$27,5)),"     ---")</f>
        <v xml:space="preserve">     ---</v>
      </c>
      <c r="J30" s="73" t="str">
        <f>IF($B30=VLOOKUP(J$10,'Drop Down Data - DO NOT DELETE'!$B$17:$F$27,2),(+$C30*$D30*VLOOKUP(J$10,'Drop Down Data - DO NOT DELETE'!$B$17:$F$27,5)),"     ---")</f>
        <v xml:space="preserve">     ---</v>
      </c>
      <c r="K30" s="73" t="str">
        <f>IF($B30=VLOOKUP(K$10,'Drop Down Data - DO NOT DELETE'!$B$17:$F$27,2),(+$C30*$D30*VLOOKUP(K$10,'Drop Down Data - DO NOT DELETE'!$B$17:$F$27,5)),"     ---")</f>
        <v xml:space="preserve">     ---</v>
      </c>
      <c r="L30" s="73">
        <f>IF($B30=VLOOKUP(L$10,'Drop Down Data - DO NOT DELETE'!$B$17:$F$27,2),(+$C30*$D30*VLOOKUP(L$10,'Drop Down Data - DO NOT DELETE'!$B$17:$F$27,5)),"     ---")</f>
        <v>76.5</v>
      </c>
      <c r="M30" s="91" t="str">
        <f>IF($B30=VLOOKUP(M$10,'Drop Down Data - DO NOT DELETE'!$B$17:$F$27,2),(+$C30*$D30*VLOOKUP(M$10,'Drop Down Data - DO NOT DELETE'!$B$17:$F$27,5)),"     ---")</f>
        <v xml:space="preserve">     ---</v>
      </c>
      <c r="N30" s="73">
        <f>IF($B30=VLOOKUP(N$10,'Drop Down Data - DO NOT DELETE'!$B$17:$F$27,2),(+$C30*$D30*VLOOKUP(N$10,'Drop Down Data - DO NOT DELETE'!$B$17:$F$27,5)),"     ---")</f>
        <v>76.5</v>
      </c>
      <c r="O30" s="73" t="str">
        <f>IF($B30=VLOOKUP(O$10,'Drop Down Data - DO NOT DELETE'!$B$17:$F$27,2),(+$C30*$D30*VLOOKUP(O$10,'Drop Down Data - DO NOT DELETE'!$B$17:$F$27,5)),"     ---")</f>
        <v xml:space="preserve">     ---</v>
      </c>
    </row>
    <row r="31" spans="1:15" ht="18" customHeight="1" x14ac:dyDescent="0.2">
      <c r="A31" s="90"/>
      <c r="B31" s="75"/>
      <c r="C31" s="75"/>
      <c r="D31" s="72"/>
      <c r="E31" s="73" t="str">
        <f>IF($B31=VLOOKUP(E$10,'Drop Down Data - DO NOT DELETE'!$B$17:$F$27,2),(+$C31*$D31*VLOOKUP(E$10,'Drop Down Data - DO NOT DELETE'!$B$17:$F$27,5)),"     ---")</f>
        <v xml:space="preserve">     ---</v>
      </c>
      <c r="F31" s="73" t="str">
        <f>IF($B31=VLOOKUP(F$10,'Drop Down Data - DO NOT DELETE'!$B$17:$F$27,2),(+$C31*$D31*VLOOKUP(F$10,'Drop Down Data - DO NOT DELETE'!$B$17:$F$27,5)),"     ---")</f>
        <v xml:space="preserve">     ---</v>
      </c>
      <c r="G31" s="73" t="str">
        <f>IF($B31=VLOOKUP(G$10,'Drop Down Data - DO NOT DELETE'!$B$17:$F$27,2),(+$C31*$D31*VLOOKUP(G$10,'Drop Down Data - DO NOT DELETE'!$B$17:$F$27,5)),"     ---")</f>
        <v xml:space="preserve">     ---</v>
      </c>
      <c r="H31" s="73" t="str">
        <f>IF($B31=VLOOKUP(H$10,'Drop Down Data - DO NOT DELETE'!$B$17:$F$27,2),(+$C31*$D31*VLOOKUP(H$10,'Drop Down Data - DO NOT DELETE'!$B$17:$F$27,5)),"     ---")</f>
        <v xml:space="preserve">     ---</v>
      </c>
      <c r="I31" s="73" t="str">
        <f>IF($B31=VLOOKUP(I$10,'Drop Down Data - DO NOT DELETE'!$B$17:$F$27,2),(+$C31*$D31*VLOOKUP(I$10,'Drop Down Data - DO NOT DELETE'!$B$17:$F$27,5)),"     ---")</f>
        <v xml:space="preserve">     ---</v>
      </c>
      <c r="J31" s="73" t="str">
        <f>IF($B31=VLOOKUP(J$10,'Drop Down Data - DO NOT DELETE'!$B$17:$F$27,2),(+$C31*$D31*VLOOKUP(J$10,'Drop Down Data - DO NOT DELETE'!$B$17:$F$27,5)),"     ---")</f>
        <v xml:space="preserve">     ---</v>
      </c>
      <c r="K31" s="73" t="str">
        <f>IF($B31=VLOOKUP(K$10,'Drop Down Data - DO NOT DELETE'!$B$17:$F$27,2),(+$C31*$D31*VLOOKUP(K$10,'Drop Down Data - DO NOT DELETE'!$B$17:$F$27,5)),"     ---")</f>
        <v xml:space="preserve">     ---</v>
      </c>
      <c r="L31" s="73" t="str">
        <f>IF($B31=VLOOKUP(L$10,'Drop Down Data - DO NOT DELETE'!$B$17:$F$27,2),(+$C31*$D31*VLOOKUP(L$10,'Drop Down Data - DO NOT DELETE'!$B$17:$F$27,5)),"     ---")</f>
        <v xml:space="preserve">     ---</v>
      </c>
      <c r="M31" s="91" t="str">
        <f>IF($B31=VLOOKUP(M$10,'Drop Down Data - DO NOT DELETE'!$B$17:$F$27,2),(+$C31*$D31*VLOOKUP(M$10,'Drop Down Data - DO NOT DELETE'!$B$17:$F$27,5)),"     ---")</f>
        <v xml:space="preserve">     ---</v>
      </c>
      <c r="N31" s="73" t="str">
        <f>IF($B31=VLOOKUP(N$10,'Drop Down Data - DO NOT DELETE'!$B$17:$F$27,2),(+$C31*$D31*VLOOKUP(N$10,'Drop Down Data - DO NOT DELETE'!$B$17:$F$27,5)),"     ---")</f>
        <v xml:space="preserve">     ---</v>
      </c>
      <c r="O31" s="73" t="str">
        <f>IF($B31=VLOOKUP(O$10,'Drop Down Data - DO NOT DELETE'!$B$17:$F$27,2),(+$C31*$D31*VLOOKUP(O$10,'Drop Down Data - DO NOT DELETE'!$B$17:$F$27,5)),"     ---")</f>
        <v xml:space="preserve">     ---</v>
      </c>
    </row>
    <row r="32" spans="1:15" ht="18" customHeight="1" x14ac:dyDescent="0.2">
      <c r="A32" s="90"/>
      <c r="B32" s="75">
        <v>18</v>
      </c>
      <c r="C32" s="75">
        <v>2</v>
      </c>
      <c r="D32" s="72">
        <v>5</v>
      </c>
      <c r="E32" s="73" t="str">
        <f>IF($B32=VLOOKUP(E$10,'Drop Down Data - DO NOT DELETE'!$B$17:$F$27,2),(+$C32*$D32*VLOOKUP(E$10,'Drop Down Data - DO NOT DELETE'!$B$17:$F$27,5)),"     ---")</f>
        <v xml:space="preserve">     ---</v>
      </c>
      <c r="F32" s="73" t="str">
        <f>IF($B32=VLOOKUP(F$10,'Drop Down Data - DO NOT DELETE'!$B$17:$F$27,2),(+$C32*$D32*VLOOKUP(F$10,'Drop Down Data - DO NOT DELETE'!$B$17:$F$27,5)),"     ---")</f>
        <v xml:space="preserve">     ---</v>
      </c>
      <c r="G32" s="73" t="str">
        <f>IF($B32=VLOOKUP(G$10,'Drop Down Data - DO NOT DELETE'!$B$17:$F$27,2),(+$C32*$D32*VLOOKUP(G$10,'Drop Down Data - DO NOT DELETE'!$B$17:$F$27,5)),"     ---")</f>
        <v xml:space="preserve">     ---</v>
      </c>
      <c r="H32" s="73" t="str">
        <f>IF($B32=VLOOKUP(H$10,'Drop Down Data - DO NOT DELETE'!$B$17:$F$27,2),(+$C32*$D32*VLOOKUP(H$10,'Drop Down Data - DO NOT DELETE'!$B$17:$F$27,5)),"     ---")</f>
        <v xml:space="preserve">     ---</v>
      </c>
      <c r="I32" s="73" t="str">
        <f>IF($B32=VLOOKUP(I$10,'Drop Down Data - DO NOT DELETE'!$B$17:$F$27,2),(+$C32*$D32*VLOOKUP(I$10,'Drop Down Data - DO NOT DELETE'!$B$17:$F$27,5)),"     ---")</f>
        <v xml:space="preserve">     ---</v>
      </c>
      <c r="J32" s="73" t="str">
        <f>IF($B32=VLOOKUP(J$10,'Drop Down Data - DO NOT DELETE'!$B$17:$F$27,2),(+$C32*$D32*VLOOKUP(J$10,'Drop Down Data - DO NOT DELETE'!$B$17:$F$27,5)),"     ---")</f>
        <v xml:space="preserve">     ---</v>
      </c>
      <c r="K32" s="73" t="str">
        <f>IF($B32=VLOOKUP(K$10,'Drop Down Data - DO NOT DELETE'!$B$17:$F$27,2),(+$C32*$D32*VLOOKUP(K$10,'Drop Down Data - DO NOT DELETE'!$B$17:$F$27,5)),"     ---")</f>
        <v xml:space="preserve">     ---</v>
      </c>
      <c r="L32" s="73" t="str">
        <f>IF($B32=VLOOKUP(L$10,'Drop Down Data - DO NOT DELETE'!$B$17:$F$27,2),(+$C32*$D32*VLOOKUP(L$10,'Drop Down Data - DO NOT DELETE'!$B$17:$F$27,5)),"     ---")</f>
        <v xml:space="preserve">     ---</v>
      </c>
      <c r="M32" s="91">
        <f>IF($B32=VLOOKUP(M$10,'Drop Down Data - DO NOT DELETE'!$B$17:$F$27,2),(+$C32*$D32*VLOOKUP(M$10,'Drop Down Data - DO NOT DELETE'!$B$17:$F$27,5)),"     ---")</f>
        <v>136</v>
      </c>
      <c r="N32" s="73" t="str">
        <f>IF($B32=VLOOKUP(N$10,'Drop Down Data - DO NOT DELETE'!$B$17:$F$27,2),(+$C32*$D32*VLOOKUP(N$10,'Drop Down Data - DO NOT DELETE'!$B$17:$F$27,5)),"     ---")</f>
        <v xml:space="preserve">     ---</v>
      </c>
      <c r="O32" s="73">
        <f>IF($B32=VLOOKUP(O$10,'Drop Down Data - DO NOT DELETE'!$B$17:$F$27,2),(+$C32*$D32*VLOOKUP(O$10,'Drop Down Data - DO NOT DELETE'!$B$17:$F$27,5)),"     ---")</f>
        <v>136</v>
      </c>
    </row>
    <row r="33" spans="1:15" ht="18" customHeight="1" x14ac:dyDescent="0.2">
      <c r="A33" s="90"/>
      <c r="B33" s="75"/>
      <c r="C33" s="75"/>
      <c r="D33" s="72"/>
      <c r="E33" s="73" t="str">
        <f>IF($B33=VLOOKUP(E$10,'Drop Down Data - DO NOT DELETE'!$B$17:$F$27,2),(+$C33*$D33*VLOOKUP(E$10,'Drop Down Data - DO NOT DELETE'!$B$17:$F$27,5)),"     ---")</f>
        <v xml:space="preserve">     ---</v>
      </c>
      <c r="F33" s="73" t="str">
        <f>IF($B33=VLOOKUP(F$10,'Drop Down Data - DO NOT DELETE'!$B$17:$F$27,2),(+$C33*$D33*VLOOKUP(F$10,'Drop Down Data - DO NOT DELETE'!$B$17:$F$27,5)),"     ---")</f>
        <v xml:space="preserve">     ---</v>
      </c>
      <c r="G33" s="73" t="str">
        <f>IF($B33=VLOOKUP(G$10,'Drop Down Data - DO NOT DELETE'!$B$17:$F$27,2),(+$C33*$D33*VLOOKUP(G$10,'Drop Down Data - DO NOT DELETE'!$B$17:$F$27,5)),"     ---")</f>
        <v xml:space="preserve">     ---</v>
      </c>
      <c r="H33" s="73" t="str">
        <f>IF($B33=VLOOKUP(H$10,'Drop Down Data - DO NOT DELETE'!$B$17:$F$27,2),(+$C33*$D33*VLOOKUP(H$10,'Drop Down Data - DO NOT DELETE'!$B$17:$F$27,5)),"     ---")</f>
        <v xml:space="preserve">     ---</v>
      </c>
      <c r="I33" s="73" t="str">
        <f>IF($B33=VLOOKUP(I$10,'Drop Down Data - DO NOT DELETE'!$B$17:$F$27,2),(+$C33*$D33*VLOOKUP(I$10,'Drop Down Data - DO NOT DELETE'!$B$17:$F$27,5)),"     ---")</f>
        <v xml:space="preserve">     ---</v>
      </c>
      <c r="J33" s="73" t="str">
        <f>IF($B33=VLOOKUP(J$10,'Drop Down Data - DO NOT DELETE'!$B$17:$F$27,2),(+$C33*$D33*VLOOKUP(J$10,'Drop Down Data - DO NOT DELETE'!$B$17:$F$27,5)),"     ---")</f>
        <v xml:space="preserve">     ---</v>
      </c>
      <c r="K33" s="73" t="str">
        <f>IF($B33=VLOOKUP(K$10,'Drop Down Data - DO NOT DELETE'!$B$17:$F$27,2),(+$C33*$D33*VLOOKUP(K$10,'Drop Down Data - DO NOT DELETE'!$B$17:$F$27,5)),"     ---")</f>
        <v xml:space="preserve">     ---</v>
      </c>
      <c r="L33" s="73" t="str">
        <f>IF($B33=VLOOKUP(L$10,'Drop Down Data - DO NOT DELETE'!$B$17:$F$27,2),(+$C33*$D33*VLOOKUP(L$10,'Drop Down Data - DO NOT DELETE'!$B$17:$F$27,5)),"     ---")</f>
        <v xml:space="preserve">     ---</v>
      </c>
      <c r="M33" s="91" t="str">
        <f>IF($B33=VLOOKUP(M$10,'Drop Down Data - DO NOT DELETE'!$B$17:$F$27,2),(+$C33*$D33*VLOOKUP(M$10,'Drop Down Data - DO NOT DELETE'!$B$17:$F$27,5)),"     ---")</f>
        <v xml:space="preserve">     ---</v>
      </c>
      <c r="N33" s="73" t="str">
        <f>IF($B33=VLOOKUP(N$10,'Drop Down Data - DO NOT DELETE'!$B$17:$F$27,2),(+$C33*$D33*VLOOKUP(N$10,'Drop Down Data - DO NOT DELETE'!$B$17:$F$27,5)),"     ---")</f>
        <v xml:space="preserve">     ---</v>
      </c>
      <c r="O33" s="73" t="str">
        <f>IF($B33=VLOOKUP(O$10,'Drop Down Data - DO NOT DELETE'!$B$17:$F$27,2),(+$C33*$D33*VLOOKUP(O$10,'Drop Down Data - DO NOT DELETE'!$B$17:$F$27,5)),"     ---")</f>
        <v xml:space="preserve">     ---</v>
      </c>
    </row>
    <row r="34" spans="1:15" ht="18" customHeight="1" x14ac:dyDescent="0.2">
      <c r="A34" s="90"/>
      <c r="B34" s="75"/>
      <c r="C34" s="75"/>
      <c r="D34" s="72"/>
      <c r="E34" s="73" t="str">
        <f>IF($B34=VLOOKUP(E$10,'Drop Down Data - DO NOT DELETE'!$B$17:$F$27,2),(+$C34*$D34*VLOOKUP(E$10,'Drop Down Data - DO NOT DELETE'!$B$17:$F$27,5)),"     ---")</f>
        <v xml:space="preserve">     ---</v>
      </c>
      <c r="F34" s="73" t="str">
        <f>IF($B34=VLOOKUP(F$10,'Drop Down Data - DO NOT DELETE'!$B$17:$F$27,2),(+$C34*$D34*VLOOKUP(F$10,'Drop Down Data - DO NOT DELETE'!$B$17:$F$27,5)),"     ---")</f>
        <v xml:space="preserve">     ---</v>
      </c>
      <c r="G34" s="73" t="str">
        <f>IF($B34=VLOOKUP(G$10,'Drop Down Data - DO NOT DELETE'!$B$17:$F$27,2),(+$C34*$D34*VLOOKUP(G$10,'Drop Down Data - DO NOT DELETE'!$B$17:$F$27,5)),"     ---")</f>
        <v xml:space="preserve">     ---</v>
      </c>
      <c r="H34" s="73" t="str">
        <f>IF($B34=VLOOKUP(H$10,'Drop Down Data - DO NOT DELETE'!$B$17:$F$27,2),(+$C34*$D34*VLOOKUP(H$10,'Drop Down Data - DO NOT DELETE'!$B$17:$F$27,5)),"     ---")</f>
        <v xml:space="preserve">     ---</v>
      </c>
      <c r="I34" s="73" t="str">
        <f>IF($B34=VLOOKUP(I$10,'Drop Down Data - DO NOT DELETE'!$B$17:$F$27,2),(+$C34*$D34*VLOOKUP(I$10,'Drop Down Data - DO NOT DELETE'!$B$17:$F$27,5)),"     ---")</f>
        <v xml:space="preserve">     ---</v>
      </c>
      <c r="J34" s="73" t="str">
        <f>IF($B34=VLOOKUP(J$10,'Drop Down Data - DO NOT DELETE'!$B$17:$F$27,2),(+$C34*$D34*VLOOKUP(J$10,'Drop Down Data - DO NOT DELETE'!$B$17:$F$27,5)),"     ---")</f>
        <v xml:space="preserve">     ---</v>
      </c>
      <c r="K34" s="73" t="str">
        <f>IF($B34=VLOOKUP(K$10,'Drop Down Data - DO NOT DELETE'!$B$17:$F$27,2),(+$C34*$D34*VLOOKUP(K$10,'Drop Down Data - DO NOT DELETE'!$B$17:$F$27,5)),"     ---")</f>
        <v xml:space="preserve">     ---</v>
      </c>
      <c r="L34" s="73" t="str">
        <f>IF($B34=VLOOKUP(L$10,'Drop Down Data - DO NOT DELETE'!$B$17:$F$27,2),(+$C34*$D34*VLOOKUP(L$10,'Drop Down Data - DO NOT DELETE'!$B$17:$F$27,5)),"     ---")</f>
        <v xml:space="preserve">     ---</v>
      </c>
      <c r="M34" s="91" t="str">
        <f>IF($B34=VLOOKUP(M$10,'Drop Down Data - DO NOT DELETE'!$B$17:$F$27,2),(+$C34*$D34*VLOOKUP(M$10,'Drop Down Data - DO NOT DELETE'!$B$17:$F$27,5)),"     ---")</f>
        <v xml:space="preserve">     ---</v>
      </c>
      <c r="N34" s="73" t="str">
        <f>IF($B34=VLOOKUP(N$10,'Drop Down Data - DO NOT DELETE'!$B$17:$F$27,2),(+$C34*$D34*VLOOKUP(N$10,'Drop Down Data - DO NOT DELETE'!$B$17:$F$27,5)),"     ---")</f>
        <v xml:space="preserve">     ---</v>
      </c>
      <c r="O34" s="73" t="str">
        <f>IF($B34=VLOOKUP(O$10,'Drop Down Data - DO NOT DELETE'!$B$17:$F$27,2),(+$C34*$D34*VLOOKUP(O$10,'Drop Down Data - DO NOT DELETE'!$B$17:$F$27,5)),"     ---")</f>
        <v xml:space="preserve">     ---</v>
      </c>
    </row>
    <row r="35" spans="1:15" ht="18" customHeight="1" x14ac:dyDescent="0.2">
      <c r="A35" s="90"/>
      <c r="B35" s="75"/>
      <c r="C35" s="75"/>
      <c r="D35" s="72"/>
      <c r="E35" s="73" t="str">
        <f>IF($B35=VLOOKUP(E$10,'Drop Down Data - DO NOT DELETE'!$B$17:$F$27,2),(+$C35*$D35*VLOOKUP(E$10,'Drop Down Data - DO NOT DELETE'!$B$17:$F$27,5)),"     ---")</f>
        <v xml:space="preserve">     ---</v>
      </c>
      <c r="F35" s="73" t="str">
        <f>IF($B35=VLOOKUP(F$10,'Drop Down Data - DO NOT DELETE'!$B$17:$F$27,2),(+$C35*$D35*VLOOKUP(F$10,'Drop Down Data - DO NOT DELETE'!$B$17:$F$27,5)),"     ---")</f>
        <v xml:space="preserve">     ---</v>
      </c>
      <c r="G35" s="73" t="str">
        <f>IF($B35=VLOOKUP(G$10,'Drop Down Data - DO NOT DELETE'!$B$17:$F$27,2),(+$C35*$D35*VLOOKUP(G$10,'Drop Down Data - DO NOT DELETE'!$B$17:$F$27,5)),"     ---")</f>
        <v xml:space="preserve">     ---</v>
      </c>
      <c r="H35" s="73" t="str">
        <f>IF($B35=VLOOKUP(H$10,'Drop Down Data - DO NOT DELETE'!$B$17:$F$27,2),(+$C35*$D35*VLOOKUP(H$10,'Drop Down Data - DO NOT DELETE'!$B$17:$F$27,5)),"     ---")</f>
        <v xml:space="preserve">     ---</v>
      </c>
      <c r="I35" s="73" t="str">
        <f>IF($B35=VLOOKUP(I$10,'Drop Down Data - DO NOT DELETE'!$B$17:$F$27,2),(+$C35*$D35*VLOOKUP(I$10,'Drop Down Data - DO NOT DELETE'!$B$17:$F$27,5)),"     ---")</f>
        <v xml:space="preserve">     ---</v>
      </c>
      <c r="J35" s="73" t="str">
        <f>IF($B35=VLOOKUP(J$10,'Drop Down Data - DO NOT DELETE'!$B$17:$F$27,2),(+$C35*$D35*VLOOKUP(J$10,'Drop Down Data - DO NOT DELETE'!$B$17:$F$27,5)),"     ---")</f>
        <v xml:space="preserve">     ---</v>
      </c>
      <c r="K35" s="73" t="str">
        <f>IF($B35=VLOOKUP(K$10,'Drop Down Data - DO NOT DELETE'!$B$17:$F$27,2),(+$C35*$D35*VLOOKUP(K$10,'Drop Down Data - DO NOT DELETE'!$B$17:$F$27,5)),"     ---")</f>
        <v xml:space="preserve">     ---</v>
      </c>
      <c r="L35" s="73" t="str">
        <f>IF($B35=VLOOKUP(L$10,'Drop Down Data - DO NOT DELETE'!$B$17:$F$27,2),(+$C35*$D35*VLOOKUP(L$10,'Drop Down Data - DO NOT DELETE'!$B$17:$F$27,5)),"     ---")</f>
        <v xml:space="preserve">     ---</v>
      </c>
      <c r="M35" s="91" t="str">
        <f>IF($B35=VLOOKUP(M$10,'Drop Down Data - DO NOT DELETE'!$B$17:$F$27,2),(+$C35*$D35*VLOOKUP(M$10,'Drop Down Data - DO NOT DELETE'!$B$17:$F$27,5)),"     ---")</f>
        <v xml:space="preserve">     ---</v>
      </c>
      <c r="N35" s="73" t="str">
        <f>IF($B35=VLOOKUP(N$10,'Drop Down Data - DO NOT DELETE'!$B$17:$F$27,2),(+$C35*$D35*VLOOKUP(N$10,'Drop Down Data - DO NOT DELETE'!$B$17:$F$27,5)),"     ---")</f>
        <v xml:space="preserve">     ---</v>
      </c>
      <c r="O35" s="73" t="str">
        <f>IF($B35=VLOOKUP(O$10,'Drop Down Data - DO NOT DELETE'!$B$17:$F$27,2),(+$C35*$D35*VLOOKUP(O$10,'Drop Down Data - DO NOT DELETE'!$B$17:$F$27,5)),"     ---")</f>
        <v xml:space="preserve">     ---</v>
      </c>
    </row>
    <row r="36" spans="1:15" ht="18" customHeight="1" x14ac:dyDescent="0.2">
      <c r="A36" s="90"/>
      <c r="B36" s="75"/>
      <c r="C36" s="75"/>
      <c r="D36" s="72"/>
      <c r="E36" s="73" t="str">
        <f>IF($B36=VLOOKUP(E$10,'Drop Down Data - DO NOT DELETE'!$B$17:$F$27,2),(+$C36*$D36*VLOOKUP(E$10,'Drop Down Data - DO NOT DELETE'!$B$17:$F$27,5)),"     ---")</f>
        <v xml:space="preserve">     ---</v>
      </c>
      <c r="F36" s="73" t="str">
        <f>IF($B36=VLOOKUP(F$10,'Drop Down Data - DO NOT DELETE'!$B$17:$F$27,2),(+$C36*$D36*VLOOKUP(F$10,'Drop Down Data - DO NOT DELETE'!$B$17:$F$27,5)),"     ---")</f>
        <v xml:space="preserve">     ---</v>
      </c>
      <c r="G36" s="73" t="str">
        <f>IF($B36=VLOOKUP(G$10,'Drop Down Data - DO NOT DELETE'!$B$17:$F$27,2),(+$C36*$D36*VLOOKUP(G$10,'Drop Down Data - DO NOT DELETE'!$B$17:$F$27,5)),"     ---")</f>
        <v xml:space="preserve">     ---</v>
      </c>
      <c r="H36" s="73" t="str">
        <f>IF($B36=VLOOKUP(H$10,'Drop Down Data - DO NOT DELETE'!$B$17:$F$27,2),(+$C36*$D36*VLOOKUP(H$10,'Drop Down Data - DO NOT DELETE'!$B$17:$F$27,5)),"     ---")</f>
        <v xml:space="preserve">     ---</v>
      </c>
      <c r="I36" s="73" t="str">
        <f>IF($B36=VLOOKUP(I$10,'Drop Down Data - DO NOT DELETE'!$B$17:$F$27,2),(+$C36*$D36*VLOOKUP(I$10,'Drop Down Data - DO NOT DELETE'!$B$17:$F$27,5)),"     ---")</f>
        <v xml:space="preserve">     ---</v>
      </c>
      <c r="J36" s="73" t="str">
        <f>IF($B36=VLOOKUP(J$10,'Drop Down Data - DO NOT DELETE'!$B$17:$F$27,2),(+$C36*$D36*VLOOKUP(J$10,'Drop Down Data - DO NOT DELETE'!$B$17:$F$27,5)),"     ---")</f>
        <v xml:space="preserve">     ---</v>
      </c>
      <c r="K36" s="73" t="str">
        <f>IF($B36=VLOOKUP(K$10,'Drop Down Data - DO NOT DELETE'!$B$17:$F$27,2),(+$C36*$D36*VLOOKUP(K$10,'Drop Down Data - DO NOT DELETE'!$B$17:$F$27,5)),"     ---")</f>
        <v xml:space="preserve">     ---</v>
      </c>
      <c r="L36" s="73" t="str">
        <f>IF($B36=VLOOKUP(L$10,'Drop Down Data - DO NOT DELETE'!$B$17:$F$27,2),(+$C36*$D36*VLOOKUP(L$10,'Drop Down Data - DO NOT DELETE'!$B$17:$F$27,5)),"     ---")</f>
        <v xml:space="preserve">     ---</v>
      </c>
      <c r="M36" s="91" t="str">
        <f>IF($B36=VLOOKUP(M$10,'Drop Down Data - DO NOT DELETE'!$B$17:$F$27,2),(+$C36*$D36*VLOOKUP(M$10,'Drop Down Data - DO NOT DELETE'!$B$17:$F$27,5)),"     ---")</f>
        <v xml:space="preserve">     ---</v>
      </c>
      <c r="N36" s="73" t="str">
        <f>IF($B36=VLOOKUP(N$10,'Drop Down Data - DO NOT DELETE'!$B$17:$F$27,2),(+$C36*$D36*VLOOKUP(N$10,'Drop Down Data - DO NOT DELETE'!$B$17:$F$27,5)),"     ---")</f>
        <v xml:space="preserve">     ---</v>
      </c>
      <c r="O36" s="73" t="str">
        <f>IF($B36=VLOOKUP(O$10,'Drop Down Data - DO NOT DELETE'!$B$17:$F$27,2),(+$C36*$D36*VLOOKUP(O$10,'Drop Down Data - DO NOT DELETE'!$B$17:$F$27,5)),"     ---")</f>
        <v xml:space="preserve">     ---</v>
      </c>
    </row>
    <row r="37" spans="1:15" ht="18" customHeight="1" x14ac:dyDescent="0.2">
      <c r="A37" s="90"/>
      <c r="B37" s="75"/>
      <c r="C37" s="75"/>
      <c r="D37" s="72"/>
      <c r="E37" s="73" t="str">
        <f>IF($B37=VLOOKUP(E$10,'Drop Down Data - DO NOT DELETE'!$B$17:$F$27,2),(+$C37*$D37*VLOOKUP(E$10,'Drop Down Data - DO NOT DELETE'!$B$17:$F$27,5)),"     ---")</f>
        <v xml:space="preserve">     ---</v>
      </c>
      <c r="F37" s="73" t="str">
        <f>IF($B37=VLOOKUP(F$10,'Drop Down Data - DO NOT DELETE'!$B$17:$F$27,2),(+$C37*$D37*VLOOKUP(F$10,'Drop Down Data - DO NOT DELETE'!$B$17:$F$27,5)),"     ---")</f>
        <v xml:space="preserve">     ---</v>
      </c>
      <c r="G37" s="73" t="str">
        <f>IF($B37=VLOOKUP(G$10,'Drop Down Data - DO NOT DELETE'!$B$17:$F$27,2),(+$C37*$D37*VLOOKUP(G$10,'Drop Down Data - DO NOT DELETE'!$B$17:$F$27,5)),"     ---")</f>
        <v xml:space="preserve">     ---</v>
      </c>
      <c r="H37" s="73" t="str">
        <f>IF($B37=VLOOKUP(H$10,'Drop Down Data - DO NOT DELETE'!$B$17:$F$27,2),(+$C37*$D37*VLOOKUP(H$10,'Drop Down Data - DO NOT DELETE'!$B$17:$F$27,5)),"     ---")</f>
        <v xml:space="preserve">     ---</v>
      </c>
      <c r="I37" s="73" t="str">
        <f>IF($B37=VLOOKUP(I$10,'Drop Down Data - DO NOT DELETE'!$B$17:$F$27,2),(+$C37*$D37*VLOOKUP(I$10,'Drop Down Data - DO NOT DELETE'!$B$17:$F$27,5)),"     ---")</f>
        <v xml:space="preserve">     ---</v>
      </c>
      <c r="J37" s="73" t="str">
        <f>IF($B37=VLOOKUP(J$10,'Drop Down Data - DO NOT DELETE'!$B$17:$F$27,2),(+$C37*$D37*VLOOKUP(J$10,'Drop Down Data - DO NOT DELETE'!$B$17:$F$27,5)),"     ---")</f>
        <v xml:space="preserve">     ---</v>
      </c>
      <c r="K37" s="73" t="str">
        <f>IF($B37=VLOOKUP(K$10,'Drop Down Data - DO NOT DELETE'!$B$17:$F$27,2),(+$C37*$D37*VLOOKUP(K$10,'Drop Down Data - DO NOT DELETE'!$B$17:$F$27,5)),"     ---")</f>
        <v xml:space="preserve">     ---</v>
      </c>
      <c r="L37" s="73" t="str">
        <f>IF($B37=VLOOKUP(L$10,'Drop Down Data - DO NOT DELETE'!$B$17:$F$27,2),(+$C37*$D37*VLOOKUP(L$10,'Drop Down Data - DO NOT DELETE'!$B$17:$F$27,5)),"     ---")</f>
        <v xml:space="preserve">     ---</v>
      </c>
      <c r="M37" s="91" t="str">
        <f>IF($B37=VLOOKUP(M$10,'Drop Down Data - DO NOT DELETE'!$B$17:$F$27,2),(+$C37*$D37*VLOOKUP(M$10,'Drop Down Data - DO NOT DELETE'!$B$17:$F$27,5)),"     ---")</f>
        <v xml:space="preserve">     ---</v>
      </c>
      <c r="N37" s="73" t="str">
        <f>IF($B37=VLOOKUP(N$10,'Drop Down Data - DO NOT DELETE'!$B$17:$F$27,2),(+$C37*$D37*VLOOKUP(N$10,'Drop Down Data - DO NOT DELETE'!$B$17:$F$27,5)),"     ---")</f>
        <v xml:space="preserve">     ---</v>
      </c>
      <c r="O37" s="73" t="str">
        <f>IF($B37=VLOOKUP(O$10,'Drop Down Data - DO NOT DELETE'!$B$17:$F$27,2),(+$C37*$D37*VLOOKUP(O$10,'Drop Down Data - DO NOT DELETE'!$B$17:$F$27,5)),"     ---")</f>
        <v xml:space="preserve">     ---</v>
      </c>
    </row>
    <row r="38" spans="1:15" ht="18" customHeight="1" x14ac:dyDescent="0.2">
      <c r="A38" s="90"/>
      <c r="B38" s="75"/>
      <c r="C38" s="75"/>
      <c r="D38" s="72"/>
      <c r="E38" s="73" t="str">
        <f>IF($B38=VLOOKUP(E$10,'Drop Down Data - DO NOT DELETE'!$B$17:$F$27,2),(+$C38*$D38*VLOOKUP(E$10,'Drop Down Data - DO NOT DELETE'!$B$17:$F$27,5)),"     ---")</f>
        <v xml:space="preserve">     ---</v>
      </c>
      <c r="F38" s="73" t="str">
        <f>IF($B38=VLOOKUP(F$10,'Drop Down Data - DO NOT DELETE'!$B$17:$F$27,2),(+$C38*$D38*VLOOKUP(F$10,'Drop Down Data - DO NOT DELETE'!$B$17:$F$27,5)),"     ---")</f>
        <v xml:space="preserve">     ---</v>
      </c>
      <c r="G38" s="73" t="str">
        <f>IF($B38=VLOOKUP(G$10,'Drop Down Data - DO NOT DELETE'!$B$17:$F$27,2),(+$C38*$D38*VLOOKUP(G$10,'Drop Down Data - DO NOT DELETE'!$B$17:$F$27,5)),"     ---")</f>
        <v xml:space="preserve">     ---</v>
      </c>
      <c r="H38" s="73" t="str">
        <f>IF($B38=VLOOKUP(H$10,'Drop Down Data - DO NOT DELETE'!$B$17:$F$27,2),(+$C38*$D38*VLOOKUP(H$10,'Drop Down Data - DO NOT DELETE'!$B$17:$F$27,5)),"     ---")</f>
        <v xml:space="preserve">     ---</v>
      </c>
      <c r="I38" s="73" t="str">
        <f>IF($B38=VLOOKUP(I$10,'Drop Down Data - DO NOT DELETE'!$B$17:$F$27,2),(+$C38*$D38*VLOOKUP(I$10,'Drop Down Data - DO NOT DELETE'!$B$17:$F$27,5)),"     ---")</f>
        <v xml:space="preserve">     ---</v>
      </c>
      <c r="J38" s="73" t="str">
        <f>IF($B38=VLOOKUP(J$10,'Drop Down Data - DO NOT DELETE'!$B$17:$F$27,2),(+$C38*$D38*VLOOKUP(J$10,'Drop Down Data - DO NOT DELETE'!$B$17:$F$27,5)),"     ---")</f>
        <v xml:space="preserve">     ---</v>
      </c>
      <c r="K38" s="73" t="str">
        <f>IF($B38=VLOOKUP(K$10,'Drop Down Data - DO NOT DELETE'!$B$17:$F$27,2),(+$C38*$D38*VLOOKUP(K$10,'Drop Down Data - DO NOT DELETE'!$B$17:$F$27,5)),"     ---")</f>
        <v xml:space="preserve">     ---</v>
      </c>
      <c r="L38" s="73" t="str">
        <f>IF($B38=VLOOKUP(L$10,'Drop Down Data - DO NOT DELETE'!$B$17:$F$27,2),(+$C38*$D38*VLOOKUP(L$10,'Drop Down Data - DO NOT DELETE'!$B$17:$F$27,5)),"     ---")</f>
        <v xml:space="preserve">     ---</v>
      </c>
      <c r="M38" s="91" t="str">
        <f>IF($B38=VLOOKUP(M$10,'Drop Down Data - DO NOT DELETE'!$B$17:$F$27,2),(+$C38*$D38*VLOOKUP(M$10,'Drop Down Data - DO NOT DELETE'!$B$17:$F$27,5)),"     ---")</f>
        <v xml:space="preserve">     ---</v>
      </c>
      <c r="N38" s="73" t="str">
        <f>IF($B38=VLOOKUP(N$10,'Drop Down Data - DO NOT DELETE'!$B$17:$F$27,2),(+$C38*$D38*VLOOKUP(N$10,'Drop Down Data - DO NOT DELETE'!$B$17:$F$27,5)),"     ---")</f>
        <v xml:space="preserve">     ---</v>
      </c>
      <c r="O38" s="73" t="str">
        <f>IF($B38=VLOOKUP(O$10,'Drop Down Data - DO NOT DELETE'!$B$17:$F$27,2),(+$C38*$D38*VLOOKUP(O$10,'Drop Down Data - DO NOT DELETE'!$B$17:$F$27,5)),"     ---")</f>
        <v xml:space="preserve">     ---</v>
      </c>
    </row>
    <row r="39" spans="1:15" ht="18" customHeight="1" x14ac:dyDescent="0.2">
      <c r="A39" s="90"/>
      <c r="B39" s="75"/>
      <c r="C39" s="75"/>
      <c r="D39" s="72"/>
      <c r="E39" s="73" t="str">
        <f>IF($B39=VLOOKUP(E$10,'Drop Down Data - DO NOT DELETE'!$B$17:$F$27,2),(+$C39*$D39*VLOOKUP(E$10,'Drop Down Data - DO NOT DELETE'!$B$17:$F$27,5)),"     ---")</f>
        <v xml:space="preserve">     ---</v>
      </c>
      <c r="F39" s="73" t="str">
        <f>IF($B39=VLOOKUP(F$10,'Drop Down Data - DO NOT DELETE'!$B$17:$F$27,2),(+$C39*$D39*VLOOKUP(F$10,'Drop Down Data - DO NOT DELETE'!$B$17:$F$27,5)),"     ---")</f>
        <v xml:space="preserve">     ---</v>
      </c>
      <c r="G39" s="73" t="str">
        <f>IF($B39=VLOOKUP(G$10,'Drop Down Data - DO NOT DELETE'!$B$17:$F$27,2),(+$C39*$D39*VLOOKUP(G$10,'Drop Down Data - DO NOT DELETE'!$B$17:$F$27,5)),"     ---")</f>
        <v xml:space="preserve">     ---</v>
      </c>
      <c r="H39" s="73" t="str">
        <f>IF($B39=VLOOKUP(H$10,'Drop Down Data - DO NOT DELETE'!$B$17:$F$27,2),(+$C39*$D39*VLOOKUP(H$10,'Drop Down Data - DO NOT DELETE'!$B$17:$F$27,5)),"     ---")</f>
        <v xml:space="preserve">     ---</v>
      </c>
      <c r="I39" s="73" t="str">
        <f>IF($B39=VLOOKUP(I$10,'Drop Down Data - DO NOT DELETE'!$B$17:$F$27,2),(+$C39*$D39*VLOOKUP(I$10,'Drop Down Data - DO NOT DELETE'!$B$17:$F$27,5)),"     ---")</f>
        <v xml:space="preserve">     ---</v>
      </c>
      <c r="J39" s="73" t="str">
        <f>IF($B39=VLOOKUP(J$10,'Drop Down Data - DO NOT DELETE'!$B$17:$F$27,2),(+$C39*$D39*VLOOKUP(J$10,'Drop Down Data - DO NOT DELETE'!$B$17:$F$27,5)),"     ---")</f>
        <v xml:space="preserve">     ---</v>
      </c>
      <c r="K39" s="73" t="str">
        <f>IF($B39=VLOOKUP(K$10,'Drop Down Data - DO NOT DELETE'!$B$17:$F$27,2),(+$C39*$D39*VLOOKUP(K$10,'Drop Down Data - DO NOT DELETE'!$B$17:$F$27,5)),"     ---")</f>
        <v xml:space="preserve">     ---</v>
      </c>
      <c r="L39" s="73" t="str">
        <f>IF($B39=VLOOKUP(L$10,'Drop Down Data - DO NOT DELETE'!$B$17:$F$27,2),(+$C39*$D39*VLOOKUP(L$10,'Drop Down Data - DO NOT DELETE'!$B$17:$F$27,5)),"     ---")</f>
        <v xml:space="preserve">     ---</v>
      </c>
      <c r="M39" s="91" t="str">
        <f>IF($B39=VLOOKUP(M$10,'Drop Down Data - DO NOT DELETE'!$B$17:$F$27,2),(+$C39*$D39*VLOOKUP(M$10,'Drop Down Data - DO NOT DELETE'!$B$17:$F$27,5)),"     ---")</f>
        <v xml:space="preserve">     ---</v>
      </c>
      <c r="N39" s="73" t="str">
        <f>IF($B39=VLOOKUP(N$10,'Drop Down Data - DO NOT DELETE'!$B$17:$F$27,2),(+$C39*$D39*VLOOKUP(N$10,'Drop Down Data - DO NOT DELETE'!$B$17:$F$27,5)),"     ---")</f>
        <v xml:space="preserve">     ---</v>
      </c>
      <c r="O39" s="73" t="str">
        <f>IF($B39=VLOOKUP(O$10,'Drop Down Data - DO NOT DELETE'!$B$17:$F$27,2),(+$C39*$D39*VLOOKUP(O$10,'Drop Down Data - DO NOT DELETE'!$B$17:$F$27,5)),"     ---")</f>
        <v xml:space="preserve">     ---</v>
      </c>
    </row>
    <row r="40" spans="1:15" ht="18" customHeight="1" x14ac:dyDescent="0.2">
      <c r="A40" s="90"/>
      <c r="B40" s="75"/>
      <c r="C40" s="75"/>
      <c r="D40" s="72"/>
      <c r="E40" s="73" t="str">
        <f>IF($B40=VLOOKUP(E$10,'Drop Down Data - DO NOT DELETE'!$B$17:$F$27,2),(+$C40*$D40*VLOOKUP(E$10,'Drop Down Data - DO NOT DELETE'!$B$17:$F$27,5)),"     ---")</f>
        <v xml:space="preserve">     ---</v>
      </c>
      <c r="F40" s="73" t="str">
        <f>IF($B40=VLOOKUP(F$10,'Drop Down Data - DO NOT DELETE'!$B$17:$F$27,2),(+$C40*$D40*VLOOKUP(F$10,'Drop Down Data - DO NOT DELETE'!$B$17:$F$27,5)),"     ---")</f>
        <v xml:space="preserve">     ---</v>
      </c>
      <c r="G40" s="73" t="str">
        <f>IF($B40=VLOOKUP(G$10,'Drop Down Data - DO NOT DELETE'!$B$17:$F$27,2),(+$C40*$D40*VLOOKUP(G$10,'Drop Down Data - DO NOT DELETE'!$B$17:$F$27,5)),"     ---")</f>
        <v xml:space="preserve">     ---</v>
      </c>
      <c r="H40" s="73" t="str">
        <f>IF($B40=VLOOKUP(H$10,'Drop Down Data - DO NOT DELETE'!$B$17:$F$27,2),(+$C40*$D40*VLOOKUP(H$10,'Drop Down Data - DO NOT DELETE'!$B$17:$F$27,5)),"     ---")</f>
        <v xml:space="preserve">     ---</v>
      </c>
      <c r="I40" s="73" t="str">
        <f>IF($B40=VLOOKUP(I$10,'Drop Down Data - DO NOT DELETE'!$B$17:$F$27,2),(+$C40*$D40*VLOOKUP(I$10,'Drop Down Data - DO NOT DELETE'!$B$17:$F$27,5)),"     ---")</f>
        <v xml:space="preserve">     ---</v>
      </c>
      <c r="J40" s="73" t="str">
        <f>IF($B40=VLOOKUP(J$10,'Drop Down Data - DO NOT DELETE'!$B$17:$F$27,2),(+$C40*$D40*VLOOKUP(J$10,'Drop Down Data - DO NOT DELETE'!$B$17:$F$27,5)),"     ---")</f>
        <v xml:space="preserve">     ---</v>
      </c>
      <c r="K40" s="73" t="str">
        <f>IF($B40=VLOOKUP(K$10,'Drop Down Data - DO NOT DELETE'!$B$17:$F$27,2),(+$C40*$D40*VLOOKUP(K$10,'Drop Down Data - DO NOT DELETE'!$B$17:$F$27,5)),"     ---")</f>
        <v xml:space="preserve">     ---</v>
      </c>
      <c r="L40" s="73" t="str">
        <f>IF($B40=VLOOKUP(L$10,'Drop Down Data - DO NOT DELETE'!$B$17:$F$27,2),(+$C40*$D40*VLOOKUP(L$10,'Drop Down Data - DO NOT DELETE'!$B$17:$F$27,5)),"     ---")</f>
        <v xml:space="preserve">     ---</v>
      </c>
      <c r="M40" s="91" t="str">
        <f>IF($B40=VLOOKUP(M$10,'Drop Down Data - DO NOT DELETE'!$B$17:$F$27,2),(+$C40*$D40*VLOOKUP(M$10,'Drop Down Data - DO NOT DELETE'!$B$17:$F$27,5)),"     ---")</f>
        <v xml:space="preserve">     ---</v>
      </c>
      <c r="N40" s="73" t="str">
        <f>IF($B40=VLOOKUP(N$10,'Drop Down Data - DO NOT DELETE'!$B$17:$F$27,2),(+$C40*$D40*VLOOKUP(N$10,'Drop Down Data - DO NOT DELETE'!$B$17:$F$27,5)),"     ---")</f>
        <v xml:space="preserve">     ---</v>
      </c>
      <c r="O40" s="73" t="str">
        <f>IF($B40=VLOOKUP(O$10,'Drop Down Data - DO NOT DELETE'!$B$17:$F$27,2),(+$C40*$D40*VLOOKUP(O$10,'Drop Down Data - DO NOT DELETE'!$B$17:$F$27,5)),"     ---")</f>
        <v xml:space="preserve">     ---</v>
      </c>
    </row>
    <row r="41" spans="1:15" ht="18" customHeight="1" x14ac:dyDescent="0.2">
      <c r="A41" s="90"/>
      <c r="B41" s="75"/>
      <c r="C41" s="75"/>
      <c r="D41" s="72"/>
      <c r="E41" s="73" t="str">
        <f>IF($B41=VLOOKUP(E$10,'Drop Down Data - DO NOT DELETE'!$B$17:$F$27,2),(+$C41*$D41*VLOOKUP(E$10,'Drop Down Data - DO NOT DELETE'!$B$17:$F$27,5)),"     ---")</f>
        <v xml:space="preserve">     ---</v>
      </c>
      <c r="F41" s="73" t="str">
        <f>IF($B41=VLOOKUP(F$10,'Drop Down Data - DO NOT DELETE'!$B$17:$F$27,2),(+$C41*$D41*VLOOKUP(F$10,'Drop Down Data - DO NOT DELETE'!$B$17:$F$27,5)),"     ---")</f>
        <v xml:space="preserve">     ---</v>
      </c>
      <c r="G41" s="73" t="str">
        <f>IF($B41=VLOOKUP(G$10,'Drop Down Data - DO NOT DELETE'!$B$17:$F$27,2),(+$C41*$D41*VLOOKUP(G$10,'Drop Down Data - DO NOT DELETE'!$B$17:$F$27,5)),"     ---")</f>
        <v xml:space="preserve">     ---</v>
      </c>
      <c r="H41" s="73" t="str">
        <f>IF($B41=VLOOKUP(H$10,'Drop Down Data - DO NOT DELETE'!$B$17:$F$27,2),(+$C41*$D41*VLOOKUP(H$10,'Drop Down Data - DO NOT DELETE'!$B$17:$F$27,5)),"     ---")</f>
        <v xml:space="preserve">     ---</v>
      </c>
      <c r="I41" s="73" t="str">
        <f>IF($B41=VLOOKUP(I$10,'Drop Down Data - DO NOT DELETE'!$B$17:$F$27,2),(+$C41*$D41*VLOOKUP(I$10,'Drop Down Data - DO NOT DELETE'!$B$17:$F$27,5)),"     ---")</f>
        <v xml:space="preserve">     ---</v>
      </c>
      <c r="J41" s="73" t="str">
        <f>IF($B41=VLOOKUP(J$10,'Drop Down Data - DO NOT DELETE'!$B$17:$F$27,2),(+$C41*$D41*VLOOKUP(J$10,'Drop Down Data - DO NOT DELETE'!$B$17:$F$27,5)),"     ---")</f>
        <v xml:space="preserve">     ---</v>
      </c>
      <c r="K41" s="73" t="str">
        <f>IF($B41=VLOOKUP(K$10,'Drop Down Data - DO NOT DELETE'!$B$17:$F$27,2),(+$C41*$D41*VLOOKUP(K$10,'Drop Down Data - DO NOT DELETE'!$B$17:$F$27,5)),"     ---")</f>
        <v xml:space="preserve">     ---</v>
      </c>
      <c r="L41" s="73" t="str">
        <f>IF($B41=VLOOKUP(L$10,'Drop Down Data - DO NOT DELETE'!$B$17:$F$27,2),(+$C41*$D41*VLOOKUP(L$10,'Drop Down Data - DO NOT DELETE'!$B$17:$F$27,5)),"     ---")</f>
        <v xml:space="preserve">     ---</v>
      </c>
      <c r="M41" s="91" t="str">
        <f>IF($B41=VLOOKUP(M$10,'Drop Down Data - DO NOT DELETE'!$B$17:$F$27,2),(+$C41*$D41*VLOOKUP(M$10,'Drop Down Data - DO NOT DELETE'!$B$17:$F$27,5)),"     ---")</f>
        <v xml:space="preserve">     ---</v>
      </c>
      <c r="N41" s="73" t="str">
        <f>IF($B41=VLOOKUP(N$10,'Drop Down Data - DO NOT DELETE'!$B$17:$F$27,2),(+$C41*$D41*VLOOKUP(N$10,'Drop Down Data - DO NOT DELETE'!$B$17:$F$27,5)),"     ---")</f>
        <v xml:space="preserve">     ---</v>
      </c>
      <c r="O41" s="73" t="str">
        <f>IF($B41=VLOOKUP(O$10,'Drop Down Data - DO NOT DELETE'!$B$17:$F$27,2),(+$C41*$D41*VLOOKUP(O$10,'Drop Down Data - DO NOT DELETE'!$B$17:$F$27,5)),"     ---")</f>
        <v xml:space="preserve">     ---</v>
      </c>
    </row>
    <row r="42" spans="1:15" ht="18" customHeight="1" x14ac:dyDescent="0.2">
      <c r="A42" s="90"/>
      <c r="B42" s="75"/>
      <c r="C42" s="75"/>
      <c r="D42" s="72"/>
      <c r="E42" s="73" t="str">
        <f>IF($B42=VLOOKUP(E$10,'Drop Down Data - DO NOT DELETE'!$B$17:$F$27,2),(+$C42*$D42*VLOOKUP(E$10,'Drop Down Data - DO NOT DELETE'!$B$17:$F$27,5)),"     ---")</f>
        <v xml:space="preserve">     ---</v>
      </c>
      <c r="F42" s="73" t="str">
        <f>IF($B42=VLOOKUP(F$10,'Drop Down Data - DO NOT DELETE'!$B$17:$F$27,2),(+$C42*$D42*VLOOKUP(F$10,'Drop Down Data - DO NOT DELETE'!$B$17:$F$27,5)),"     ---")</f>
        <v xml:space="preserve">     ---</v>
      </c>
      <c r="G42" s="73" t="str">
        <f>IF($B42=VLOOKUP(G$10,'Drop Down Data - DO NOT DELETE'!$B$17:$F$27,2),(+$C42*$D42*VLOOKUP(G$10,'Drop Down Data - DO NOT DELETE'!$B$17:$F$27,5)),"     ---")</f>
        <v xml:space="preserve">     ---</v>
      </c>
      <c r="H42" s="73" t="str">
        <f>IF($B42=VLOOKUP(H$10,'Drop Down Data - DO NOT DELETE'!$B$17:$F$27,2),(+$C42*$D42*VLOOKUP(H$10,'Drop Down Data - DO NOT DELETE'!$B$17:$F$27,5)),"     ---")</f>
        <v xml:space="preserve">     ---</v>
      </c>
      <c r="I42" s="73" t="str">
        <f>IF($B42=VLOOKUP(I$10,'Drop Down Data - DO NOT DELETE'!$B$17:$F$27,2),(+$C42*$D42*VLOOKUP(I$10,'Drop Down Data - DO NOT DELETE'!$B$17:$F$27,5)),"     ---")</f>
        <v xml:space="preserve">     ---</v>
      </c>
      <c r="J42" s="73" t="str">
        <f>IF($B42=VLOOKUP(J$10,'Drop Down Data - DO NOT DELETE'!$B$17:$F$27,2),(+$C42*$D42*VLOOKUP(J$10,'Drop Down Data - DO NOT DELETE'!$B$17:$F$27,5)),"     ---")</f>
        <v xml:space="preserve">     ---</v>
      </c>
      <c r="K42" s="73" t="str">
        <f>IF($B42=VLOOKUP(K$10,'Drop Down Data - DO NOT DELETE'!$B$17:$F$27,2),(+$C42*$D42*VLOOKUP(K$10,'Drop Down Data - DO NOT DELETE'!$B$17:$F$27,5)),"     ---")</f>
        <v xml:space="preserve">     ---</v>
      </c>
      <c r="L42" s="73" t="str">
        <f>IF($B42=VLOOKUP(L$10,'Drop Down Data - DO NOT DELETE'!$B$17:$F$27,2),(+$C42*$D42*VLOOKUP(L$10,'Drop Down Data - DO NOT DELETE'!$B$17:$F$27,5)),"     ---")</f>
        <v xml:space="preserve">     ---</v>
      </c>
      <c r="M42" s="91" t="str">
        <f>IF($B42=VLOOKUP(M$10,'Drop Down Data - DO NOT DELETE'!$B$17:$F$27,2),(+$C42*$D42*VLOOKUP(M$10,'Drop Down Data - DO NOT DELETE'!$B$17:$F$27,5)),"     ---")</f>
        <v xml:space="preserve">     ---</v>
      </c>
      <c r="N42" s="73" t="str">
        <f>IF($B42=VLOOKUP(N$10,'Drop Down Data - DO NOT DELETE'!$B$17:$F$27,2),(+$C42*$D42*VLOOKUP(N$10,'Drop Down Data - DO NOT DELETE'!$B$17:$F$27,5)),"     ---")</f>
        <v xml:space="preserve">     ---</v>
      </c>
      <c r="O42" s="73" t="str">
        <f>IF($B42=VLOOKUP(O$10,'Drop Down Data - DO NOT DELETE'!$B$17:$F$27,2),(+$C42*$D42*VLOOKUP(O$10,'Drop Down Data - DO NOT DELETE'!$B$17:$F$27,5)),"     ---")</f>
        <v xml:space="preserve">     ---</v>
      </c>
    </row>
    <row r="43" spans="1:15" ht="18" customHeight="1" x14ac:dyDescent="0.2">
      <c r="A43" s="90"/>
      <c r="B43" s="75"/>
      <c r="C43" s="75"/>
      <c r="D43" s="72"/>
      <c r="E43" s="73" t="str">
        <f>IF($B43=VLOOKUP(E$10,'Drop Down Data - DO NOT DELETE'!$B$17:$F$27,2),(+$C43*$D43*VLOOKUP(E$10,'Drop Down Data - DO NOT DELETE'!$B$17:$F$27,5)),"     ---")</f>
        <v xml:space="preserve">     ---</v>
      </c>
      <c r="F43" s="73" t="str">
        <f>IF($B43=VLOOKUP(F$10,'Drop Down Data - DO NOT DELETE'!$B$17:$F$27,2),(+$C43*$D43*VLOOKUP(F$10,'Drop Down Data - DO NOT DELETE'!$B$17:$F$27,5)),"     ---")</f>
        <v xml:space="preserve">     ---</v>
      </c>
      <c r="G43" s="73" t="str">
        <f>IF($B43=VLOOKUP(G$10,'Drop Down Data - DO NOT DELETE'!$B$17:$F$27,2),(+$C43*$D43*VLOOKUP(G$10,'Drop Down Data - DO NOT DELETE'!$B$17:$F$27,5)),"     ---")</f>
        <v xml:space="preserve">     ---</v>
      </c>
      <c r="H43" s="73" t="str">
        <f>IF($B43=VLOOKUP(H$10,'Drop Down Data - DO NOT DELETE'!$B$17:$F$27,2),(+$C43*$D43*VLOOKUP(H$10,'Drop Down Data - DO NOT DELETE'!$B$17:$F$27,5)),"     ---")</f>
        <v xml:space="preserve">     ---</v>
      </c>
      <c r="I43" s="73" t="str">
        <f>IF($B43=VLOOKUP(I$10,'Drop Down Data - DO NOT DELETE'!$B$17:$F$27,2),(+$C43*$D43*VLOOKUP(I$10,'Drop Down Data - DO NOT DELETE'!$B$17:$F$27,5)),"     ---")</f>
        <v xml:space="preserve">     ---</v>
      </c>
      <c r="J43" s="73" t="str">
        <f>IF($B43=VLOOKUP(J$10,'Drop Down Data - DO NOT DELETE'!$B$17:$F$27,2),(+$C43*$D43*VLOOKUP(J$10,'Drop Down Data - DO NOT DELETE'!$B$17:$F$27,5)),"     ---")</f>
        <v xml:space="preserve">     ---</v>
      </c>
      <c r="K43" s="73" t="str">
        <f>IF($B43=VLOOKUP(K$10,'Drop Down Data - DO NOT DELETE'!$B$17:$F$27,2),(+$C43*$D43*VLOOKUP(K$10,'Drop Down Data - DO NOT DELETE'!$B$17:$F$27,5)),"     ---")</f>
        <v xml:space="preserve">     ---</v>
      </c>
      <c r="L43" s="73" t="str">
        <f>IF($B43=VLOOKUP(L$10,'Drop Down Data - DO NOT DELETE'!$B$17:$F$27,2),(+$C43*$D43*VLOOKUP(L$10,'Drop Down Data - DO NOT DELETE'!$B$17:$F$27,5)),"     ---")</f>
        <v xml:space="preserve">     ---</v>
      </c>
      <c r="M43" s="91" t="str">
        <f>IF($B43=VLOOKUP(M$10,'Drop Down Data - DO NOT DELETE'!$B$17:$F$27,2),(+$C43*$D43*VLOOKUP(M$10,'Drop Down Data - DO NOT DELETE'!$B$17:$F$27,5)),"     ---")</f>
        <v xml:space="preserve">     ---</v>
      </c>
      <c r="N43" s="73" t="str">
        <f>IF($B43=VLOOKUP(N$10,'Drop Down Data - DO NOT DELETE'!$B$17:$F$27,2),(+$C43*$D43*VLOOKUP(N$10,'Drop Down Data - DO NOT DELETE'!$B$17:$F$27,5)),"     ---")</f>
        <v xml:space="preserve">     ---</v>
      </c>
      <c r="O43" s="73" t="str">
        <f>IF($B43=VLOOKUP(O$10,'Drop Down Data - DO NOT DELETE'!$B$17:$F$27,2),(+$C43*$D43*VLOOKUP(O$10,'Drop Down Data - DO NOT DELETE'!$B$17:$F$27,5)),"     ---")</f>
        <v xml:space="preserve">     ---</v>
      </c>
    </row>
    <row r="44" spans="1:15" ht="18" customHeight="1" thickBot="1" x14ac:dyDescent="0.25">
      <c r="A44" s="92"/>
      <c r="B44" s="77"/>
      <c r="C44" s="77"/>
      <c r="D44" s="78"/>
      <c r="E44" s="79"/>
      <c r="F44" s="79"/>
      <c r="G44" s="79"/>
      <c r="H44" s="79"/>
      <c r="I44" s="79"/>
      <c r="J44" s="79"/>
      <c r="K44" s="79"/>
      <c r="L44" s="79"/>
      <c r="M44" s="93"/>
      <c r="N44" s="79"/>
      <c r="O44" s="79"/>
    </row>
    <row r="45" spans="1:15" ht="18" customHeight="1" thickBot="1" x14ac:dyDescent="0.25">
      <c r="A45" s="59"/>
      <c r="B45" s="83"/>
      <c r="C45" s="84" t="s">
        <v>9</v>
      </c>
      <c r="D45" s="85"/>
      <c r="E45" s="86">
        <f t="shared" ref="E45:O45" si="0">SUM(E11:E44)</f>
        <v>3.76</v>
      </c>
      <c r="F45" s="86">
        <f t="shared" si="0"/>
        <v>6.6800000000000006</v>
      </c>
      <c r="G45" s="86">
        <f t="shared" si="0"/>
        <v>10.43</v>
      </c>
      <c r="H45" s="86">
        <f t="shared" si="0"/>
        <v>15.02</v>
      </c>
      <c r="I45" s="86">
        <f t="shared" si="0"/>
        <v>20.440000000000001</v>
      </c>
      <c r="J45" s="86">
        <f t="shared" si="0"/>
        <v>26.7</v>
      </c>
      <c r="K45" s="86">
        <f t="shared" si="0"/>
        <v>34</v>
      </c>
      <c r="L45" s="86">
        <f t="shared" si="0"/>
        <v>76.5</v>
      </c>
      <c r="M45" s="87">
        <f t="shared" si="0"/>
        <v>136</v>
      </c>
      <c r="N45" s="294">
        <f t="shared" si="0"/>
        <v>76.5</v>
      </c>
      <c r="O45" s="86">
        <f t="shared" si="0"/>
        <v>136</v>
      </c>
    </row>
    <row r="46" spans="1:15" ht="18" customHeight="1" x14ac:dyDescent="0.2">
      <c r="A46" s="52"/>
      <c r="B46" s="61"/>
      <c r="C46" s="62"/>
      <c r="D46" s="62"/>
      <c r="E46" s="76"/>
      <c r="F46" s="76"/>
      <c r="G46" s="76"/>
      <c r="H46" s="76"/>
      <c r="I46" s="76"/>
      <c r="J46" s="76"/>
      <c r="K46" s="76"/>
      <c r="L46" s="76"/>
      <c r="M46" s="80"/>
    </row>
    <row r="47" spans="1:15" ht="18" customHeight="1" x14ac:dyDescent="0.2">
      <c r="A47" s="700" t="s">
        <v>148</v>
      </c>
      <c r="B47" s="701"/>
      <c r="C47" s="701"/>
      <c r="D47" s="699">
        <f>SUM(E45:M45)</f>
        <v>329.53</v>
      </c>
      <c r="E47" s="699"/>
      <c r="F47" s="469"/>
      <c r="G47" s="470"/>
      <c r="H47" s="471" t="s">
        <v>10</v>
      </c>
      <c r="I47" s="698">
        <f>ROUNDUP(D47,-2)</f>
        <v>400</v>
      </c>
      <c r="J47" s="698"/>
      <c r="K47" s="471" t="s">
        <v>47</v>
      </c>
      <c r="L47" s="470"/>
      <c r="M47" s="472"/>
    </row>
    <row r="48" spans="1:15" ht="18" customHeight="1" thickBot="1" x14ac:dyDescent="0.25">
      <c r="A48" s="81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82"/>
    </row>
  </sheetData>
  <mergeCells count="15">
    <mergeCell ref="I47:J47"/>
    <mergeCell ref="D47:E47"/>
    <mergeCell ref="A4:M4"/>
    <mergeCell ref="A5:M5"/>
    <mergeCell ref="A47:C47"/>
    <mergeCell ref="A6:M6"/>
    <mergeCell ref="Q10:S13"/>
    <mergeCell ref="A1:M1"/>
    <mergeCell ref="A2:M2"/>
    <mergeCell ref="A3:M3"/>
    <mergeCell ref="B9:B10"/>
    <mergeCell ref="A9:A10"/>
    <mergeCell ref="C9:C10"/>
    <mergeCell ref="D9:D10"/>
    <mergeCell ref="E9:M9"/>
  </mergeCells>
  <phoneticPr fontId="2" type="noConversion"/>
  <pageMargins left="0.75" right="0.25" top="0.5" bottom="0.5" header="0.5" footer="0.5"/>
  <pageSetup scale="86" orientation="portrait" horizontalDpi="300" r:id="rId1"/>
  <headerFooter alignWithMargins="0">
    <oddFooter>&amp;L&amp;"Calibri,Regular"&amp;9&amp;Z&amp;F&amp;R&amp;"Calibri,Regular"&amp;9&amp;D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'Drop Down Data - DO NOT DELETE'!$B$17:$B$27</xm:f>
          </x14:formula1>
          <xm:sqref>F10:O10</xm:sqref>
        </x14:dataValidation>
        <x14:dataValidation type="list" allowBlank="1" showInputMessage="1" showErrorMessage="1" xr:uid="{00000000-0002-0000-0600-000001000000}">
          <x14:formula1>
            <xm:f>'Drop Down Data - DO NOT DELETE'!$B$17:$B$28</xm:f>
          </x14:formula1>
          <xm:sqref>E10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F10" sqref="F10"/>
    </sheetView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codeName="Sheet5">
    <tabColor theme="7" tint="0.39997558519241921"/>
  </sheetPr>
  <dimension ref="A1:J221"/>
  <sheetViews>
    <sheetView zoomScaleNormal="100" workbookViewId="0">
      <selection activeCell="K43" sqref="K43"/>
    </sheetView>
  </sheetViews>
  <sheetFormatPr defaultColWidth="12.42578125" defaultRowHeight="16.5" customHeight="1" x14ac:dyDescent="0.25"/>
  <cols>
    <col min="1" max="1" width="3.7109375" style="1" customWidth="1"/>
    <col min="2" max="2" width="38.7109375" style="1" customWidth="1"/>
    <col min="3" max="3" width="6.42578125" style="1" customWidth="1"/>
    <col min="4" max="7" width="9.28515625" style="1" customWidth="1"/>
    <col min="8" max="8" width="10" style="1" customWidth="1"/>
    <col min="9" max="9" width="12.140625" style="2" customWidth="1"/>
    <col min="10" max="10" width="4.7109375" style="1" customWidth="1"/>
    <col min="11" max="16384" width="12.42578125" style="1"/>
  </cols>
  <sheetData>
    <row r="1" spans="1:10" ht="6.75" customHeight="1" x14ac:dyDescent="0.25">
      <c r="A1" s="683"/>
      <c r="B1" s="684"/>
      <c r="C1" s="684"/>
      <c r="D1" s="684"/>
      <c r="E1" s="684"/>
      <c r="F1" s="684"/>
      <c r="G1" s="684"/>
      <c r="H1" s="684"/>
      <c r="I1" s="684"/>
      <c r="J1" s="685"/>
    </row>
    <row r="2" spans="1:10" ht="15.75" x14ac:dyDescent="0.25">
      <c r="A2" s="561" t="s">
        <v>15</v>
      </c>
      <c r="B2" s="562"/>
      <c r="C2" s="562"/>
      <c r="D2" s="562"/>
      <c r="E2" s="562"/>
      <c r="F2" s="562"/>
      <c r="G2" s="562"/>
      <c r="H2" s="562"/>
      <c r="I2" s="562"/>
      <c r="J2" s="563"/>
    </row>
    <row r="3" spans="1:10" ht="18.75" x14ac:dyDescent="0.3">
      <c r="A3" s="615" t="s">
        <v>53</v>
      </c>
      <c r="B3" s="616"/>
      <c r="C3" s="616"/>
      <c r="D3" s="616"/>
      <c r="E3" s="616"/>
      <c r="F3" s="616"/>
      <c r="G3" s="616"/>
      <c r="H3" s="616"/>
      <c r="I3" s="616"/>
      <c r="J3" s="617"/>
    </row>
    <row r="4" spans="1:10" ht="15.75" x14ac:dyDescent="0.25">
      <c r="A4" s="618" t="s">
        <v>54</v>
      </c>
      <c r="B4" s="619"/>
      <c r="C4" s="619"/>
      <c r="D4" s="619"/>
      <c r="E4" s="619"/>
      <c r="F4" s="619"/>
      <c r="G4" s="619"/>
      <c r="H4" s="619"/>
      <c r="I4" s="619"/>
      <c r="J4" s="620"/>
    </row>
    <row r="5" spans="1:10" ht="15.75" x14ac:dyDescent="0.25">
      <c r="A5" s="618" t="s">
        <v>0</v>
      </c>
      <c r="B5" s="619"/>
      <c r="C5" s="619"/>
      <c r="D5" s="619"/>
      <c r="E5" s="619"/>
      <c r="F5" s="619"/>
      <c r="G5" s="619"/>
      <c r="H5" s="619"/>
      <c r="I5" s="619"/>
      <c r="J5" s="620"/>
    </row>
    <row r="6" spans="1:10" ht="15.75" x14ac:dyDescent="0.25">
      <c r="A6" s="621" t="s">
        <v>14</v>
      </c>
      <c r="B6" s="622"/>
      <c r="C6" s="622"/>
      <c r="D6" s="622"/>
      <c r="E6" s="622"/>
      <c r="F6" s="622"/>
      <c r="G6" s="622"/>
      <c r="H6" s="622"/>
      <c r="I6" s="622"/>
      <c r="J6" s="623"/>
    </row>
    <row r="7" spans="1:10" ht="15.75" x14ac:dyDescent="0.25">
      <c r="A7" s="8"/>
      <c r="B7" s="9"/>
      <c r="C7" s="10"/>
      <c r="D7" s="10"/>
      <c r="E7" s="10"/>
      <c r="F7" s="11" t="s">
        <v>35</v>
      </c>
      <c r="G7" s="287" t="s">
        <v>150</v>
      </c>
      <c r="H7" s="11" t="s">
        <v>36</v>
      </c>
      <c r="I7" s="415">
        <v>39995</v>
      </c>
      <c r="J7" s="12"/>
    </row>
    <row r="8" spans="1:10" thickBot="1" x14ac:dyDescent="0.3">
      <c r="A8" s="13"/>
      <c r="B8" s="7"/>
      <c r="C8" s="14"/>
      <c r="D8" s="14"/>
      <c r="E8" s="15"/>
      <c r="F8" s="11" t="s">
        <v>37</v>
      </c>
      <c r="G8" s="287" t="s">
        <v>151</v>
      </c>
      <c r="H8" s="11" t="s">
        <v>36</v>
      </c>
      <c r="I8" s="415">
        <v>39995</v>
      </c>
      <c r="J8" s="60"/>
    </row>
    <row r="9" spans="1:10" thickBot="1" x14ac:dyDescent="0.3">
      <c r="A9" s="16" t="s">
        <v>1</v>
      </c>
      <c r="B9" s="17" t="s">
        <v>2</v>
      </c>
      <c r="C9" s="17" t="s">
        <v>5</v>
      </c>
      <c r="D9" s="18"/>
      <c r="E9" s="19"/>
      <c r="F9" s="17"/>
      <c r="G9" s="20"/>
      <c r="H9" s="21" t="s">
        <v>3</v>
      </c>
      <c r="I9" s="677" t="s">
        <v>43</v>
      </c>
      <c r="J9" s="678"/>
    </row>
    <row r="10" spans="1:10" ht="18" customHeight="1" x14ac:dyDescent="0.25">
      <c r="A10" s="22"/>
      <c r="B10" s="23" t="s">
        <v>65</v>
      </c>
      <c r="C10" s="24"/>
      <c r="D10" s="25" t="s">
        <v>56</v>
      </c>
      <c r="E10" s="26" t="s">
        <v>57</v>
      </c>
      <c r="F10" s="27" t="s">
        <v>11</v>
      </c>
      <c r="G10" s="28" t="s">
        <v>58</v>
      </c>
      <c r="H10" s="29"/>
      <c r="I10" s="713" t="s">
        <v>4</v>
      </c>
      <c r="J10" s="714"/>
    </row>
    <row r="11" spans="1:10" ht="18" customHeight="1" x14ac:dyDescent="0.25">
      <c r="A11" s="30">
        <v>1</v>
      </c>
      <c r="B11" s="125" t="s">
        <v>21</v>
      </c>
      <c r="C11" s="31">
        <v>2</v>
      </c>
      <c r="D11" s="32">
        <v>51.582999999999998</v>
      </c>
      <c r="E11" s="304">
        <v>26.90625</v>
      </c>
      <c r="F11" s="305">
        <v>0.66666666666666696</v>
      </c>
      <c r="G11" s="306" t="s">
        <v>55</v>
      </c>
      <c r="H11" s="33">
        <v>1</v>
      </c>
      <c r="I11" s="54">
        <f>C11*D11*E11*F11*H11/27</f>
        <v>68.538523148148172</v>
      </c>
      <c r="J11" s="55" t="s">
        <v>13</v>
      </c>
    </row>
    <row r="12" spans="1:10" ht="18" customHeight="1" x14ac:dyDescent="0.25">
      <c r="A12" s="30">
        <v>2</v>
      </c>
      <c r="B12" s="125" t="s">
        <v>22</v>
      </c>
      <c r="C12" s="31">
        <v>4</v>
      </c>
      <c r="D12" s="34">
        <v>51.582999999999998</v>
      </c>
      <c r="E12" s="307">
        <v>0.875</v>
      </c>
      <c r="F12" s="308">
        <f>1/12</f>
        <v>8.3333333333333329E-2</v>
      </c>
      <c r="G12" s="312" t="s">
        <v>55</v>
      </c>
      <c r="H12" s="35">
        <v>2</v>
      </c>
      <c r="I12" s="54">
        <f>C12*D12*E12*F12*H12/27</f>
        <v>1.1144475308641975</v>
      </c>
      <c r="J12" s="56" t="s">
        <v>13</v>
      </c>
    </row>
    <row r="13" spans="1:10" ht="18" customHeight="1" x14ac:dyDescent="0.25">
      <c r="A13" s="30">
        <v>3</v>
      </c>
      <c r="B13" s="125" t="s">
        <v>77</v>
      </c>
      <c r="C13" s="31">
        <v>2</v>
      </c>
      <c r="D13" s="309" t="s">
        <v>55</v>
      </c>
      <c r="E13" s="171">
        <v>1.69</v>
      </c>
      <c r="F13" s="310" t="s">
        <v>55</v>
      </c>
      <c r="G13" s="311">
        <v>4</v>
      </c>
      <c r="H13" s="36">
        <v>1</v>
      </c>
      <c r="I13" s="57">
        <f>C13*E13*G13*H13/27</f>
        <v>0.50074074074074071</v>
      </c>
      <c r="J13" s="58" t="s">
        <v>13</v>
      </c>
    </row>
    <row r="14" spans="1:10" ht="18" customHeight="1" x14ac:dyDescent="0.25">
      <c r="A14" s="30">
        <v>4</v>
      </c>
      <c r="B14" s="125" t="s">
        <v>69</v>
      </c>
      <c r="C14" s="31">
        <v>6</v>
      </c>
      <c r="D14" s="309">
        <v>51.582999999999998</v>
      </c>
      <c r="E14" s="288">
        <v>7.19</v>
      </c>
      <c r="F14" s="310">
        <v>0.125</v>
      </c>
      <c r="G14" s="313" t="s">
        <v>55</v>
      </c>
      <c r="H14" s="36">
        <v>0.5</v>
      </c>
      <c r="I14" s="54">
        <f>C14*D14*E14*F14*H14/27</f>
        <v>5.1511356944444451</v>
      </c>
      <c r="J14" s="58" t="s">
        <v>13</v>
      </c>
    </row>
    <row r="15" spans="1:10" ht="18" customHeight="1" x14ac:dyDescent="0.25">
      <c r="A15" s="462" t="s">
        <v>6</v>
      </c>
      <c r="B15" s="702" t="str">
        <f>"TOTAL "&amp;B10</f>
        <v>TOTAL HIGH PERFORMANCE CONCRETE (HPC)</v>
      </c>
      <c r="C15" s="703"/>
      <c r="D15" s="463"/>
      <c r="E15" s="464"/>
      <c r="F15" s="464"/>
      <c r="G15" s="465"/>
      <c r="H15" s="466"/>
      <c r="I15" s="467">
        <f>ROUNDUP(SUM(I11:I14),0)</f>
        <v>76</v>
      </c>
      <c r="J15" s="468" t="s">
        <v>13</v>
      </c>
    </row>
    <row r="16" spans="1:10" ht="18" customHeight="1" thickBot="1" x14ac:dyDescent="0.3">
      <c r="A16" s="40"/>
      <c r="B16" s="41"/>
      <c r="C16" s="42"/>
      <c r="D16" s="298"/>
      <c r="E16" s="299"/>
      <c r="F16" s="299"/>
      <c r="G16" s="300"/>
      <c r="H16" s="37"/>
      <c r="I16" s="38"/>
      <c r="J16" s="39"/>
    </row>
    <row r="17" spans="1:10" ht="18" customHeight="1" x14ac:dyDescent="0.25">
      <c r="A17" s="22"/>
      <c r="B17" s="23" t="s">
        <v>19</v>
      </c>
      <c r="C17" s="24"/>
      <c r="D17" s="25" t="s">
        <v>56</v>
      </c>
      <c r="E17" s="26" t="s">
        <v>55</v>
      </c>
      <c r="F17" s="26" t="s">
        <v>55</v>
      </c>
      <c r="G17" s="28" t="s">
        <v>58</v>
      </c>
      <c r="H17" s="29"/>
      <c r="I17" s="713" t="s">
        <v>4</v>
      </c>
      <c r="J17" s="714"/>
    </row>
    <row r="18" spans="1:10" ht="18" customHeight="1" x14ac:dyDescent="0.25">
      <c r="A18" s="428">
        <v>1</v>
      </c>
      <c r="B18" s="429" t="s">
        <v>66</v>
      </c>
      <c r="C18" s="430">
        <v>12</v>
      </c>
      <c r="D18" s="431">
        <v>2</v>
      </c>
      <c r="E18" s="443" t="s">
        <v>55</v>
      </c>
      <c r="F18" s="443" t="s">
        <v>55</v>
      </c>
      <c r="G18" s="444">
        <v>2.0699999999999998</v>
      </c>
      <c r="H18" s="434">
        <v>1</v>
      </c>
      <c r="I18" s="54">
        <f>C18*D18*G18*H18/27</f>
        <v>1.8399999999999996</v>
      </c>
      <c r="J18" s="55" t="s">
        <v>13</v>
      </c>
    </row>
    <row r="19" spans="1:10" ht="18" customHeight="1" x14ac:dyDescent="0.25">
      <c r="A19" s="428">
        <v>2</v>
      </c>
      <c r="B19" s="437" t="s">
        <v>23</v>
      </c>
      <c r="C19" s="430">
        <v>2</v>
      </c>
      <c r="D19" s="431">
        <v>54.42</v>
      </c>
      <c r="E19" s="443" t="s">
        <v>55</v>
      </c>
      <c r="F19" s="443" t="s">
        <v>55</v>
      </c>
      <c r="G19" s="444">
        <v>4.25</v>
      </c>
      <c r="H19" s="434">
        <v>1</v>
      </c>
      <c r="I19" s="54">
        <f>C19*D19*G19*H19/27</f>
        <v>17.132222222222222</v>
      </c>
      <c r="J19" s="58" t="s">
        <v>13</v>
      </c>
    </row>
    <row r="20" spans="1:10" ht="18" customHeight="1" x14ac:dyDescent="0.25">
      <c r="A20" s="462" t="s">
        <v>6</v>
      </c>
      <c r="B20" s="702" t="str">
        <f>"TOTAL "&amp;B17</f>
        <v>TOTAL CLASS AA CEMENT CONCRETE</v>
      </c>
      <c r="C20" s="703"/>
      <c r="D20" s="463"/>
      <c r="E20" s="464"/>
      <c r="F20" s="464"/>
      <c r="G20" s="465"/>
      <c r="H20" s="466"/>
      <c r="I20" s="467">
        <f>ROUNDUP(SUM(I18:I19),0)</f>
        <v>19</v>
      </c>
      <c r="J20" s="468" t="s">
        <v>13</v>
      </c>
    </row>
    <row r="21" spans="1:10" ht="18" customHeight="1" thickBot="1" x14ac:dyDescent="0.3">
      <c r="A21" s="428"/>
      <c r="B21" s="429"/>
      <c r="C21" s="430"/>
      <c r="D21" s="431"/>
      <c r="E21" s="432"/>
      <c r="F21" s="432"/>
      <c r="G21" s="433"/>
      <c r="H21" s="434"/>
      <c r="I21" s="435"/>
      <c r="J21" s="436"/>
    </row>
    <row r="22" spans="1:10" ht="18" customHeight="1" x14ac:dyDescent="0.25">
      <c r="A22" s="22"/>
      <c r="B22" s="23" t="s">
        <v>156</v>
      </c>
      <c r="C22" s="24"/>
      <c r="D22" s="25" t="s">
        <v>56</v>
      </c>
      <c r="E22" s="707" t="s">
        <v>152</v>
      </c>
      <c r="F22" s="708"/>
      <c r="G22" s="28" t="s">
        <v>155</v>
      </c>
      <c r="H22" s="29"/>
      <c r="I22" s="713" t="s">
        <v>16</v>
      </c>
      <c r="J22" s="714"/>
    </row>
    <row r="23" spans="1:10" ht="18" customHeight="1" x14ac:dyDescent="0.25">
      <c r="A23" s="428">
        <v>1</v>
      </c>
      <c r="B23" s="437" t="s">
        <v>20</v>
      </c>
      <c r="C23" s="430">
        <v>4</v>
      </c>
      <c r="D23" s="431">
        <v>50.582999999999998</v>
      </c>
      <c r="E23" s="709">
        <v>108</v>
      </c>
      <c r="F23" s="710"/>
      <c r="G23" s="439" t="s">
        <v>55</v>
      </c>
      <c r="H23" s="434">
        <v>1</v>
      </c>
      <c r="I23" s="445">
        <f>C23*D23*E23*H23</f>
        <v>21851.856</v>
      </c>
      <c r="J23" s="446" t="s">
        <v>47</v>
      </c>
    </row>
    <row r="24" spans="1:10" ht="18" customHeight="1" x14ac:dyDescent="0.25">
      <c r="A24" s="428">
        <v>2</v>
      </c>
      <c r="B24" s="437" t="s">
        <v>154</v>
      </c>
      <c r="C24" s="430">
        <v>1</v>
      </c>
      <c r="D24" s="440" t="s">
        <v>55</v>
      </c>
      <c r="E24" s="711" t="s">
        <v>55</v>
      </c>
      <c r="F24" s="712"/>
      <c r="G24" s="442">
        <f>I23</f>
        <v>21851.856</v>
      </c>
      <c r="H24" s="434">
        <v>0.1</v>
      </c>
      <c r="I24" s="445">
        <f>C24*G24*H24</f>
        <v>2185.1856000000002</v>
      </c>
      <c r="J24" s="446" t="s">
        <v>47</v>
      </c>
    </row>
    <row r="25" spans="1:10" ht="18" customHeight="1" x14ac:dyDescent="0.25">
      <c r="A25" s="462"/>
      <c r="B25" s="702" t="str">
        <f>"TOTAL "&amp;B22</f>
        <v>TOTAL STRUCTURAL STEEL - BEAMS</v>
      </c>
      <c r="C25" s="703"/>
      <c r="D25" s="463"/>
      <c r="E25" s="464"/>
      <c r="F25" s="464"/>
      <c r="G25" s="465"/>
      <c r="H25" s="466"/>
      <c r="I25" s="467">
        <f>ROUNDUP(SUM(I23:I24),0)</f>
        <v>24038</v>
      </c>
      <c r="J25" s="468" t="s">
        <v>47</v>
      </c>
    </row>
    <row r="26" spans="1:10" ht="18" customHeight="1" thickBot="1" x14ac:dyDescent="0.3">
      <c r="A26" s="428"/>
      <c r="B26" s="429"/>
      <c r="C26" s="430"/>
      <c r="D26" s="431"/>
      <c r="E26" s="432"/>
      <c r="F26" s="432"/>
      <c r="G26" s="433"/>
      <c r="H26" s="434"/>
      <c r="I26" s="435"/>
      <c r="J26" s="436"/>
    </row>
    <row r="27" spans="1:10" ht="18" customHeight="1" x14ac:dyDescent="0.25">
      <c r="A27" s="22"/>
      <c r="B27" s="23" t="s">
        <v>62</v>
      </c>
      <c r="C27" s="24"/>
      <c r="D27" s="25" t="s">
        <v>59</v>
      </c>
      <c r="E27" s="26" t="s">
        <v>60</v>
      </c>
      <c r="F27" s="26" t="s">
        <v>61</v>
      </c>
      <c r="G27" s="28" t="s">
        <v>153</v>
      </c>
      <c r="H27" s="29"/>
      <c r="I27" s="713" t="s">
        <v>16</v>
      </c>
      <c r="J27" s="714"/>
    </row>
    <row r="28" spans="1:10" ht="18" customHeight="1" x14ac:dyDescent="0.25">
      <c r="A28" s="428">
        <v>1</v>
      </c>
      <c r="B28" s="437" t="s">
        <v>17</v>
      </c>
      <c r="C28" s="430">
        <v>14</v>
      </c>
      <c r="D28" s="431">
        <v>28.28</v>
      </c>
      <c r="E28" s="441">
        <v>7.5</v>
      </c>
      <c r="F28" s="441">
        <v>0.5</v>
      </c>
      <c r="G28" s="442">
        <v>490</v>
      </c>
      <c r="H28" s="434">
        <v>2</v>
      </c>
      <c r="I28" s="445">
        <f>C28*(D28*E28*F28)/(12^3)*G28*H28</f>
        <v>842.01736111111131</v>
      </c>
      <c r="J28" s="446" t="s">
        <v>47</v>
      </c>
    </row>
    <row r="29" spans="1:10" ht="18" customHeight="1" x14ac:dyDescent="0.25">
      <c r="A29" s="428">
        <v>2</v>
      </c>
      <c r="B29" s="429" t="s">
        <v>70</v>
      </c>
      <c r="C29" s="430">
        <v>16</v>
      </c>
      <c r="D29" s="431">
        <v>28.28</v>
      </c>
      <c r="E29" s="441">
        <v>4.5</v>
      </c>
      <c r="F29" s="441">
        <v>0.75</v>
      </c>
      <c r="G29" s="442">
        <v>490</v>
      </c>
      <c r="H29" s="434">
        <v>2</v>
      </c>
      <c r="I29" s="445">
        <f>C29*(D29*E29*F29)/(12^3)*G29*H29</f>
        <v>866.07500000000005</v>
      </c>
      <c r="J29" s="446" t="s">
        <v>47</v>
      </c>
    </row>
    <row r="30" spans="1:10" ht="18" customHeight="1" x14ac:dyDescent="0.25">
      <c r="A30" s="462"/>
      <c r="B30" s="702" t="str">
        <f>"TOTAL "&amp;B27</f>
        <v>TOTAL STRUCTURAL STEEL - PLATES/CONNECTORS</v>
      </c>
      <c r="C30" s="703"/>
      <c r="D30" s="463"/>
      <c r="E30" s="464"/>
      <c r="F30" s="464"/>
      <c r="G30" s="465"/>
      <c r="H30" s="466"/>
      <c r="I30" s="467">
        <f>ROUNDUP(SUM(I28:I29),0)</f>
        <v>1709</v>
      </c>
      <c r="J30" s="468" t="s">
        <v>47</v>
      </c>
    </row>
    <row r="31" spans="1:10" ht="18" customHeight="1" thickBot="1" x14ac:dyDescent="0.3">
      <c r="A31" s="428"/>
      <c r="B31" s="429"/>
      <c r="C31" s="430"/>
      <c r="D31" s="431"/>
      <c r="E31" s="432"/>
      <c r="F31" s="432"/>
      <c r="G31" s="433"/>
      <c r="H31" s="434"/>
      <c r="I31" s="435"/>
      <c r="J31" s="436"/>
    </row>
    <row r="32" spans="1:10" ht="18" customHeight="1" x14ac:dyDescent="0.25">
      <c r="A32" s="22"/>
      <c r="B32" s="23" t="s">
        <v>67</v>
      </c>
      <c r="C32" s="24"/>
      <c r="D32" s="25" t="s">
        <v>55</v>
      </c>
      <c r="E32" s="26" t="s">
        <v>55</v>
      </c>
      <c r="F32" s="26" t="s">
        <v>55</v>
      </c>
      <c r="G32" s="28" t="s">
        <v>55</v>
      </c>
      <c r="H32" s="29"/>
      <c r="I32" s="713" t="s">
        <v>43</v>
      </c>
      <c r="J32" s="714"/>
    </row>
    <row r="33" spans="1:10" ht="18" customHeight="1" x14ac:dyDescent="0.25">
      <c r="A33" s="428">
        <v>1</v>
      </c>
      <c r="B33" s="429" t="s">
        <v>68</v>
      </c>
      <c r="C33" s="430">
        <v>89</v>
      </c>
      <c r="D33" s="440" t="s">
        <v>55</v>
      </c>
      <c r="E33" s="438" t="s">
        <v>55</v>
      </c>
      <c r="F33" s="438" t="s">
        <v>55</v>
      </c>
      <c r="G33" s="439" t="s">
        <v>55</v>
      </c>
      <c r="H33" s="434">
        <v>1</v>
      </c>
      <c r="I33" s="435">
        <f>C33*H33</f>
        <v>89</v>
      </c>
      <c r="J33" s="436" t="s">
        <v>18</v>
      </c>
    </row>
    <row r="34" spans="1:10" ht="18" customHeight="1" x14ac:dyDescent="0.25">
      <c r="A34" s="462"/>
      <c r="B34" s="702" t="str">
        <f>"TOTAL "&amp;B32</f>
        <v>TOTAL MECHANICAL SPLICE SYSTEMS FOR #5 BARS</v>
      </c>
      <c r="C34" s="703"/>
      <c r="D34" s="463"/>
      <c r="E34" s="464"/>
      <c r="F34" s="464"/>
      <c r="G34" s="465"/>
      <c r="H34" s="466"/>
      <c r="I34" s="467">
        <f>ROUNDUP(SUM(I33:I33),0)</f>
        <v>89</v>
      </c>
      <c r="J34" s="468" t="s">
        <v>18</v>
      </c>
    </row>
    <row r="35" spans="1:10" ht="18" customHeight="1" thickBot="1" x14ac:dyDescent="0.3">
      <c r="A35" s="447"/>
      <c r="B35" s="296"/>
      <c r="C35" s="297"/>
      <c r="D35" s="448"/>
      <c r="E35" s="449"/>
      <c r="F35" s="449"/>
      <c r="G35" s="450"/>
      <c r="H35" s="451"/>
      <c r="I35" s="452"/>
      <c r="J35" s="453"/>
    </row>
    <row r="36" spans="1:10" ht="18" customHeight="1" x14ac:dyDescent="0.25">
      <c r="A36" s="22"/>
      <c r="B36" s="23" t="s">
        <v>157</v>
      </c>
      <c r="C36" s="24"/>
      <c r="D36" s="720" t="s">
        <v>147</v>
      </c>
      <c r="E36" s="721"/>
      <c r="F36" s="721"/>
      <c r="G36" s="722"/>
      <c r="H36" s="29"/>
      <c r="I36" s="713" t="s">
        <v>16</v>
      </c>
      <c r="J36" s="714"/>
    </row>
    <row r="37" spans="1:10" ht="18" customHeight="1" x14ac:dyDescent="0.25">
      <c r="A37" s="30">
        <v>1</v>
      </c>
      <c r="B37" s="125" t="s">
        <v>158</v>
      </c>
      <c r="C37" s="31">
        <v>1</v>
      </c>
      <c r="D37" s="723">
        <f>'Rebar- EX'!I47</f>
        <v>30500</v>
      </c>
      <c r="E37" s="724"/>
      <c r="F37" s="724"/>
      <c r="G37" s="725"/>
      <c r="H37" s="33">
        <v>1</v>
      </c>
      <c r="I37" s="54">
        <f>C37*D37*H37</f>
        <v>30500</v>
      </c>
      <c r="J37" s="55" t="s">
        <v>47</v>
      </c>
    </row>
    <row r="38" spans="1:10" ht="18" customHeight="1" x14ac:dyDescent="0.25">
      <c r="A38" s="462" t="s">
        <v>6</v>
      </c>
      <c r="B38" s="702" t="str">
        <f>"TOTAL "&amp;B36</f>
        <v>TOTAL REINFORCEMENT STEEL</v>
      </c>
      <c r="C38" s="703"/>
      <c r="D38" s="463"/>
      <c r="E38" s="464"/>
      <c r="F38" s="464"/>
      <c r="G38" s="465"/>
      <c r="H38" s="466"/>
      <c r="I38" s="467">
        <f>ROUNDUP(I37,0)</f>
        <v>30500</v>
      </c>
      <c r="J38" s="468" t="s">
        <v>47</v>
      </c>
    </row>
    <row r="39" spans="1:10" ht="18" customHeight="1" thickBot="1" x14ac:dyDescent="0.3">
      <c r="A39" s="295"/>
      <c r="B39" s="296"/>
      <c r="C39" s="297"/>
      <c r="D39" s="298"/>
      <c r="E39" s="299"/>
      <c r="F39" s="299"/>
      <c r="G39" s="300"/>
      <c r="H39" s="301"/>
      <c r="I39" s="302"/>
      <c r="J39" s="303"/>
    </row>
    <row r="40" spans="1:10" ht="18" customHeight="1" thickBot="1" x14ac:dyDescent="0.3">
      <c r="A40" s="295"/>
      <c r="B40" s="41"/>
      <c r="C40" s="421"/>
      <c r="D40" s="422"/>
      <c r="E40" s="423"/>
      <c r="F40" s="423"/>
      <c r="G40" s="424"/>
      <c r="H40" s="425"/>
      <c r="I40" s="426"/>
      <c r="J40" s="427"/>
    </row>
    <row r="41" spans="1:10" ht="18" customHeight="1" thickBot="1" x14ac:dyDescent="0.3">
      <c r="A41" s="43"/>
      <c r="B41" s="44"/>
      <c r="C41" s="45"/>
      <c r="D41" s="46"/>
      <c r="E41" s="46"/>
      <c r="F41" s="46"/>
      <c r="G41" s="46"/>
      <c r="H41" s="46"/>
      <c r="I41" s="47"/>
      <c r="J41" s="48"/>
    </row>
    <row r="42" spans="1:10" ht="18" customHeight="1" thickBot="1" x14ac:dyDescent="0.3">
      <c r="A42" s="704" t="s">
        <v>104</v>
      </c>
      <c r="B42" s="705"/>
      <c r="C42" s="705"/>
      <c r="D42" s="705"/>
      <c r="E42" s="705"/>
      <c r="F42" s="705"/>
      <c r="G42" s="705"/>
      <c r="H42" s="705"/>
      <c r="I42" s="705"/>
      <c r="J42" s="706"/>
    </row>
    <row r="43" spans="1:10" ht="18" customHeight="1" thickBot="1" x14ac:dyDescent="0.3">
      <c r="A43" s="49" t="s">
        <v>6</v>
      </c>
      <c r="B43" s="715" t="str">
        <f>B15</f>
        <v>TOTAL HIGH PERFORMANCE CONCRETE (HPC)</v>
      </c>
      <c r="C43" s="716"/>
      <c r="D43" s="717" t="s">
        <v>159</v>
      </c>
      <c r="E43" s="718"/>
      <c r="F43" s="718"/>
      <c r="G43" s="718"/>
      <c r="H43" s="719"/>
      <c r="I43" s="120">
        <f>I15</f>
        <v>76</v>
      </c>
      <c r="J43" s="121" t="str">
        <f>J15</f>
        <v>CY</v>
      </c>
    </row>
    <row r="44" spans="1:10" ht="18" customHeight="1" thickBot="1" x14ac:dyDescent="0.3">
      <c r="A44" s="49" t="s">
        <v>6</v>
      </c>
      <c r="B44" s="715" t="str">
        <f>B20</f>
        <v>TOTAL CLASS AA CEMENT CONCRETE</v>
      </c>
      <c r="C44" s="716"/>
      <c r="D44" s="717" t="s">
        <v>160</v>
      </c>
      <c r="E44" s="718"/>
      <c r="F44" s="718"/>
      <c r="G44" s="718"/>
      <c r="H44" s="719"/>
      <c r="I44" s="120">
        <f>I20</f>
        <v>19</v>
      </c>
      <c r="J44" s="121" t="str">
        <f>J20</f>
        <v>CY</v>
      </c>
    </row>
    <row r="45" spans="1:10" ht="18" customHeight="1" thickBot="1" x14ac:dyDescent="0.3">
      <c r="A45" s="49"/>
      <c r="B45" s="715" t="str">
        <f>B25</f>
        <v>TOTAL STRUCTURAL STEEL - BEAMS</v>
      </c>
      <c r="C45" s="716"/>
      <c r="D45" s="717" t="s">
        <v>161</v>
      </c>
      <c r="E45" s="718"/>
      <c r="F45" s="718"/>
      <c r="G45" s="718"/>
      <c r="H45" s="719"/>
      <c r="I45" s="120">
        <f>I25</f>
        <v>24038</v>
      </c>
      <c r="J45" s="121" t="str">
        <f>J25</f>
        <v>LB</v>
      </c>
    </row>
    <row r="46" spans="1:10" ht="18" customHeight="1" thickBot="1" x14ac:dyDescent="0.3">
      <c r="A46" s="49" t="s">
        <v>6</v>
      </c>
      <c r="B46" s="715" t="str">
        <f>B30</f>
        <v>TOTAL STRUCTURAL STEEL - PLATES/CONNECTORS</v>
      </c>
      <c r="C46" s="716"/>
      <c r="D46" s="717" t="s">
        <v>162</v>
      </c>
      <c r="E46" s="718"/>
      <c r="F46" s="718"/>
      <c r="G46" s="718"/>
      <c r="H46" s="719"/>
      <c r="I46" s="120">
        <f>I30</f>
        <v>1709</v>
      </c>
      <c r="J46" s="121" t="str">
        <f>J30</f>
        <v>LB</v>
      </c>
    </row>
    <row r="47" spans="1:10" ht="18" customHeight="1" thickBot="1" x14ac:dyDescent="0.3">
      <c r="A47" s="49" t="s">
        <v>6</v>
      </c>
      <c r="B47" s="715" t="str">
        <f>B34</f>
        <v>TOTAL MECHANICAL SPLICE SYSTEMS FOR #5 BARS</v>
      </c>
      <c r="C47" s="716"/>
      <c r="D47" s="717" t="s">
        <v>159</v>
      </c>
      <c r="E47" s="718"/>
      <c r="F47" s="718"/>
      <c r="G47" s="718"/>
      <c r="H47" s="719"/>
      <c r="I47" s="120">
        <f>I34</f>
        <v>89</v>
      </c>
      <c r="J47" s="121" t="str">
        <f>J34</f>
        <v>EA</v>
      </c>
    </row>
    <row r="48" spans="1:10" ht="18" customHeight="1" thickBot="1" x14ac:dyDescent="0.3">
      <c r="A48" s="49" t="s">
        <v>6</v>
      </c>
      <c r="B48" s="715" t="str">
        <f>B38</f>
        <v>TOTAL REINFORCEMENT STEEL</v>
      </c>
      <c r="C48" s="716"/>
      <c r="D48" s="717" t="s">
        <v>163</v>
      </c>
      <c r="E48" s="718"/>
      <c r="F48" s="718"/>
      <c r="G48" s="718"/>
      <c r="H48" s="719"/>
      <c r="I48" s="120">
        <f>I38</f>
        <v>30500</v>
      </c>
      <c r="J48" s="121" t="str">
        <f>J38</f>
        <v>LB</v>
      </c>
    </row>
    <row r="49" spans="9:9" ht="18" customHeight="1" x14ac:dyDescent="0.25">
      <c r="I49" s="1"/>
    </row>
    <row r="50" spans="9:9" ht="18" customHeight="1" x14ac:dyDescent="0.25">
      <c r="I50" s="1"/>
    </row>
    <row r="51" spans="9:9" ht="18" customHeight="1" x14ac:dyDescent="0.25"/>
    <row r="52" spans="9:9" ht="18" customHeight="1" x14ac:dyDescent="0.25"/>
    <row r="53" spans="9:9" ht="18" customHeight="1" x14ac:dyDescent="0.25"/>
    <row r="54" spans="9:9" ht="18" customHeight="1" x14ac:dyDescent="0.25"/>
    <row r="55" spans="9:9" ht="18" customHeight="1" x14ac:dyDescent="0.25"/>
    <row r="56" spans="9:9" ht="18" customHeight="1" x14ac:dyDescent="0.25"/>
    <row r="57" spans="9:9" ht="18" customHeight="1" x14ac:dyDescent="0.25"/>
    <row r="58" spans="9:9" ht="18" customHeight="1" x14ac:dyDescent="0.25"/>
    <row r="59" spans="9:9" ht="18" customHeight="1" x14ac:dyDescent="0.25"/>
    <row r="60" spans="9:9" ht="18" customHeight="1" x14ac:dyDescent="0.25"/>
    <row r="61" spans="9:9" ht="18" customHeight="1" x14ac:dyDescent="0.25"/>
    <row r="62" spans="9:9" ht="18" customHeight="1" x14ac:dyDescent="0.25"/>
    <row r="63" spans="9:9" ht="18" customHeight="1" x14ac:dyDescent="0.25"/>
    <row r="64" spans="9:9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</sheetData>
  <mergeCells count="37">
    <mergeCell ref="B48:C48"/>
    <mergeCell ref="D48:H48"/>
    <mergeCell ref="B43:C43"/>
    <mergeCell ref="B44:C44"/>
    <mergeCell ref="B45:C45"/>
    <mergeCell ref="B46:C46"/>
    <mergeCell ref="B47:C47"/>
    <mergeCell ref="D43:H43"/>
    <mergeCell ref="D44:H44"/>
    <mergeCell ref="D45:H45"/>
    <mergeCell ref="D46:H46"/>
    <mergeCell ref="D47:H47"/>
    <mergeCell ref="I9:J9"/>
    <mergeCell ref="I10:J10"/>
    <mergeCell ref="B15:C15"/>
    <mergeCell ref="I17:J17"/>
    <mergeCell ref="A1:J1"/>
    <mergeCell ref="A2:J2"/>
    <mergeCell ref="A3:J3"/>
    <mergeCell ref="A4:J4"/>
    <mergeCell ref="A5:J5"/>
    <mergeCell ref="A6:J6"/>
    <mergeCell ref="B34:C34"/>
    <mergeCell ref="B20:C20"/>
    <mergeCell ref="A42:J42"/>
    <mergeCell ref="E22:F22"/>
    <mergeCell ref="E23:F23"/>
    <mergeCell ref="E24:F24"/>
    <mergeCell ref="I22:J22"/>
    <mergeCell ref="I27:J27"/>
    <mergeCell ref="I32:J32"/>
    <mergeCell ref="B25:C25"/>
    <mergeCell ref="B30:C30"/>
    <mergeCell ref="I36:J36"/>
    <mergeCell ref="B38:C38"/>
    <mergeCell ref="D36:G36"/>
    <mergeCell ref="D37:G37"/>
  </mergeCells>
  <pageMargins left="0.75" right="0.25" top="0.5" bottom="0.5" header="0.5" footer="0.5"/>
  <pageSetup scale="86" orientation="portrait" horizontalDpi="300" r:id="rId1"/>
  <headerFooter alignWithMargins="0">
    <oddFooter>&amp;L&amp;"Calibri,Regular"&amp;9&amp;Z&amp;F&amp;R&amp;"Calibri,Regular"&amp;9&amp;D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23</vt:i4>
      </vt:variant>
    </vt:vector>
  </HeadingPairs>
  <TitlesOfParts>
    <vt:vector size="34" baseType="lpstr">
      <vt:lpstr>PRELIM COST - PennDOT</vt:lpstr>
      <vt:lpstr>FINAL COST - PennDOT</vt:lpstr>
      <vt:lpstr>CIS - PennDOT</vt:lpstr>
      <vt:lpstr>PRELIM COST - PTC</vt:lpstr>
      <vt:lpstr>FINAL COST - PTC</vt:lpstr>
      <vt:lpstr>QTYS</vt:lpstr>
      <vt:lpstr>Rebar</vt:lpstr>
      <vt:lpstr>EXAMPLES==&gt;</vt:lpstr>
      <vt:lpstr>QTYS- EX</vt:lpstr>
      <vt:lpstr>Rebar- EX</vt:lpstr>
      <vt:lpstr>Drop Down Data - DO NOT DELETE</vt:lpstr>
      <vt:lpstr>'CIS - PennDOT'!Print_Area</vt:lpstr>
      <vt:lpstr>'FINAL COST - PennDOT'!Print_Area</vt:lpstr>
      <vt:lpstr>'FINAL COST - PTC'!Print_Area</vt:lpstr>
      <vt:lpstr>'PRELIM COST - PennDOT'!Print_Area</vt:lpstr>
      <vt:lpstr>'PRELIM COST - PTC'!Print_Area</vt:lpstr>
      <vt:lpstr>QTYS!Print_Area</vt:lpstr>
      <vt:lpstr>'QTYS- EX'!Print_Area</vt:lpstr>
      <vt:lpstr>Rebar!Print_Area</vt:lpstr>
      <vt:lpstr>'Rebar- EX'!Print_Area</vt:lpstr>
      <vt:lpstr>'CIS - PennDOT'!Print_Titles</vt:lpstr>
      <vt:lpstr>'FINAL COST - PennDOT'!Print_Titles</vt:lpstr>
      <vt:lpstr>'PRELIM COST - PennDOT'!Print_Titles</vt:lpstr>
      <vt:lpstr>'PRELIM COST - PTC'!Print_Titles</vt:lpstr>
      <vt:lpstr>QTYS!Print_Titles</vt:lpstr>
      <vt:lpstr>'QTYS- EX'!Print_Titles</vt:lpstr>
      <vt:lpstr>Rebar!Print_Titles</vt:lpstr>
      <vt:lpstr>'Rebar- EX'!Print_Titles</vt:lpstr>
      <vt:lpstr>'CIS - PennDOT'!Print_Titles_MI</vt:lpstr>
      <vt:lpstr>'FINAL COST - PennDOT'!Print_Titles_MI</vt:lpstr>
      <vt:lpstr>'PRELIM COST - PennDOT'!Print_Titles_MI</vt:lpstr>
      <vt:lpstr>'PRELIM COST - PTC'!Print_Titles_MI</vt:lpstr>
      <vt:lpstr>QTYS!Print_Titles_MI</vt:lpstr>
      <vt:lpstr>'QTYS- EX'!Print_Titles_MI</vt:lpstr>
    </vt:vector>
  </TitlesOfParts>
  <Company> Greenhorne &amp; O'Mara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jwyland</dc:creator>
  <cp:lastModifiedBy>Wyland, Jeremy</cp:lastModifiedBy>
  <cp:lastPrinted>2009-12-29T18:17:42Z</cp:lastPrinted>
  <dcterms:created xsi:type="dcterms:W3CDTF">2007-05-25T14:49:09Z</dcterms:created>
  <dcterms:modified xsi:type="dcterms:W3CDTF">2019-04-23T13:42:54Z</dcterms:modified>
</cp:coreProperties>
</file>