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wmare\Desktop\Curso_completo_de_Banco_de_Dados_Sem_Misterios\Arquivos_do_Curso\SCRIPTS_DO_CURSO\Módulo Postgres\"/>
    </mc:Choice>
  </mc:AlternateContent>
  <xr:revisionPtr revIDLastSave="0" documentId="13_ncr:1_{B577FB99-ABD2-415C-A2FA-128899259B2F}" xr6:coauthVersionLast="47" xr6:coauthVersionMax="47" xr10:uidLastSave="{00000000-0000-0000-0000-000000000000}"/>
  <bookViews>
    <workbookView xWindow="5985" yWindow="945" windowWidth="21600" windowHeight="11835" activeTab="2" xr2:uid="{00000000-000D-0000-FFFF-FFFF00000000}"/>
  </bookViews>
  <sheets>
    <sheet name="Média x Mediana" sheetId="9" r:id="rId1"/>
    <sheet name="Estatísticas " sheetId="10" r:id="rId2"/>
    <sheet name="Modelagem BD" sheetId="11" r:id="rId3"/>
    <sheet name="Modelagem DS" sheetId="1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0" l="1"/>
  <c r="F18" i="10"/>
  <c r="I23" i="10" l="1"/>
  <c r="I24" i="10" s="1"/>
  <c r="I22" i="10"/>
  <c r="I20" i="10"/>
  <c r="I19" i="10"/>
  <c r="I17" i="10"/>
  <c r="I16" i="10"/>
  <c r="I15" i="10"/>
  <c r="F23" i="10"/>
  <c r="F24" i="10" s="1"/>
  <c r="F22" i="10"/>
  <c r="F20" i="10"/>
  <c r="F19" i="10"/>
  <c r="F17" i="10"/>
  <c r="F16" i="10"/>
  <c r="F15" i="10"/>
  <c r="C23" i="10"/>
  <c r="C22" i="10"/>
  <c r="C20" i="10"/>
  <c r="C19" i="10"/>
  <c r="C18" i="10"/>
  <c r="C17" i="10"/>
  <c r="C16" i="10"/>
  <c r="C15" i="10"/>
  <c r="C21" i="10" l="1"/>
  <c r="I21" i="10"/>
  <c r="F21" i="10"/>
</calcChain>
</file>

<file path=xl/sharedStrings.xml><?xml version="1.0" encoding="utf-8"?>
<sst xmlns="http://schemas.openxmlformats.org/spreadsheetml/2006/main" count="175" uniqueCount="74">
  <si>
    <t>Média</t>
  </si>
  <si>
    <t>Mediana</t>
  </si>
  <si>
    <t>Moda</t>
  </si>
  <si>
    <t>Amplitude</t>
  </si>
  <si>
    <t>Variância</t>
  </si>
  <si>
    <t>Coef. Var</t>
  </si>
  <si>
    <t>Desvio Pad.</t>
  </si>
  <si>
    <t>Variancia</t>
  </si>
  <si>
    <t>1 - Tirar a media</t>
  </si>
  <si>
    <t>3 - Elevar cada resultado ao quadrado</t>
  </si>
  <si>
    <t>4 - Somar todos os quadrados</t>
  </si>
  <si>
    <t>5 - Dividir o resultado pelo numero de ocorrencias</t>
  </si>
  <si>
    <t>Coef Var. = ( Desv / Media ) * 100</t>
  </si>
  <si>
    <t>6 - Tirar a raíz da variância</t>
  </si>
  <si>
    <t>DP</t>
  </si>
  <si>
    <t>7 - Dividir DP pela Média</t>
  </si>
  <si>
    <t>CV</t>
  </si>
  <si>
    <t>Soma</t>
  </si>
  <si>
    <t>Máquina 01</t>
  </si>
  <si>
    <t>Máquina 02</t>
  </si>
  <si>
    <t>Máquina 03</t>
  </si>
  <si>
    <t>Empresa 01</t>
  </si>
  <si>
    <t>Empresa 02</t>
  </si>
  <si>
    <t>Empresa 03</t>
  </si>
  <si>
    <t>Funcionario 01</t>
  </si>
  <si>
    <t>Funcionario 02</t>
  </si>
  <si>
    <t>Funcionario 03</t>
  </si>
  <si>
    <t>Funcionario 04</t>
  </si>
  <si>
    <t>Funcionario 05</t>
  </si>
  <si>
    <t>Dia</t>
  </si>
  <si>
    <t>Qtd</t>
  </si>
  <si>
    <t>Max</t>
  </si>
  <si>
    <t>Min</t>
  </si>
  <si>
    <t>2 - Subtrair cada membro da média (média - valor)</t>
  </si>
  <si>
    <t>SOMA()</t>
  </si>
  <si>
    <t>MAIOR()</t>
  </si>
  <si>
    <t>MENOR()</t>
  </si>
  <si>
    <t>MEDIA()</t>
  </si>
  <si>
    <t>MED()</t>
  </si>
  <si>
    <t>MODO.MULTI()</t>
  </si>
  <si>
    <t>MAIOR() - MENOR()</t>
  </si>
  <si>
    <t>VAR.P()</t>
  </si>
  <si>
    <t>DESVPAD.P()</t>
  </si>
  <si>
    <t>Maquinas</t>
  </si>
  <si>
    <t>NomeMaquina</t>
  </si>
  <si>
    <t>Máquina 04</t>
  </si>
  <si>
    <t>Máquina 05</t>
  </si>
  <si>
    <t>Operacoes</t>
  </si>
  <si>
    <t>DataOperacao</t>
  </si>
  <si>
    <t>Quantidade</t>
  </si>
  <si>
    <t>Id_Maquina</t>
  </si>
  <si>
    <t>Manutencao</t>
  </si>
  <si>
    <t>Servico</t>
  </si>
  <si>
    <t>Data</t>
  </si>
  <si>
    <t>Troca da Bobina</t>
  </si>
  <si>
    <t>Lubrificação</t>
  </si>
  <si>
    <t>Alinhamento</t>
  </si>
  <si>
    <t>Limpeza do Motor</t>
  </si>
  <si>
    <t>Troca Balança e Óleo</t>
  </si>
  <si>
    <t>Máquina</t>
  </si>
  <si>
    <t>Máquina 1</t>
  </si>
  <si>
    <t>Máquina 2</t>
  </si>
  <si>
    <t>Máquina 3</t>
  </si>
  <si>
    <t>Máquina 4</t>
  </si>
  <si>
    <t>Máquina 5</t>
  </si>
  <si>
    <t>SIM</t>
  </si>
  <si>
    <t>NÃO</t>
  </si>
  <si>
    <t>Modelo 1</t>
  </si>
  <si>
    <t>Modelo 2</t>
  </si>
  <si>
    <t>MODELAGEM PARA DATA SCIENCE</t>
  </si>
  <si>
    <t>MODELAGEM PARA BANCOS DE DADOS RELACIONAIS</t>
  </si>
  <si>
    <t>Id_Operacao</t>
  </si>
  <si>
    <t>FK_Id_Maquina</t>
  </si>
  <si>
    <t>Id_Manutencao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</si>
</sst>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5" fillId="6" borderId="15" xfId="0" applyFont="1" applyFill="1" applyBorder="1"/>
    <xf numFmtId="0" fontId="5" fillId="3" borderId="14" xfId="0" applyFont="1" applyFill="1" applyBorder="1"/>
    <xf numFmtId="0" fontId="5" fillId="4" borderId="14" xfId="0" applyFont="1" applyFill="1" applyBorder="1"/>
    <xf numFmtId="0" fontId="5" fillId="7" borderId="14" xfId="0" applyFont="1" applyFill="1" applyBorder="1"/>
    <xf numFmtId="0" fontId="5" fillId="5" borderId="16" xfId="0" applyFont="1" applyFill="1" applyBorder="1"/>
    <xf numFmtId="0" fontId="5" fillId="8" borderId="17" xfId="0" applyFont="1" applyFill="1" applyBorder="1"/>
    <xf numFmtId="0" fontId="5" fillId="9" borderId="17" xfId="0" applyFont="1" applyFill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4" borderId="1" xfId="0" applyFont="1" applyFill="1" applyBorder="1"/>
    <xf numFmtId="0" fontId="8" fillId="0" borderId="1" xfId="0" applyFont="1" applyBorder="1"/>
    <xf numFmtId="3" fontId="8" fillId="0" borderId="1" xfId="0" applyNumberFormat="1" applyFont="1" applyBorder="1"/>
    <xf numFmtId="0" fontId="8" fillId="10" borderId="1" xfId="0" applyFont="1" applyFill="1" applyBorder="1"/>
    <xf numFmtId="3" fontId="2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11" borderId="18" xfId="0" applyFill="1" applyBorder="1"/>
    <xf numFmtId="0" fontId="0" fillId="11" borderId="19" xfId="0" applyFill="1" applyBorder="1"/>
    <xf numFmtId="0" fontId="0" fillId="11" borderId="21" xfId="0" applyFill="1" applyBorder="1"/>
    <xf numFmtId="0" fontId="8" fillId="12" borderId="1" xfId="0" applyFont="1" applyFill="1" applyBorder="1"/>
    <xf numFmtId="0" fontId="8" fillId="13" borderId="1" xfId="0" applyFont="1" applyFill="1" applyBorder="1"/>
    <xf numFmtId="3" fontId="0" fillId="5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4" borderId="27" xfId="0" applyFont="1" applyFill="1" applyBorder="1" applyAlignment="1">
      <alignment horizontal="center"/>
    </xf>
    <xf numFmtId="16" fontId="2" fillId="0" borderId="25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9" xfId="0" applyFont="1" applyBorder="1" applyAlignment="1">
      <alignment horizontal="center"/>
    </xf>
    <xf numFmtId="16" fontId="2" fillId="0" borderId="29" xfId="0" applyNumberFormat="1" applyFont="1" applyBorder="1" applyAlignment="1">
      <alignment horizontal="center"/>
    </xf>
    <xf numFmtId="0" fontId="8" fillId="4" borderId="30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15" borderId="26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16" fontId="2" fillId="0" borderId="32" xfId="0" applyNumberFormat="1" applyFont="1" applyBorder="1" applyAlignment="1">
      <alignment horizontal="center"/>
    </xf>
    <xf numFmtId="0" fontId="11" fillId="14" borderId="10" xfId="0" applyFont="1" applyFill="1" applyBorder="1" applyAlignment="1">
      <alignment horizontal="center"/>
    </xf>
    <xf numFmtId="0" fontId="11" fillId="14" borderId="27" xfId="0" applyFont="1" applyFill="1" applyBorder="1" applyAlignment="1">
      <alignment horizontal="center"/>
    </xf>
    <xf numFmtId="0" fontId="11" fillId="14" borderId="1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" fontId="2" fillId="2" borderId="0" xfId="0" applyNumberFormat="1" applyFont="1" applyFill="1" applyAlignment="1">
      <alignment horizontal="center"/>
    </xf>
    <xf numFmtId="3" fontId="10" fillId="0" borderId="0" xfId="0" applyNumberFormat="1" applyFont="1"/>
    <xf numFmtId="0" fontId="10" fillId="0" borderId="0" xfId="0" applyFont="1"/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9" fillId="10" borderId="11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 vertical="center" textRotation="255"/>
    </xf>
    <xf numFmtId="0" fontId="6" fillId="2" borderId="19" xfId="0" applyFont="1" applyFill="1" applyBorder="1" applyAlignment="1">
      <alignment horizontal="center" vertical="center" textRotation="255"/>
    </xf>
    <xf numFmtId="0" fontId="6" fillId="2" borderId="20" xfId="0" applyFont="1" applyFill="1" applyBorder="1" applyAlignment="1">
      <alignment horizontal="center" vertical="center" textRotation="255"/>
    </xf>
    <xf numFmtId="0" fontId="0" fillId="2" borderId="0" xfId="0" applyFill="1" applyAlignment="1">
      <alignment horizontal="center"/>
    </xf>
    <xf numFmtId="0" fontId="13" fillId="13" borderId="17" xfId="0" applyFont="1" applyFill="1" applyBorder="1" applyAlignment="1">
      <alignment horizontal="center"/>
    </xf>
    <xf numFmtId="0" fontId="13" fillId="13" borderId="33" xfId="0" applyFont="1" applyFill="1" applyBorder="1" applyAlignment="1">
      <alignment horizontal="center"/>
    </xf>
    <xf numFmtId="0" fontId="13" fillId="13" borderId="34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  <xf numFmtId="0" fontId="11" fillId="14" borderId="15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16" borderId="17" xfId="0" applyFont="1" applyFill="1" applyBorder="1" applyAlignment="1">
      <alignment horizontal="center"/>
    </xf>
    <xf numFmtId="0" fontId="12" fillId="16" borderId="33" xfId="0" applyFont="1" applyFill="1" applyBorder="1" applyAlignment="1">
      <alignment horizontal="center"/>
    </xf>
    <xf numFmtId="0" fontId="12" fillId="16" borderId="34" xfId="0" applyFont="1" applyFill="1" applyBorder="1" applyAlignment="1">
      <alignment horizontal="center"/>
    </xf>
    <xf numFmtId="0" fontId="10" fillId="16" borderId="17" xfId="0" applyFont="1" applyFill="1" applyBorder="1" applyAlignment="1">
      <alignment horizontal="center"/>
    </xf>
    <xf numFmtId="0" fontId="10" fillId="16" borderId="33" xfId="0" applyFont="1" applyFill="1" applyBorder="1" applyAlignment="1">
      <alignment horizontal="center"/>
    </xf>
    <xf numFmtId="0" fontId="10" fillId="16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9</xdr:row>
      <xdr:rowOff>238125</xdr:rowOff>
    </xdr:from>
    <xdr:to>
      <xdr:col>2</xdr:col>
      <xdr:colOff>133350</xdr:colOff>
      <xdr:row>15</xdr:row>
      <xdr:rowOff>142875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DC625E29-A7EF-4B25-9B4E-6D30F06FA727}"/>
            </a:ext>
          </a:extLst>
        </xdr:cNvPr>
        <xdr:cNvCxnSpPr/>
      </xdr:nvCxnSpPr>
      <xdr:spPr>
        <a:xfrm>
          <a:off x="1876425" y="2419350"/>
          <a:ext cx="0" cy="134302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15</xdr:row>
      <xdr:rowOff>123825</xdr:rowOff>
    </xdr:from>
    <xdr:to>
      <xdr:col>5</xdr:col>
      <xdr:colOff>0</xdr:colOff>
      <xdr:row>15</xdr:row>
      <xdr:rowOff>123825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4C66405C-568F-4459-8776-01A84ED6CE78}"/>
            </a:ext>
          </a:extLst>
        </xdr:cNvPr>
        <xdr:cNvCxnSpPr/>
      </xdr:nvCxnSpPr>
      <xdr:spPr>
        <a:xfrm>
          <a:off x="1876425" y="3743325"/>
          <a:ext cx="2495550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10</xdr:row>
      <xdr:rowOff>9525</xdr:rowOff>
    </xdr:from>
    <xdr:to>
      <xdr:col>1</xdr:col>
      <xdr:colOff>533400</xdr:colOff>
      <xdr:row>28</xdr:row>
      <xdr:rowOff>180975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396A4836-5FCE-4A93-8BF5-AB40CD158CCB}"/>
            </a:ext>
          </a:extLst>
        </xdr:cNvPr>
        <xdr:cNvCxnSpPr/>
      </xdr:nvCxnSpPr>
      <xdr:spPr>
        <a:xfrm>
          <a:off x="1143000" y="2438400"/>
          <a:ext cx="0" cy="423862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28</xdr:row>
      <xdr:rowOff>161925</xdr:rowOff>
    </xdr:from>
    <xdr:to>
      <xdr:col>12</xdr:col>
      <xdr:colOff>1647825</xdr:colOff>
      <xdr:row>29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B315EB2-9D9B-4E64-9FED-B8C124EFD80C}"/>
            </a:ext>
          </a:extLst>
        </xdr:cNvPr>
        <xdr:cNvCxnSpPr/>
      </xdr:nvCxnSpPr>
      <xdr:spPr>
        <a:xfrm>
          <a:off x="1123950" y="6657975"/>
          <a:ext cx="12353925" cy="3810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1647825</xdr:colOff>
      <xdr:row>11</xdr:row>
      <xdr:rowOff>0</xdr:rowOff>
    </xdr:from>
    <xdr:to>
      <xdr:col>12</xdr:col>
      <xdr:colOff>1657350</xdr:colOff>
      <xdr:row>29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85A7BE3C-DDD3-40FC-A0F5-7836B6B40903}"/>
            </a:ext>
          </a:extLst>
        </xdr:cNvPr>
        <xdr:cNvCxnSpPr/>
      </xdr:nvCxnSpPr>
      <xdr:spPr>
        <a:xfrm flipH="1">
          <a:off x="13477875" y="2676525"/>
          <a:ext cx="9525" cy="401002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36F4-A16C-4033-A955-33603AAC2426}">
  <dimension ref="B2:H8"/>
  <sheetViews>
    <sheetView showGridLines="0" workbookViewId="0">
      <selection activeCell="H16" sqref="H16"/>
    </sheetView>
  </sheetViews>
  <sheetFormatPr defaultRowHeight="15" x14ac:dyDescent="0.25"/>
  <cols>
    <col min="1" max="1" width="5.42578125" customWidth="1"/>
    <col min="2" max="2" width="17.85546875" bestFit="1" customWidth="1"/>
    <col min="3" max="7" width="22.85546875" bestFit="1" customWidth="1"/>
    <col min="8" max="8" width="22" customWidth="1"/>
  </cols>
  <sheetData>
    <row r="2" spans="2:8" ht="23.25" x14ac:dyDescent="0.35">
      <c r="B2" s="20"/>
      <c r="C2" s="20" t="s">
        <v>24</v>
      </c>
      <c r="D2" s="20" t="s">
        <v>25</v>
      </c>
      <c r="E2" s="20" t="s">
        <v>26</v>
      </c>
      <c r="F2" s="20" t="s">
        <v>27</v>
      </c>
      <c r="G2" s="20" t="s">
        <v>28</v>
      </c>
    </row>
    <row r="3" spans="2:8" ht="26.25" x14ac:dyDescent="0.4">
      <c r="B3" s="21" t="s">
        <v>21</v>
      </c>
      <c r="C3" s="22">
        <v>2000</v>
      </c>
      <c r="D3" s="21">
        <v>2700</v>
      </c>
      <c r="E3" s="29">
        <v>2800</v>
      </c>
      <c r="F3" s="21">
        <v>3700</v>
      </c>
      <c r="G3" s="21">
        <v>4100</v>
      </c>
      <c r="H3" s="70">
        <v>3060</v>
      </c>
    </row>
    <row r="4" spans="2:8" ht="26.25" x14ac:dyDescent="0.4">
      <c r="B4" s="23"/>
      <c r="C4" s="23"/>
      <c r="D4" s="23"/>
      <c r="E4" s="23"/>
      <c r="F4" s="23"/>
      <c r="G4" s="23"/>
      <c r="H4" s="71"/>
    </row>
    <row r="5" spans="2:8" ht="26.25" x14ac:dyDescent="0.4">
      <c r="B5" s="21" t="s">
        <v>22</v>
      </c>
      <c r="C5" s="21">
        <v>1000</v>
      </c>
      <c r="D5" s="21">
        <v>1000</v>
      </c>
      <c r="E5" s="29">
        <v>1300</v>
      </c>
      <c r="F5" s="21">
        <v>1500</v>
      </c>
      <c r="G5" s="30">
        <v>16000</v>
      </c>
      <c r="H5" s="71">
        <v>4160</v>
      </c>
    </row>
    <row r="6" spans="2:8" ht="26.25" x14ac:dyDescent="0.4">
      <c r="B6" s="23"/>
      <c r="C6" s="23"/>
      <c r="D6" s="23"/>
      <c r="E6" s="23"/>
      <c r="F6" s="23"/>
      <c r="G6" s="23"/>
      <c r="H6" s="71"/>
    </row>
    <row r="7" spans="2:8" ht="26.25" x14ac:dyDescent="0.4">
      <c r="B7" s="21" t="s">
        <v>23</v>
      </c>
      <c r="C7" s="21">
        <v>700</v>
      </c>
      <c r="D7" s="21">
        <v>3100</v>
      </c>
      <c r="E7" s="29">
        <v>3100</v>
      </c>
      <c r="F7" s="21">
        <v>3100</v>
      </c>
      <c r="G7" s="21">
        <v>3200</v>
      </c>
      <c r="H7" s="71">
        <v>2640</v>
      </c>
    </row>
    <row r="8" spans="2:8" ht="23.25" x14ac:dyDescent="0.35">
      <c r="B8" s="23"/>
      <c r="C8" s="23"/>
      <c r="D8" s="23"/>
      <c r="E8" s="23"/>
      <c r="F8" s="23"/>
      <c r="G8" s="2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C79A-21A8-495C-AE15-F380E437BAB0}">
  <dimension ref="B1:R28"/>
  <sheetViews>
    <sheetView workbookViewId="0">
      <selection activeCell="I19" sqref="I19"/>
    </sheetView>
  </sheetViews>
  <sheetFormatPr defaultRowHeight="15" x14ac:dyDescent="0.25"/>
  <cols>
    <col min="1" max="1" width="2" style="1" customWidth="1"/>
    <col min="2" max="2" width="12.28515625" style="1" customWidth="1"/>
    <col min="3" max="3" width="11.42578125" style="1" customWidth="1"/>
    <col min="4" max="4" width="3.7109375" style="1" customWidth="1"/>
    <col min="5" max="5" width="11.42578125" style="1" customWidth="1"/>
    <col min="6" max="6" width="12.7109375" style="1" customWidth="1"/>
    <col min="7" max="7" width="3.85546875" style="1" customWidth="1"/>
    <col min="8" max="8" width="11.42578125" style="1" customWidth="1"/>
    <col min="9" max="9" width="11" style="1" customWidth="1"/>
    <col min="10" max="10" width="4" style="1" customWidth="1"/>
    <col min="11" max="11" width="47.28515625" style="1" customWidth="1"/>
    <col min="12" max="12" width="5.140625" style="1" customWidth="1"/>
    <col min="13" max="16384" width="9.140625" style="1"/>
  </cols>
  <sheetData>
    <row r="1" spans="2:18" ht="7.5" customHeight="1" thickBot="1" x14ac:dyDescent="0.3"/>
    <row r="2" spans="2:18" ht="19.5" thickBot="1" x14ac:dyDescent="0.35">
      <c r="B2" s="72" t="s">
        <v>18</v>
      </c>
      <c r="C2" s="73"/>
      <c r="E2" s="74" t="s">
        <v>19</v>
      </c>
      <c r="F2" s="75"/>
      <c r="H2" s="76" t="s">
        <v>20</v>
      </c>
      <c r="I2" s="77"/>
      <c r="K2" s="10" t="s">
        <v>8</v>
      </c>
      <c r="L2" s="78" t="s">
        <v>7</v>
      </c>
    </row>
    <row r="3" spans="2:18" ht="18.75" x14ac:dyDescent="0.3">
      <c r="B3" s="5" t="s">
        <v>29</v>
      </c>
      <c r="C3" s="6" t="s">
        <v>30</v>
      </c>
      <c r="E3" s="5" t="s">
        <v>29</v>
      </c>
      <c r="F3" s="7" t="s">
        <v>30</v>
      </c>
      <c r="H3" s="5" t="s">
        <v>29</v>
      </c>
      <c r="I3" s="7" t="s">
        <v>30</v>
      </c>
      <c r="K3" s="11" t="s">
        <v>33</v>
      </c>
      <c r="L3" s="79"/>
    </row>
    <row r="4" spans="2:18" ht="18.75" x14ac:dyDescent="0.3">
      <c r="B4" s="2">
        <v>1</v>
      </c>
      <c r="C4" s="3">
        <v>15</v>
      </c>
      <c r="E4" s="2">
        <v>1</v>
      </c>
      <c r="F4" s="3">
        <v>15</v>
      </c>
      <c r="H4" s="2">
        <v>1</v>
      </c>
      <c r="I4" s="3">
        <v>15</v>
      </c>
      <c r="K4" s="12" t="s">
        <v>9</v>
      </c>
      <c r="L4" s="79"/>
    </row>
    <row r="5" spans="2:18" ht="18.75" x14ac:dyDescent="0.3">
      <c r="B5" s="2">
        <v>2</v>
      </c>
      <c r="C5" s="3">
        <v>25</v>
      </c>
      <c r="E5" s="2">
        <v>2</v>
      </c>
      <c r="F5" s="3">
        <v>15.5</v>
      </c>
      <c r="H5" s="2">
        <v>2</v>
      </c>
      <c r="I5" s="3">
        <v>25</v>
      </c>
      <c r="K5" s="13" t="s">
        <v>10</v>
      </c>
      <c r="L5" s="79"/>
    </row>
    <row r="6" spans="2:18" ht="19.5" thickBot="1" x14ac:dyDescent="0.35">
      <c r="B6" s="2">
        <v>3</v>
      </c>
      <c r="C6" s="3">
        <v>25</v>
      </c>
      <c r="E6" s="2">
        <v>3</v>
      </c>
      <c r="F6" s="3">
        <v>14.5</v>
      </c>
      <c r="H6" s="2">
        <v>3</v>
      </c>
      <c r="I6" s="3">
        <v>10</v>
      </c>
      <c r="K6" s="14" t="s">
        <v>11</v>
      </c>
      <c r="L6" s="80"/>
    </row>
    <row r="7" spans="2:18" ht="19.5" thickBot="1" x14ac:dyDescent="0.35">
      <c r="B7" s="2">
        <v>4</v>
      </c>
      <c r="C7" s="3">
        <v>1</v>
      </c>
      <c r="E7" s="2">
        <v>4</v>
      </c>
      <c r="F7" s="24">
        <v>15.1</v>
      </c>
      <c r="H7" s="2">
        <v>4</v>
      </c>
      <c r="I7" s="3">
        <v>10</v>
      </c>
      <c r="K7" s="15" t="s">
        <v>13</v>
      </c>
      <c r="L7" s="17" t="s">
        <v>14</v>
      </c>
    </row>
    <row r="8" spans="2:18" ht="19.5" thickBot="1" x14ac:dyDescent="0.35">
      <c r="B8" s="2">
        <v>5</v>
      </c>
      <c r="C8" s="3">
        <v>13</v>
      </c>
      <c r="E8" s="2">
        <v>5</v>
      </c>
      <c r="F8" s="24">
        <v>14.9</v>
      </c>
      <c r="H8" s="2">
        <v>5</v>
      </c>
      <c r="I8" s="3">
        <v>20</v>
      </c>
      <c r="K8" s="16" t="s">
        <v>15</v>
      </c>
      <c r="L8" s="18" t="s">
        <v>16</v>
      </c>
    </row>
    <row r="9" spans="2:18" ht="18.75" x14ac:dyDescent="0.3">
      <c r="B9" s="2">
        <v>6</v>
      </c>
      <c r="C9" s="3">
        <v>20</v>
      </c>
      <c r="E9" s="2">
        <v>6</v>
      </c>
      <c r="F9" s="3">
        <v>43</v>
      </c>
      <c r="H9" s="2">
        <v>6</v>
      </c>
      <c r="I9" s="3">
        <v>15</v>
      </c>
    </row>
    <row r="10" spans="2:18" ht="18.75" x14ac:dyDescent="0.3">
      <c r="B10" s="2">
        <v>7</v>
      </c>
      <c r="C10" s="3">
        <v>35</v>
      </c>
      <c r="E10" s="2">
        <v>7</v>
      </c>
      <c r="F10" s="3">
        <v>15</v>
      </c>
      <c r="H10" s="2">
        <v>7</v>
      </c>
      <c r="I10" s="3">
        <v>10</v>
      </c>
    </row>
    <row r="11" spans="2:18" ht="18.75" x14ac:dyDescent="0.3">
      <c r="B11" s="2">
        <v>8</v>
      </c>
      <c r="C11" s="3">
        <v>0</v>
      </c>
      <c r="E11" s="2">
        <v>8</v>
      </c>
      <c r="F11" s="3">
        <v>14.9</v>
      </c>
      <c r="H11" s="2">
        <v>8</v>
      </c>
      <c r="I11" s="3">
        <v>15</v>
      </c>
    </row>
    <row r="12" spans="2:18" ht="18.75" x14ac:dyDescent="0.3">
      <c r="B12" s="2">
        <v>9</v>
      </c>
      <c r="C12" s="3">
        <v>1</v>
      </c>
      <c r="E12" s="2">
        <v>9</v>
      </c>
      <c r="F12" s="3">
        <v>15.1</v>
      </c>
      <c r="H12" s="2">
        <v>9</v>
      </c>
      <c r="I12" s="3">
        <v>15</v>
      </c>
    </row>
    <row r="13" spans="2:18" ht="19.5" thickBot="1" x14ac:dyDescent="0.35">
      <c r="B13" s="2">
        <v>10</v>
      </c>
      <c r="C13" s="4">
        <v>15</v>
      </c>
      <c r="E13" s="2">
        <v>10</v>
      </c>
      <c r="F13" s="4">
        <v>15</v>
      </c>
      <c r="H13" s="2">
        <v>10</v>
      </c>
      <c r="I13" s="4">
        <v>15</v>
      </c>
    </row>
    <row r="14" spans="2:18" ht="9" customHeight="1" thickBot="1" x14ac:dyDescent="0.3"/>
    <row r="15" spans="2:18" ht="18" customHeight="1" x14ac:dyDescent="0.3">
      <c r="B15" s="32" t="s">
        <v>17</v>
      </c>
      <c r="C15" s="9">
        <f>SUM(C4:C13)</f>
        <v>150</v>
      </c>
      <c r="E15" s="8" t="s">
        <v>17</v>
      </c>
      <c r="F15" s="9">
        <f>SUM(F4:F13)</f>
        <v>178</v>
      </c>
      <c r="H15" s="8" t="s">
        <v>17</v>
      </c>
      <c r="I15" s="9">
        <f>SUM(I4:I13)</f>
        <v>150</v>
      </c>
      <c r="K15" s="26" t="s">
        <v>34</v>
      </c>
      <c r="R15" s="25"/>
    </row>
    <row r="16" spans="2:18" ht="15" customHeight="1" x14ac:dyDescent="0.3">
      <c r="B16" s="32" t="s">
        <v>31</v>
      </c>
      <c r="C16" s="9">
        <f>LARGE(C4:C13,1)</f>
        <v>35</v>
      </c>
      <c r="E16" s="8" t="s">
        <v>31</v>
      </c>
      <c r="F16" s="9">
        <f>LARGE(F4:F13,1)</f>
        <v>43</v>
      </c>
      <c r="H16" s="8" t="s">
        <v>31</v>
      </c>
      <c r="I16" s="9">
        <f>LARGE(I4:I13,1)</f>
        <v>25</v>
      </c>
      <c r="K16" s="27" t="s">
        <v>35</v>
      </c>
      <c r="N16" s="25"/>
      <c r="R16" s="25"/>
    </row>
    <row r="17" spans="2:18" ht="16.5" customHeight="1" x14ac:dyDescent="0.3">
      <c r="B17" s="32" t="s">
        <v>32</v>
      </c>
      <c r="C17" s="9">
        <f>SMALL(C4:C13,1)</f>
        <v>0</v>
      </c>
      <c r="E17" s="8" t="s">
        <v>32</v>
      </c>
      <c r="F17" s="9">
        <f>SMALL(F4:F13,1)</f>
        <v>14.5</v>
      </c>
      <c r="H17" s="8" t="s">
        <v>32</v>
      </c>
      <c r="I17" s="9">
        <f>SMALL(I4:I13,1)</f>
        <v>10</v>
      </c>
      <c r="K17" s="27" t="s">
        <v>36</v>
      </c>
      <c r="N17" s="25"/>
      <c r="R17" s="25"/>
    </row>
    <row r="18" spans="2:18" ht="18.75" x14ac:dyDescent="0.3">
      <c r="B18" s="32" t="s">
        <v>0</v>
      </c>
      <c r="C18" s="9">
        <f>AVERAGE(C4:C13)</f>
        <v>15</v>
      </c>
      <c r="E18" s="8" t="s">
        <v>0</v>
      </c>
      <c r="F18" s="9">
        <f>AVERAGE(F4:F13)</f>
        <v>17.8</v>
      </c>
      <c r="H18" s="8" t="s">
        <v>0</v>
      </c>
      <c r="I18" s="9">
        <f>AVERAGE(I4:I13)</f>
        <v>15</v>
      </c>
      <c r="K18" s="27" t="s">
        <v>37</v>
      </c>
      <c r="N18" s="25"/>
      <c r="R18" s="25"/>
    </row>
    <row r="19" spans="2:18" ht="18.75" x14ac:dyDescent="0.3">
      <c r="B19" s="8" t="s">
        <v>1</v>
      </c>
      <c r="C19" s="9">
        <f>MEDIAN(C4:C13)</f>
        <v>15</v>
      </c>
      <c r="E19" s="8" t="s">
        <v>1</v>
      </c>
      <c r="F19" s="9">
        <f>MEDIAN(F4:F13)</f>
        <v>15</v>
      </c>
      <c r="H19" s="8" t="s">
        <v>1</v>
      </c>
      <c r="I19" s="9">
        <f>MEDIAN(I4:I13)</f>
        <v>15</v>
      </c>
      <c r="K19" s="27" t="s">
        <v>38</v>
      </c>
      <c r="N19" s="25"/>
      <c r="R19" s="25"/>
    </row>
    <row r="20" spans="2:18" ht="18.75" x14ac:dyDescent="0.3">
      <c r="B20" s="8" t="s">
        <v>2</v>
      </c>
      <c r="C20" s="8">
        <f>_xlfn.MODE.MULT(C4:C13)</f>
        <v>15</v>
      </c>
      <c r="E20" s="8" t="s">
        <v>2</v>
      </c>
      <c r="F20" s="9">
        <f>_xlfn.MODE.MULT(F4:F13)</f>
        <v>15</v>
      </c>
      <c r="H20" s="8" t="s">
        <v>2</v>
      </c>
      <c r="I20" s="9">
        <f>_xlfn.MODE.MULT(I4:I13)</f>
        <v>15</v>
      </c>
      <c r="K20" s="27" t="s">
        <v>39</v>
      </c>
      <c r="N20" s="25"/>
      <c r="R20" s="25"/>
    </row>
    <row r="21" spans="2:18" ht="18.75" x14ac:dyDescent="0.3">
      <c r="B21" s="8" t="s">
        <v>3</v>
      </c>
      <c r="C21" s="9">
        <f>C16-C17</f>
        <v>35</v>
      </c>
      <c r="E21" s="8" t="s">
        <v>3</v>
      </c>
      <c r="F21" s="9">
        <f>F16-F17</f>
        <v>28.5</v>
      </c>
      <c r="H21" s="8" t="s">
        <v>3</v>
      </c>
      <c r="I21" s="9">
        <f>I16-I17</f>
        <v>15</v>
      </c>
      <c r="K21" s="27" t="s">
        <v>40</v>
      </c>
      <c r="N21" s="25"/>
      <c r="R21" s="25"/>
    </row>
    <row r="22" spans="2:18" ht="18.75" x14ac:dyDescent="0.3">
      <c r="B22" s="8" t="s">
        <v>4</v>
      </c>
      <c r="C22" s="9">
        <f>_xlfn.VAR.P(C4:C13)</f>
        <v>124.6</v>
      </c>
      <c r="E22" s="8" t="s">
        <v>4</v>
      </c>
      <c r="F22" s="9">
        <f>_xlfn.VAR.P(F4:F13)</f>
        <v>70.614000000000019</v>
      </c>
      <c r="H22" s="8" t="s">
        <v>4</v>
      </c>
      <c r="I22" s="9">
        <f>_xlfn.VAR.P(I4:I13)</f>
        <v>20</v>
      </c>
      <c r="K22" s="27" t="s">
        <v>41</v>
      </c>
      <c r="N22" s="25"/>
      <c r="R22" s="25"/>
    </row>
    <row r="23" spans="2:18" ht="18.75" x14ac:dyDescent="0.3">
      <c r="B23" s="8" t="s">
        <v>6</v>
      </c>
      <c r="C23" s="9">
        <f>_xlfn.STDEV.P(C4:C13)</f>
        <v>11.16243700990066</v>
      </c>
      <c r="E23" s="8" t="s">
        <v>6</v>
      </c>
      <c r="F23" s="9">
        <f>_xlfn.STDEV.P(F4:F13)</f>
        <v>8.403213670971363</v>
      </c>
      <c r="H23" s="8" t="s">
        <v>6</v>
      </c>
      <c r="I23" s="9">
        <f>_xlfn.STDEV.P(I4:I13)</f>
        <v>4.4721359549995796</v>
      </c>
      <c r="K23" s="27" t="s">
        <v>42</v>
      </c>
      <c r="N23" s="25"/>
      <c r="R23" s="25"/>
    </row>
    <row r="24" spans="2:18" ht="19.5" thickBot="1" x14ac:dyDescent="0.35">
      <c r="B24" s="8" t="s">
        <v>5</v>
      </c>
      <c r="C24" s="31">
        <v>74416</v>
      </c>
      <c r="E24" s="8" t="s">
        <v>5</v>
      </c>
      <c r="F24" s="9">
        <f>(F23/F18) * 100</f>
        <v>47.209065567254846</v>
      </c>
      <c r="H24" s="8" t="s">
        <v>5</v>
      </c>
      <c r="I24" s="9">
        <f>(I23/I18) * 100</f>
        <v>29.814239699997199</v>
      </c>
      <c r="K24" s="28" t="s">
        <v>12</v>
      </c>
      <c r="N24" s="25"/>
      <c r="R24" s="25"/>
    </row>
    <row r="25" spans="2:18" ht="18.75" x14ac:dyDescent="0.3">
      <c r="N25" s="25"/>
    </row>
    <row r="27" spans="2:18" x14ac:dyDescent="0.25">
      <c r="B27" s="81"/>
      <c r="C27" s="81"/>
    </row>
    <row r="28" spans="2:18" x14ac:dyDescent="0.25">
      <c r="B28" s="19"/>
      <c r="C28" s="19"/>
    </row>
  </sheetData>
  <mergeCells count="5">
    <mergeCell ref="B2:C2"/>
    <mergeCell ref="E2:F2"/>
    <mergeCell ref="H2:I2"/>
    <mergeCell ref="L2:L6"/>
    <mergeCell ref="B27:C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1B21-FD6A-47DB-BA28-646377923D27}">
  <dimension ref="B1:O23"/>
  <sheetViews>
    <sheetView showGridLines="0" tabSelected="1" topLeftCell="E4" workbookViewId="0">
      <selection activeCell="N7" sqref="N7"/>
    </sheetView>
  </sheetViews>
  <sheetFormatPr defaultRowHeight="15" x14ac:dyDescent="0.25"/>
  <cols>
    <col min="2" max="2" width="18.85546875" bestFit="1" customWidth="1"/>
    <col min="3" max="3" width="23.140625" bestFit="1" customWidth="1"/>
    <col min="4" max="4" width="7.140625" customWidth="1"/>
    <col min="6" max="6" width="19.7109375" bestFit="1" customWidth="1"/>
    <col min="7" max="7" width="22.140625" bestFit="1" customWidth="1"/>
    <col min="8" max="8" width="18.42578125" bestFit="1" customWidth="1"/>
    <col min="9" max="9" width="24" bestFit="1" customWidth="1"/>
    <col min="10" max="10" width="2.7109375" customWidth="1"/>
    <col min="12" max="12" width="24.28515625" bestFit="1" customWidth="1"/>
    <col min="13" max="13" width="28.7109375" customWidth="1"/>
    <col min="14" max="14" width="15.42578125" customWidth="1"/>
    <col min="15" max="15" width="24" bestFit="1" customWidth="1"/>
  </cols>
  <sheetData>
    <row r="1" spans="2:15" ht="15.75" thickBot="1" x14ac:dyDescent="0.3"/>
    <row r="2" spans="2:15" ht="24" thickBot="1" x14ac:dyDescent="0.4">
      <c r="B2" s="82" t="s">
        <v>70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</row>
    <row r="3" spans="2:15" ht="15.75" thickBot="1" x14ac:dyDescent="0.3"/>
    <row r="4" spans="2:15" ht="27" thickBot="1" x14ac:dyDescent="0.45">
      <c r="B4" s="85" t="s">
        <v>43</v>
      </c>
      <c r="C4" s="86"/>
      <c r="F4" s="87" t="s">
        <v>47</v>
      </c>
      <c r="G4" s="88"/>
      <c r="H4" s="88"/>
      <c r="I4" s="89"/>
      <c r="L4" s="87" t="s">
        <v>51</v>
      </c>
      <c r="M4" s="88"/>
      <c r="N4" s="88"/>
      <c r="O4" s="89"/>
    </row>
    <row r="5" spans="2:15" ht="24" thickBot="1" x14ac:dyDescent="0.4">
      <c r="B5" s="37" t="s">
        <v>50</v>
      </c>
      <c r="C5" s="38" t="s">
        <v>44</v>
      </c>
      <c r="F5" s="37" t="s">
        <v>71</v>
      </c>
      <c r="G5" s="43" t="s">
        <v>48</v>
      </c>
      <c r="H5" s="43" t="s">
        <v>49</v>
      </c>
      <c r="I5" s="38" t="s">
        <v>72</v>
      </c>
      <c r="L5" s="49" t="s">
        <v>73</v>
      </c>
      <c r="M5" s="50" t="s">
        <v>52</v>
      </c>
      <c r="N5" s="50" t="s">
        <v>53</v>
      </c>
      <c r="O5" s="51" t="s">
        <v>72</v>
      </c>
    </row>
    <row r="6" spans="2:15" ht="18.75" x14ac:dyDescent="0.3">
      <c r="B6" s="55">
        <v>1</v>
      </c>
      <c r="C6" s="40" t="s">
        <v>18</v>
      </c>
      <c r="F6" s="39">
        <v>100</v>
      </c>
      <c r="G6" s="44">
        <v>43466</v>
      </c>
      <c r="H6" s="41">
        <v>15</v>
      </c>
      <c r="I6" s="58">
        <v>1</v>
      </c>
      <c r="L6" s="52">
        <v>230</v>
      </c>
      <c r="M6" s="53" t="s">
        <v>54</v>
      </c>
      <c r="N6" s="62">
        <v>43466</v>
      </c>
      <c r="O6" s="61">
        <v>1</v>
      </c>
    </row>
    <row r="7" spans="2:15" ht="18.75" x14ac:dyDescent="0.3">
      <c r="B7" s="56">
        <v>2</v>
      </c>
      <c r="C7" s="34" t="s">
        <v>19</v>
      </c>
      <c r="F7" s="33">
        <v>200</v>
      </c>
      <c r="G7" s="45">
        <v>43466</v>
      </c>
      <c r="H7" s="54">
        <v>76</v>
      </c>
      <c r="I7" s="59">
        <v>1</v>
      </c>
      <c r="L7" s="33">
        <v>231</v>
      </c>
      <c r="M7" s="42" t="s">
        <v>55</v>
      </c>
      <c r="N7" s="45">
        <v>43527</v>
      </c>
      <c r="O7" s="59">
        <v>2</v>
      </c>
    </row>
    <row r="8" spans="2:15" ht="18.75" x14ac:dyDescent="0.3">
      <c r="B8" s="56">
        <v>3</v>
      </c>
      <c r="C8" s="34" t="s">
        <v>20</v>
      </c>
      <c r="F8" s="33">
        <v>300</v>
      </c>
      <c r="G8" s="45">
        <v>43498</v>
      </c>
      <c r="H8" s="54">
        <v>10</v>
      </c>
      <c r="I8" s="59">
        <v>1</v>
      </c>
      <c r="L8" s="33">
        <v>232</v>
      </c>
      <c r="M8" s="42" t="s">
        <v>54</v>
      </c>
      <c r="N8" s="45">
        <v>43558</v>
      </c>
      <c r="O8" s="59">
        <v>4</v>
      </c>
    </row>
    <row r="9" spans="2:15" ht="18.75" x14ac:dyDescent="0.3">
      <c r="B9" s="56">
        <v>4</v>
      </c>
      <c r="C9" s="34" t="s">
        <v>45</v>
      </c>
      <c r="F9" s="33">
        <v>400</v>
      </c>
      <c r="G9" s="45">
        <v>43527</v>
      </c>
      <c r="H9" s="54">
        <v>23</v>
      </c>
      <c r="I9" s="59">
        <v>2</v>
      </c>
      <c r="L9" s="33">
        <v>233</v>
      </c>
      <c r="M9" s="42" t="s">
        <v>56</v>
      </c>
      <c r="N9" s="45">
        <v>43593</v>
      </c>
      <c r="O9" s="59">
        <v>2</v>
      </c>
    </row>
    <row r="10" spans="2:15" ht="19.5" thickBot="1" x14ac:dyDescent="0.35">
      <c r="B10" s="57">
        <v>5</v>
      </c>
      <c r="C10" s="36" t="s">
        <v>46</v>
      </c>
      <c r="F10" s="33">
        <v>500</v>
      </c>
      <c r="G10" s="45">
        <v>43528</v>
      </c>
      <c r="H10" s="54">
        <v>32</v>
      </c>
      <c r="I10" s="59">
        <v>2</v>
      </c>
      <c r="L10" s="33">
        <v>234</v>
      </c>
      <c r="M10" s="42" t="s">
        <v>57</v>
      </c>
      <c r="N10" s="45">
        <v>43617</v>
      </c>
      <c r="O10" s="59">
        <v>2</v>
      </c>
    </row>
    <row r="11" spans="2:15" ht="19.5" thickBot="1" x14ac:dyDescent="0.35">
      <c r="F11" s="33">
        <v>600</v>
      </c>
      <c r="G11" s="45">
        <v>43529</v>
      </c>
      <c r="H11" s="54">
        <v>18</v>
      </c>
      <c r="I11" s="59">
        <v>3</v>
      </c>
      <c r="L11" s="35">
        <v>235</v>
      </c>
      <c r="M11" s="47" t="s">
        <v>58</v>
      </c>
      <c r="N11" s="48">
        <v>43649</v>
      </c>
      <c r="O11" s="60">
        <v>5</v>
      </c>
    </row>
    <row r="12" spans="2:15" ht="18.75" x14ac:dyDescent="0.3">
      <c r="F12" s="33">
        <v>700</v>
      </c>
      <c r="G12" s="45">
        <v>43557</v>
      </c>
      <c r="H12" s="54">
        <v>23</v>
      </c>
      <c r="I12" s="59">
        <v>1</v>
      </c>
      <c r="L12" s="46"/>
      <c r="M12" s="46"/>
    </row>
    <row r="13" spans="2:15" ht="18.75" x14ac:dyDescent="0.3">
      <c r="F13" s="33">
        <v>800</v>
      </c>
      <c r="G13" s="45">
        <v>43558</v>
      </c>
      <c r="H13" s="54">
        <v>65</v>
      </c>
      <c r="I13" s="59">
        <v>4</v>
      </c>
      <c r="L13" s="46"/>
      <c r="M13" s="46"/>
    </row>
    <row r="14" spans="2:15" ht="18.75" x14ac:dyDescent="0.3">
      <c r="F14" s="33">
        <v>900</v>
      </c>
      <c r="G14" s="45">
        <v>43559</v>
      </c>
      <c r="H14" s="54">
        <v>24</v>
      </c>
      <c r="I14" s="59">
        <v>1</v>
      </c>
      <c r="L14" s="46"/>
      <c r="M14" s="46"/>
    </row>
    <row r="15" spans="2:15" ht="18.75" x14ac:dyDescent="0.3">
      <c r="F15" s="33">
        <v>1000</v>
      </c>
      <c r="G15" s="45">
        <v>43592</v>
      </c>
      <c r="H15" s="54">
        <v>23</v>
      </c>
      <c r="I15" s="59">
        <v>2</v>
      </c>
      <c r="L15" s="46"/>
      <c r="M15" s="46"/>
    </row>
    <row r="16" spans="2:15" ht="18.75" x14ac:dyDescent="0.3">
      <c r="F16" s="33">
        <v>1100</v>
      </c>
      <c r="G16" s="45">
        <v>43593</v>
      </c>
      <c r="H16" s="54">
        <v>32</v>
      </c>
      <c r="I16" s="59">
        <v>2</v>
      </c>
    </row>
    <row r="17" spans="6:9" ht="18.75" x14ac:dyDescent="0.3">
      <c r="F17" s="33">
        <v>1200</v>
      </c>
      <c r="G17" s="45">
        <v>43594</v>
      </c>
      <c r="H17" s="54">
        <v>18</v>
      </c>
      <c r="I17" s="59">
        <v>5</v>
      </c>
    </row>
    <row r="18" spans="6:9" ht="18.75" x14ac:dyDescent="0.3">
      <c r="F18" s="33">
        <v>1300</v>
      </c>
      <c r="G18" s="45">
        <v>43595</v>
      </c>
      <c r="H18" s="54">
        <v>16</v>
      </c>
      <c r="I18" s="59">
        <v>5</v>
      </c>
    </row>
    <row r="19" spans="6:9" ht="18.75" x14ac:dyDescent="0.3">
      <c r="F19" s="33">
        <v>1400</v>
      </c>
      <c r="G19" s="45">
        <v>43617</v>
      </c>
      <c r="H19" s="54">
        <v>53</v>
      </c>
      <c r="I19" s="59">
        <v>2</v>
      </c>
    </row>
    <row r="20" spans="6:9" ht="18.75" x14ac:dyDescent="0.3">
      <c r="F20" s="33">
        <v>1500</v>
      </c>
      <c r="G20" s="45">
        <v>43617</v>
      </c>
      <c r="H20" s="54">
        <v>12</v>
      </c>
      <c r="I20" s="59">
        <v>1</v>
      </c>
    </row>
    <row r="21" spans="6:9" ht="18.75" x14ac:dyDescent="0.3">
      <c r="F21" s="33">
        <v>1600</v>
      </c>
      <c r="G21" s="45">
        <v>43649</v>
      </c>
      <c r="H21" s="54">
        <v>89</v>
      </c>
      <c r="I21" s="59">
        <v>5</v>
      </c>
    </row>
    <row r="22" spans="6:9" ht="18.75" x14ac:dyDescent="0.3">
      <c r="F22" s="33">
        <v>1700</v>
      </c>
      <c r="G22" s="45">
        <v>43682</v>
      </c>
      <c r="H22" s="54">
        <v>14</v>
      </c>
      <c r="I22" s="59">
        <v>5</v>
      </c>
    </row>
    <row r="23" spans="6:9" ht="19.5" thickBot="1" x14ac:dyDescent="0.35">
      <c r="F23" s="35">
        <v>1800</v>
      </c>
      <c r="G23" s="48">
        <v>43683</v>
      </c>
      <c r="H23" s="47">
        <v>16</v>
      </c>
      <c r="I23" s="60">
        <v>1</v>
      </c>
    </row>
  </sheetData>
  <mergeCells count="4">
    <mergeCell ref="B2:O2"/>
    <mergeCell ref="B4:C4"/>
    <mergeCell ref="F4:I4"/>
    <mergeCell ref="L4:O4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4A34-26FF-47E1-94E1-E67D220B481D}">
  <dimension ref="B1:L38"/>
  <sheetViews>
    <sheetView workbookViewId="0">
      <selection activeCell="N14" sqref="N14"/>
    </sheetView>
  </sheetViews>
  <sheetFormatPr defaultRowHeight="15" x14ac:dyDescent="0.25"/>
  <cols>
    <col min="1" max="1" width="5.7109375" style="1" customWidth="1"/>
    <col min="2" max="2" width="17" style="1" customWidth="1"/>
    <col min="3" max="3" width="11.85546875" style="1" customWidth="1"/>
    <col min="4" max="4" width="10.140625" style="1" customWidth="1"/>
    <col min="5" max="5" width="23" style="1" customWidth="1"/>
    <col min="6" max="6" width="6.42578125" style="1" customWidth="1"/>
    <col min="7" max="7" width="15.5703125" style="1" bestFit="1" customWidth="1"/>
    <col min="8" max="8" width="11.28515625" style="1" customWidth="1"/>
    <col min="9" max="9" width="9.5703125" style="1" customWidth="1"/>
    <col min="10" max="11" width="25.140625" style="1" customWidth="1"/>
    <col min="12" max="12" width="9.5703125" style="1" bestFit="1" customWidth="1"/>
    <col min="13" max="13" width="18.85546875" style="1" bestFit="1" customWidth="1"/>
    <col min="14" max="16384" width="9.140625" style="1"/>
  </cols>
  <sheetData>
    <row r="1" spans="2:10" ht="15.75" thickBot="1" x14ac:dyDescent="0.3"/>
    <row r="2" spans="2:10" ht="23.25" customHeight="1" thickBot="1" x14ac:dyDescent="0.4">
      <c r="B2" s="82" t="s">
        <v>69</v>
      </c>
      <c r="C2" s="83"/>
      <c r="D2" s="83"/>
      <c r="E2" s="83"/>
      <c r="F2" s="83"/>
      <c r="G2" s="83"/>
      <c r="H2" s="83"/>
      <c r="I2" s="83"/>
      <c r="J2" s="84"/>
    </row>
    <row r="3" spans="2:10" ht="15.75" thickBot="1" x14ac:dyDescent="0.3"/>
    <row r="4" spans="2:10" ht="29.25" thickBot="1" x14ac:dyDescent="0.5">
      <c r="B4" s="91" t="s">
        <v>67</v>
      </c>
      <c r="C4" s="92"/>
      <c r="D4" s="92"/>
      <c r="E4" s="93"/>
      <c r="G4" s="94" t="s">
        <v>68</v>
      </c>
      <c r="H4" s="95"/>
      <c r="I4" s="95"/>
      <c r="J4" s="96"/>
    </row>
    <row r="5" spans="2:10" ht="15.75" thickBot="1" x14ac:dyDescent="0.3"/>
    <row r="6" spans="2:10" ht="27" thickBot="1" x14ac:dyDescent="0.45">
      <c r="B6" s="63" t="s">
        <v>59</v>
      </c>
      <c r="C6" s="64" t="s">
        <v>29</v>
      </c>
      <c r="D6" s="64" t="s">
        <v>30</v>
      </c>
      <c r="E6" s="65" t="s">
        <v>51</v>
      </c>
      <c r="G6" s="63" t="s">
        <v>59</v>
      </c>
      <c r="H6" s="64" t="s">
        <v>29</v>
      </c>
      <c r="I6" s="64" t="s">
        <v>30</v>
      </c>
      <c r="J6" s="65" t="s">
        <v>51</v>
      </c>
    </row>
    <row r="7" spans="2:10" ht="18.75" customHeight="1" x14ac:dyDescent="0.3">
      <c r="B7" s="66" t="s">
        <v>60</v>
      </c>
      <c r="C7" s="44">
        <v>43466</v>
      </c>
      <c r="D7" s="41">
        <v>15</v>
      </c>
      <c r="E7" s="7" t="s">
        <v>66</v>
      </c>
      <c r="G7" s="66" t="s">
        <v>60</v>
      </c>
      <c r="H7" s="44">
        <v>43466</v>
      </c>
      <c r="I7" s="41">
        <v>15</v>
      </c>
      <c r="J7" s="7" t="s">
        <v>66</v>
      </c>
    </row>
    <row r="8" spans="2:10" ht="18.75" customHeight="1" x14ac:dyDescent="0.3">
      <c r="B8" s="2" t="s">
        <v>60</v>
      </c>
      <c r="C8" s="45">
        <v>43466</v>
      </c>
      <c r="D8" s="54">
        <v>76</v>
      </c>
      <c r="E8" s="3" t="s">
        <v>65</v>
      </c>
      <c r="G8" s="2" t="s">
        <v>60</v>
      </c>
      <c r="H8" s="45">
        <v>43466</v>
      </c>
      <c r="I8" s="54">
        <v>76</v>
      </c>
      <c r="J8" s="34" t="s">
        <v>54</v>
      </c>
    </row>
    <row r="9" spans="2:10" ht="18.75" customHeight="1" x14ac:dyDescent="0.3">
      <c r="B9" s="2" t="s">
        <v>60</v>
      </c>
      <c r="C9" s="45">
        <v>43498</v>
      </c>
      <c r="D9" s="54">
        <v>10</v>
      </c>
      <c r="E9" s="3" t="s">
        <v>66</v>
      </c>
      <c r="G9" s="2" t="s">
        <v>60</v>
      </c>
      <c r="H9" s="45">
        <v>43498</v>
      </c>
      <c r="I9" s="54">
        <v>10</v>
      </c>
      <c r="J9" s="3" t="s">
        <v>66</v>
      </c>
    </row>
    <row r="10" spans="2:10" ht="18.75" customHeight="1" x14ac:dyDescent="0.3">
      <c r="B10" s="2" t="s">
        <v>61</v>
      </c>
      <c r="C10" s="45">
        <v>43527</v>
      </c>
      <c r="D10" s="54">
        <v>23</v>
      </c>
      <c r="E10" s="3" t="s">
        <v>65</v>
      </c>
      <c r="G10" s="2" t="s">
        <v>61</v>
      </c>
      <c r="H10" s="45">
        <v>43527</v>
      </c>
      <c r="I10" s="54">
        <v>23</v>
      </c>
      <c r="J10" s="34" t="s">
        <v>55</v>
      </c>
    </row>
    <row r="11" spans="2:10" ht="18.75" customHeight="1" x14ac:dyDescent="0.3">
      <c r="B11" s="2" t="s">
        <v>61</v>
      </c>
      <c r="C11" s="45">
        <v>43528</v>
      </c>
      <c r="D11" s="54">
        <v>32</v>
      </c>
      <c r="E11" s="3" t="s">
        <v>66</v>
      </c>
      <c r="G11" s="2" t="s">
        <v>61</v>
      </c>
      <c r="H11" s="45">
        <v>43528</v>
      </c>
      <c r="I11" s="54">
        <v>32</v>
      </c>
      <c r="J11" s="3" t="s">
        <v>66</v>
      </c>
    </row>
    <row r="12" spans="2:10" ht="18.75" customHeight="1" x14ac:dyDescent="0.3">
      <c r="B12" s="2" t="s">
        <v>62</v>
      </c>
      <c r="C12" s="45">
        <v>43529</v>
      </c>
      <c r="D12" s="54">
        <v>18</v>
      </c>
      <c r="E12" s="3" t="s">
        <v>66</v>
      </c>
      <c r="G12" s="2" t="s">
        <v>62</v>
      </c>
      <c r="H12" s="45">
        <v>43529</v>
      </c>
      <c r="I12" s="54">
        <v>18</v>
      </c>
      <c r="J12" s="3" t="s">
        <v>66</v>
      </c>
    </row>
    <row r="13" spans="2:10" ht="18.75" customHeight="1" x14ac:dyDescent="0.3">
      <c r="B13" s="2" t="s">
        <v>60</v>
      </c>
      <c r="C13" s="45">
        <v>43557</v>
      </c>
      <c r="D13" s="54">
        <v>23</v>
      </c>
      <c r="E13" s="3" t="s">
        <v>66</v>
      </c>
      <c r="G13" s="2" t="s">
        <v>60</v>
      </c>
      <c r="H13" s="45">
        <v>43557</v>
      </c>
      <c r="I13" s="54">
        <v>23</v>
      </c>
      <c r="J13" s="3" t="s">
        <v>66</v>
      </c>
    </row>
    <row r="14" spans="2:10" ht="18.75" customHeight="1" x14ac:dyDescent="0.3">
      <c r="B14" s="2" t="s">
        <v>63</v>
      </c>
      <c r="C14" s="45">
        <v>43558</v>
      </c>
      <c r="D14" s="54">
        <v>65</v>
      </c>
      <c r="E14" s="3" t="s">
        <v>65</v>
      </c>
      <c r="G14" s="2" t="s">
        <v>63</v>
      </c>
      <c r="H14" s="45">
        <v>43558</v>
      </c>
      <c r="I14" s="54">
        <v>65</v>
      </c>
      <c r="J14" s="34" t="s">
        <v>54</v>
      </c>
    </row>
    <row r="15" spans="2:10" ht="18.75" customHeight="1" x14ac:dyDescent="0.3">
      <c r="B15" s="2" t="s">
        <v>60</v>
      </c>
      <c r="C15" s="45">
        <v>43559</v>
      </c>
      <c r="D15" s="54">
        <v>24</v>
      </c>
      <c r="E15" s="3" t="s">
        <v>66</v>
      </c>
      <c r="G15" s="2" t="s">
        <v>60</v>
      </c>
      <c r="H15" s="45">
        <v>43559</v>
      </c>
      <c r="I15" s="54">
        <v>24</v>
      </c>
      <c r="J15" s="3" t="s">
        <v>66</v>
      </c>
    </row>
    <row r="16" spans="2:10" ht="18.75" customHeight="1" x14ac:dyDescent="0.3">
      <c r="B16" s="2" t="s">
        <v>61</v>
      </c>
      <c r="C16" s="45">
        <v>43592</v>
      </c>
      <c r="D16" s="54">
        <v>23</v>
      </c>
      <c r="E16" s="3" t="s">
        <v>66</v>
      </c>
      <c r="G16" s="2" t="s">
        <v>61</v>
      </c>
      <c r="H16" s="45">
        <v>43592</v>
      </c>
      <c r="I16" s="54">
        <v>23</v>
      </c>
      <c r="J16" s="3" t="s">
        <v>66</v>
      </c>
    </row>
    <row r="17" spans="2:12" ht="18.75" customHeight="1" x14ac:dyDescent="0.3">
      <c r="B17" s="2" t="s">
        <v>61</v>
      </c>
      <c r="C17" s="45">
        <v>43593</v>
      </c>
      <c r="D17" s="54">
        <v>32</v>
      </c>
      <c r="E17" s="3" t="s">
        <v>65</v>
      </c>
      <c r="G17" s="2" t="s">
        <v>61</v>
      </c>
      <c r="H17" s="45">
        <v>43593</v>
      </c>
      <c r="I17" s="54">
        <v>32</v>
      </c>
      <c r="J17" s="34" t="s">
        <v>56</v>
      </c>
    </row>
    <row r="18" spans="2:12" ht="18.75" customHeight="1" x14ac:dyDescent="0.3">
      <c r="B18" s="2" t="s">
        <v>64</v>
      </c>
      <c r="C18" s="45">
        <v>43594</v>
      </c>
      <c r="D18" s="54">
        <v>18</v>
      </c>
      <c r="E18" s="3" t="s">
        <v>66</v>
      </c>
      <c r="G18" s="2" t="s">
        <v>64</v>
      </c>
      <c r="H18" s="45">
        <v>43594</v>
      </c>
      <c r="I18" s="54">
        <v>18</v>
      </c>
      <c r="J18" s="3" t="s">
        <v>66</v>
      </c>
    </row>
    <row r="19" spans="2:12" ht="18.75" customHeight="1" x14ac:dyDescent="0.3">
      <c r="B19" s="2" t="s">
        <v>64</v>
      </c>
      <c r="C19" s="45">
        <v>43595</v>
      </c>
      <c r="D19" s="54">
        <v>16</v>
      </c>
      <c r="E19" s="3" t="s">
        <v>66</v>
      </c>
      <c r="G19" s="2" t="s">
        <v>64</v>
      </c>
      <c r="H19" s="45">
        <v>43595</v>
      </c>
      <c r="I19" s="54">
        <v>16</v>
      </c>
      <c r="J19" s="3" t="s">
        <v>66</v>
      </c>
    </row>
    <row r="20" spans="2:12" ht="18.75" customHeight="1" x14ac:dyDescent="0.3">
      <c r="B20" s="2" t="s">
        <v>61</v>
      </c>
      <c r="C20" s="45">
        <v>43617</v>
      </c>
      <c r="D20" s="54">
        <v>53</v>
      </c>
      <c r="E20" s="3" t="s">
        <v>65</v>
      </c>
      <c r="G20" s="2" t="s">
        <v>61</v>
      </c>
      <c r="H20" s="45">
        <v>43617</v>
      </c>
      <c r="I20" s="54">
        <v>53</v>
      </c>
      <c r="J20" s="34" t="s">
        <v>57</v>
      </c>
    </row>
    <row r="21" spans="2:12" ht="18.75" customHeight="1" x14ac:dyDescent="0.3">
      <c r="B21" s="2" t="s">
        <v>60</v>
      </c>
      <c r="C21" s="45">
        <v>43617</v>
      </c>
      <c r="D21" s="54">
        <v>12</v>
      </c>
      <c r="E21" s="3" t="s">
        <v>66</v>
      </c>
      <c r="G21" s="2" t="s">
        <v>60</v>
      </c>
      <c r="H21" s="45">
        <v>43617</v>
      </c>
      <c r="I21" s="54">
        <v>12</v>
      </c>
      <c r="J21" s="3" t="s">
        <v>66</v>
      </c>
    </row>
    <row r="22" spans="2:12" ht="18.75" customHeight="1" x14ac:dyDescent="0.3">
      <c r="B22" s="2" t="s">
        <v>64</v>
      </c>
      <c r="C22" s="45">
        <v>43649</v>
      </c>
      <c r="D22" s="54">
        <v>89</v>
      </c>
      <c r="E22" s="3" t="s">
        <v>65</v>
      </c>
      <c r="G22" s="2" t="s">
        <v>64</v>
      </c>
      <c r="H22" s="45">
        <v>43649</v>
      </c>
      <c r="I22" s="54">
        <v>89</v>
      </c>
      <c r="J22" s="34" t="s">
        <v>58</v>
      </c>
    </row>
    <row r="23" spans="2:12" ht="18.75" customHeight="1" x14ac:dyDescent="0.3">
      <c r="B23" s="2" t="s">
        <v>64</v>
      </c>
      <c r="C23" s="45">
        <v>43682</v>
      </c>
      <c r="D23" s="54">
        <v>14</v>
      </c>
      <c r="E23" s="3" t="s">
        <v>66</v>
      </c>
      <c r="G23" s="2" t="s">
        <v>64</v>
      </c>
      <c r="H23" s="45">
        <v>43682</v>
      </c>
      <c r="I23" s="54">
        <v>14</v>
      </c>
      <c r="J23" s="3" t="s">
        <v>66</v>
      </c>
    </row>
    <row r="24" spans="2:12" ht="18.75" customHeight="1" thickBot="1" x14ac:dyDescent="0.35">
      <c r="B24" s="67" t="s">
        <v>60</v>
      </c>
      <c r="C24" s="48">
        <v>43683</v>
      </c>
      <c r="D24" s="47">
        <v>16</v>
      </c>
      <c r="E24" s="4" t="s">
        <v>66</v>
      </c>
      <c r="G24" s="67" t="s">
        <v>60</v>
      </c>
      <c r="H24" s="48">
        <v>43683</v>
      </c>
      <c r="I24" s="47">
        <v>16</v>
      </c>
      <c r="J24" s="4" t="s">
        <v>66</v>
      </c>
    </row>
    <row r="31" spans="2:12" ht="26.25" x14ac:dyDescent="0.4">
      <c r="I31" s="90"/>
      <c r="J31" s="90"/>
      <c r="K31" s="90"/>
      <c r="L31" s="90"/>
    </row>
    <row r="32" spans="2:12" ht="23.25" x14ac:dyDescent="0.35">
      <c r="I32" s="68"/>
      <c r="J32" s="68"/>
      <c r="K32" s="68"/>
      <c r="L32" s="68"/>
    </row>
    <row r="33" spans="9:12" ht="18.75" x14ac:dyDescent="0.3">
      <c r="I33" s="25"/>
      <c r="J33" s="25"/>
      <c r="K33" s="69"/>
      <c r="L33" s="25"/>
    </row>
    <row r="34" spans="9:12" ht="18.75" x14ac:dyDescent="0.3">
      <c r="I34" s="25"/>
      <c r="J34" s="25"/>
      <c r="K34" s="69"/>
      <c r="L34" s="25"/>
    </row>
    <row r="35" spans="9:12" ht="18.75" x14ac:dyDescent="0.3">
      <c r="I35" s="25"/>
      <c r="J35" s="25"/>
      <c r="K35" s="69"/>
      <c r="L35" s="25"/>
    </row>
    <row r="36" spans="9:12" ht="18.75" x14ac:dyDescent="0.3">
      <c r="I36" s="25"/>
      <c r="J36" s="25"/>
      <c r="K36" s="69"/>
      <c r="L36" s="25"/>
    </row>
    <row r="37" spans="9:12" ht="18.75" x14ac:dyDescent="0.3">
      <c r="I37" s="25"/>
      <c r="J37" s="25"/>
      <c r="K37" s="69"/>
      <c r="L37" s="25"/>
    </row>
    <row r="38" spans="9:12" ht="18.75" x14ac:dyDescent="0.3">
      <c r="I38" s="25"/>
      <c r="J38" s="25"/>
      <c r="K38" s="69"/>
      <c r="L38" s="25"/>
    </row>
  </sheetData>
  <mergeCells count="4">
    <mergeCell ref="I31:L31"/>
    <mergeCell ref="B4:E4"/>
    <mergeCell ref="G4:J4"/>
    <mergeCell ref="B2:J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Média x Mediana</vt:lpstr>
      <vt:lpstr>Estatísticas </vt:lpstr>
      <vt:lpstr>Modelagem BD</vt:lpstr>
      <vt:lpstr>Modelagem 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Mafra</dc:creator>
  <cp:lastModifiedBy>Wellington Marenga</cp:lastModifiedBy>
  <cp:lastPrinted>2018-11-22T06:10:50Z</cp:lastPrinted>
  <dcterms:created xsi:type="dcterms:W3CDTF">2018-11-21T03:13:10Z</dcterms:created>
  <dcterms:modified xsi:type="dcterms:W3CDTF">2023-04-28T13:00:50Z</dcterms:modified>
</cp:coreProperties>
</file>