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a0418598b7d49c/Documents/GitHub/LearnToShoot/"/>
    </mc:Choice>
  </mc:AlternateContent>
  <xr:revisionPtr revIDLastSave="864" documentId="11_F25DC773A252ABDACC104858C1D976905BDE58EF" xr6:coauthVersionLast="47" xr6:coauthVersionMax="47" xr10:uidLastSave="{6187363E-FA4F-4F25-BECB-8F6EB71E7179}"/>
  <bookViews>
    <workbookView xWindow="-108" yWindow="-108" windowWidth="23256" windowHeight="12456" activeTab="3" xr2:uid="{00000000-000D-0000-FFFF-FFFF00000000}"/>
  </bookViews>
  <sheets>
    <sheet name="support values" sheetId="1" r:id="rId1"/>
    <sheet name="Data" sheetId="2" r:id="rId2"/>
    <sheet name="Pivot Table" sheetId="3" r:id="rId3"/>
    <sheet name="Sheet2" sheetId="4" r:id="rId4"/>
  </sheet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I140" i="2"/>
  <c r="P140" i="2"/>
  <c r="I139" i="2"/>
  <c r="P139" i="2"/>
  <c r="I138" i="2"/>
  <c r="P138" i="2"/>
  <c r="I137" i="2"/>
  <c r="P137" i="2"/>
  <c r="B10" i="1"/>
  <c r="D10" i="1" s="1"/>
  <c r="E9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79" i="2"/>
  <c r="I80" i="2"/>
  <c r="I81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E2" i="1"/>
  <c r="E3" i="1"/>
  <c r="E4" i="1"/>
  <c r="E5" i="1"/>
  <c r="E6" i="1"/>
  <c r="E7" i="1"/>
  <c r="E8" i="1"/>
  <c r="Q138" i="2" l="1"/>
  <c r="E10" i="1"/>
  <c r="Q139" i="2"/>
  <c r="Q137" i="2"/>
  <c r="Q140" i="2"/>
  <c r="Q136" i="2"/>
</calcChain>
</file>

<file path=xl/sharedStrings.xml><?xml version="1.0" encoding="utf-8"?>
<sst xmlns="http://schemas.openxmlformats.org/spreadsheetml/2006/main" count="93" uniqueCount="65">
  <si>
    <t>Point</t>
  </si>
  <si>
    <t>radial</t>
  </si>
  <si>
    <t>radii check</t>
  </si>
  <si>
    <t>x</t>
  </si>
  <si>
    <t>y</t>
  </si>
  <si>
    <t>shot number</t>
  </si>
  <si>
    <t>point</t>
  </si>
  <si>
    <t>arm angle</t>
  </si>
  <si>
    <t>hole height giant's eye</t>
  </si>
  <si>
    <t>13cm</t>
  </si>
  <si>
    <t>x off center of hole</t>
  </si>
  <si>
    <t>z off hole edges</t>
  </si>
  <si>
    <t>note thickness (cm)</t>
  </si>
  <si>
    <t>left shooter speed</t>
  </si>
  <si>
    <t>right shooter speed</t>
  </si>
  <si>
    <t>twist left</t>
  </si>
  <si>
    <t>smaller twist left</t>
  </si>
  <si>
    <t>?</t>
  </si>
  <si>
    <t>left flap angle</t>
  </si>
  <si>
    <t>right flap angle2</t>
  </si>
  <si>
    <t>sounded slow</t>
  </si>
  <si>
    <t>went in</t>
  </si>
  <si>
    <t>likely not aligned side to side</t>
  </si>
  <si>
    <t>twist made bounce out</t>
  </si>
  <si>
    <t>not holding below 300</t>
  </si>
  <si>
    <t>rpm tolerance</t>
  </si>
  <si>
    <t>tuned pid</t>
  </si>
  <si>
    <t>Adj Z miss</t>
  </si>
  <si>
    <t>?tainted by ziptie?</t>
  </si>
  <si>
    <t>?tainted by ziptie? twist made bounce out</t>
  </si>
  <si>
    <t>?tainted by ziptie? changed out battery, sounded slow</t>
  </si>
  <si>
    <t>new day - twisted to left (CCW)</t>
  </si>
  <si>
    <t>actual arm angle</t>
  </si>
  <si>
    <t>wood under left of shooter to level out</t>
  </si>
  <si>
    <t>with wood</t>
  </si>
  <si>
    <t>no wood</t>
  </si>
  <si>
    <t>reset</t>
  </si>
  <si>
    <t>rest</t>
  </si>
  <si>
    <t>straighten the 4  arm 2x1 's</t>
  </si>
  <si>
    <t>battery change</t>
  </si>
  <si>
    <t>Point Position on field_x</t>
  </si>
  <si>
    <t>Point Position on field_y</t>
  </si>
  <si>
    <t>Notes</t>
  </si>
  <si>
    <t>new day working from main branch</t>
  </si>
  <si>
    <t>Ad (m)</t>
  </si>
  <si>
    <t>To_Side_angle (limelight)</t>
  </si>
  <si>
    <t>Ad_xComponent_point(m)</t>
  </si>
  <si>
    <t>Ad_ycomp</t>
  </si>
  <si>
    <t>Aangle_to_camera</t>
  </si>
  <si>
    <t>Row Labels</t>
  </si>
  <si>
    <t>(blank)</t>
  </si>
  <si>
    <t>Grand Total</t>
  </si>
  <si>
    <t>Average of Adj Z miss</t>
  </si>
  <si>
    <t>StdDev of Adj Z miss</t>
  </si>
  <si>
    <t>Expected Radial dist</t>
  </si>
  <si>
    <t>Count of point</t>
  </si>
  <si>
    <t>Simplified Equation</t>
  </si>
  <si>
    <t>Example:</t>
  </si>
  <si>
    <t>radius</t>
  </si>
  <si>
    <t>angle</t>
  </si>
  <si>
    <t>91-96</t>
  </si>
  <si>
    <t>176-181</t>
  </si>
  <si>
    <t>256-261</t>
  </si>
  <si>
    <t>336-341</t>
  </si>
  <si>
    <t>456-461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</si>
</sst>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[Shot_training_record.xlsx]Pivot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Table'!$B$4:$B$35</c:f>
              <c:numCache>
                <c:formatCode>General</c:formatCode>
                <c:ptCount val="25"/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36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4E0-B2DE-872A76E2A9F5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Adj Z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Table'!$C$4:$C$35</c:f>
              <c:numCache>
                <c:formatCode>General</c:formatCode>
                <c:ptCount val="25"/>
                <c:pt idx="1">
                  <c:v>0</c:v>
                </c:pt>
                <c:pt idx="2">
                  <c:v>-56.5</c:v>
                </c:pt>
                <c:pt idx="3">
                  <c:v>0</c:v>
                </c:pt>
                <c:pt idx="4">
                  <c:v>-41.5</c:v>
                </c:pt>
                <c:pt idx="5">
                  <c:v>-36.5</c:v>
                </c:pt>
                <c:pt idx="6">
                  <c:v>-14.5</c:v>
                </c:pt>
                <c:pt idx="7">
                  <c:v>-7.75</c:v>
                </c:pt>
                <c:pt idx="8">
                  <c:v>-4</c:v>
                </c:pt>
                <c:pt idx="9">
                  <c:v>-0.5625</c:v>
                </c:pt>
                <c:pt idx="10">
                  <c:v>8.4090909090909083</c:v>
                </c:pt>
                <c:pt idx="11">
                  <c:v>11.5</c:v>
                </c:pt>
                <c:pt idx="12">
                  <c:v>31.5</c:v>
                </c:pt>
                <c:pt idx="13">
                  <c:v>-61.5</c:v>
                </c:pt>
                <c:pt idx="14">
                  <c:v>-11.5</c:v>
                </c:pt>
                <c:pt idx="15">
                  <c:v>-4.333333333333333</c:v>
                </c:pt>
                <c:pt idx="16">
                  <c:v>-6.2222222222222223</c:v>
                </c:pt>
                <c:pt idx="17">
                  <c:v>0</c:v>
                </c:pt>
                <c:pt idx="18">
                  <c:v>9.5</c:v>
                </c:pt>
                <c:pt idx="19">
                  <c:v>9.5</c:v>
                </c:pt>
                <c:pt idx="20">
                  <c:v>-89.833333333333329</c:v>
                </c:pt>
                <c:pt idx="21">
                  <c:v>-20.12</c:v>
                </c:pt>
                <c:pt idx="22">
                  <c:v>-29</c:v>
                </c:pt>
                <c:pt idx="23">
                  <c:v>-14.8</c:v>
                </c:pt>
                <c:pt idx="2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7D2-44E0-B2DE-872A76E2A9F5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StdDev of Adj Z miss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Table'!$D$4:$D$35</c:f>
              <c:numCache>
                <c:formatCode>General</c:formatCode>
                <c:ptCount val="25"/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10.202123961868594</c:v>
                </c:pt>
                <c:pt idx="8">
                  <c:v>7.3114391782427388</c:v>
                </c:pt>
                <c:pt idx="9">
                  <c:v>13.356211770451338</c:v>
                </c:pt>
                <c:pt idx="10">
                  <c:v>8.8142446693354888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7.2873905210343022</c:v>
                </c:pt>
                <c:pt idx="16">
                  <c:v>13.915169580154043</c:v>
                </c:pt>
                <c:pt idx="17">
                  <c:v>6.7082039324993694</c:v>
                </c:pt>
                <c:pt idx="18">
                  <c:v>#N/A</c:v>
                </c:pt>
                <c:pt idx="19">
                  <c:v>#N/A</c:v>
                </c:pt>
                <c:pt idx="20">
                  <c:v>15.275252316519486</c:v>
                </c:pt>
                <c:pt idx="21">
                  <c:v>26.702559178226096</c:v>
                </c:pt>
                <c:pt idx="22">
                  <c:v>10.606601717798213</c:v>
                </c:pt>
                <c:pt idx="23">
                  <c:v>21.022606879262142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D2-44E0-B2DE-872A76E2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5183"/>
        <c:axId val="70092303"/>
      </c:barChart>
      <c:catAx>
        <c:axId val="70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303"/>
        <c:crosses val="autoZero"/>
        <c:auto val="1"/>
        <c:lblAlgn val="ctr"/>
        <c:lblOffset val="100"/>
        <c:noMultiLvlLbl val="0"/>
      </c:catAx>
      <c:valAx>
        <c:axId val="70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39"/>
            <c:dispRSqr val="0"/>
            <c:dispEq val="1"/>
            <c:trendlineLbl>
              <c:layout>
                <c:manualLayout>
                  <c:x val="5.0132545931758532E-2"/>
                  <c:y val="-0.2087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Sheet2!$A$5:$A$9</c:f>
              <c:numCache>
                <c:formatCode>General</c:formatCode>
                <c:ptCount val="5"/>
                <c:pt idx="0">
                  <c:v>90</c:v>
                </c:pt>
                <c:pt idx="1">
                  <c:v>175</c:v>
                </c:pt>
                <c:pt idx="2">
                  <c:v>259</c:v>
                </c:pt>
                <c:pt idx="3">
                  <c:v>339</c:v>
                </c:pt>
                <c:pt idx="4">
                  <c:v>459</c:v>
                </c:pt>
              </c:numCache>
            </c:numRef>
          </c:xVal>
          <c:yVal>
            <c:numRef>
              <c:f>Sheet2!$B$5:$B$9</c:f>
              <c:numCache>
                <c:formatCode>General</c:formatCode>
                <c:ptCount val="5"/>
                <c:pt idx="0">
                  <c:v>325</c:v>
                </c:pt>
                <c:pt idx="1">
                  <c:v>315</c:v>
                </c:pt>
                <c:pt idx="2">
                  <c:v>307</c:v>
                </c:pt>
                <c:pt idx="3">
                  <c:v>303.5</c:v>
                </c:pt>
                <c:pt idx="4">
                  <c:v>302.75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3-4F7B-8EB9-FE45AA1B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1855"/>
        <c:axId val="316783215"/>
      </c:scatterChart>
      <c:valAx>
        <c:axId val="3167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83215"/>
        <c:crosses val="autoZero"/>
        <c:crossBetween val="midCat"/>
      </c:valAx>
      <c:valAx>
        <c:axId val="3167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129540</xdr:rowOff>
    </xdr:from>
    <xdr:to>
      <xdr:col>15</xdr:col>
      <xdr:colOff>274320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E2FC4-5E2F-7675-5FB1-1B88AFE2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636A-0DB1-B2E9-46EB-78E6B3FB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elk" refreshedDate="45372.98427361111" createdVersion="8" refreshedVersion="8" minRefreshableVersion="3" recordCount="140" xr:uid="{E8BAC610-181B-4C72-85D5-6FFB5C3739CC}">
  <cacheSource type="worksheet">
    <worksheetSource ref="A1:R1048576" sheet="Data"/>
  </cacheSource>
  <cacheFields count="18">
    <cacheField name="shot number" numFmtId="0">
      <sharedItems containsString="0" containsBlank="1" containsNumber="1" containsInteger="1" minValue="1" maxValue="139"/>
    </cacheField>
    <cacheField name="point" numFmtId="0">
      <sharedItems containsString="0" containsBlank="1" containsNumber="1" containsInteger="1" minValue="0" maxValue="8" count="10">
        <n v="2"/>
        <n v="0"/>
        <n v="4"/>
        <n v="6"/>
        <n v="7"/>
        <n v="3"/>
        <n v="1"/>
        <n v="5"/>
        <n v="8"/>
        <m/>
      </sharedItems>
    </cacheField>
    <cacheField name="arm angle" numFmtId="0">
      <sharedItems containsString="0" containsBlank="1" containsNumber="1" minValue="294" maxValue="325" count="17">
        <n v="320"/>
        <n v="300"/>
        <n v="310"/>
        <n v="308"/>
        <n v="305"/>
        <n v="306.5"/>
        <n v="306"/>
        <n v="307"/>
        <n v="325"/>
        <n v="303"/>
        <n v="302"/>
        <n v="302.5"/>
        <n v="294"/>
        <n v="303.5"/>
        <n v="309"/>
        <n v="315"/>
        <m/>
      </sharedItems>
    </cacheField>
    <cacheField name="actual arm angle" numFmtId="0">
      <sharedItems containsString="0" containsBlank="1" containsNumber="1" minValue="302.3" maxValue="314.39999999999998"/>
    </cacheField>
    <cacheField name="Ad (m)" numFmtId="0">
      <sharedItems containsString="0" containsBlank="1" containsNumber="1" minValue="2.0699999999999998" maxValue="2.0699999999999998"/>
    </cacheField>
    <cacheField name="To_Side_angle (limelight)" numFmtId="0">
      <sharedItems containsString="0" containsBlank="1" containsNumber="1" containsInteger="1" minValue="178" maxValue="178"/>
    </cacheField>
    <cacheField name="x off center of hole" numFmtId="0">
      <sharedItems containsString="0" containsBlank="1" containsNumber="1" containsInteger="1" minValue="-40" maxValue="50"/>
    </cacheField>
    <cacheField name="z off hole edges" numFmtId="0">
      <sharedItems containsString="0" containsBlank="1" containsNumber="1" containsInteger="1" minValue="-100" maxValue="25"/>
    </cacheField>
    <cacheField name="Adj Z miss" numFmtId="0">
      <sharedItems containsString="0" containsBlank="1" containsNumber="1" minValue="-106.5" maxValue="31.5"/>
    </cacheField>
    <cacheField name="Notes" numFmtId="0">
      <sharedItems containsBlank="1"/>
    </cacheField>
    <cacheField name="left shooter speed" numFmtId="0">
      <sharedItems containsBlank="1" containsMixedTypes="1" containsNumber="1" containsInteger="1" minValue="5600" maxValue="6250"/>
    </cacheField>
    <cacheField name="right shooter speed" numFmtId="0">
      <sharedItems containsBlank="1" containsMixedTypes="1" containsNumber="1" containsInteger="1" minValue="5750" maxValue="6250"/>
    </cacheField>
    <cacheField name="rpm tolerance" numFmtId="0">
      <sharedItems containsString="0" containsBlank="1" containsNumber="1" containsInteger="1" minValue="50" maxValue="400"/>
    </cacheField>
    <cacheField name="left flap angle" numFmtId="0">
      <sharedItems containsString="0" containsBlank="1" containsNumber="1" containsInteger="1" minValue="0" maxValue="0"/>
    </cacheField>
    <cacheField name="right flap angle2" numFmtId="0">
      <sharedItems containsString="0" containsBlank="1" containsNumber="1" containsInteger="1" minValue="0" maxValue="0"/>
    </cacheField>
    <cacheField name="Point Position on field_x" numFmtId="0">
      <sharedItems containsString="0" containsBlank="1" containsNumber="1" containsInteger="1" minValue="-136" maxValue="142"/>
    </cacheField>
    <cacheField name="Point Position on field_y" numFmtId="0">
      <sharedItems containsString="0" containsBlank="1" containsNumber="1" minValue="91" maxValue="451"/>
    </cacheField>
    <cacheField name="Expected Radial dist" numFmtId="0">
      <sharedItems containsString="0" containsBlank="1" containsNumber="1" minValue="91" maxValue="460" count="8">
        <n v="258"/>
        <n v="91"/>
        <n v="340"/>
        <n v="460"/>
        <n v="260"/>
        <n v="259"/>
        <n v="179.07"/>
        <m/>
      </sharedItems>
      <fieldGroup base="17">
        <rangePr startNum="91" endNum="460" groupInterval="5"/>
        <groupItems count="76">
          <s v="(blank)"/>
          <s v="91-96"/>
          <s v="96-101"/>
          <s v="101-106"/>
          <s v="106-111"/>
          <s v="111-116"/>
          <s v="116-121"/>
          <s v="121-126"/>
          <s v="126-131"/>
          <s v="131-136"/>
          <s v="136-141"/>
          <s v="141-146"/>
          <s v="146-151"/>
          <s v="151-156"/>
          <s v="156-161"/>
          <s v="161-166"/>
          <s v="166-171"/>
          <s v="171-176"/>
          <s v="176-181"/>
          <s v="181-186"/>
          <s v="186-191"/>
          <s v="191-196"/>
          <s v="196-201"/>
          <s v="201-206"/>
          <s v="206-211"/>
          <s v="211-216"/>
          <s v="216-221"/>
          <s v="221-226"/>
          <s v="226-231"/>
          <s v="231-236"/>
          <s v="236-241"/>
          <s v="241-246"/>
          <s v="246-251"/>
          <s v="251-256"/>
          <s v="256-261"/>
          <s v="261-266"/>
          <s v="266-271"/>
          <s v="271-276"/>
          <s v="276-281"/>
          <s v="281-286"/>
          <s v="286-291"/>
          <s v="291-296"/>
          <s v="296-301"/>
          <s v="301-306"/>
          <s v="306-311"/>
          <s v="311-316"/>
          <s v="316-321"/>
          <s v="321-326"/>
          <s v="326-331"/>
          <s v="331-336"/>
          <s v="336-341"/>
          <s v="341-346"/>
          <s v="346-351"/>
          <s v="351-356"/>
          <s v="356-361"/>
          <s v="361-366"/>
          <s v="366-371"/>
          <s v="371-376"/>
          <s v="376-381"/>
          <s v="381-386"/>
          <s v="386-391"/>
          <s v="391-396"/>
          <s v="396-401"/>
          <s v="401-406"/>
          <s v="406-411"/>
          <s v="411-416"/>
          <s v="416-421"/>
          <s v="421-426"/>
          <s v="426-431"/>
          <s v="431-436"/>
          <s v="436-441"/>
          <s v="441-446"/>
          <s v="446-451"/>
          <s v="451-456"/>
          <s v="456-461"/>
          <s v="&gt;4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1"/>
    <x v="0"/>
    <x v="0"/>
    <m/>
    <m/>
    <m/>
    <n v="0"/>
    <n v="25"/>
    <n v="31.5"/>
    <m/>
    <n v="5800"/>
    <n v="5800"/>
    <n v="400"/>
    <n v="0"/>
    <n v="0"/>
    <n v="0"/>
    <n v="258"/>
    <x v="0"/>
  </r>
  <r>
    <n v="2"/>
    <x v="0"/>
    <x v="1"/>
    <m/>
    <m/>
    <m/>
    <m/>
    <n v="-35"/>
    <n v="-41.5"/>
    <m/>
    <n v="5800"/>
    <n v="5800"/>
    <n v="400"/>
    <n v="0"/>
    <n v="0"/>
    <n v="0"/>
    <n v="258"/>
    <x v="0"/>
  </r>
  <r>
    <n v="3"/>
    <x v="0"/>
    <x v="2"/>
    <m/>
    <m/>
    <m/>
    <n v="0"/>
    <n v="5"/>
    <n v="11.5"/>
    <m/>
    <n v="5800"/>
    <n v="5800"/>
    <n v="400"/>
    <n v="0"/>
    <n v="0"/>
    <n v="0"/>
    <n v="258"/>
    <x v="0"/>
  </r>
  <r>
    <n v="4"/>
    <x v="0"/>
    <x v="3"/>
    <m/>
    <m/>
    <m/>
    <n v="0"/>
    <n v="-3"/>
    <n v="-9.5"/>
    <m/>
    <n v="5800"/>
    <n v="5800"/>
    <n v="400"/>
    <n v="0"/>
    <n v="0"/>
    <n v="0"/>
    <n v="258"/>
    <x v="0"/>
  </r>
  <r>
    <n v="5"/>
    <x v="0"/>
    <x v="3"/>
    <m/>
    <m/>
    <m/>
    <n v="0"/>
    <n v="10"/>
    <n v="16.5"/>
    <m/>
    <n v="5800"/>
    <n v="5800"/>
    <n v="400"/>
    <n v="0"/>
    <n v="0"/>
    <n v="0"/>
    <n v="258"/>
    <x v="0"/>
  </r>
  <r>
    <n v="6"/>
    <x v="0"/>
    <x v="3"/>
    <m/>
    <m/>
    <m/>
    <n v="0"/>
    <n v="7"/>
    <n v="13.5"/>
    <m/>
    <n v="5800"/>
    <n v="5800"/>
    <n v="400"/>
    <n v="0"/>
    <n v="0"/>
    <n v="0"/>
    <n v="258"/>
    <x v="0"/>
  </r>
  <r>
    <n v="7"/>
    <x v="0"/>
    <x v="4"/>
    <m/>
    <m/>
    <m/>
    <n v="0"/>
    <n v="-8"/>
    <n v="-14.5"/>
    <m/>
    <n v="5800"/>
    <n v="5800"/>
    <n v="400"/>
    <n v="0"/>
    <n v="0"/>
    <n v="0"/>
    <n v="258"/>
    <x v="0"/>
  </r>
  <r>
    <n v="8"/>
    <x v="0"/>
    <x v="5"/>
    <m/>
    <m/>
    <m/>
    <n v="0"/>
    <n v="5"/>
    <n v="11.5"/>
    <m/>
    <n v="5800"/>
    <n v="5800"/>
    <n v="400"/>
    <n v="0"/>
    <n v="0"/>
    <n v="0"/>
    <n v="258"/>
    <x v="0"/>
  </r>
  <r>
    <n v="9"/>
    <x v="0"/>
    <x v="3"/>
    <m/>
    <m/>
    <m/>
    <n v="0"/>
    <n v="10"/>
    <n v="16.5"/>
    <m/>
    <n v="5600"/>
    <n v="5800"/>
    <n v="400"/>
    <n v="0"/>
    <n v="0"/>
    <n v="0"/>
    <n v="258"/>
    <x v="0"/>
  </r>
  <r>
    <n v="10"/>
    <x v="0"/>
    <x v="3"/>
    <m/>
    <m/>
    <m/>
    <n v="0"/>
    <n v="2"/>
    <n v="8.5"/>
    <m/>
    <n v="5600"/>
    <n v="5800"/>
    <n v="400"/>
    <n v="0"/>
    <n v="0"/>
    <n v="0"/>
    <n v="258"/>
    <x v="0"/>
  </r>
  <r>
    <n v="11"/>
    <x v="0"/>
    <x v="3"/>
    <m/>
    <m/>
    <m/>
    <n v="8"/>
    <n v="3"/>
    <n v="9.5"/>
    <s v="twist left"/>
    <n v="5600"/>
    <n v="5800"/>
    <n v="400"/>
    <n v="0"/>
    <n v="0"/>
    <n v="0"/>
    <n v="258"/>
    <x v="0"/>
  </r>
  <r>
    <n v="12"/>
    <x v="0"/>
    <x v="3"/>
    <m/>
    <m/>
    <m/>
    <n v="5"/>
    <n v="-1"/>
    <n v="-7.5"/>
    <s v="smaller twist left"/>
    <n v="5700"/>
    <n v="5800"/>
    <n v="400"/>
    <n v="0"/>
    <n v="0"/>
    <n v="0"/>
    <n v="258"/>
    <x v="0"/>
  </r>
  <r>
    <n v="13"/>
    <x v="0"/>
    <x v="3"/>
    <m/>
    <m/>
    <m/>
    <n v="5"/>
    <n v="5"/>
    <n v="11.5"/>
    <m/>
    <n v="5700"/>
    <n v="5800"/>
    <n v="400"/>
    <n v="0"/>
    <n v="0"/>
    <n v="0"/>
    <n v="258"/>
    <x v="0"/>
  </r>
  <r>
    <n v="14"/>
    <x v="0"/>
    <x v="3"/>
    <m/>
    <m/>
    <m/>
    <n v="10"/>
    <n v="2"/>
    <n v="8.5"/>
    <m/>
    <n v="5700"/>
    <n v="5800"/>
    <n v="400"/>
    <n v="0"/>
    <n v="0"/>
    <n v="0"/>
    <n v="258"/>
    <x v="0"/>
  </r>
  <r>
    <n v="15"/>
    <x v="0"/>
    <x v="3"/>
    <m/>
    <m/>
    <m/>
    <n v="5"/>
    <n v="5"/>
    <n v="11.5"/>
    <m/>
    <n v="5750"/>
    <n v="5800"/>
    <n v="400"/>
    <n v="0"/>
    <n v="0"/>
    <n v="0"/>
    <n v="258"/>
    <x v="0"/>
  </r>
  <r>
    <n v="16"/>
    <x v="0"/>
    <x v="3"/>
    <m/>
    <m/>
    <m/>
    <n v="5"/>
    <n v="7"/>
    <n v="13.5"/>
    <m/>
    <n v="5750"/>
    <n v="5800"/>
    <n v="400"/>
    <n v="0"/>
    <n v="0"/>
    <n v="0"/>
    <n v="258"/>
    <x v="0"/>
  </r>
  <r>
    <n v="17"/>
    <x v="0"/>
    <x v="6"/>
    <m/>
    <m/>
    <m/>
    <n v="10"/>
    <n v="0"/>
    <n v="0"/>
    <m/>
    <n v="5750"/>
    <n v="5800"/>
    <n v="400"/>
    <n v="0"/>
    <n v="0"/>
    <n v="0"/>
    <n v="258"/>
    <x v="0"/>
  </r>
  <r>
    <n v="18"/>
    <x v="0"/>
    <x v="6"/>
    <m/>
    <m/>
    <m/>
    <n v="0"/>
    <n v="-15"/>
    <n v="-21.5"/>
    <m/>
    <s v="?"/>
    <s v="?"/>
    <n v="400"/>
    <n v="0"/>
    <n v="0"/>
    <n v="0"/>
    <n v="258"/>
    <x v="0"/>
  </r>
  <r>
    <n v="19"/>
    <x v="0"/>
    <x v="6"/>
    <m/>
    <m/>
    <m/>
    <n v="0"/>
    <n v="-3"/>
    <n v="-9.5"/>
    <m/>
    <n v="5750"/>
    <n v="5800"/>
    <n v="50"/>
    <n v="0"/>
    <n v="0"/>
    <n v="0"/>
    <n v="258"/>
    <x v="0"/>
  </r>
  <r>
    <n v="20"/>
    <x v="0"/>
    <x v="6"/>
    <m/>
    <m/>
    <m/>
    <n v="0"/>
    <n v="0"/>
    <n v="0"/>
    <m/>
    <n v="5750"/>
    <n v="5800"/>
    <n v="50"/>
    <n v="0"/>
    <n v="0"/>
    <n v="0"/>
    <n v="258"/>
    <x v="0"/>
  </r>
  <r>
    <n v="21"/>
    <x v="0"/>
    <x v="7"/>
    <m/>
    <m/>
    <m/>
    <n v="10"/>
    <n v="-5"/>
    <n v="-11.5"/>
    <m/>
    <n v="5750"/>
    <n v="5800"/>
    <n v="50"/>
    <n v="0"/>
    <n v="0"/>
    <n v="0"/>
    <n v="258"/>
    <x v="0"/>
  </r>
  <r>
    <n v="22"/>
    <x v="0"/>
    <x v="7"/>
    <m/>
    <m/>
    <m/>
    <n v="0"/>
    <n v="10"/>
    <n v="16.5"/>
    <m/>
    <n v="5750"/>
    <n v="5800"/>
    <n v="50"/>
    <n v="0"/>
    <n v="0"/>
    <n v="0"/>
    <n v="258"/>
    <x v="0"/>
  </r>
  <r>
    <n v="23"/>
    <x v="0"/>
    <x v="7"/>
    <m/>
    <m/>
    <m/>
    <n v="0"/>
    <n v="-20"/>
    <n v="-26.5"/>
    <s v="sounded slow"/>
    <s v="?"/>
    <s v="?"/>
    <n v="50"/>
    <n v="0"/>
    <n v="0"/>
    <n v="0"/>
    <n v="258"/>
    <x v="0"/>
  </r>
  <r>
    <n v="24"/>
    <x v="0"/>
    <x v="7"/>
    <m/>
    <m/>
    <m/>
    <n v="10"/>
    <n v="0"/>
    <n v="0"/>
    <m/>
    <n v="5750"/>
    <n v="5800"/>
    <n v="100"/>
    <n v="0"/>
    <n v="0"/>
    <n v="0"/>
    <n v="258"/>
    <x v="0"/>
  </r>
  <r>
    <n v="25"/>
    <x v="1"/>
    <x v="8"/>
    <m/>
    <m/>
    <m/>
    <n v="0"/>
    <n v="0"/>
    <n v="0"/>
    <m/>
    <n v="5750"/>
    <n v="5800"/>
    <n v="100"/>
    <n v="0"/>
    <n v="0"/>
    <n v="0"/>
    <n v="91"/>
    <x v="1"/>
  </r>
  <r>
    <n v="26"/>
    <x v="1"/>
    <x v="8"/>
    <m/>
    <m/>
    <m/>
    <n v="0"/>
    <n v="0"/>
    <n v="0"/>
    <m/>
    <n v="5750"/>
    <n v="5800"/>
    <n v="100"/>
    <n v="0"/>
    <n v="0"/>
    <n v="0"/>
    <n v="91"/>
    <x v="1"/>
  </r>
  <r>
    <n v="27"/>
    <x v="1"/>
    <x v="8"/>
    <m/>
    <m/>
    <m/>
    <n v="0"/>
    <n v="0"/>
    <n v="0"/>
    <m/>
    <n v="5750"/>
    <n v="5800"/>
    <n v="100"/>
    <n v="0"/>
    <n v="0"/>
    <n v="0"/>
    <n v="91"/>
    <x v="1"/>
  </r>
  <r>
    <n v="28"/>
    <x v="2"/>
    <x v="1"/>
    <m/>
    <m/>
    <m/>
    <n v="20"/>
    <n v="-55"/>
    <n v="-61.5"/>
    <s v="likely not aligned side to side"/>
    <n v="5750"/>
    <n v="5800"/>
    <n v="100"/>
    <n v="0"/>
    <n v="0"/>
    <n v="105"/>
    <n v="320"/>
    <x v="2"/>
  </r>
  <r>
    <n v="29"/>
    <x v="2"/>
    <x v="7"/>
    <m/>
    <m/>
    <m/>
    <n v="20"/>
    <n v="3"/>
    <n v="9.5"/>
    <m/>
    <n v="5750"/>
    <n v="5800"/>
    <n v="100"/>
    <n v="0"/>
    <n v="0"/>
    <n v="105"/>
    <n v="320"/>
    <x v="2"/>
  </r>
  <r>
    <n v="30"/>
    <x v="2"/>
    <x v="4"/>
    <m/>
    <m/>
    <m/>
    <n v="20"/>
    <n v="3"/>
    <n v="9.5"/>
    <m/>
    <n v="5750"/>
    <n v="5800"/>
    <n v="100"/>
    <n v="0"/>
    <n v="0"/>
    <n v="105"/>
    <n v="320"/>
    <x v="2"/>
  </r>
  <r>
    <n v="31"/>
    <x v="2"/>
    <x v="9"/>
    <m/>
    <m/>
    <m/>
    <n v="25"/>
    <n v="2"/>
    <n v="8.5"/>
    <m/>
    <n v="5750"/>
    <n v="5800"/>
    <n v="100"/>
    <n v="0"/>
    <n v="0"/>
    <n v="105"/>
    <n v="320"/>
    <x v="2"/>
  </r>
  <r>
    <n v="32"/>
    <x v="2"/>
    <x v="10"/>
    <m/>
    <m/>
    <m/>
    <n v="25"/>
    <n v="-5"/>
    <n v="-11.5"/>
    <m/>
    <n v="5750"/>
    <n v="5800"/>
    <n v="100"/>
    <n v="0"/>
    <n v="0"/>
    <n v="105"/>
    <n v="320"/>
    <x v="2"/>
  </r>
  <r>
    <n v="33"/>
    <x v="2"/>
    <x v="11"/>
    <m/>
    <m/>
    <m/>
    <n v="25"/>
    <n v="0"/>
    <n v="0"/>
    <m/>
    <n v="5750"/>
    <n v="5800"/>
    <n v="100"/>
    <n v="0"/>
    <n v="0"/>
    <n v="105"/>
    <n v="320"/>
    <x v="2"/>
  </r>
  <r>
    <n v="34"/>
    <x v="2"/>
    <x v="11"/>
    <m/>
    <m/>
    <m/>
    <n v="25"/>
    <n v="1"/>
    <n v="7.5"/>
    <m/>
    <n v="5750"/>
    <n v="5800"/>
    <n v="100"/>
    <n v="0"/>
    <n v="0"/>
    <n v="105"/>
    <n v="320"/>
    <x v="2"/>
  </r>
  <r>
    <n v="35"/>
    <x v="2"/>
    <x v="11"/>
    <m/>
    <m/>
    <m/>
    <n v="25"/>
    <n v="-7"/>
    <n v="-13.5"/>
    <m/>
    <n v="5750"/>
    <n v="5800"/>
    <n v="100"/>
    <n v="0"/>
    <n v="0"/>
    <n v="105"/>
    <n v="320"/>
    <x v="2"/>
  </r>
  <r>
    <n v="36"/>
    <x v="2"/>
    <x v="11"/>
    <m/>
    <m/>
    <m/>
    <n v="30"/>
    <n v="0"/>
    <n v="0"/>
    <m/>
    <n v="5750"/>
    <n v="5800"/>
    <n v="100"/>
    <n v="0"/>
    <n v="0"/>
    <n v="105"/>
    <n v="320"/>
    <x v="2"/>
  </r>
  <r>
    <n v="37"/>
    <x v="3"/>
    <x v="11"/>
    <m/>
    <m/>
    <m/>
    <n v="-5"/>
    <n v="0"/>
    <n v="0"/>
    <s v="twist made bounce out"/>
    <n v="5750"/>
    <n v="5800"/>
    <n v="100"/>
    <n v="0"/>
    <n v="0"/>
    <n v="-98"/>
    <n v="321"/>
    <x v="2"/>
  </r>
  <r>
    <n v="38"/>
    <x v="3"/>
    <x v="11"/>
    <m/>
    <m/>
    <m/>
    <n v="-10"/>
    <n v="0"/>
    <n v="0"/>
    <s v="twist made bounce out"/>
    <n v="5750"/>
    <n v="5800"/>
    <n v="100"/>
    <n v="0"/>
    <n v="0"/>
    <n v="-98"/>
    <n v="321"/>
    <x v="2"/>
  </r>
  <r>
    <n v="39"/>
    <x v="3"/>
    <x v="11"/>
    <m/>
    <m/>
    <m/>
    <n v="-10"/>
    <n v="-4"/>
    <n v="-10.5"/>
    <s v="went in"/>
    <n v="5800"/>
    <n v="5750"/>
    <n v="100"/>
    <n v="0"/>
    <n v="0"/>
    <n v="-98"/>
    <n v="321"/>
    <x v="2"/>
  </r>
  <r>
    <n v="40"/>
    <x v="3"/>
    <x v="11"/>
    <m/>
    <m/>
    <m/>
    <n v="10"/>
    <n v="-1"/>
    <n v="-7.5"/>
    <s v="went in"/>
    <n v="5800"/>
    <n v="5750"/>
    <n v="100"/>
    <n v="0"/>
    <n v="0"/>
    <n v="-98"/>
    <n v="321"/>
    <x v="2"/>
  </r>
  <r>
    <n v="41"/>
    <x v="3"/>
    <x v="11"/>
    <m/>
    <m/>
    <m/>
    <n v="-10"/>
    <n v="-10"/>
    <n v="-16.5"/>
    <m/>
    <n v="5800"/>
    <n v="5800"/>
    <n v="100"/>
    <n v="0"/>
    <n v="0"/>
    <n v="-98"/>
    <n v="321"/>
    <x v="2"/>
  </r>
  <r>
    <n v="42"/>
    <x v="3"/>
    <x v="11"/>
    <m/>
    <m/>
    <m/>
    <n v="5"/>
    <n v="0"/>
    <n v="0"/>
    <m/>
    <n v="5800"/>
    <n v="5800"/>
    <n v="100"/>
    <n v="0"/>
    <n v="0"/>
    <n v="-98"/>
    <n v="321"/>
    <x v="2"/>
  </r>
  <r>
    <n v="43"/>
    <x v="3"/>
    <x v="11"/>
    <m/>
    <m/>
    <m/>
    <n v="-5"/>
    <n v="-5"/>
    <n v="-11.5"/>
    <m/>
    <n v="5800"/>
    <n v="5800"/>
    <n v="100"/>
    <n v="0"/>
    <n v="0"/>
    <n v="-98"/>
    <n v="321"/>
    <x v="2"/>
  </r>
  <r>
    <n v="44"/>
    <x v="3"/>
    <x v="11"/>
    <m/>
    <m/>
    <m/>
    <n v="0"/>
    <n v="0"/>
    <n v="0"/>
    <m/>
    <n v="5800"/>
    <n v="5800"/>
    <n v="100"/>
    <n v="0"/>
    <n v="0"/>
    <n v="-98"/>
    <n v="321"/>
    <x v="2"/>
  </r>
  <r>
    <n v="45"/>
    <x v="4"/>
    <x v="1"/>
    <m/>
    <m/>
    <m/>
    <n v="0"/>
    <n v="23"/>
    <n v="29.5"/>
    <s v="not holding below 300"/>
    <n v="5800"/>
    <n v="5800"/>
    <n v="100"/>
    <n v="0"/>
    <n v="0"/>
    <n v="69"/>
    <n v="451"/>
    <x v="3"/>
  </r>
  <r>
    <n v="46"/>
    <x v="4"/>
    <x v="12"/>
    <m/>
    <m/>
    <m/>
    <m/>
    <n v="-70"/>
    <n v="-76.5"/>
    <s v="tuned pid"/>
    <s v="?"/>
    <s v="?"/>
    <n v="100"/>
    <n v="0"/>
    <n v="0"/>
    <n v="69"/>
    <n v="451"/>
    <x v="3"/>
  </r>
  <r>
    <n v="47"/>
    <x v="4"/>
    <x v="12"/>
    <m/>
    <m/>
    <m/>
    <m/>
    <n v="-80"/>
    <n v="-86.5"/>
    <s v="?tainted by ziptie? changed out battery, sounded slow"/>
    <n v="5800"/>
    <n v="5800"/>
    <n v="100"/>
    <n v="0"/>
    <n v="0"/>
    <n v="69"/>
    <n v="451"/>
    <x v="3"/>
  </r>
  <r>
    <n v="48"/>
    <x v="4"/>
    <x v="12"/>
    <m/>
    <m/>
    <m/>
    <n v="0"/>
    <n v="-100"/>
    <n v="-106.5"/>
    <s v="?tainted by ziptie?"/>
    <n v="5800"/>
    <n v="5800"/>
    <n v="100"/>
    <n v="0"/>
    <n v="0"/>
    <n v="69"/>
    <n v="451"/>
    <x v="3"/>
  </r>
  <r>
    <n v="49"/>
    <x v="4"/>
    <x v="1"/>
    <m/>
    <m/>
    <m/>
    <n v="0"/>
    <n v="3"/>
    <n v="9.5"/>
    <s v="?tainted by ziptie? twist made bounce out"/>
    <n v="5800"/>
    <n v="5800"/>
    <n v="100"/>
    <n v="0"/>
    <n v="0"/>
    <n v="69"/>
    <n v="451"/>
    <x v="3"/>
  </r>
  <r>
    <n v="50"/>
    <x v="4"/>
    <x v="1"/>
    <m/>
    <m/>
    <m/>
    <n v="10"/>
    <n v="-30"/>
    <n v="-36.5"/>
    <s v="?tainted by ziptie?"/>
    <n v="5750"/>
    <n v="5800"/>
    <n v="100"/>
    <n v="0"/>
    <n v="0"/>
    <n v="69"/>
    <n v="451"/>
    <x v="3"/>
  </r>
  <r>
    <n v="51"/>
    <x v="4"/>
    <x v="1"/>
    <m/>
    <m/>
    <m/>
    <n v="10"/>
    <n v="-20"/>
    <n v="-26.5"/>
    <s v="?tainted by ziptie?"/>
    <n v="5750"/>
    <n v="5800"/>
    <n v="100"/>
    <n v="0"/>
    <n v="0"/>
    <n v="69"/>
    <n v="451"/>
    <x v="3"/>
  </r>
  <r>
    <n v="52"/>
    <x v="4"/>
    <x v="10"/>
    <m/>
    <m/>
    <m/>
    <n v="10"/>
    <n v="-30"/>
    <n v="-36.5"/>
    <s v="?tainted by ziptie?"/>
    <n v="5750"/>
    <n v="5800"/>
    <n v="100"/>
    <n v="0"/>
    <n v="0"/>
    <n v="69"/>
    <n v="451"/>
    <x v="3"/>
  </r>
  <r>
    <n v="53"/>
    <x v="4"/>
    <x v="10"/>
    <m/>
    <m/>
    <m/>
    <n v="0"/>
    <n v="-15"/>
    <n v="-21.5"/>
    <s v="?tainted by ziptie?"/>
    <n v="5750"/>
    <n v="5800"/>
    <n v="100"/>
    <n v="0"/>
    <n v="0"/>
    <n v="69"/>
    <n v="451"/>
    <x v="3"/>
  </r>
  <r>
    <n v="54"/>
    <x v="4"/>
    <x v="9"/>
    <m/>
    <m/>
    <m/>
    <n v="15"/>
    <n v="1"/>
    <n v="7.5"/>
    <s v="?tainted by ziptie?"/>
    <n v="5750"/>
    <n v="5800"/>
    <n v="100"/>
    <n v="0"/>
    <n v="0"/>
    <n v="69"/>
    <n v="451"/>
    <x v="3"/>
  </r>
  <r>
    <n v="55"/>
    <x v="4"/>
    <x v="11"/>
    <m/>
    <m/>
    <m/>
    <n v="10"/>
    <n v="1"/>
    <n v="7.5"/>
    <s v="?tainted by ziptie?"/>
    <n v="5750"/>
    <n v="5800"/>
    <n v="100"/>
    <n v="0"/>
    <n v="0"/>
    <n v="69"/>
    <n v="451"/>
    <x v="3"/>
  </r>
  <r>
    <n v="56"/>
    <x v="4"/>
    <x v="11"/>
    <m/>
    <m/>
    <m/>
    <n v="0"/>
    <n v="-15"/>
    <n v="-21.5"/>
    <s v="?tainted by ziptie?"/>
    <n v="5750"/>
    <n v="5800"/>
    <n v="100"/>
    <n v="0"/>
    <n v="0"/>
    <n v="69"/>
    <n v="451"/>
    <x v="3"/>
  </r>
  <r>
    <n v="57"/>
    <x v="4"/>
    <x v="11"/>
    <m/>
    <m/>
    <m/>
    <n v="0"/>
    <n v="-40"/>
    <n v="-46.5"/>
    <s v="?tainted by ziptie?"/>
    <n v="5750"/>
    <n v="5800"/>
    <n v="100"/>
    <n v="0"/>
    <n v="0"/>
    <n v="69"/>
    <n v="451"/>
    <x v="3"/>
  </r>
  <r>
    <n v="58"/>
    <x v="4"/>
    <x v="11"/>
    <m/>
    <m/>
    <m/>
    <n v="0"/>
    <n v="0"/>
    <n v="0"/>
    <s v="?tainted by ziptie?"/>
    <n v="5750"/>
    <n v="5800"/>
    <n v="100"/>
    <n v="0"/>
    <n v="0"/>
    <n v="69"/>
    <n v="451"/>
    <x v="3"/>
  </r>
  <r>
    <n v="59"/>
    <x v="4"/>
    <x v="11"/>
    <m/>
    <m/>
    <m/>
    <n v="0"/>
    <n v="-7"/>
    <n v="-13.5"/>
    <s v="?tainted by ziptie?"/>
    <n v="6250"/>
    <n v="6250"/>
    <n v="100"/>
    <n v="0"/>
    <n v="0"/>
    <n v="69"/>
    <n v="451"/>
    <x v="3"/>
  </r>
  <r>
    <n v="60"/>
    <x v="4"/>
    <x v="1"/>
    <m/>
    <m/>
    <m/>
    <n v="-10"/>
    <n v="0"/>
    <n v="0"/>
    <s v="new day - twisted to left (CCW)"/>
    <n v="5800"/>
    <n v="5750"/>
    <n v="100"/>
    <n v="0"/>
    <n v="0"/>
    <n v="69"/>
    <n v="451"/>
    <x v="3"/>
  </r>
  <r>
    <n v="61"/>
    <x v="4"/>
    <x v="1"/>
    <m/>
    <m/>
    <m/>
    <n v="30"/>
    <n v="0"/>
    <n v="0"/>
    <m/>
    <n v="5800"/>
    <n v="5750"/>
    <n v="100"/>
    <n v="0"/>
    <n v="0"/>
    <n v="69"/>
    <n v="451"/>
    <x v="3"/>
  </r>
  <r>
    <n v="62"/>
    <x v="4"/>
    <x v="1"/>
    <m/>
    <m/>
    <m/>
    <n v="30"/>
    <n v="-30"/>
    <n v="-36.5"/>
    <m/>
    <n v="5800"/>
    <n v="5750"/>
    <n v="100"/>
    <n v="0"/>
    <n v="0"/>
    <n v="69"/>
    <n v="451"/>
    <x v="3"/>
  </r>
  <r>
    <n v="63"/>
    <x v="4"/>
    <x v="1"/>
    <n v="303.5"/>
    <m/>
    <m/>
    <n v="0"/>
    <n v="-3"/>
    <n v="-9.5"/>
    <m/>
    <n v="5800"/>
    <n v="5750"/>
    <n v="100"/>
    <n v="0"/>
    <n v="0"/>
    <n v="69"/>
    <n v="451"/>
    <x v="3"/>
  </r>
  <r>
    <n v="64"/>
    <x v="4"/>
    <x v="1"/>
    <n v="302.5"/>
    <m/>
    <m/>
    <n v="0"/>
    <n v="-55"/>
    <n v="-61.5"/>
    <m/>
    <n v="5800"/>
    <n v="5750"/>
    <n v="100"/>
    <n v="0"/>
    <n v="0"/>
    <n v="69"/>
    <n v="451"/>
    <x v="3"/>
  </r>
  <r>
    <n v="65"/>
    <x v="4"/>
    <x v="1"/>
    <n v="302.5"/>
    <m/>
    <m/>
    <n v="10"/>
    <n v="0"/>
    <n v="0"/>
    <m/>
    <n v="5800"/>
    <n v="5750"/>
    <n v="100"/>
    <n v="0"/>
    <n v="0"/>
    <n v="69"/>
    <n v="451"/>
    <x v="3"/>
  </r>
  <r>
    <n v="66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67"/>
    <x v="4"/>
    <x v="1"/>
    <n v="302.5"/>
    <m/>
    <m/>
    <n v="7"/>
    <n v="-20"/>
    <n v="-26.5"/>
    <m/>
    <n v="5800"/>
    <n v="5750"/>
    <n v="100"/>
    <n v="0"/>
    <n v="0"/>
    <n v="69"/>
    <n v="451"/>
    <x v="3"/>
  </r>
  <r>
    <n v="68"/>
    <x v="4"/>
    <x v="1"/>
    <n v="302.5"/>
    <m/>
    <m/>
    <n v="10"/>
    <n v="-25"/>
    <n v="-31.5"/>
    <m/>
    <n v="5800"/>
    <n v="5750"/>
    <n v="100"/>
    <n v="0"/>
    <n v="0"/>
    <n v="69"/>
    <n v="451"/>
    <x v="3"/>
  </r>
  <r>
    <n v="69"/>
    <x v="4"/>
    <x v="1"/>
    <n v="303.8"/>
    <m/>
    <m/>
    <n v="0"/>
    <n v="0"/>
    <n v="0"/>
    <s v="wood under left of shooter to level out"/>
    <n v="5800"/>
    <n v="5750"/>
    <n v="100"/>
    <n v="0"/>
    <n v="0"/>
    <n v="69"/>
    <n v="451"/>
    <x v="3"/>
  </r>
  <r>
    <n v="70"/>
    <x v="4"/>
    <x v="1"/>
    <n v="303.8"/>
    <m/>
    <m/>
    <n v="0"/>
    <n v="-7"/>
    <n v="-13.5"/>
    <s v="wood under left of shooter to level out"/>
    <n v="5800"/>
    <n v="5750"/>
    <n v="100"/>
    <n v="0"/>
    <n v="0"/>
    <n v="69"/>
    <n v="451"/>
    <x v="3"/>
  </r>
  <r>
    <n v="71"/>
    <x v="4"/>
    <x v="1"/>
    <n v="303.8"/>
    <m/>
    <m/>
    <n v="0"/>
    <n v="21"/>
    <n v="27.5"/>
    <s v="wood under left of shooter to level out"/>
    <n v="5800"/>
    <n v="5750"/>
    <n v="100"/>
    <n v="0"/>
    <n v="0"/>
    <n v="69"/>
    <n v="451"/>
    <x v="3"/>
  </r>
  <r>
    <n v="72"/>
    <x v="0"/>
    <x v="7"/>
    <n v="309.3"/>
    <m/>
    <m/>
    <n v="0"/>
    <n v="2"/>
    <n v="8.5"/>
    <s v="with wood"/>
    <n v="5800"/>
    <n v="5750"/>
    <n v="100"/>
    <n v="0"/>
    <n v="0"/>
    <n v="0"/>
    <n v="258"/>
    <x v="0"/>
  </r>
  <r>
    <n v="73"/>
    <x v="0"/>
    <x v="7"/>
    <n v="309.10000000000002"/>
    <m/>
    <m/>
    <n v="0"/>
    <n v="0"/>
    <n v="0"/>
    <s v="no wood"/>
    <n v="5800"/>
    <n v="5750"/>
    <n v="100"/>
    <n v="0"/>
    <n v="0"/>
    <n v="0"/>
    <n v="258"/>
    <x v="0"/>
  </r>
  <r>
    <n v="74"/>
    <x v="0"/>
    <x v="7"/>
    <n v="309.10000000000002"/>
    <m/>
    <m/>
    <n v="0"/>
    <n v="0"/>
    <n v="0"/>
    <m/>
    <n v="5800"/>
    <n v="5750"/>
    <n v="100"/>
    <n v="0"/>
    <n v="0"/>
    <n v="0"/>
    <n v="258"/>
    <x v="0"/>
  </r>
  <r>
    <n v="75"/>
    <x v="0"/>
    <x v="7"/>
    <n v="309.2"/>
    <m/>
    <m/>
    <n v="0"/>
    <n v="2"/>
    <n v="8.5"/>
    <s v="reset"/>
    <n v="5800"/>
    <n v="5750"/>
    <n v="100"/>
    <n v="0"/>
    <n v="0"/>
    <n v="0"/>
    <n v="258"/>
    <x v="0"/>
  </r>
  <r>
    <n v="76"/>
    <x v="0"/>
    <x v="5"/>
    <n v="309.7"/>
    <m/>
    <m/>
    <n v="0"/>
    <n v="0"/>
    <n v="0"/>
    <s v="rest"/>
    <n v="5800"/>
    <n v="5750"/>
    <n v="100"/>
    <n v="0"/>
    <n v="0"/>
    <n v="0"/>
    <n v="258"/>
    <x v="0"/>
  </r>
  <r>
    <n v="77"/>
    <x v="0"/>
    <x v="5"/>
    <n v="308.7"/>
    <m/>
    <m/>
    <n v="0"/>
    <n v="0"/>
    <n v="0"/>
    <m/>
    <n v="5800"/>
    <n v="5750"/>
    <n v="100"/>
    <n v="0"/>
    <n v="0"/>
    <n v="0"/>
    <n v="258"/>
    <x v="0"/>
  </r>
  <r>
    <n v="78"/>
    <x v="0"/>
    <x v="5"/>
    <n v="308.7"/>
    <m/>
    <m/>
    <n v="0"/>
    <n v="0"/>
    <n v="0"/>
    <m/>
    <n v="5800"/>
    <n v="5750"/>
    <n v="100"/>
    <n v="0"/>
    <n v="0"/>
    <n v="0"/>
    <n v="258"/>
    <x v="0"/>
  </r>
  <r>
    <n v="79"/>
    <x v="0"/>
    <x v="5"/>
    <n v="308.7"/>
    <m/>
    <m/>
    <n v="0"/>
    <n v="0"/>
    <n v="0"/>
    <m/>
    <n v="5800"/>
    <n v="5750"/>
    <n v="100"/>
    <n v="0"/>
    <n v="0"/>
    <n v="0"/>
    <n v="258"/>
    <x v="0"/>
  </r>
  <r>
    <n v="80"/>
    <x v="0"/>
    <x v="5"/>
    <n v="308.7"/>
    <m/>
    <m/>
    <n v="0"/>
    <n v="0"/>
    <n v="0"/>
    <m/>
    <n v="5800"/>
    <n v="5750"/>
    <n v="100"/>
    <n v="0"/>
    <n v="0"/>
    <n v="0"/>
    <n v="258"/>
    <x v="0"/>
  </r>
  <r>
    <n v="81"/>
    <x v="5"/>
    <x v="11"/>
    <n v="304.89999999999998"/>
    <m/>
    <m/>
    <n v="0"/>
    <n v="-30"/>
    <n v="-36.5"/>
    <m/>
    <n v="5800"/>
    <n v="5750"/>
    <n v="100"/>
    <n v="0"/>
    <n v="0"/>
    <n v="142"/>
    <n v="215"/>
    <x v="4"/>
  </r>
  <r>
    <n v="82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3"/>
    <x v="5"/>
    <x v="5"/>
    <n v="308.5"/>
    <m/>
    <m/>
    <m/>
    <n v="-7"/>
    <n v="-13.5"/>
    <m/>
    <n v="5800"/>
    <n v="5750"/>
    <n v="100"/>
    <n v="0"/>
    <n v="0"/>
    <n v="142"/>
    <n v="215"/>
    <x v="4"/>
  </r>
  <r>
    <n v="84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5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6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8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8"/>
    <x v="5"/>
    <x v="5"/>
    <n v="308.5"/>
    <m/>
    <m/>
    <n v="0"/>
    <n v="-3"/>
    <n v="-9.5"/>
    <m/>
    <n v="5800"/>
    <n v="5750"/>
    <n v="100"/>
    <n v="0"/>
    <n v="0"/>
    <n v="142"/>
    <n v="215"/>
    <x v="4"/>
  </r>
  <r>
    <n v="89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0"/>
    <x v="5"/>
    <x v="5"/>
    <n v="308.5"/>
    <m/>
    <m/>
    <n v="0"/>
    <n v="-15"/>
    <n v="-21.5"/>
    <m/>
    <n v="5800"/>
    <n v="5750"/>
    <n v="100"/>
    <n v="0"/>
    <n v="0"/>
    <n v="142"/>
    <n v="215"/>
    <x v="4"/>
  </r>
  <r>
    <n v="91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2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93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4"/>
    <x v="5"/>
    <x v="5"/>
    <n v="308.5"/>
    <m/>
    <m/>
    <n v="0"/>
    <n v="-4"/>
    <n v="-10.5"/>
    <m/>
    <n v="5800"/>
    <n v="5750"/>
    <n v="100"/>
    <n v="0"/>
    <n v="0"/>
    <n v="142"/>
    <n v="215"/>
    <x v="4"/>
  </r>
  <r>
    <n v="95"/>
    <x v="5"/>
    <x v="5"/>
    <n v="308.5"/>
    <m/>
    <m/>
    <n v="-40"/>
    <n v="0"/>
    <n v="0"/>
    <m/>
    <n v="5800"/>
    <n v="5750"/>
    <n v="100"/>
    <n v="0"/>
    <n v="0"/>
    <n v="142"/>
    <n v="215"/>
    <x v="4"/>
  </r>
  <r>
    <n v="96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8"/>
    <x v="6"/>
    <x v="5"/>
    <n v="309.60000000000002"/>
    <m/>
    <m/>
    <n v="0"/>
    <n v="-9"/>
    <n v="-15.5"/>
    <m/>
    <n v="5800"/>
    <n v="5750"/>
    <n v="100"/>
    <n v="0"/>
    <n v="0"/>
    <n v="-136"/>
    <n v="215"/>
    <x v="5"/>
  </r>
  <r>
    <n v="99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0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1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2"/>
    <x v="6"/>
    <x v="5"/>
    <n v="309"/>
    <m/>
    <m/>
    <n v="50"/>
    <n v="0"/>
    <n v="0"/>
    <m/>
    <n v="5800"/>
    <n v="5750"/>
    <n v="100"/>
    <n v="0"/>
    <n v="0"/>
    <n v="-136"/>
    <n v="215"/>
    <x v="5"/>
  </r>
  <r>
    <n v="103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4"/>
    <x v="6"/>
    <x v="5"/>
    <n v="309"/>
    <m/>
    <m/>
    <n v="0"/>
    <n v="0"/>
    <n v="0"/>
    <m/>
    <n v="5800"/>
    <n v="5750"/>
    <n v="100"/>
    <n v="0"/>
    <n v="0"/>
    <n v="-136"/>
    <n v="215"/>
    <x v="5"/>
  </r>
  <r>
    <n v="105"/>
    <x v="6"/>
    <x v="5"/>
    <n v="309"/>
    <m/>
    <m/>
    <n v="0"/>
    <n v="-8"/>
    <n v="-14.5"/>
    <m/>
    <n v="5800"/>
    <n v="5750"/>
    <n v="100"/>
    <n v="0"/>
    <n v="0"/>
    <n v="-136"/>
    <n v="215"/>
    <x v="5"/>
  </r>
  <r>
    <n v="106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7"/>
    <x v="6"/>
    <x v="5"/>
    <n v="309.7"/>
    <m/>
    <m/>
    <n v="0"/>
    <n v="0"/>
    <n v="0"/>
    <s v="straighten the 4  arm 2x1 's"/>
    <n v="5800"/>
    <n v="5750"/>
    <n v="100"/>
    <n v="0"/>
    <n v="0"/>
    <n v="-136"/>
    <n v="215"/>
    <x v="5"/>
  </r>
  <r>
    <n v="108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09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0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1"/>
    <x v="6"/>
    <x v="5"/>
    <n v="308.7"/>
    <m/>
    <m/>
    <n v="0"/>
    <n v="-8"/>
    <n v="-14.5"/>
    <m/>
    <n v="5800"/>
    <n v="5750"/>
    <n v="100"/>
    <n v="0"/>
    <n v="0"/>
    <n v="-136"/>
    <n v="215"/>
    <x v="5"/>
  </r>
  <r>
    <n v="112"/>
    <x v="4"/>
    <x v="1"/>
    <n v="303.39999999999998"/>
    <m/>
    <m/>
    <n v="10"/>
    <n v="0"/>
    <n v="0"/>
    <m/>
    <n v="5800"/>
    <n v="5750"/>
    <n v="100"/>
    <n v="0"/>
    <n v="0"/>
    <n v="69"/>
    <n v="451"/>
    <x v="3"/>
  </r>
  <r>
    <n v="113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4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5"/>
    <x v="4"/>
    <x v="1"/>
    <n v="302.5"/>
    <m/>
    <m/>
    <n v="10"/>
    <n v="-20"/>
    <n v="-26.5"/>
    <m/>
    <n v="5800"/>
    <n v="5750"/>
    <n v="100"/>
    <n v="0"/>
    <n v="0"/>
    <n v="69"/>
    <n v="451"/>
    <x v="3"/>
  </r>
  <r>
    <n v="116"/>
    <x v="4"/>
    <x v="1"/>
    <n v="303.5"/>
    <m/>
    <m/>
    <n v="0"/>
    <n v="-10"/>
    <n v="-16.5"/>
    <s v="battery change"/>
    <n v="5800"/>
    <n v="5750"/>
    <n v="100"/>
    <n v="0"/>
    <n v="0"/>
    <n v="69"/>
    <n v="451"/>
    <x v="3"/>
  </r>
  <r>
    <n v="117"/>
    <x v="4"/>
    <x v="1"/>
    <n v="303.5"/>
    <m/>
    <m/>
    <n v="0"/>
    <n v="-7"/>
    <n v="-13.5"/>
    <m/>
    <n v="5800"/>
    <n v="5750"/>
    <n v="100"/>
    <n v="0"/>
    <n v="0"/>
    <n v="69"/>
    <n v="451"/>
    <x v="3"/>
  </r>
  <r>
    <n v="118"/>
    <x v="4"/>
    <x v="1"/>
    <n v="302.3"/>
    <m/>
    <m/>
    <n v="0"/>
    <n v="-30"/>
    <n v="-36.5"/>
    <m/>
    <n v="5800"/>
    <n v="5750"/>
    <n v="100"/>
    <n v="0"/>
    <n v="0"/>
    <n v="69"/>
    <n v="451"/>
    <x v="3"/>
  </r>
  <r>
    <n v="119"/>
    <x v="4"/>
    <x v="1"/>
    <n v="302.3"/>
    <m/>
    <m/>
    <n v="0"/>
    <n v="-7"/>
    <n v="-13.5"/>
    <m/>
    <n v="5800"/>
    <n v="5750"/>
    <n v="100"/>
    <n v="0"/>
    <n v="0"/>
    <n v="69"/>
    <n v="451"/>
    <x v="3"/>
  </r>
  <r>
    <n v="120"/>
    <x v="4"/>
    <x v="1"/>
    <n v="302.3"/>
    <m/>
    <m/>
    <n v="0"/>
    <n v="-15"/>
    <n v="-21.5"/>
    <m/>
    <n v="5800"/>
    <n v="5750"/>
    <n v="100"/>
    <n v="0"/>
    <n v="0"/>
    <n v="69"/>
    <n v="451"/>
    <x v="3"/>
  </r>
  <r>
    <n v="121"/>
    <x v="7"/>
    <x v="9"/>
    <n v="305.39999999999998"/>
    <m/>
    <m/>
    <n v="0"/>
    <n v="-2"/>
    <n v="-8.5"/>
    <m/>
    <n v="5800"/>
    <n v="5750"/>
    <n v="100"/>
    <n v="0"/>
    <n v="0"/>
    <n v="0"/>
    <n v="340"/>
    <x v="2"/>
  </r>
  <r>
    <n v="122"/>
    <x v="7"/>
    <x v="9"/>
    <n v="305.39999999999998"/>
    <m/>
    <m/>
    <n v="0"/>
    <n v="0"/>
    <n v="0"/>
    <m/>
    <n v="5800"/>
    <n v="5750"/>
    <n v="100"/>
    <n v="0"/>
    <n v="0"/>
    <n v="0"/>
    <n v="340"/>
    <x v="2"/>
  </r>
  <r>
    <n v="123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4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5"/>
    <x v="7"/>
    <x v="9"/>
    <n v="305.5"/>
    <m/>
    <m/>
    <n v="0"/>
    <n v="1"/>
    <n v="7.5"/>
    <m/>
    <n v="5800"/>
    <n v="5750"/>
    <n v="100"/>
    <n v="0"/>
    <n v="0"/>
    <n v="0"/>
    <n v="340"/>
    <x v="2"/>
  </r>
  <r>
    <n v="126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7"/>
    <x v="7"/>
    <x v="9"/>
    <n v="305.5"/>
    <m/>
    <m/>
    <n v="0"/>
    <n v="-30"/>
    <n v="-36.5"/>
    <m/>
    <n v="5800"/>
    <n v="5750"/>
    <n v="100"/>
    <n v="0"/>
    <n v="0"/>
    <n v="0"/>
    <n v="340"/>
    <x v="2"/>
  </r>
  <r>
    <n v="128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9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0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1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2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3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4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5"/>
    <x v="8"/>
    <x v="14"/>
    <n v="308.5"/>
    <n v="2.0699999999999998"/>
    <n v="178"/>
    <n v="0"/>
    <n v="-50"/>
    <n v="-56.5"/>
    <s v="new day working from main branch"/>
    <n v="5800"/>
    <n v="5750"/>
    <n v="100"/>
    <n v="0"/>
    <n v="0"/>
    <n v="0"/>
    <n v="179.07"/>
    <x v="6"/>
  </r>
  <r>
    <n v="136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7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8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9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m/>
    <x v="9"/>
    <x v="16"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07693-5E2C-48D8-ABB4-3694E08F4B4E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5" firstHeaderRow="0" firstDataRow="1" firstDataCol="1"/>
  <pivotFields count="18">
    <pivotField showAll="0"/>
    <pivotField dataField="1" showAll="0">
      <items count="11">
        <item x="1"/>
        <item x="6"/>
        <item x="0"/>
        <item x="5"/>
        <item x="2"/>
        <item x="7"/>
        <item x="3"/>
        <item x="4"/>
        <item x="8"/>
        <item x="9"/>
        <item t="default"/>
      </items>
    </pivotField>
    <pivotField axis="axisRow" showAll="0">
      <items count="18">
        <item x="12"/>
        <item x="1"/>
        <item x="10"/>
        <item x="11"/>
        <item x="9"/>
        <item x="13"/>
        <item x="4"/>
        <item x="6"/>
        <item x="5"/>
        <item x="7"/>
        <item x="3"/>
        <item x="14"/>
        <item x="2"/>
        <item x="15"/>
        <item x="0"/>
        <item x="8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7"/>
    <field x="2"/>
  </rowFields>
  <rowItems count="32">
    <i>
      <x/>
    </i>
    <i r="1">
      <x v="16"/>
    </i>
    <i>
      <x v="1"/>
    </i>
    <i r="1">
      <x v="15"/>
    </i>
    <i>
      <x v="18"/>
    </i>
    <i r="1">
      <x v="11"/>
    </i>
    <i r="1">
      <x v="13"/>
    </i>
    <i>
      <x v="34"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7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oint" fld="1" subtotal="count" baseField="17" baseItem="0"/>
    <dataField name="Average of Adj Z miss" fld="8" subtotal="average" baseField="2" baseItem="0"/>
    <dataField name="StdDev of Adj Z miss" fld="8" subtotal="stdDev" baseField="1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4CBD-8078-4181-B3CA-4BA49B8EEBA3}" name="shot_points" displayName="shot_points" ref="A1:I10" totalsRowShown="0">
  <autoFilter ref="A1:I10" xr:uid="{8D954CBD-8078-4181-B3CA-4BA49B8EEBA3}"/>
  <tableColumns count="9">
    <tableColumn id="1" xr3:uid="{A1CA755D-BECC-4EFC-B93F-4618AA2068CC}" name="Point"/>
    <tableColumn id="2" xr3:uid="{90F00FB3-4AEB-4503-90C8-E4F8186E6186}" name="radial"/>
    <tableColumn id="3" xr3:uid="{481A5778-206A-4E54-971B-0C3FBA0B638B}" name="x"/>
    <tableColumn id="4" xr3:uid="{9F177FAC-C3EC-4AA6-A79B-18B6BF9449E6}" name="y"/>
    <tableColumn id="5" xr3:uid="{22D22C04-D16E-48BA-8631-C3B41625DD4E}" name="radii check">
      <calculatedColumnFormula>SQRT((C2)^2+D2^2)</calculatedColumnFormula>
    </tableColumn>
    <tableColumn id="6" xr3:uid="{5EF29F05-7608-40A2-98C1-10D6C5E482FE}" name="hole height giant's eye"/>
    <tableColumn id="7" xr3:uid="{B715B7A3-7445-4267-9E33-2AC3105D2870}" name="Ad_xComponent_point(m)"/>
    <tableColumn id="8" xr3:uid="{8CCE9403-A342-4B1F-8629-F492F737B24D}" name="Ad_ycomp"/>
    <tableColumn id="9" xr3:uid="{3BAC2A0A-04C2-4AD6-AB88-68606903EF5B}" name="Aangle_to_came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9805B-A5D6-496D-8B35-380BA7DCA433}" name="Data" displayName="Data" ref="A1:R140" totalsRowShown="0">
  <autoFilter ref="A1:R140" xr:uid="{00C9805B-A5D6-496D-8B35-380BA7DCA433}"/>
  <tableColumns count="18">
    <tableColumn id="1" xr3:uid="{D8EBDFBF-14D7-42DC-BD0B-2BB770D282D1}" name="shot number"/>
    <tableColumn id="2" xr3:uid="{7171FEB3-C7B7-4294-B8EC-A40D7D8D1CDA}" name="point"/>
    <tableColumn id="3" xr3:uid="{DCD47750-A910-4409-BD9A-99C0494C4FC7}" name="arm angle"/>
    <tableColumn id="15" xr3:uid="{DFCCCC85-29FB-4A97-A289-466A071E0D2C}" name="actual arm angle"/>
    <tableColumn id="8" xr3:uid="{6020950E-3F27-41E2-8111-1ED65EF216A1}" name="Ad (m)"/>
    <tableColumn id="9" xr3:uid="{C555B57A-7A99-407E-B673-ACF5AE8E95BE}" name="To_Side_angle (limelight)"/>
    <tableColumn id="4" xr3:uid="{3A47030F-9A3D-444F-BC4A-6ED13D576DE9}" name="x off center of hole"/>
    <tableColumn id="5" xr3:uid="{07EF5416-2C72-452B-94CA-BB1612B8264D}" name="z off hole edges"/>
    <tableColumn id="6" xr3:uid="{45C6761A-1B3B-4BE8-A2F8-DF9DCD2CA52C}" name="Adj Z miss" dataDxfId="3">
      <calculatedColumnFormula>_xlfn.LET(_xlpm.Direction,SIGN(H2), H2+_xlpm.Direction*13/2)</calculatedColumnFormula>
    </tableColumn>
    <tableColumn id="7" xr3:uid="{62B46294-8CBA-448D-AEE3-F691910D3B0B}" name="Notes"/>
    <tableColumn id="10" xr3:uid="{C95073DB-3F3B-4AC2-9EE5-9038B867E484}" name="left shooter speed"/>
    <tableColumn id="11" xr3:uid="{CB32C425-C98A-4D80-8115-4FCB45D7FF14}" name="right shooter speed"/>
    <tableColumn id="14" xr3:uid="{801CE351-6091-4385-BDE3-C728A56C3D82}" name="rpm tolerance"/>
    <tableColumn id="12" xr3:uid="{4682125B-D1AD-480C-869C-2239AD582EAF}" name="left flap angle"/>
    <tableColumn id="13" xr3:uid="{D94A3377-E2BA-4246-9A5E-07046CB81C2E}" name="right flap angle2"/>
    <tableColumn id="16" xr3:uid="{E4048F41-753B-47D9-8068-A9938F0C8841}" name="Point Position on field_x" dataDxfId="2">
      <calculatedColumnFormula>VLOOKUP(Data[[#This Row],[point]],'support values'!$A:$D,3,FALSE)</calculatedColumnFormula>
    </tableColumn>
    <tableColumn id="17" xr3:uid="{71F56FB9-39EA-4718-AC65-DBC160F2EACD}" name="Point Position on field_y" dataDxfId="1">
      <calculatedColumnFormula>VLOOKUP(Data[[#This Row],[point]],'support values'!$A:$D,4,FALSE)</calculatedColumnFormula>
    </tableColumn>
    <tableColumn id="18" xr3:uid="{252ED615-17CC-4662-9952-8A306E7E6A98}" name="Expected Radial dist" dataDxfId="0">
      <calculatedColumnFormula>VLOOKUP(Data[[#This Row],[point]],shot_points[#All],2,FALSE)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G9" sqref="G9"/>
    </sheetView>
  </sheetViews>
  <sheetFormatPr defaultRowHeight="14.4" x14ac:dyDescent="0.3"/>
  <cols>
    <col min="5" max="5" width="11.88671875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46</v>
      </c>
      <c r="H1" t="s">
        <v>47</v>
      </c>
      <c r="I1" t="s">
        <v>48</v>
      </c>
      <c r="J1" t="s">
        <v>12</v>
      </c>
    </row>
    <row r="2" spans="1:10" x14ac:dyDescent="0.3">
      <c r="A2">
        <v>1</v>
      </c>
      <c r="B2">
        <v>259</v>
      </c>
      <c r="C2">
        <v>-136</v>
      </c>
      <c r="D2">
        <v>215</v>
      </c>
      <c r="E2">
        <f t="shared" ref="E2:E7" si="0">SQRT((C2)^2+D2^2)</f>
        <v>254.40322325002094</v>
      </c>
      <c r="F2" t="s">
        <v>9</v>
      </c>
      <c r="G2">
        <v>2.83</v>
      </c>
      <c r="H2">
        <v>0.05</v>
      </c>
      <c r="I2">
        <v>-149</v>
      </c>
      <c r="J2">
        <v>5.25</v>
      </c>
    </row>
    <row r="3" spans="1:10" x14ac:dyDescent="0.3">
      <c r="A3">
        <v>2</v>
      </c>
      <c r="B3">
        <v>258</v>
      </c>
      <c r="C3">
        <v>0</v>
      </c>
      <c r="D3">
        <v>258</v>
      </c>
      <c r="E3">
        <f t="shared" si="0"/>
        <v>258</v>
      </c>
      <c r="F3" t="s">
        <v>9</v>
      </c>
      <c r="G3">
        <v>2.74</v>
      </c>
      <c r="H3">
        <v>-0.04</v>
      </c>
    </row>
    <row r="4" spans="1:10" x14ac:dyDescent="0.3">
      <c r="A4">
        <v>3</v>
      </c>
      <c r="B4">
        <v>260</v>
      </c>
      <c r="C4">
        <v>142</v>
      </c>
      <c r="D4">
        <v>215</v>
      </c>
      <c r="E4">
        <f t="shared" si="0"/>
        <v>257.6606295109907</v>
      </c>
      <c r="F4" t="s">
        <v>9</v>
      </c>
      <c r="G4">
        <v>2.8</v>
      </c>
      <c r="H4">
        <v>0.04</v>
      </c>
      <c r="I4">
        <v>151</v>
      </c>
    </row>
    <row r="5" spans="1:10" x14ac:dyDescent="0.3">
      <c r="A5">
        <v>4</v>
      </c>
      <c r="B5">
        <v>340</v>
      </c>
      <c r="C5">
        <v>105</v>
      </c>
      <c r="D5">
        <v>320</v>
      </c>
      <c r="E5">
        <f t="shared" si="0"/>
        <v>336.78628238097821</v>
      </c>
      <c r="F5" t="s">
        <v>9</v>
      </c>
      <c r="G5">
        <v>3.64</v>
      </c>
      <c r="H5">
        <v>-0.03</v>
      </c>
      <c r="I5">
        <v>158</v>
      </c>
    </row>
    <row r="6" spans="1:10" x14ac:dyDescent="0.3">
      <c r="A6">
        <v>5</v>
      </c>
      <c r="B6">
        <v>340</v>
      </c>
      <c r="C6">
        <v>0</v>
      </c>
      <c r="D6">
        <v>340</v>
      </c>
      <c r="E6">
        <f t="shared" si="0"/>
        <v>340</v>
      </c>
      <c r="F6" t="s">
        <v>9</v>
      </c>
      <c r="G6">
        <v>3.57</v>
      </c>
      <c r="H6">
        <v>-0.03</v>
      </c>
      <c r="I6">
        <v>-174</v>
      </c>
    </row>
    <row r="7" spans="1:10" x14ac:dyDescent="0.3">
      <c r="A7">
        <v>6</v>
      </c>
      <c r="B7">
        <v>340</v>
      </c>
      <c r="C7">
        <v>-98</v>
      </c>
      <c r="D7">
        <v>321</v>
      </c>
      <c r="E7">
        <f t="shared" si="0"/>
        <v>335.62628025826581</v>
      </c>
      <c r="F7" t="s">
        <v>9</v>
      </c>
      <c r="G7">
        <v>3.5</v>
      </c>
      <c r="H7">
        <v>0.05</v>
      </c>
      <c r="I7">
        <v>-156</v>
      </c>
    </row>
    <row r="8" spans="1:10" x14ac:dyDescent="0.3">
      <c r="A8">
        <v>7</v>
      </c>
      <c r="B8">
        <v>460</v>
      </c>
      <c r="C8">
        <v>69</v>
      </c>
      <c r="D8">
        <v>451</v>
      </c>
      <c r="E8">
        <f>SQRT((C8)^2+D8^2)</f>
        <v>456.24773972042863</v>
      </c>
      <c r="F8" t="s">
        <v>9</v>
      </c>
    </row>
    <row r="9" spans="1:10" x14ac:dyDescent="0.3">
      <c r="A9">
        <v>0</v>
      </c>
      <c r="B9">
        <v>91</v>
      </c>
      <c r="C9">
        <v>0</v>
      </c>
      <c r="D9">
        <v>91</v>
      </c>
      <c r="E9">
        <f>SQRT((C9)^2+D9^2)</f>
        <v>91</v>
      </c>
      <c r="F9" t="s">
        <v>9</v>
      </c>
    </row>
    <row r="10" spans="1:10" x14ac:dyDescent="0.3">
      <c r="A10">
        <v>8</v>
      </c>
      <c r="B10">
        <f>70.5*2.54</f>
        <v>179.07</v>
      </c>
      <c r="C10">
        <v>0</v>
      </c>
      <c r="D10">
        <f>shot_points[[#This Row],[radial]]</f>
        <v>179.07</v>
      </c>
      <c r="E10">
        <f>SQRT((C10)^2+D10^2)</f>
        <v>179.07</v>
      </c>
      <c r="F10" t="s">
        <v>9</v>
      </c>
      <c r="G10">
        <v>2.0699999999999998</v>
      </c>
      <c r="I10">
        <v>178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0D0-24F6-4FAE-AC25-B782A3C37205}">
  <dimension ref="A1:R140"/>
  <sheetViews>
    <sheetView topLeftCell="B118" workbookViewId="0">
      <selection activeCell="G47" sqref="G47:G48"/>
    </sheetView>
  </sheetViews>
  <sheetFormatPr defaultRowHeight="14.4" x14ac:dyDescent="0.3"/>
  <cols>
    <col min="1" max="1" width="13.6640625" customWidth="1"/>
    <col min="2" max="2" width="7.33203125" customWidth="1"/>
    <col min="3" max="6" width="11.21875" customWidth="1"/>
    <col min="7" max="7" width="18.77734375" customWidth="1"/>
    <col min="8" max="8" width="16" customWidth="1"/>
    <col min="9" max="9" width="10.44140625" customWidth="1"/>
    <col min="10" max="10" width="24.21875" customWidth="1"/>
    <col min="11" max="11" width="18" customWidth="1"/>
    <col min="12" max="13" width="19.109375" customWidth="1"/>
    <col min="14" max="14" width="11.109375" customWidth="1"/>
  </cols>
  <sheetData>
    <row r="1" spans="1:18" x14ac:dyDescent="0.3">
      <c r="A1" t="s">
        <v>5</v>
      </c>
      <c r="B1" t="s">
        <v>6</v>
      </c>
      <c r="C1" t="s">
        <v>7</v>
      </c>
      <c r="D1" t="s">
        <v>32</v>
      </c>
      <c r="E1" t="s">
        <v>44</v>
      </c>
      <c r="F1" t="s">
        <v>45</v>
      </c>
      <c r="G1" t="s">
        <v>10</v>
      </c>
      <c r="H1" t="s">
        <v>11</v>
      </c>
      <c r="I1" t="s">
        <v>27</v>
      </c>
      <c r="J1" t="s">
        <v>42</v>
      </c>
      <c r="K1" t="s">
        <v>13</v>
      </c>
      <c r="L1" t="s">
        <v>14</v>
      </c>
      <c r="M1" t="s">
        <v>25</v>
      </c>
      <c r="N1" t="s">
        <v>18</v>
      </c>
      <c r="O1" t="s">
        <v>19</v>
      </c>
      <c r="P1" t="s">
        <v>40</v>
      </c>
      <c r="Q1" t="s">
        <v>41</v>
      </c>
      <c r="R1" t="s">
        <v>54</v>
      </c>
    </row>
    <row r="2" spans="1:18" x14ac:dyDescent="0.3">
      <c r="A2">
        <v>1</v>
      </c>
      <c r="B2">
        <v>2</v>
      </c>
      <c r="C2">
        <v>320</v>
      </c>
      <c r="G2">
        <v>0</v>
      </c>
      <c r="H2">
        <v>25</v>
      </c>
      <c r="I2">
        <f t="shared" ref="I2:I33" si="0">_xlfn.LET(_xlpm.Direction,SIGN(H2), H2+_xlpm.Direction*13/2)</f>
        <v>31.5</v>
      </c>
      <c r="K2">
        <v>5800</v>
      </c>
      <c r="L2">
        <v>5800</v>
      </c>
      <c r="M2">
        <v>400</v>
      </c>
      <c r="N2">
        <v>0</v>
      </c>
      <c r="O2">
        <v>0</v>
      </c>
      <c r="P2">
        <f>VLOOKUP(Data[[#This Row],[point]],'support values'!$A:$D,3,FALSE)</f>
        <v>0</v>
      </c>
      <c r="Q2">
        <f>VLOOKUP(Data[[#This Row],[point]],'support values'!$A:$D,4,FALSE)</f>
        <v>258</v>
      </c>
      <c r="R2">
        <f>VLOOKUP(Data[[#This Row],[point]],shot_points[#All],2,FALSE)</f>
        <v>258</v>
      </c>
    </row>
    <row r="3" spans="1:18" x14ac:dyDescent="0.3">
      <c r="A3">
        <v>2</v>
      </c>
      <c r="B3">
        <v>2</v>
      </c>
      <c r="C3">
        <v>300</v>
      </c>
      <c r="H3">
        <v>-35</v>
      </c>
      <c r="I3">
        <f t="shared" si="0"/>
        <v>-41.5</v>
      </c>
      <c r="K3">
        <v>5800</v>
      </c>
      <c r="L3">
        <v>5800</v>
      </c>
      <c r="M3">
        <v>400</v>
      </c>
      <c r="N3">
        <v>0</v>
      </c>
      <c r="O3">
        <v>0</v>
      </c>
      <c r="P3">
        <f>VLOOKUP(Data[[#This Row],[point]],'support values'!$A:$D,3,FALSE)</f>
        <v>0</v>
      </c>
      <c r="Q3">
        <f>VLOOKUP(Data[[#This Row],[point]],'support values'!$A:$D,4,FALSE)</f>
        <v>258</v>
      </c>
      <c r="R3">
        <f>VLOOKUP(Data[[#This Row],[point]],shot_points[#All],2,FALSE)</f>
        <v>258</v>
      </c>
    </row>
    <row r="4" spans="1:18" x14ac:dyDescent="0.3">
      <c r="A4">
        <v>3</v>
      </c>
      <c r="B4">
        <v>2</v>
      </c>
      <c r="C4">
        <v>310</v>
      </c>
      <c r="G4">
        <v>0</v>
      </c>
      <c r="H4">
        <v>5</v>
      </c>
      <c r="I4">
        <f t="shared" si="0"/>
        <v>11.5</v>
      </c>
      <c r="K4">
        <v>5800</v>
      </c>
      <c r="L4">
        <v>5800</v>
      </c>
      <c r="M4">
        <v>400</v>
      </c>
      <c r="N4">
        <v>0</v>
      </c>
      <c r="O4">
        <v>0</v>
      </c>
      <c r="P4">
        <f>VLOOKUP(Data[[#This Row],[point]],'support values'!$A:$D,3,FALSE)</f>
        <v>0</v>
      </c>
      <c r="Q4">
        <f>VLOOKUP(Data[[#This Row],[point]],'support values'!$A:$D,4,FALSE)</f>
        <v>258</v>
      </c>
      <c r="R4">
        <f>VLOOKUP(Data[[#This Row],[point]],shot_points[#All],2,FALSE)</f>
        <v>258</v>
      </c>
    </row>
    <row r="5" spans="1:18" x14ac:dyDescent="0.3">
      <c r="A5">
        <v>4</v>
      </c>
      <c r="B5">
        <v>2</v>
      </c>
      <c r="C5">
        <v>308</v>
      </c>
      <c r="G5">
        <v>0</v>
      </c>
      <c r="H5">
        <v>-3</v>
      </c>
      <c r="I5">
        <f t="shared" si="0"/>
        <v>-9.5</v>
      </c>
      <c r="K5">
        <v>5800</v>
      </c>
      <c r="L5">
        <v>5800</v>
      </c>
      <c r="M5">
        <v>400</v>
      </c>
      <c r="N5">
        <v>0</v>
      </c>
      <c r="O5">
        <v>0</v>
      </c>
      <c r="P5">
        <f>VLOOKUP(Data[[#This Row],[point]],'support values'!$A:$D,3,FALSE)</f>
        <v>0</v>
      </c>
      <c r="Q5">
        <f>VLOOKUP(Data[[#This Row],[point]],'support values'!$A:$D,4,FALSE)</f>
        <v>258</v>
      </c>
      <c r="R5">
        <f>VLOOKUP(Data[[#This Row],[point]],shot_points[#All],2,FALSE)</f>
        <v>258</v>
      </c>
    </row>
    <row r="6" spans="1:18" x14ac:dyDescent="0.3">
      <c r="A6">
        <v>5</v>
      </c>
      <c r="B6">
        <v>2</v>
      </c>
      <c r="C6">
        <v>308</v>
      </c>
      <c r="G6">
        <v>0</v>
      </c>
      <c r="H6">
        <v>10</v>
      </c>
      <c r="I6">
        <f t="shared" si="0"/>
        <v>16.5</v>
      </c>
      <c r="K6">
        <v>5800</v>
      </c>
      <c r="L6">
        <v>5800</v>
      </c>
      <c r="M6">
        <v>400</v>
      </c>
      <c r="N6">
        <v>0</v>
      </c>
      <c r="O6">
        <v>0</v>
      </c>
      <c r="P6">
        <f>VLOOKUP(Data[[#This Row],[point]],'support values'!$A:$D,3,FALSE)</f>
        <v>0</v>
      </c>
      <c r="Q6">
        <f>VLOOKUP(Data[[#This Row],[point]],'support values'!$A:$D,4,FALSE)</f>
        <v>258</v>
      </c>
      <c r="R6">
        <f>VLOOKUP(Data[[#This Row],[point]],shot_points[#All],2,FALSE)</f>
        <v>258</v>
      </c>
    </row>
    <row r="7" spans="1:18" x14ac:dyDescent="0.3">
      <c r="A7">
        <v>6</v>
      </c>
      <c r="B7">
        <v>2</v>
      </c>
      <c r="C7">
        <v>308</v>
      </c>
      <c r="G7">
        <v>0</v>
      </c>
      <c r="H7">
        <v>7</v>
      </c>
      <c r="I7">
        <f t="shared" si="0"/>
        <v>13.5</v>
      </c>
      <c r="K7">
        <v>5800</v>
      </c>
      <c r="L7">
        <v>5800</v>
      </c>
      <c r="M7">
        <v>400</v>
      </c>
      <c r="N7">
        <v>0</v>
      </c>
      <c r="O7">
        <v>0</v>
      </c>
      <c r="P7">
        <f>VLOOKUP(Data[[#This Row],[point]],'support values'!$A:$D,3,FALSE)</f>
        <v>0</v>
      </c>
      <c r="Q7">
        <f>VLOOKUP(Data[[#This Row],[point]],'support values'!$A:$D,4,FALSE)</f>
        <v>258</v>
      </c>
      <c r="R7">
        <f>VLOOKUP(Data[[#This Row],[point]],shot_points[#All],2,FALSE)</f>
        <v>258</v>
      </c>
    </row>
    <row r="8" spans="1:18" x14ac:dyDescent="0.3">
      <c r="A8">
        <v>7</v>
      </c>
      <c r="B8">
        <v>2</v>
      </c>
      <c r="C8">
        <v>305</v>
      </c>
      <c r="G8">
        <v>0</v>
      </c>
      <c r="H8">
        <v>-8</v>
      </c>
      <c r="I8">
        <f t="shared" si="0"/>
        <v>-14.5</v>
      </c>
      <c r="K8">
        <v>5800</v>
      </c>
      <c r="L8">
        <v>5800</v>
      </c>
      <c r="M8">
        <v>400</v>
      </c>
      <c r="N8">
        <v>0</v>
      </c>
      <c r="O8">
        <v>0</v>
      </c>
      <c r="P8">
        <f>VLOOKUP(Data[[#This Row],[point]],'support values'!$A:$D,3,FALSE)</f>
        <v>0</v>
      </c>
      <c r="Q8">
        <f>VLOOKUP(Data[[#This Row],[point]],'support values'!$A:$D,4,FALSE)</f>
        <v>258</v>
      </c>
      <c r="R8">
        <f>VLOOKUP(Data[[#This Row],[point]],shot_points[#All],2,FALSE)</f>
        <v>258</v>
      </c>
    </row>
    <row r="9" spans="1:18" x14ac:dyDescent="0.3">
      <c r="A9">
        <v>8</v>
      </c>
      <c r="B9">
        <v>2</v>
      </c>
      <c r="C9">
        <v>306.5</v>
      </c>
      <c r="G9">
        <v>0</v>
      </c>
      <c r="H9">
        <v>5</v>
      </c>
      <c r="I9">
        <f t="shared" si="0"/>
        <v>11.5</v>
      </c>
      <c r="K9">
        <v>5800</v>
      </c>
      <c r="L9">
        <v>5800</v>
      </c>
      <c r="M9">
        <v>400</v>
      </c>
      <c r="N9">
        <v>0</v>
      </c>
      <c r="O9">
        <v>0</v>
      </c>
      <c r="P9">
        <f>VLOOKUP(Data[[#This Row],[point]],'support values'!$A:$D,3,FALSE)</f>
        <v>0</v>
      </c>
      <c r="Q9">
        <f>VLOOKUP(Data[[#This Row],[point]],'support values'!$A:$D,4,FALSE)</f>
        <v>258</v>
      </c>
      <c r="R9">
        <f>VLOOKUP(Data[[#This Row],[point]],shot_points[#All],2,FALSE)</f>
        <v>258</v>
      </c>
    </row>
    <row r="10" spans="1:18" x14ac:dyDescent="0.3">
      <c r="A10">
        <v>9</v>
      </c>
      <c r="B10">
        <v>2</v>
      </c>
      <c r="C10">
        <v>308</v>
      </c>
      <c r="G10">
        <v>0</v>
      </c>
      <c r="H10">
        <v>10</v>
      </c>
      <c r="I10">
        <f t="shared" si="0"/>
        <v>16.5</v>
      </c>
      <c r="K10">
        <v>5600</v>
      </c>
      <c r="L10">
        <v>5800</v>
      </c>
      <c r="M10">
        <v>400</v>
      </c>
      <c r="N10">
        <v>0</v>
      </c>
      <c r="O10">
        <v>0</v>
      </c>
      <c r="P10">
        <f>VLOOKUP(Data[[#This Row],[point]],'support values'!$A:$D,3,FALSE)</f>
        <v>0</v>
      </c>
      <c r="Q10">
        <f>VLOOKUP(Data[[#This Row],[point]],'support values'!$A:$D,4,FALSE)</f>
        <v>258</v>
      </c>
      <c r="R10">
        <f>VLOOKUP(Data[[#This Row],[point]],shot_points[#All],2,FALSE)</f>
        <v>258</v>
      </c>
    </row>
    <row r="11" spans="1:18" x14ac:dyDescent="0.3">
      <c r="A11">
        <v>10</v>
      </c>
      <c r="B11">
        <v>2</v>
      </c>
      <c r="C11">
        <v>308</v>
      </c>
      <c r="G11">
        <v>0</v>
      </c>
      <c r="H11">
        <v>2</v>
      </c>
      <c r="I11">
        <f t="shared" si="0"/>
        <v>8.5</v>
      </c>
      <c r="K11">
        <v>5600</v>
      </c>
      <c r="L11">
        <v>5800</v>
      </c>
      <c r="M11">
        <v>400</v>
      </c>
      <c r="N11">
        <v>0</v>
      </c>
      <c r="O11">
        <v>0</v>
      </c>
      <c r="P11">
        <f>VLOOKUP(Data[[#This Row],[point]],'support values'!$A:$D,3,FALSE)</f>
        <v>0</v>
      </c>
      <c r="Q11">
        <f>VLOOKUP(Data[[#This Row],[point]],'support values'!$A:$D,4,FALSE)</f>
        <v>258</v>
      </c>
      <c r="R11">
        <f>VLOOKUP(Data[[#This Row],[point]],shot_points[#All],2,FALSE)</f>
        <v>258</v>
      </c>
    </row>
    <row r="12" spans="1:18" x14ac:dyDescent="0.3">
      <c r="A12">
        <v>11</v>
      </c>
      <c r="B12">
        <v>2</v>
      </c>
      <c r="C12">
        <v>308</v>
      </c>
      <c r="G12">
        <v>8</v>
      </c>
      <c r="H12">
        <v>3</v>
      </c>
      <c r="I12">
        <f t="shared" si="0"/>
        <v>9.5</v>
      </c>
      <c r="J12" t="s">
        <v>15</v>
      </c>
      <c r="K12">
        <v>5600</v>
      </c>
      <c r="L12">
        <v>5800</v>
      </c>
      <c r="M12">
        <v>400</v>
      </c>
      <c r="N12">
        <v>0</v>
      </c>
      <c r="O12">
        <v>0</v>
      </c>
      <c r="P12">
        <f>VLOOKUP(Data[[#This Row],[point]],'support values'!$A:$D,3,FALSE)</f>
        <v>0</v>
      </c>
      <c r="Q12">
        <f>VLOOKUP(Data[[#This Row],[point]],'support values'!$A:$D,4,FALSE)</f>
        <v>258</v>
      </c>
      <c r="R12">
        <f>VLOOKUP(Data[[#This Row],[point]],shot_points[#All],2,FALSE)</f>
        <v>258</v>
      </c>
    </row>
    <row r="13" spans="1:18" x14ac:dyDescent="0.3">
      <c r="A13">
        <v>12</v>
      </c>
      <c r="B13">
        <v>2</v>
      </c>
      <c r="C13">
        <v>308</v>
      </c>
      <c r="G13">
        <v>5</v>
      </c>
      <c r="H13">
        <v>-1</v>
      </c>
      <c r="I13">
        <f t="shared" si="0"/>
        <v>-7.5</v>
      </c>
      <c r="J13" t="s">
        <v>16</v>
      </c>
      <c r="K13">
        <v>5700</v>
      </c>
      <c r="L13">
        <v>5800</v>
      </c>
      <c r="M13">
        <v>400</v>
      </c>
      <c r="N13">
        <v>0</v>
      </c>
      <c r="O13">
        <v>0</v>
      </c>
      <c r="P13">
        <f>VLOOKUP(Data[[#This Row],[point]],'support values'!$A:$D,3,FALSE)</f>
        <v>0</v>
      </c>
      <c r="Q13">
        <f>VLOOKUP(Data[[#This Row],[point]],'support values'!$A:$D,4,FALSE)</f>
        <v>258</v>
      </c>
      <c r="R13">
        <f>VLOOKUP(Data[[#This Row],[point]],shot_points[#All],2,FALSE)</f>
        <v>258</v>
      </c>
    </row>
    <row r="14" spans="1:18" x14ac:dyDescent="0.3">
      <c r="A14">
        <v>13</v>
      </c>
      <c r="B14">
        <v>2</v>
      </c>
      <c r="C14">
        <v>308</v>
      </c>
      <c r="G14">
        <v>5</v>
      </c>
      <c r="H14">
        <v>5</v>
      </c>
      <c r="I14">
        <f t="shared" si="0"/>
        <v>11.5</v>
      </c>
      <c r="K14">
        <v>5700</v>
      </c>
      <c r="L14">
        <v>5800</v>
      </c>
      <c r="M14">
        <v>400</v>
      </c>
      <c r="N14">
        <v>0</v>
      </c>
      <c r="O14">
        <v>0</v>
      </c>
      <c r="P14">
        <f>VLOOKUP(Data[[#This Row],[point]],'support values'!$A:$D,3,FALSE)</f>
        <v>0</v>
      </c>
      <c r="Q14">
        <f>VLOOKUP(Data[[#This Row],[point]],'support values'!$A:$D,4,FALSE)</f>
        <v>258</v>
      </c>
      <c r="R14">
        <f>VLOOKUP(Data[[#This Row],[point]],shot_points[#All],2,FALSE)</f>
        <v>258</v>
      </c>
    </row>
    <row r="15" spans="1:18" x14ac:dyDescent="0.3">
      <c r="A15">
        <v>14</v>
      </c>
      <c r="B15">
        <v>2</v>
      </c>
      <c r="C15">
        <v>308</v>
      </c>
      <c r="G15">
        <v>10</v>
      </c>
      <c r="H15">
        <v>2</v>
      </c>
      <c r="I15">
        <f t="shared" si="0"/>
        <v>8.5</v>
      </c>
      <c r="K15">
        <v>5700</v>
      </c>
      <c r="L15">
        <v>5800</v>
      </c>
      <c r="M15">
        <v>400</v>
      </c>
      <c r="N15">
        <v>0</v>
      </c>
      <c r="O15">
        <v>0</v>
      </c>
      <c r="P15">
        <f>VLOOKUP(Data[[#This Row],[point]],'support values'!$A:$D,3,FALSE)</f>
        <v>0</v>
      </c>
      <c r="Q15">
        <f>VLOOKUP(Data[[#This Row],[point]],'support values'!$A:$D,4,FALSE)</f>
        <v>258</v>
      </c>
      <c r="R15">
        <f>VLOOKUP(Data[[#This Row],[point]],shot_points[#All],2,FALSE)</f>
        <v>258</v>
      </c>
    </row>
    <row r="16" spans="1:18" x14ac:dyDescent="0.3">
      <c r="A16">
        <v>15</v>
      </c>
      <c r="B16">
        <v>2</v>
      </c>
      <c r="C16">
        <v>308</v>
      </c>
      <c r="G16">
        <v>5</v>
      </c>
      <c r="H16">
        <v>5</v>
      </c>
      <c r="I16">
        <f t="shared" si="0"/>
        <v>11.5</v>
      </c>
      <c r="K16">
        <v>5750</v>
      </c>
      <c r="L16">
        <v>5800</v>
      </c>
      <c r="M16">
        <v>400</v>
      </c>
      <c r="N16">
        <v>0</v>
      </c>
      <c r="O16">
        <v>0</v>
      </c>
      <c r="P16">
        <f>VLOOKUP(Data[[#This Row],[point]],'support values'!$A:$D,3,FALSE)</f>
        <v>0</v>
      </c>
      <c r="Q16">
        <f>VLOOKUP(Data[[#This Row],[point]],'support values'!$A:$D,4,FALSE)</f>
        <v>258</v>
      </c>
      <c r="R16">
        <f>VLOOKUP(Data[[#This Row],[point]],shot_points[#All],2,FALSE)</f>
        <v>258</v>
      </c>
    </row>
    <row r="17" spans="1:18" x14ac:dyDescent="0.3">
      <c r="A17">
        <v>16</v>
      </c>
      <c r="B17">
        <v>2</v>
      </c>
      <c r="C17">
        <v>308</v>
      </c>
      <c r="G17">
        <v>5</v>
      </c>
      <c r="H17">
        <v>7</v>
      </c>
      <c r="I17">
        <f t="shared" si="0"/>
        <v>13.5</v>
      </c>
      <c r="K17">
        <v>5750</v>
      </c>
      <c r="L17">
        <v>5800</v>
      </c>
      <c r="M17">
        <v>400</v>
      </c>
      <c r="N17">
        <v>0</v>
      </c>
      <c r="O17">
        <v>0</v>
      </c>
      <c r="P17">
        <f>VLOOKUP(Data[[#This Row],[point]],'support values'!$A:$D,3,FALSE)</f>
        <v>0</v>
      </c>
      <c r="Q17">
        <f>VLOOKUP(Data[[#This Row],[point]],'support values'!$A:$D,4,FALSE)</f>
        <v>258</v>
      </c>
      <c r="R17">
        <f>VLOOKUP(Data[[#This Row],[point]],shot_points[#All],2,FALSE)</f>
        <v>258</v>
      </c>
    </row>
    <row r="18" spans="1:18" x14ac:dyDescent="0.3">
      <c r="A18">
        <v>17</v>
      </c>
      <c r="B18">
        <v>2</v>
      </c>
      <c r="C18">
        <v>306</v>
      </c>
      <c r="G18">
        <v>10</v>
      </c>
      <c r="H18">
        <v>0</v>
      </c>
      <c r="I18">
        <f t="shared" si="0"/>
        <v>0</v>
      </c>
      <c r="K18">
        <v>5750</v>
      </c>
      <c r="L18">
        <v>5800</v>
      </c>
      <c r="M18">
        <v>400</v>
      </c>
      <c r="N18">
        <v>0</v>
      </c>
      <c r="O18">
        <v>0</v>
      </c>
      <c r="P18">
        <f>VLOOKUP(Data[[#This Row],[point]],'support values'!$A:$D,3,FALSE)</f>
        <v>0</v>
      </c>
      <c r="Q18">
        <f>VLOOKUP(Data[[#This Row],[point]],'support values'!$A:$D,4,FALSE)</f>
        <v>258</v>
      </c>
      <c r="R18">
        <f>VLOOKUP(Data[[#This Row],[point]],shot_points[#All],2,FALSE)</f>
        <v>258</v>
      </c>
    </row>
    <row r="19" spans="1:18" x14ac:dyDescent="0.3">
      <c r="A19">
        <v>18</v>
      </c>
      <c r="B19">
        <v>2</v>
      </c>
      <c r="C19">
        <v>306</v>
      </c>
      <c r="G19">
        <v>0</v>
      </c>
      <c r="H19">
        <v>-15</v>
      </c>
      <c r="I19">
        <f t="shared" si="0"/>
        <v>-21.5</v>
      </c>
      <c r="K19" t="s">
        <v>17</v>
      </c>
      <c r="L19" t="s">
        <v>17</v>
      </c>
      <c r="M19">
        <v>400</v>
      </c>
      <c r="N19">
        <v>0</v>
      </c>
      <c r="O19">
        <v>0</v>
      </c>
      <c r="P19">
        <f>VLOOKUP(Data[[#This Row],[point]],'support values'!$A:$D,3,FALSE)</f>
        <v>0</v>
      </c>
      <c r="Q19">
        <f>VLOOKUP(Data[[#This Row],[point]],'support values'!$A:$D,4,FALSE)</f>
        <v>258</v>
      </c>
      <c r="R19">
        <f>VLOOKUP(Data[[#This Row],[point]],shot_points[#All],2,FALSE)</f>
        <v>258</v>
      </c>
    </row>
    <row r="20" spans="1:18" x14ac:dyDescent="0.3">
      <c r="A20">
        <v>19</v>
      </c>
      <c r="B20">
        <v>2</v>
      </c>
      <c r="C20">
        <v>306</v>
      </c>
      <c r="G20">
        <v>0</v>
      </c>
      <c r="H20">
        <v>-3</v>
      </c>
      <c r="I20">
        <f t="shared" si="0"/>
        <v>-9.5</v>
      </c>
      <c r="K20">
        <v>5750</v>
      </c>
      <c r="L20">
        <v>5800</v>
      </c>
      <c r="M20">
        <v>50</v>
      </c>
      <c r="N20">
        <v>0</v>
      </c>
      <c r="O20">
        <v>0</v>
      </c>
      <c r="P20">
        <f>VLOOKUP(Data[[#This Row],[point]],'support values'!$A:$D,3,FALSE)</f>
        <v>0</v>
      </c>
      <c r="Q20">
        <f>VLOOKUP(Data[[#This Row],[point]],'support values'!$A:$D,4,FALSE)</f>
        <v>258</v>
      </c>
      <c r="R20">
        <f>VLOOKUP(Data[[#This Row],[point]],shot_points[#All],2,FALSE)</f>
        <v>258</v>
      </c>
    </row>
    <row r="21" spans="1:18" x14ac:dyDescent="0.3">
      <c r="A21">
        <v>20</v>
      </c>
      <c r="B21">
        <v>2</v>
      </c>
      <c r="C21">
        <v>306</v>
      </c>
      <c r="G21">
        <v>0</v>
      </c>
      <c r="H21">
        <v>0</v>
      </c>
      <c r="I21">
        <f t="shared" si="0"/>
        <v>0</v>
      </c>
      <c r="K21">
        <v>5750</v>
      </c>
      <c r="L21">
        <v>5800</v>
      </c>
      <c r="M21">
        <v>50</v>
      </c>
      <c r="N21">
        <v>0</v>
      </c>
      <c r="O21">
        <v>0</v>
      </c>
      <c r="P21">
        <f>VLOOKUP(Data[[#This Row],[point]],'support values'!$A:$D,3,FALSE)</f>
        <v>0</v>
      </c>
      <c r="Q21">
        <f>VLOOKUP(Data[[#This Row],[point]],'support values'!$A:$D,4,FALSE)</f>
        <v>258</v>
      </c>
      <c r="R21">
        <f>VLOOKUP(Data[[#This Row],[point]],shot_points[#All],2,FALSE)</f>
        <v>258</v>
      </c>
    </row>
    <row r="22" spans="1:18" x14ac:dyDescent="0.3">
      <c r="A22">
        <v>21</v>
      </c>
      <c r="B22">
        <v>2</v>
      </c>
      <c r="C22">
        <v>307</v>
      </c>
      <c r="G22">
        <v>10</v>
      </c>
      <c r="H22">
        <v>-5</v>
      </c>
      <c r="I22">
        <f t="shared" si="0"/>
        <v>-11.5</v>
      </c>
      <c r="K22">
        <v>5750</v>
      </c>
      <c r="L22">
        <v>5800</v>
      </c>
      <c r="M22">
        <v>50</v>
      </c>
      <c r="N22">
        <v>0</v>
      </c>
      <c r="O22">
        <v>0</v>
      </c>
      <c r="P22">
        <f>VLOOKUP(Data[[#This Row],[point]],'support values'!$A:$D,3,FALSE)</f>
        <v>0</v>
      </c>
      <c r="Q22">
        <f>VLOOKUP(Data[[#This Row],[point]],'support values'!$A:$D,4,FALSE)</f>
        <v>258</v>
      </c>
      <c r="R22">
        <f>VLOOKUP(Data[[#This Row],[point]],shot_points[#All],2,FALSE)</f>
        <v>258</v>
      </c>
    </row>
    <row r="23" spans="1:18" x14ac:dyDescent="0.3">
      <c r="A23">
        <v>22</v>
      </c>
      <c r="B23">
        <v>2</v>
      </c>
      <c r="C23">
        <v>307</v>
      </c>
      <c r="G23">
        <v>0</v>
      </c>
      <c r="H23">
        <v>10</v>
      </c>
      <c r="I23">
        <f t="shared" si="0"/>
        <v>16.5</v>
      </c>
      <c r="K23">
        <v>5750</v>
      </c>
      <c r="L23">
        <v>5800</v>
      </c>
      <c r="M23">
        <v>50</v>
      </c>
      <c r="N23">
        <v>0</v>
      </c>
      <c r="O23">
        <v>0</v>
      </c>
      <c r="P23">
        <f>VLOOKUP(Data[[#This Row],[point]],'support values'!$A:$D,3,FALSE)</f>
        <v>0</v>
      </c>
      <c r="Q23">
        <f>VLOOKUP(Data[[#This Row],[point]],'support values'!$A:$D,4,FALSE)</f>
        <v>258</v>
      </c>
      <c r="R23">
        <f>VLOOKUP(Data[[#This Row],[point]],shot_points[#All],2,FALSE)</f>
        <v>258</v>
      </c>
    </row>
    <row r="24" spans="1:18" x14ac:dyDescent="0.3">
      <c r="A24">
        <v>23</v>
      </c>
      <c r="B24">
        <v>2</v>
      </c>
      <c r="C24">
        <v>307</v>
      </c>
      <c r="G24">
        <v>0</v>
      </c>
      <c r="H24">
        <v>-20</v>
      </c>
      <c r="I24">
        <f t="shared" si="0"/>
        <v>-26.5</v>
      </c>
      <c r="J24" t="s">
        <v>20</v>
      </c>
      <c r="K24" t="s">
        <v>17</v>
      </c>
      <c r="L24" t="s">
        <v>17</v>
      </c>
      <c r="M24">
        <v>50</v>
      </c>
      <c r="N24">
        <v>0</v>
      </c>
      <c r="O24">
        <v>0</v>
      </c>
      <c r="P24">
        <f>VLOOKUP(Data[[#This Row],[point]],'support values'!$A:$D,3,FALSE)</f>
        <v>0</v>
      </c>
      <c r="Q24">
        <f>VLOOKUP(Data[[#This Row],[point]],'support values'!$A:$D,4,FALSE)</f>
        <v>258</v>
      </c>
      <c r="R24">
        <f>VLOOKUP(Data[[#This Row],[point]],shot_points[#All],2,FALSE)</f>
        <v>258</v>
      </c>
    </row>
    <row r="25" spans="1:18" x14ac:dyDescent="0.3">
      <c r="A25">
        <v>24</v>
      </c>
      <c r="B25">
        <v>2</v>
      </c>
      <c r="C25">
        <v>307</v>
      </c>
      <c r="G25">
        <v>10</v>
      </c>
      <c r="H25">
        <v>0</v>
      </c>
      <c r="I25">
        <f t="shared" si="0"/>
        <v>0</v>
      </c>
      <c r="K25">
        <v>5750</v>
      </c>
      <c r="L25">
        <v>5800</v>
      </c>
      <c r="M25">
        <v>100</v>
      </c>
      <c r="N25">
        <v>0</v>
      </c>
      <c r="O25">
        <v>0</v>
      </c>
      <c r="P25">
        <f>VLOOKUP(Data[[#This Row],[point]],'support values'!$A:$D,3,FALSE)</f>
        <v>0</v>
      </c>
      <c r="Q25">
        <f>VLOOKUP(Data[[#This Row],[point]],'support values'!$A:$D,4,FALSE)</f>
        <v>258</v>
      </c>
      <c r="R25">
        <f>VLOOKUP(Data[[#This Row],[point]],shot_points[#All],2,FALSE)</f>
        <v>258</v>
      </c>
    </row>
    <row r="26" spans="1:18" x14ac:dyDescent="0.3">
      <c r="A26">
        <v>25</v>
      </c>
      <c r="B26">
        <v>0</v>
      </c>
      <c r="C26">
        <v>325</v>
      </c>
      <c r="G26">
        <v>0</v>
      </c>
      <c r="H26">
        <v>0</v>
      </c>
      <c r="I26">
        <f t="shared" si="0"/>
        <v>0</v>
      </c>
      <c r="K26">
        <v>5750</v>
      </c>
      <c r="L26">
        <v>5800</v>
      </c>
      <c r="M26">
        <v>100</v>
      </c>
      <c r="N26">
        <v>0</v>
      </c>
      <c r="O26">
        <v>0</v>
      </c>
      <c r="P26">
        <f>VLOOKUP(Data[[#This Row],[point]],'support values'!$A:$D,3,FALSE)</f>
        <v>0</v>
      </c>
      <c r="Q26">
        <f>VLOOKUP(Data[[#This Row],[point]],'support values'!$A:$D,4,FALSE)</f>
        <v>91</v>
      </c>
      <c r="R26">
        <f>VLOOKUP(Data[[#This Row],[point]],shot_points[#All],2,FALSE)</f>
        <v>91</v>
      </c>
    </row>
    <row r="27" spans="1:18" x14ac:dyDescent="0.3">
      <c r="A27">
        <v>26</v>
      </c>
      <c r="B27">
        <v>0</v>
      </c>
      <c r="C27">
        <v>325</v>
      </c>
      <c r="G27">
        <v>0</v>
      </c>
      <c r="H27">
        <v>0</v>
      </c>
      <c r="I27">
        <f t="shared" si="0"/>
        <v>0</v>
      </c>
      <c r="K27">
        <v>5750</v>
      </c>
      <c r="L27">
        <v>5800</v>
      </c>
      <c r="M27">
        <v>100</v>
      </c>
      <c r="N27">
        <v>0</v>
      </c>
      <c r="O27">
        <v>0</v>
      </c>
      <c r="P27">
        <f>VLOOKUP(Data[[#This Row],[point]],'support values'!$A:$D,3,FALSE)</f>
        <v>0</v>
      </c>
      <c r="Q27">
        <f>VLOOKUP(Data[[#This Row],[point]],'support values'!$A:$D,4,FALSE)</f>
        <v>91</v>
      </c>
      <c r="R27">
        <f>VLOOKUP(Data[[#This Row],[point]],shot_points[#All],2,FALSE)</f>
        <v>91</v>
      </c>
    </row>
    <row r="28" spans="1:18" x14ac:dyDescent="0.3">
      <c r="A28">
        <v>27</v>
      </c>
      <c r="B28">
        <v>0</v>
      </c>
      <c r="C28">
        <v>325</v>
      </c>
      <c r="G28">
        <v>0</v>
      </c>
      <c r="H28">
        <v>0</v>
      </c>
      <c r="I28">
        <f t="shared" si="0"/>
        <v>0</v>
      </c>
      <c r="K28">
        <v>5750</v>
      </c>
      <c r="L28">
        <v>5800</v>
      </c>
      <c r="M28">
        <v>100</v>
      </c>
      <c r="N28">
        <v>0</v>
      </c>
      <c r="O28">
        <v>0</v>
      </c>
      <c r="P28">
        <f>VLOOKUP(Data[[#This Row],[point]],'support values'!$A:$D,3,FALSE)</f>
        <v>0</v>
      </c>
      <c r="Q28">
        <f>VLOOKUP(Data[[#This Row],[point]],'support values'!$A:$D,4,FALSE)</f>
        <v>91</v>
      </c>
      <c r="R28">
        <f>VLOOKUP(Data[[#This Row],[point]],shot_points[#All],2,FALSE)</f>
        <v>91</v>
      </c>
    </row>
    <row r="29" spans="1:18" x14ac:dyDescent="0.3">
      <c r="A29">
        <v>28</v>
      </c>
      <c r="B29">
        <v>4</v>
      </c>
      <c r="C29">
        <v>300</v>
      </c>
      <c r="G29">
        <v>20</v>
      </c>
      <c r="H29">
        <v>-55</v>
      </c>
      <c r="I29">
        <f t="shared" si="0"/>
        <v>-61.5</v>
      </c>
      <c r="J29" t="s">
        <v>22</v>
      </c>
      <c r="K29">
        <v>5750</v>
      </c>
      <c r="L29">
        <v>5800</v>
      </c>
      <c r="M29">
        <v>100</v>
      </c>
      <c r="N29">
        <v>0</v>
      </c>
      <c r="O29">
        <v>0</v>
      </c>
      <c r="P29">
        <f>VLOOKUP(Data[[#This Row],[point]],'support values'!$A:$D,3,FALSE)</f>
        <v>105</v>
      </c>
      <c r="Q29">
        <f>VLOOKUP(Data[[#This Row],[point]],'support values'!$A:$D,4,FALSE)</f>
        <v>320</v>
      </c>
      <c r="R29">
        <f>VLOOKUP(Data[[#This Row],[point]],shot_points[#All],2,FALSE)</f>
        <v>340</v>
      </c>
    </row>
    <row r="30" spans="1:18" x14ac:dyDescent="0.3">
      <c r="A30">
        <v>29</v>
      </c>
      <c r="B30">
        <v>4</v>
      </c>
      <c r="C30">
        <v>307</v>
      </c>
      <c r="G30">
        <v>20</v>
      </c>
      <c r="H30">
        <v>3</v>
      </c>
      <c r="I30">
        <f t="shared" si="0"/>
        <v>9.5</v>
      </c>
      <c r="K30">
        <v>5750</v>
      </c>
      <c r="L30">
        <v>5800</v>
      </c>
      <c r="M30">
        <v>100</v>
      </c>
      <c r="N30">
        <v>0</v>
      </c>
      <c r="O30">
        <v>0</v>
      </c>
      <c r="P30">
        <f>VLOOKUP(Data[[#This Row],[point]],'support values'!$A:$D,3,FALSE)</f>
        <v>105</v>
      </c>
      <c r="Q30">
        <f>VLOOKUP(Data[[#This Row],[point]],'support values'!$A:$D,4,FALSE)</f>
        <v>320</v>
      </c>
      <c r="R30">
        <f>VLOOKUP(Data[[#This Row],[point]],shot_points[#All],2,FALSE)</f>
        <v>340</v>
      </c>
    </row>
    <row r="31" spans="1:18" x14ac:dyDescent="0.3">
      <c r="A31">
        <v>30</v>
      </c>
      <c r="B31">
        <v>4</v>
      </c>
      <c r="C31">
        <v>305</v>
      </c>
      <c r="G31">
        <v>20</v>
      </c>
      <c r="H31">
        <v>3</v>
      </c>
      <c r="I31">
        <f t="shared" si="0"/>
        <v>9.5</v>
      </c>
      <c r="K31">
        <v>5750</v>
      </c>
      <c r="L31">
        <v>5800</v>
      </c>
      <c r="M31">
        <v>100</v>
      </c>
      <c r="N31">
        <v>0</v>
      </c>
      <c r="O31">
        <v>0</v>
      </c>
      <c r="P31">
        <f>VLOOKUP(Data[[#This Row],[point]],'support values'!$A:$D,3,FALSE)</f>
        <v>105</v>
      </c>
      <c r="Q31">
        <f>VLOOKUP(Data[[#This Row],[point]],'support values'!$A:$D,4,FALSE)</f>
        <v>320</v>
      </c>
      <c r="R31">
        <f>VLOOKUP(Data[[#This Row],[point]],shot_points[#All],2,FALSE)</f>
        <v>340</v>
      </c>
    </row>
    <row r="32" spans="1:18" x14ac:dyDescent="0.3">
      <c r="A32">
        <v>31</v>
      </c>
      <c r="B32">
        <v>4</v>
      </c>
      <c r="C32">
        <v>303</v>
      </c>
      <c r="G32">
        <v>25</v>
      </c>
      <c r="H32">
        <v>2</v>
      </c>
      <c r="I32">
        <f t="shared" si="0"/>
        <v>8.5</v>
      </c>
      <c r="K32">
        <v>5750</v>
      </c>
      <c r="L32">
        <v>5800</v>
      </c>
      <c r="M32">
        <v>100</v>
      </c>
      <c r="N32">
        <v>0</v>
      </c>
      <c r="O32">
        <v>0</v>
      </c>
      <c r="P32">
        <f>VLOOKUP(Data[[#This Row],[point]],'support values'!$A:$D,3,FALSE)</f>
        <v>105</v>
      </c>
      <c r="Q32">
        <f>VLOOKUP(Data[[#This Row],[point]],'support values'!$A:$D,4,FALSE)</f>
        <v>320</v>
      </c>
      <c r="R32">
        <f>VLOOKUP(Data[[#This Row],[point]],shot_points[#All],2,FALSE)</f>
        <v>340</v>
      </c>
    </row>
    <row r="33" spans="1:18" x14ac:dyDescent="0.3">
      <c r="A33">
        <v>32</v>
      </c>
      <c r="B33">
        <v>4</v>
      </c>
      <c r="C33">
        <v>302</v>
      </c>
      <c r="G33">
        <v>25</v>
      </c>
      <c r="H33">
        <v>-5</v>
      </c>
      <c r="I33">
        <f t="shared" si="0"/>
        <v>-11.5</v>
      </c>
      <c r="K33">
        <v>5750</v>
      </c>
      <c r="L33">
        <v>5800</v>
      </c>
      <c r="M33">
        <v>100</v>
      </c>
      <c r="N33">
        <v>0</v>
      </c>
      <c r="O33">
        <v>0</v>
      </c>
      <c r="P33">
        <f>VLOOKUP(Data[[#This Row],[point]],'support values'!$A:$D,3,FALSE)</f>
        <v>105</v>
      </c>
      <c r="Q33">
        <f>VLOOKUP(Data[[#This Row],[point]],'support values'!$A:$D,4,FALSE)</f>
        <v>320</v>
      </c>
      <c r="R33">
        <f>VLOOKUP(Data[[#This Row],[point]],shot_points[#All],2,FALSE)</f>
        <v>340</v>
      </c>
    </row>
    <row r="34" spans="1:18" x14ac:dyDescent="0.3">
      <c r="A34">
        <v>33</v>
      </c>
      <c r="B34">
        <v>4</v>
      </c>
      <c r="C34">
        <v>302.5</v>
      </c>
      <c r="G34">
        <v>25</v>
      </c>
      <c r="H34">
        <v>0</v>
      </c>
      <c r="I34">
        <f t="shared" ref="I34:I60" si="1">_xlfn.LET(_xlpm.Direction,SIGN(H34), H34+_xlpm.Direction*13/2)</f>
        <v>0</v>
      </c>
      <c r="K34">
        <v>5750</v>
      </c>
      <c r="L34">
        <v>5800</v>
      </c>
      <c r="M34">
        <v>100</v>
      </c>
      <c r="N34">
        <v>0</v>
      </c>
      <c r="O34">
        <v>0</v>
      </c>
      <c r="P34">
        <f>VLOOKUP(Data[[#This Row],[point]],'support values'!$A:$D,3,FALSE)</f>
        <v>105</v>
      </c>
      <c r="Q34">
        <f>VLOOKUP(Data[[#This Row],[point]],'support values'!$A:$D,4,FALSE)</f>
        <v>320</v>
      </c>
      <c r="R34">
        <f>VLOOKUP(Data[[#This Row],[point]],shot_points[#All],2,FALSE)</f>
        <v>340</v>
      </c>
    </row>
    <row r="35" spans="1:18" x14ac:dyDescent="0.3">
      <c r="A35">
        <v>34</v>
      </c>
      <c r="B35">
        <v>4</v>
      </c>
      <c r="C35">
        <v>302.5</v>
      </c>
      <c r="G35">
        <v>25</v>
      </c>
      <c r="H35">
        <v>1</v>
      </c>
      <c r="I35">
        <f t="shared" si="1"/>
        <v>7.5</v>
      </c>
      <c r="K35">
        <v>5750</v>
      </c>
      <c r="L35">
        <v>5800</v>
      </c>
      <c r="M35">
        <v>100</v>
      </c>
      <c r="N35">
        <v>0</v>
      </c>
      <c r="O35">
        <v>0</v>
      </c>
      <c r="P35">
        <f>VLOOKUP(Data[[#This Row],[point]],'support values'!$A:$D,3,FALSE)</f>
        <v>105</v>
      </c>
      <c r="Q35">
        <f>VLOOKUP(Data[[#This Row],[point]],'support values'!$A:$D,4,FALSE)</f>
        <v>320</v>
      </c>
      <c r="R35">
        <f>VLOOKUP(Data[[#This Row],[point]],shot_points[#All],2,FALSE)</f>
        <v>340</v>
      </c>
    </row>
    <row r="36" spans="1:18" x14ac:dyDescent="0.3">
      <c r="A36">
        <v>35</v>
      </c>
      <c r="B36">
        <v>4</v>
      </c>
      <c r="C36">
        <v>302.5</v>
      </c>
      <c r="G36">
        <v>25</v>
      </c>
      <c r="H36">
        <v>-7</v>
      </c>
      <c r="I36">
        <f t="shared" si="1"/>
        <v>-13.5</v>
      </c>
      <c r="K36">
        <v>5750</v>
      </c>
      <c r="L36">
        <v>5800</v>
      </c>
      <c r="M36">
        <v>100</v>
      </c>
      <c r="N36">
        <v>0</v>
      </c>
      <c r="O36">
        <v>0</v>
      </c>
      <c r="P36">
        <f>VLOOKUP(Data[[#This Row],[point]],'support values'!$A:$D,3,FALSE)</f>
        <v>105</v>
      </c>
      <c r="Q36">
        <f>VLOOKUP(Data[[#This Row],[point]],'support values'!$A:$D,4,FALSE)</f>
        <v>320</v>
      </c>
      <c r="R36">
        <f>VLOOKUP(Data[[#This Row],[point]],shot_points[#All],2,FALSE)</f>
        <v>340</v>
      </c>
    </row>
    <row r="37" spans="1:18" x14ac:dyDescent="0.3">
      <c r="A37">
        <v>36</v>
      </c>
      <c r="B37">
        <v>4</v>
      </c>
      <c r="C37">
        <v>302.5</v>
      </c>
      <c r="G37">
        <v>30</v>
      </c>
      <c r="H37">
        <v>0</v>
      </c>
      <c r="I37">
        <f t="shared" si="1"/>
        <v>0</v>
      </c>
      <c r="K37">
        <v>5750</v>
      </c>
      <c r="L37">
        <v>5800</v>
      </c>
      <c r="M37">
        <v>100</v>
      </c>
      <c r="N37">
        <v>0</v>
      </c>
      <c r="O37">
        <v>0</v>
      </c>
      <c r="P37">
        <f>VLOOKUP(Data[[#This Row],[point]],'support values'!$A:$D,3,FALSE)</f>
        <v>105</v>
      </c>
      <c r="Q37">
        <f>VLOOKUP(Data[[#This Row],[point]],'support values'!$A:$D,4,FALSE)</f>
        <v>320</v>
      </c>
      <c r="R37">
        <f>VLOOKUP(Data[[#This Row],[point]],shot_points[#All],2,FALSE)</f>
        <v>340</v>
      </c>
    </row>
    <row r="38" spans="1:18" x14ac:dyDescent="0.3">
      <c r="A38">
        <v>37</v>
      </c>
      <c r="B38">
        <v>6</v>
      </c>
      <c r="C38">
        <v>302.5</v>
      </c>
      <c r="G38">
        <v>-5</v>
      </c>
      <c r="H38">
        <v>0</v>
      </c>
      <c r="I38">
        <f t="shared" si="1"/>
        <v>0</v>
      </c>
      <c r="J38" t="s">
        <v>23</v>
      </c>
      <c r="K38">
        <v>5750</v>
      </c>
      <c r="L38">
        <v>5800</v>
      </c>
      <c r="M38">
        <v>100</v>
      </c>
      <c r="N38">
        <v>0</v>
      </c>
      <c r="O38">
        <v>0</v>
      </c>
      <c r="P38">
        <f>VLOOKUP(Data[[#This Row],[point]],'support values'!$A:$D,3,FALSE)</f>
        <v>-98</v>
      </c>
      <c r="Q38">
        <f>VLOOKUP(Data[[#This Row],[point]],'support values'!$A:$D,4,FALSE)</f>
        <v>321</v>
      </c>
      <c r="R38">
        <f>VLOOKUP(Data[[#This Row],[point]],shot_points[#All],2,FALSE)</f>
        <v>340</v>
      </c>
    </row>
    <row r="39" spans="1:18" x14ac:dyDescent="0.3">
      <c r="A39">
        <v>38</v>
      </c>
      <c r="B39">
        <v>6</v>
      </c>
      <c r="C39">
        <v>302.5</v>
      </c>
      <c r="G39">
        <v>-10</v>
      </c>
      <c r="H39">
        <v>0</v>
      </c>
      <c r="I39">
        <f t="shared" si="1"/>
        <v>0</v>
      </c>
      <c r="J39" t="s">
        <v>23</v>
      </c>
      <c r="K39">
        <v>5750</v>
      </c>
      <c r="L39">
        <v>5800</v>
      </c>
      <c r="M39">
        <v>100</v>
      </c>
      <c r="N39">
        <v>0</v>
      </c>
      <c r="O39">
        <v>0</v>
      </c>
      <c r="P39">
        <f>VLOOKUP(Data[[#This Row],[point]],'support values'!$A:$D,3,FALSE)</f>
        <v>-98</v>
      </c>
      <c r="Q39">
        <f>VLOOKUP(Data[[#This Row],[point]],'support values'!$A:$D,4,FALSE)</f>
        <v>321</v>
      </c>
      <c r="R39">
        <f>VLOOKUP(Data[[#This Row],[point]],shot_points[#All],2,FALSE)</f>
        <v>340</v>
      </c>
    </row>
    <row r="40" spans="1:18" x14ac:dyDescent="0.3">
      <c r="A40">
        <v>39</v>
      </c>
      <c r="B40">
        <v>6</v>
      </c>
      <c r="C40">
        <v>302.5</v>
      </c>
      <c r="G40">
        <v>-10</v>
      </c>
      <c r="H40">
        <v>-4</v>
      </c>
      <c r="I40">
        <f t="shared" si="1"/>
        <v>-10.5</v>
      </c>
      <c r="J40" t="s">
        <v>21</v>
      </c>
      <c r="K40">
        <v>5800</v>
      </c>
      <c r="L40">
        <v>5750</v>
      </c>
      <c r="M40">
        <v>100</v>
      </c>
      <c r="N40">
        <v>0</v>
      </c>
      <c r="O40">
        <v>0</v>
      </c>
      <c r="P40">
        <f>VLOOKUP(Data[[#This Row],[point]],'support values'!$A:$D,3,FALSE)</f>
        <v>-98</v>
      </c>
      <c r="Q40">
        <f>VLOOKUP(Data[[#This Row],[point]],'support values'!$A:$D,4,FALSE)</f>
        <v>321</v>
      </c>
      <c r="R40">
        <f>VLOOKUP(Data[[#This Row],[point]],shot_points[#All],2,FALSE)</f>
        <v>340</v>
      </c>
    </row>
    <row r="41" spans="1:18" x14ac:dyDescent="0.3">
      <c r="A41">
        <v>40</v>
      </c>
      <c r="B41">
        <v>6</v>
      </c>
      <c r="C41">
        <v>302.5</v>
      </c>
      <c r="G41">
        <v>10</v>
      </c>
      <c r="H41">
        <v>-1</v>
      </c>
      <c r="I41">
        <f t="shared" si="1"/>
        <v>-7.5</v>
      </c>
      <c r="J41" t="s">
        <v>21</v>
      </c>
      <c r="K41">
        <v>5800</v>
      </c>
      <c r="L41">
        <v>5750</v>
      </c>
      <c r="M41">
        <v>100</v>
      </c>
      <c r="N41">
        <v>0</v>
      </c>
      <c r="O41">
        <v>0</v>
      </c>
      <c r="P41">
        <f>VLOOKUP(Data[[#This Row],[point]],'support values'!$A:$D,3,FALSE)</f>
        <v>-98</v>
      </c>
      <c r="Q41">
        <f>VLOOKUP(Data[[#This Row],[point]],'support values'!$A:$D,4,FALSE)</f>
        <v>321</v>
      </c>
      <c r="R41">
        <f>VLOOKUP(Data[[#This Row],[point]],shot_points[#All],2,FALSE)</f>
        <v>340</v>
      </c>
    </row>
    <row r="42" spans="1:18" x14ac:dyDescent="0.3">
      <c r="A42">
        <v>41</v>
      </c>
      <c r="B42">
        <v>6</v>
      </c>
      <c r="C42">
        <v>302.5</v>
      </c>
      <c r="G42">
        <v>-10</v>
      </c>
      <c r="H42">
        <v>-10</v>
      </c>
      <c r="I42">
        <f t="shared" si="1"/>
        <v>-16.5</v>
      </c>
      <c r="K42">
        <v>5800</v>
      </c>
      <c r="L42">
        <v>5800</v>
      </c>
      <c r="M42">
        <v>100</v>
      </c>
      <c r="N42">
        <v>0</v>
      </c>
      <c r="O42">
        <v>0</v>
      </c>
      <c r="P42">
        <f>VLOOKUP(Data[[#This Row],[point]],'support values'!$A:$D,3,FALSE)</f>
        <v>-98</v>
      </c>
      <c r="Q42">
        <f>VLOOKUP(Data[[#This Row],[point]],'support values'!$A:$D,4,FALSE)</f>
        <v>321</v>
      </c>
      <c r="R42">
        <f>VLOOKUP(Data[[#This Row],[point]],shot_points[#All],2,FALSE)</f>
        <v>340</v>
      </c>
    </row>
    <row r="43" spans="1:18" x14ac:dyDescent="0.3">
      <c r="A43">
        <v>42</v>
      </c>
      <c r="B43">
        <v>6</v>
      </c>
      <c r="C43">
        <v>302.5</v>
      </c>
      <c r="G43">
        <v>5</v>
      </c>
      <c r="H43">
        <v>0</v>
      </c>
      <c r="I43">
        <f t="shared" si="1"/>
        <v>0</v>
      </c>
      <c r="K43">
        <v>5800</v>
      </c>
      <c r="L43">
        <v>5800</v>
      </c>
      <c r="M43">
        <v>100</v>
      </c>
      <c r="N43">
        <v>0</v>
      </c>
      <c r="O43">
        <v>0</v>
      </c>
      <c r="P43">
        <f>VLOOKUP(Data[[#This Row],[point]],'support values'!$A:$D,3,FALSE)</f>
        <v>-98</v>
      </c>
      <c r="Q43">
        <f>VLOOKUP(Data[[#This Row],[point]],'support values'!$A:$D,4,FALSE)</f>
        <v>321</v>
      </c>
      <c r="R43">
        <f>VLOOKUP(Data[[#This Row],[point]],shot_points[#All],2,FALSE)</f>
        <v>340</v>
      </c>
    </row>
    <row r="44" spans="1:18" x14ac:dyDescent="0.3">
      <c r="A44">
        <v>43</v>
      </c>
      <c r="B44">
        <v>6</v>
      </c>
      <c r="C44">
        <v>302.5</v>
      </c>
      <c r="G44">
        <v>-5</v>
      </c>
      <c r="H44">
        <v>-5</v>
      </c>
      <c r="I44">
        <f t="shared" si="1"/>
        <v>-11.5</v>
      </c>
      <c r="K44">
        <v>5800</v>
      </c>
      <c r="L44">
        <v>5800</v>
      </c>
      <c r="M44">
        <v>100</v>
      </c>
      <c r="N44">
        <v>0</v>
      </c>
      <c r="O44">
        <v>0</v>
      </c>
      <c r="P44">
        <f>VLOOKUP(Data[[#This Row],[point]],'support values'!$A:$D,3,FALSE)</f>
        <v>-98</v>
      </c>
      <c r="Q44">
        <f>VLOOKUP(Data[[#This Row],[point]],'support values'!$A:$D,4,FALSE)</f>
        <v>321</v>
      </c>
      <c r="R44">
        <f>VLOOKUP(Data[[#This Row],[point]],shot_points[#All],2,FALSE)</f>
        <v>340</v>
      </c>
    </row>
    <row r="45" spans="1:18" x14ac:dyDescent="0.3">
      <c r="A45">
        <v>44</v>
      </c>
      <c r="B45">
        <v>6</v>
      </c>
      <c r="C45">
        <v>302.5</v>
      </c>
      <c r="G45">
        <v>0</v>
      </c>
      <c r="H45">
        <v>0</v>
      </c>
      <c r="I45">
        <f t="shared" si="1"/>
        <v>0</v>
      </c>
      <c r="K45">
        <v>5800</v>
      </c>
      <c r="L45">
        <v>5800</v>
      </c>
      <c r="M45">
        <v>100</v>
      </c>
      <c r="N45">
        <v>0</v>
      </c>
      <c r="O45">
        <v>0</v>
      </c>
      <c r="P45">
        <f>VLOOKUP(Data[[#This Row],[point]],'support values'!$A:$D,3,FALSE)</f>
        <v>-98</v>
      </c>
      <c r="Q45">
        <f>VLOOKUP(Data[[#This Row],[point]],'support values'!$A:$D,4,FALSE)</f>
        <v>321</v>
      </c>
      <c r="R45">
        <f>VLOOKUP(Data[[#This Row],[point]],shot_points[#All],2,FALSE)</f>
        <v>340</v>
      </c>
    </row>
    <row r="46" spans="1:18" x14ac:dyDescent="0.3">
      <c r="A46">
        <v>45</v>
      </c>
      <c r="B46">
        <v>7</v>
      </c>
      <c r="C46">
        <v>300</v>
      </c>
      <c r="G46">
        <v>0</v>
      </c>
      <c r="H46">
        <v>23</v>
      </c>
      <c r="I46">
        <f t="shared" si="1"/>
        <v>29.5</v>
      </c>
      <c r="J46" t="s">
        <v>24</v>
      </c>
      <c r="K46">
        <v>5800</v>
      </c>
      <c r="L46">
        <v>5800</v>
      </c>
      <c r="M46">
        <v>100</v>
      </c>
      <c r="N46">
        <v>0</v>
      </c>
      <c r="O46">
        <v>0</v>
      </c>
      <c r="P46">
        <f>VLOOKUP(Data[[#This Row],[point]],'support values'!$A:$D,3,FALSE)</f>
        <v>69</v>
      </c>
      <c r="Q46">
        <f>VLOOKUP(Data[[#This Row],[point]],'support values'!$A:$D,4,FALSE)</f>
        <v>451</v>
      </c>
      <c r="R46">
        <f>VLOOKUP(Data[[#This Row],[point]],shot_points[#All],2,FALSE)</f>
        <v>460</v>
      </c>
    </row>
    <row r="47" spans="1:18" x14ac:dyDescent="0.3">
      <c r="A47">
        <v>46</v>
      </c>
      <c r="B47">
        <v>7</v>
      </c>
      <c r="C47">
        <v>294</v>
      </c>
      <c r="G47">
        <v>0</v>
      </c>
      <c r="H47">
        <v>-70</v>
      </c>
      <c r="I47">
        <f t="shared" si="1"/>
        <v>-76.5</v>
      </c>
      <c r="J47" t="s">
        <v>26</v>
      </c>
      <c r="K47" t="s">
        <v>17</v>
      </c>
      <c r="L47" t="s">
        <v>17</v>
      </c>
      <c r="M47">
        <v>100</v>
      </c>
      <c r="N47">
        <v>0</v>
      </c>
      <c r="O47">
        <v>0</v>
      </c>
      <c r="P47">
        <f>VLOOKUP(Data[[#This Row],[point]],'support values'!$A:$D,3,FALSE)</f>
        <v>69</v>
      </c>
      <c r="Q47">
        <f>VLOOKUP(Data[[#This Row],[point]],'support values'!$A:$D,4,FALSE)</f>
        <v>451</v>
      </c>
      <c r="R47">
        <f>VLOOKUP(Data[[#This Row],[point]],shot_points[#All],2,FALSE)</f>
        <v>460</v>
      </c>
    </row>
    <row r="48" spans="1:18" x14ac:dyDescent="0.3">
      <c r="A48">
        <v>47</v>
      </c>
      <c r="B48">
        <v>7</v>
      </c>
      <c r="C48">
        <v>294</v>
      </c>
      <c r="G48">
        <v>0</v>
      </c>
      <c r="H48">
        <v>-80</v>
      </c>
      <c r="I48">
        <f t="shared" si="1"/>
        <v>-86.5</v>
      </c>
      <c r="J48" t="s">
        <v>30</v>
      </c>
      <c r="K48">
        <v>5800</v>
      </c>
      <c r="L48">
        <v>5800</v>
      </c>
      <c r="M48">
        <v>100</v>
      </c>
      <c r="N48">
        <v>0</v>
      </c>
      <c r="O48">
        <v>0</v>
      </c>
      <c r="P48">
        <f>VLOOKUP(Data[[#This Row],[point]],'support values'!$A:$D,3,FALSE)</f>
        <v>69</v>
      </c>
      <c r="Q48">
        <f>VLOOKUP(Data[[#This Row],[point]],'support values'!$A:$D,4,FALSE)</f>
        <v>451</v>
      </c>
      <c r="R48">
        <f>VLOOKUP(Data[[#This Row],[point]],shot_points[#All],2,FALSE)</f>
        <v>460</v>
      </c>
    </row>
    <row r="49" spans="1:18" x14ac:dyDescent="0.3">
      <c r="A49">
        <v>48</v>
      </c>
      <c r="B49">
        <v>7</v>
      </c>
      <c r="C49">
        <v>294</v>
      </c>
      <c r="G49">
        <v>0</v>
      </c>
      <c r="H49">
        <v>-100</v>
      </c>
      <c r="I49">
        <f t="shared" si="1"/>
        <v>-106.5</v>
      </c>
      <c r="J49" t="s">
        <v>28</v>
      </c>
      <c r="K49">
        <v>5800</v>
      </c>
      <c r="L49">
        <v>5800</v>
      </c>
      <c r="M49">
        <v>100</v>
      </c>
      <c r="N49">
        <v>0</v>
      </c>
      <c r="O49">
        <v>0</v>
      </c>
      <c r="P49">
        <f>VLOOKUP(Data[[#This Row],[point]],'support values'!$A:$D,3,FALSE)</f>
        <v>69</v>
      </c>
      <c r="Q49">
        <f>VLOOKUP(Data[[#This Row],[point]],'support values'!$A:$D,4,FALSE)</f>
        <v>451</v>
      </c>
      <c r="R49">
        <f>VLOOKUP(Data[[#This Row],[point]],shot_points[#All],2,FALSE)</f>
        <v>460</v>
      </c>
    </row>
    <row r="50" spans="1:18" x14ac:dyDescent="0.3">
      <c r="A50">
        <v>49</v>
      </c>
      <c r="B50">
        <v>7</v>
      </c>
      <c r="C50">
        <v>300</v>
      </c>
      <c r="G50">
        <v>0</v>
      </c>
      <c r="H50">
        <v>3</v>
      </c>
      <c r="I50">
        <f t="shared" si="1"/>
        <v>9.5</v>
      </c>
      <c r="J50" t="s">
        <v>29</v>
      </c>
      <c r="K50">
        <v>5800</v>
      </c>
      <c r="L50">
        <v>5800</v>
      </c>
      <c r="M50">
        <v>100</v>
      </c>
      <c r="N50">
        <v>0</v>
      </c>
      <c r="O50">
        <v>0</v>
      </c>
      <c r="P50">
        <f>VLOOKUP(Data[[#This Row],[point]],'support values'!$A:$D,3,FALSE)</f>
        <v>69</v>
      </c>
      <c r="Q50">
        <f>VLOOKUP(Data[[#This Row],[point]],'support values'!$A:$D,4,FALSE)</f>
        <v>451</v>
      </c>
      <c r="R50">
        <f>VLOOKUP(Data[[#This Row],[point]],shot_points[#All],2,FALSE)</f>
        <v>460</v>
      </c>
    </row>
    <row r="51" spans="1:18" x14ac:dyDescent="0.3">
      <c r="A51">
        <v>50</v>
      </c>
      <c r="B51">
        <v>7</v>
      </c>
      <c r="C51">
        <v>300</v>
      </c>
      <c r="G51">
        <v>10</v>
      </c>
      <c r="H51">
        <v>-30</v>
      </c>
      <c r="I51">
        <f t="shared" si="1"/>
        <v>-36.5</v>
      </c>
      <c r="J51" t="s">
        <v>28</v>
      </c>
      <c r="K51">
        <v>5750</v>
      </c>
      <c r="L51">
        <v>5800</v>
      </c>
      <c r="M51">
        <v>100</v>
      </c>
      <c r="N51">
        <v>0</v>
      </c>
      <c r="O51">
        <v>0</v>
      </c>
      <c r="P51">
        <f>VLOOKUP(Data[[#This Row],[point]],'support values'!$A:$D,3,FALSE)</f>
        <v>69</v>
      </c>
      <c r="Q51">
        <f>VLOOKUP(Data[[#This Row],[point]],'support values'!$A:$D,4,FALSE)</f>
        <v>451</v>
      </c>
      <c r="R51">
        <f>VLOOKUP(Data[[#This Row],[point]],shot_points[#All],2,FALSE)</f>
        <v>460</v>
      </c>
    </row>
    <row r="52" spans="1:18" x14ac:dyDescent="0.3">
      <c r="A52">
        <v>51</v>
      </c>
      <c r="B52">
        <v>7</v>
      </c>
      <c r="C52">
        <v>300</v>
      </c>
      <c r="G52">
        <v>10</v>
      </c>
      <c r="H52">
        <v>-20</v>
      </c>
      <c r="I52">
        <f t="shared" si="1"/>
        <v>-26.5</v>
      </c>
      <c r="J52" t="s">
        <v>28</v>
      </c>
      <c r="K52">
        <v>5750</v>
      </c>
      <c r="L52">
        <v>5800</v>
      </c>
      <c r="M52">
        <v>100</v>
      </c>
      <c r="N52">
        <v>0</v>
      </c>
      <c r="O52">
        <v>0</v>
      </c>
      <c r="P52">
        <f>VLOOKUP(Data[[#This Row],[point]],'support values'!$A:$D,3,FALSE)</f>
        <v>69</v>
      </c>
      <c r="Q52">
        <f>VLOOKUP(Data[[#This Row],[point]],'support values'!$A:$D,4,FALSE)</f>
        <v>451</v>
      </c>
      <c r="R52">
        <f>VLOOKUP(Data[[#This Row],[point]],shot_points[#All],2,FALSE)</f>
        <v>460</v>
      </c>
    </row>
    <row r="53" spans="1:18" x14ac:dyDescent="0.3">
      <c r="A53">
        <v>52</v>
      </c>
      <c r="B53">
        <v>7</v>
      </c>
      <c r="C53">
        <v>302</v>
      </c>
      <c r="G53">
        <v>10</v>
      </c>
      <c r="H53">
        <v>-30</v>
      </c>
      <c r="I53">
        <f t="shared" si="1"/>
        <v>-36.5</v>
      </c>
      <c r="J53" t="s">
        <v>28</v>
      </c>
      <c r="K53">
        <v>5750</v>
      </c>
      <c r="L53">
        <v>5800</v>
      </c>
      <c r="M53">
        <v>100</v>
      </c>
      <c r="N53">
        <v>0</v>
      </c>
      <c r="O53">
        <v>0</v>
      </c>
      <c r="P53">
        <f>VLOOKUP(Data[[#This Row],[point]],'support values'!$A:$D,3,FALSE)</f>
        <v>69</v>
      </c>
      <c r="Q53">
        <f>VLOOKUP(Data[[#This Row],[point]],'support values'!$A:$D,4,FALSE)</f>
        <v>451</v>
      </c>
      <c r="R53">
        <f>VLOOKUP(Data[[#This Row],[point]],shot_points[#All],2,FALSE)</f>
        <v>460</v>
      </c>
    </row>
    <row r="54" spans="1:18" x14ac:dyDescent="0.3">
      <c r="A54">
        <v>53</v>
      </c>
      <c r="B54">
        <v>7</v>
      </c>
      <c r="C54">
        <v>302</v>
      </c>
      <c r="G54">
        <v>0</v>
      </c>
      <c r="H54">
        <v>-15</v>
      </c>
      <c r="I54">
        <f t="shared" si="1"/>
        <v>-21.5</v>
      </c>
      <c r="J54" t="s">
        <v>28</v>
      </c>
      <c r="K54">
        <v>5750</v>
      </c>
      <c r="L54">
        <v>5800</v>
      </c>
      <c r="M54">
        <v>100</v>
      </c>
      <c r="N54">
        <v>0</v>
      </c>
      <c r="O54">
        <v>0</v>
      </c>
      <c r="P54">
        <f>VLOOKUP(Data[[#This Row],[point]],'support values'!$A:$D,3,FALSE)</f>
        <v>69</v>
      </c>
      <c r="Q54">
        <f>VLOOKUP(Data[[#This Row],[point]],'support values'!$A:$D,4,FALSE)</f>
        <v>451</v>
      </c>
      <c r="R54">
        <f>VLOOKUP(Data[[#This Row],[point]],shot_points[#All],2,FALSE)</f>
        <v>460</v>
      </c>
    </row>
    <row r="55" spans="1:18" x14ac:dyDescent="0.3">
      <c r="A55">
        <v>54</v>
      </c>
      <c r="B55">
        <v>7</v>
      </c>
      <c r="C55">
        <v>303</v>
      </c>
      <c r="G55">
        <v>15</v>
      </c>
      <c r="H55">
        <v>1</v>
      </c>
      <c r="I55">
        <f t="shared" si="1"/>
        <v>7.5</v>
      </c>
      <c r="J55" t="s">
        <v>28</v>
      </c>
      <c r="K55">
        <v>5750</v>
      </c>
      <c r="L55">
        <v>5800</v>
      </c>
      <c r="M55">
        <v>100</v>
      </c>
      <c r="N55">
        <v>0</v>
      </c>
      <c r="O55">
        <v>0</v>
      </c>
      <c r="P55">
        <f>VLOOKUP(Data[[#This Row],[point]],'support values'!$A:$D,3,FALSE)</f>
        <v>69</v>
      </c>
      <c r="Q55">
        <f>VLOOKUP(Data[[#This Row],[point]],'support values'!$A:$D,4,FALSE)</f>
        <v>451</v>
      </c>
      <c r="R55">
        <f>VLOOKUP(Data[[#This Row],[point]],shot_points[#All],2,FALSE)</f>
        <v>460</v>
      </c>
    </row>
    <row r="56" spans="1:18" x14ac:dyDescent="0.3">
      <c r="A56">
        <v>55</v>
      </c>
      <c r="B56">
        <v>7</v>
      </c>
      <c r="C56">
        <v>302.5</v>
      </c>
      <c r="G56">
        <v>10</v>
      </c>
      <c r="H56">
        <v>1</v>
      </c>
      <c r="I56">
        <f t="shared" si="1"/>
        <v>7.5</v>
      </c>
      <c r="J56" t="s">
        <v>28</v>
      </c>
      <c r="K56">
        <v>5750</v>
      </c>
      <c r="L56">
        <v>5800</v>
      </c>
      <c r="M56">
        <v>100</v>
      </c>
      <c r="N56">
        <v>0</v>
      </c>
      <c r="O56">
        <v>0</v>
      </c>
      <c r="P56">
        <f>VLOOKUP(Data[[#This Row],[point]],'support values'!$A:$D,3,FALSE)</f>
        <v>69</v>
      </c>
      <c r="Q56">
        <f>VLOOKUP(Data[[#This Row],[point]],'support values'!$A:$D,4,FALSE)</f>
        <v>451</v>
      </c>
      <c r="R56">
        <f>VLOOKUP(Data[[#This Row],[point]],shot_points[#All],2,FALSE)</f>
        <v>460</v>
      </c>
    </row>
    <row r="57" spans="1:18" x14ac:dyDescent="0.3">
      <c r="A57">
        <v>56</v>
      </c>
      <c r="B57">
        <v>7</v>
      </c>
      <c r="C57">
        <v>302.5</v>
      </c>
      <c r="G57">
        <v>0</v>
      </c>
      <c r="H57">
        <v>-15</v>
      </c>
      <c r="I57">
        <f t="shared" si="1"/>
        <v>-21.5</v>
      </c>
      <c r="J57" t="s">
        <v>28</v>
      </c>
      <c r="K57">
        <v>5750</v>
      </c>
      <c r="L57">
        <v>5800</v>
      </c>
      <c r="M57">
        <v>100</v>
      </c>
      <c r="N57">
        <v>0</v>
      </c>
      <c r="O57">
        <v>0</v>
      </c>
      <c r="P57">
        <f>VLOOKUP(Data[[#This Row],[point]],'support values'!$A:$D,3,FALSE)</f>
        <v>69</v>
      </c>
      <c r="Q57">
        <f>VLOOKUP(Data[[#This Row],[point]],'support values'!$A:$D,4,FALSE)</f>
        <v>451</v>
      </c>
      <c r="R57">
        <f>VLOOKUP(Data[[#This Row],[point]],shot_points[#All],2,FALSE)</f>
        <v>460</v>
      </c>
    </row>
    <row r="58" spans="1:18" x14ac:dyDescent="0.3">
      <c r="A58">
        <v>57</v>
      </c>
      <c r="B58">
        <v>7</v>
      </c>
      <c r="C58">
        <v>302.5</v>
      </c>
      <c r="G58">
        <v>0</v>
      </c>
      <c r="H58">
        <v>-40</v>
      </c>
      <c r="I58">
        <f t="shared" si="1"/>
        <v>-46.5</v>
      </c>
      <c r="J58" t="s">
        <v>28</v>
      </c>
      <c r="K58">
        <v>5750</v>
      </c>
      <c r="L58">
        <v>5800</v>
      </c>
      <c r="M58">
        <v>100</v>
      </c>
      <c r="N58">
        <v>0</v>
      </c>
      <c r="O58">
        <v>0</v>
      </c>
      <c r="P58">
        <f>VLOOKUP(Data[[#This Row],[point]],'support values'!$A:$D,3,FALSE)</f>
        <v>69</v>
      </c>
      <c r="Q58">
        <f>VLOOKUP(Data[[#This Row],[point]],'support values'!$A:$D,4,FALSE)</f>
        <v>451</v>
      </c>
      <c r="R58">
        <f>VLOOKUP(Data[[#This Row],[point]],shot_points[#All],2,FALSE)</f>
        <v>460</v>
      </c>
    </row>
    <row r="59" spans="1:18" x14ac:dyDescent="0.3">
      <c r="A59">
        <v>58</v>
      </c>
      <c r="B59">
        <v>7</v>
      </c>
      <c r="C59">
        <v>302.5</v>
      </c>
      <c r="G59">
        <v>0</v>
      </c>
      <c r="H59">
        <v>0</v>
      </c>
      <c r="I59">
        <f t="shared" si="1"/>
        <v>0</v>
      </c>
      <c r="J59" t="s">
        <v>28</v>
      </c>
      <c r="K59">
        <v>5750</v>
      </c>
      <c r="L59">
        <v>5800</v>
      </c>
      <c r="M59">
        <v>100</v>
      </c>
      <c r="N59">
        <v>0</v>
      </c>
      <c r="O59">
        <v>0</v>
      </c>
      <c r="P59">
        <f>VLOOKUP(Data[[#This Row],[point]],'support values'!$A:$D,3,FALSE)</f>
        <v>69</v>
      </c>
      <c r="Q59">
        <f>VLOOKUP(Data[[#This Row],[point]],'support values'!$A:$D,4,FALSE)</f>
        <v>451</v>
      </c>
      <c r="R59">
        <f>VLOOKUP(Data[[#This Row],[point]],shot_points[#All],2,FALSE)</f>
        <v>460</v>
      </c>
    </row>
    <row r="60" spans="1:18" x14ac:dyDescent="0.3">
      <c r="A60">
        <v>59</v>
      </c>
      <c r="B60">
        <v>7</v>
      </c>
      <c r="C60">
        <v>302.5</v>
      </c>
      <c r="G60">
        <v>0</v>
      </c>
      <c r="H60">
        <v>-7</v>
      </c>
      <c r="I60">
        <f t="shared" si="1"/>
        <v>-13.5</v>
      </c>
      <c r="J60" t="s">
        <v>28</v>
      </c>
      <c r="K60">
        <v>6250</v>
      </c>
      <c r="L60">
        <v>6250</v>
      </c>
      <c r="M60">
        <v>100</v>
      </c>
      <c r="N60">
        <v>0</v>
      </c>
      <c r="O60">
        <v>0</v>
      </c>
      <c r="P60">
        <f>VLOOKUP(Data[[#This Row],[point]],'support values'!$A:$D,3,FALSE)</f>
        <v>69</v>
      </c>
      <c r="Q60">
        <f>VLOOKUP(Data[[#This Row],[point]],'support values'!$A:$D,4,FALSE)</f>
        <v>451</v>
      </c>
      <c r="R60">
        <f>VLOOKUP(Data[[#This Row],[point]],shot_points[#All],2,FALSE)</f>
        <v>460</v>
      </c>
    </row>
    <row r="61" spans="1:18" x14ac:dyDescent="0.3">
      <c r="A61">
        <v>60</v>
      </c>
      <c r="B61">
        <v>7</v>
      </c>
      <c r="C61">
        <v>300</v>
      </c>
      <c r="G61">
        <v>-10</v>
      </c>
      <c r="H61">
        <v>0</v>
      </c>
      <c r="I61">
        <f t="shared" ref="I61:I78" si="2">_xlfn.LET(_xlpm.Direction,SIGN(H61), H61+_xlpm.Direction*13/2)</f>
        <v>0</v>
      </c>
      <c r="J61" t="s">
        <v>31</v>
      </c>
      <c r="K61">
        <v>5800</v>
      </c>
      <c r="L61">
        <v>5750</v>
      </c>
      <c r="M61">
        <v>100</v>
      </c>
      <c r="N61">
        <v>0</v>
      </c>
      <c r="O61">
        <v>0</v>
      </c>
      <c r="P61">
        <f>VLOOKUP(Data[[#This Row],[point]],'support values'!$A:$D,3,FALSE)</f>
        <v>69</v>
      </c>
      <c r="Q61">
        <f>VLOOKUP(Data[[#This Row],[point]],'support values'!$A:$D,4,FALSE)</f>
        <v>451</v>
      </c>
      <c r="R61">
        <f>VLOOKUP(Data[[#This Row],[point]],shot_points[#All],2,FALSE)</f>
        <v>460</v>
      </c>
    </row>
    <row r="62" spans="1:18" x14ac:dyDescent="0.3">
      <c r="A62">
        <v>61</v>
      </c>
      <c r="B62">
        <v>7</v>
      </c>
      <c r="C62">
        <v>300</v>
      </c>
      <c r="G62">
        <v>30</v>
      </c>
      <c r="H62">
        <v>0</v>
      </c>
      <c r="I62">
        <f t="shared" si="2"/>
        <v>0</v>
      </c>
      <c r="K62">
        <v>5800</v>
      </c>
      <c r="L62">
        <v>5750</v>
      </c>
      <c r="M62">
        <v>100</v>
      </c>
      <c r="N62">
        <v>0</v>
      </c>
      <c r="O62">
        <v>0</v>
      </c>
      <c r="P62">
        <f>VLOOKUP(Data[[#This Row],[point]],'support values'!$A:$D,3,FALSE)</f>
        <v>69</v>
      </c>
      <c r="Q62">
        <f>VLOOKUP(Data[[#This Row],[point]],'support values'!$A:$D,4,FALSE)</f>
        <v>451</v>
      </c>
      <c r="R62">
        <f>VLOOKUP(Data[[#This Row],[point]],shot_points[#All],2,FALSE)</f>
        <v>460</v>
      </c>
    </row>
    <row r="63" spans="1:18" x14ac:dyDescent="0.3">
      <c r="A63">
        <v>62</v>
      </c>
      <c r="B63">
        <v>7</v>
      </c>
      <c r="C63">
        <v>300</v>
      </c>
      <c r="G63">
        <v>30</v>
      </c>
      <c r="H63">
        <v>-30</v>
      </c>
      <c r="I63">
        <f t="shared" si="2"/>
        <v>-36.5</v>
      </c>
      <c r="K63">
        <v>5800</v>
      </c>
      <c r="L63">
        <v>5750</v>
      </c>
      <c r="M63">
        <v>100</v>
      </c>
      <c r="N63">
        <v>0</v>
      </c>
      <c r="O63">
        <v>0</v>
      </c>
      <c r="P63">
        <f>VLOOKUP(Data[[#This Row],[point]],'support values'!$A:$D,3,FALSE)</f>
        <v>69</v>
      </c>
      <c r="Q63">
        <f>VLOOKUP(Data[[#This Row],[point]],'support values'!$A:$D,4,FALSE)</f>
        <v>451</v>
      </c>
      <c r="R63">
        <f>VLOOKUP(Data[[#This Row],[point]],shot_points[#All],2,FALSE)</f>
        <v>460</v>
      </c>
    </row>
    <row r="64" spans="1:18" x14ac:dyDescent="0.3">
      <c r="A64">
        <v>63</v>
      </c>
      <c r="B64">
        <v>7</v>
      </c>
      <c r="C64">
        <v>300</v>
      </c>
      <c r="D64">
        <v>303.5</v>
      </c>
      <c r="G64">
        <v>0</v>
      </c>
      <c r="H64">
        <v>-3</v>
      </c>
      <c r="I64">
        <f t="shared" si="2"/>
        <v>-9.5</v>
      </c>
      <c r="K64">
        <v>5800</v>
      </c>
      <c r="L64">
        <v>5750</v>
      </c>
      <c r="M64">
        <v>100</v>
      </c>
      <c r="N64">
        <v>0</v>
      </c>
      <c r="O64">
        <v>0</v>
      </c>
      <c r="P64">
        <f>VLOOKUP(Data[[#This Row],[point]],'support values'!$A:$D,3,FALSE)</f>
        <v>69</v>
      </c>
      <c r="Q64">
        <f>VLOOKUP(Data[[#This Row],[point]],'support values'!$A:$D,4,FALSE)</f>
        <v>451</v>
      </c>
      <c r="R64">
        <f>VLOOKUP(Data[[#This Row],[point]],shot_points[#All],2,FALSE)</f>
        <v>460</v>
      </c>
    </row>
    <row r="65" spans="1:18" x14ac:dyDescent="0.3">
      <c r="A65">
        <v>64</v>
      </c>
      <c r="B65">
        <v>7</v>
      </c>
      <c r="C65">
        <v>300</v>
      </c>
      <c r="D65">
        <v>302.5</v>
      </c>
      <c r="G65">
        <v>0</v>
      </c>
      <c r="H65">
        <v>-55</v>
      </c>
      <c r="I65">
        <f t="shared" si="2"/>
        <v>-61.5</v>
      </c>
      <c r="K65">
        <v>5800</v>
      </c>
      <c r="L65">
        <v>5750</v>
      </c>
      <c r="M65">
        <v>100</v>
      </c>
      <c r="N65">
        <v>0</v>
      </c>
      <c r="O65">
        <v>0</v>
      </c>
      <c r="P65">
        <f>VLOOKUP(Data[[#This Row],[point]],'support values'!$A:$D,3,FALSE)</f>
        <v>69</v>
      </c>
      <c r="Q65">
        <f>VLOOKUP(Data[[#This Row],[point]],'support values'!$A:$D,4,FALSE)</f>
        <v>451</v>
      </c>
      <c r="R65">
        <f>VLOOKUP(Data[[#This Row],[point]],shot_points[#All],2,FALSE)</f>
        <v>460</v>
      </c>
    </row>
    <row r="66" spans="1:18" x14ac:dyDescent="0.3">
      <c r="A66">
        <v>65</v>
      </c>
      <c r="B66">
        <v>7</v>
      </c>
      <c r="C66">
        <v>300</v>
      </c>
      <c r="D66">
        <v>302.5</v>
      </c>
      <c r="G66">
        <v>10</v>
      </c>
      <c r="H66">
        <v>0</v>
      </c>
      <c r="I66">
        <f t="shared" si="2"/>
        <v>0</v>
      </c>
      <c r="K66">
        <v>5800</v>
      </c>
      <c r="L66">
        <v>5750</v>
      </c>
      <c r="M66">
        <v>100</v>
      </c>
      <c r="N66">
        <v>0</v>
      </c>
      <c r="O66">
        <v>0</v>
      </c>
      <c r="P66">
        <f>VLOOKUP(Data[[#This Row],[point]],'support values'!$A:$D,3,FALSE)</f>
        <v>69</v>
      </c>
      <c r="Q66">
        <f>VLOOKUP(Data[[#This Row],[point]],'support values'!$A:$D,4,FALSE)</f>
        <v>451</v>
      </c>
      <c r="R66">
        <f>VLOOKUP(Data[[#This Row],[point]],shot_points[#All],2,FALSE)</f>
        <v>460</v>
      </c>
    </row>
    <row r="67" spans="1:18" x14ac:dyDescent="0.3">
      <c r="A67">
        <v>66</v>
      </c>
      <c r="B67">
        <v>7</v>
      </c>
      <c r="C67">
        <v>300</v>
      </c>
      <c r="D67">
        <v>302.5</v>
      </c>
      <c r="G67">
        <v>10</v>
      </c>
      <c r="H67">
        <v>-60</v>
      </c>
      <c r="I67">
        <f t="shared" si="2"/>
        <v>-66.5</v>
      </c>
      <c r="K67">
        <v>5800</v>
      </c>
      <c r="L67">
        <v>5750</v>
      </c>
      <c r="M67">
        <v>100</v>
      </c>
      <c r="N67">
        <v>0</v>
      </c>
      <c r="O67">
        <v>0</v>
      </c>
      <c r="P67">
        <f>VLOOKUP(Data[[#This Row],[point]],'support values'!$A:$D,3,FALSE)</f>
        <v>69</v>
      </c>
      <c r="Q67">
        <f>VLOOKUP(Data[[#This Row],[point]],'support values'!$A:$D,4,FALSE)</f>
        <v>451</v>
      </c>
      <c r="R67">
        <f>VLOOKUP(Data[[#This Row],[point]],shot_points[#All],2,FALSE)</f>
        <v>460</v>
      </c>
    </row>
    <row r="68" spans="1:18" x14ac:dyDescent="0.3">
      <c r="A68">
        <v>67</v>
      </c>
      <c r="B68">
        <v>7</v>
      </c>
      <c r="C68">
        <v>300</v>
      </c>
      <c r="D68">
        <v>302.5</v>
      </c>
      <c r="G68">
        <v>7</v>
      </c>
      <c r="H68">
        <v>-20</v>
      </c>
      <c r="I68">
        <f t="shared" si="2"/>
        <v>-26.5</v>
      </c>
      <c r="K68">
        <v>5800</v>
      </c>
      <c r="L68">
        <v>5750</v>
      </c>
      <c r="M68">
        <v>100</v>
      </c>
      <c r="N68">
        <v>0</v>
      </c>
      <c r="O68">
        <v>0</v>
      </c>
      <c r="P68">
        <f>VLOOKUP(Data[[#This Row],[point]],'support values'!$A:$D,3,FALSE)</f>
        <v>69</v>
      </c>
      <c r="Q68">
        <f>VLOOKUP(Data[[#This Row],[point]],'support values'!$A:$D,4,FALSE)</f>
        <v>451</v>
      </c>
      <c r="R68">
        <f>VLOOKUP(Data[[#This Row],[point]],shot_points[#All],2,FALSE)</f>
        <v>460</v>
      </c>
    </row>
    <row r="69" spans="1:18" x14ac:dyDescent="0.3">
      <c r="A69">
        <v>68</v>
      </c>
      <c r="B69">
        <v>7</v>
      </c>
      <c r="C69">
        <v>300</v>
      </c>
      <c r="D69">
        <v>302.5</v>
      </c>
      <c r="G69">
        <v>10</v>
      </c>
      <c r="H69">
        <v>-25</v>
      </c>
      <c r="I69">
        <f t="shared" si="2"/>
        <v>-31.5</v>
      </c>
      <c r="K69">
        <v>5800</v>
      </c>
      <c r="L69">
        <v>5750</v>
      </c>
      <c r="M69">
        <v>100</v>
      </c>
      <c r="N69">
        <v>0</v>
      </c>
      <c r="O69">
        <v>0</v>
      </c>
      <c r="P69">
        <f>VLOOKUP(Data[[#This Row],[point]],'support values'!$A:$D,3,FALSE)</f>
        <v>69</v>
      </c>
      <c r="Q69">
        <f>VLOOKUP(Data[[#This Row],[point]],'support values'!$A:$D,4,FALSE)</f>
        <v>451</v>
      </c>
      <c r="R69">
        <f>VLOOKUP(Data[[#This Row],[point]],shot_points[#All],2,FALSE)</f>
        <v>460</v>
      </c>
    </row>
    <row r="70" spans="1:18" x14ac:dyDescent="0.3">
      <c r="A70">
        <v>69</v>
      </c>
      <c r="B70">
        <v>7</v>
      </c>
      <c r="C70">
        <v>300</v>
      </c>
      <c r="D70">
        <v>303.8</v>
      </c>
      <c r="G70">
        <v>0</v>
      </c>
      <c r="H70">
        <v>0</v>
      </c>
      <c r="I70">
        <f t="shared" si="2"/>
        <v>0</v>
      </c>
      <c r="J70" t="s">
        <v>33</v>
      </c>
      <c r="K70">
        <v>5800</v>
      </c>
      <c r="L70">
        <v>5750</v>
      </c>
      <c r="M70">
        <v>100</v>
      </c>
      <c r="N70">
        <v>0</v>
      </c>
      <c r="O70">
        <v>0</v>
      </c>
      <c r="P70">
        <f>VLOOKUP(Data[[#This Row],[point]],'support values'!$A:$D,3,FALSE)</f>
        <v>69</v>
      </c>
      <c r="Q70">
        <f>VLOOKUP(Data[[#This Row],[point]],'support values'!$A:$D,4,FALSE)</f>
        <v>451</v>
      </c>
      <c r="R70">
        <f>VLOOKUP(Data[[#This Row],[point]],shot_points[#All],2,FALSE)</f>
        <v>460</v>
      </c>
    </row>
    <row r="71" spans="1:18" x14ac:dyDescent="0.3">
      <c r="A71">
        <v>70</v>
      </c>
      <c r="B71">
        <v>7</v>
      </c>
      <c r="C71">
        <v>300</v>
      </c>
      <c r="D71">
        <v>303.8</v>
      </c>
      <c r="G71">
        <v>0</v>
      </c>
      <c r="H71">
        <v>-7</v>
      </c>
      <c r="I71">
        <f t="shared" si="2"/>
        <v>-13.5</v>
      </c>
      <c r="J71" t="s">
        <v>33</v>
      </c>
      <c r="K71">
        <v>5800</v>
      </c>
      <c r="L71">
        <v>5750</v>
      </c>
      <c r="M71">
        <v>100</v>
      </c>
      <c r="N71">
        <v>0</v>
      </c>
      <c r="O71">
        <v>0</v>
      </c>
      <c r="P71">
        <f>VLOOKUP(Data[[#This Row],[point]],'support values'!$A:$D,3,FALSE)</f>
        <v>69</v>
      </c>
      <c r="Q71">
        <f>VLOOKUP(Data[[#This Row],[point]],'support values'!$A:$D,4,FALSE)</f>
        <v>451</v>
      </c>
      <c r="R71">
        <f>VLOOKUP(Data[[#This Row],[point]],shot_points[#All],2,FALSE)</f>
        <v>460</v>
      </c>
    </row>
    <row r="72" spans="1:18" x14ac:dyDescent="0.3">
      <c r="A72">
        <v>71</v>
      </c>
      <c r="B72">
        <v>7</v>
      </c>
      <c r="C72">
        <v>300</v>
      </c>
      <c r="D72">
        <v>303.8</v>
      </c>
      <c r="G72">
        <v>0</v>
      </c>
      <c r="H72">
        <v>21</v>
      </c>
      <c r="I72">
        <f t="shared" si="2"/>
        <v>27.5</v>
      </c>
      <c r="J72" t="s">
        <v>33</v>
      </c>
      <c r="K72">
        <v>5800</v>
      </c>
      <c r="L72">
        <v>5750</v>
      </c>
      <c r="M72">
        <v>100</v>
      </c>
      <c r="N72">
        <v>0</v>
      </c>
      <c r="O72">
        <v>0</v>
      </c>
      <c r="P72">
        <f>VLOOKUP(Data[[#This Row],[point]],'support values'!$A:$D,3,FALSE)</f>
        <v>69</v>
      </c>
      <c r="Q72">
        <f>VLOOKUP(Data[[#This Row],[point]],'support values'!$A:$D,4,FALSE)</f>
        <v>451</v>
      </c>
      <c r="R72">
        <f>VLOOKUP(Data[[#This Row],[point]],shot_points[#All],2,FALSE)</f>
        <v>460</v>
      </c>
    </row>
    <row r="73" spans="1:18" x14ac:dyDescent="0.3">
      <c r="A73">
        <v>72</v>
      </c>
      <c r="B73">
        <v>2</v>
      </c>
      <c r="C73">
        <v>307</v>
      </c>
      <c r="D73">
        <v>309.3</v>
      </c>
      <c r="G73">
        <v>0</v>
      </c>
      <c r="H73">
        <v>2</v>
      </c>
      <c r="I73">
        <f t="shared" si="2"/>
        <v>8.5</v>
      </c>
      <c r="J73" t="s">
        <v>34</v>
      </c>
      <c r="K73">
        <v>5800</v>
      </c>
      <c r="L73">
        <v>5750</v>
      </c>
      <c r="M73">
        <v>100</v>
      </c>
      <c r="N73">
        <v>0</v>
      </c>
      <c r="O73">
        <v>0</v>
      </c>
      <c r="P73">
        <f>VLOOKUP(Data[[#This Row],[point]],'support values'!$A:$D,3,FALSE)</f>
        <v>0</v>
      </c>
      <c r="Q73">
        <f>VLOOKUP(Data[[#This Row],[point]],'support values'!$A:$D,4,FALSE)</f>
        <v>258</v>
      </c>
      <c r="R73">
        <f>VLOOKUP(Data[[#This Row],[point]],shot_points[#All],2,FALSE)</f>
        <v>258</v>
      </c>
    </row>
    <row r="74" spans="1:18" x14ac:dyDescent="0.3">
      <c r="A74">
        <v>73</v>
      </c>
      <c r="B74">
        <v>2</v>
      </c>
      <c r="C74">
        <v>307</v>
      </c>
      <c r="D74">
        <v>309.10000000000002</v>
      </c>
      <c r="G74">
        <v>0</v>
      </c>
      <c r="H74">
        <v>0</v>
      </c>
      <c r="I74">
        <f t="shared" si="2"/>
        <v>0</v>
      </c>
      <c r="J74" t="s">
        <v>35</v>
      </c>
      <c r="K74">
        <v>5800</v>
      </c>
      <c r="L74">
        <v>5750</v>
      </c>
      <c r="M74">
        <v>100</v>
      </c>
      <c r="N74">
        <v>0</v>
      </c>
      <c r="O74">
        <v>0</v>
      </c>
      <c r="P74">
        <f>VLOOKUP(Data[[#This Row],[point]],'support values'!$A:$D,3,FALSE)</f>
        <v>0</v>
      </c>
      <c r="Q74">
        <f>VLOOKUP(Data[[#This Row],[point]],'support values'!$A:$D,4,FALSE)</f>
        <v>258</v>
      </c>
      <c r="R74">
        <f>VLOOKUP(Data[[#This Row],[point]],shot_points[#All],2,FALSE)</f>
        <v>258</v>
      </c>
    </row>
    <row r="75" spans="1:18" x14ac:dyDescent="0.3">
      <c r="A75">
        <v>74</v>
      </c>
      <c r="B75">
        <v>2</v>
      </c>
      <c r="C75">
        <v>307</v>
      </c>
      <c r="D75">
        <v>309.10000000000002</v>
      </c>
      <c r="G75">
        <v>0</v>
      </c>
      <c r="H75">
        <v>0</v>
      </c>
      <c r="I75">
        <f t="shared" si="2"/>
        <v>0</v>
      </c>
      <c r="K75">
        <v>5800</v>
      </c>
      <c r="L75">
        <v>5750</v>
      </c>
      <c r="M75">
        <v>100</v>
      </c>
      <c r="N75">
        <v>0</v>
      </c>
      <c r="O75">
        <v>0</v>
      </c>
      <c r="P75">
        <f>VLOOKUP(Data[[#This Row],[point]],'support values'!$A:$D,3,FALSE)</f>
        <v>0</v>
      </c>
      <c r="Q75">
        <f>VLOOKUP(Data[[#This Row],[point]],'support values'!$A:$D,4,FALSE)</f>
        <v>258</v>
      </c>
      <c r="R75">
        <f>VLOOKUP(Data[[#This Row],[point]],shot_points[#All],2,FALSE)</f>
        <v>258</v>
      </c>
    </row>
    <row r="76" spans="1:18" x14ac:dyDescent="0.3">
      <c r="A76">
        <v>75</v>
      </c>
      <c r="B76">
        <v>2</v>
      </c>
      <c r="C76">
        <v>307</v>
      </c>
      <c r="D76">
        <v>309.2</v>
      </c>
      <c r="G76">
        <v>0</v>
      </c>
      <c r="H76">
        <v>2</v>
      </c>
      <c r="I76">
        <f t="shared" si="2"/>
        <v>8.5</v>
      </c>
      <c r="J76" t="s">
        <v>36</v>
      </c>
      <c r="K76">
        <v>5800</v>
      </c>
      <c r="L76">
        <v>5750</v>
      </c>
      <c r="M76">
        <v>100</v>
      </c>
      <c r="N76">
        <v>0</v>
      </c>
      <c r="O76">
        <v>0</v>
      </c>
      <c r="P76">
        <f>VLOOKUP(Data[[#This Row],[point]],'support values'!$A:$D,3,FALSE)</f>
        <v>0</v>
      </c>
      <c r="Q76">
        <f>VLOOKUP(Data[[#This Row],[point]],'support values'!$A:$D,4,FALSE)</f>
        <v>258</v>
      </c>
      <c r="R76">
        <f>VLOOKUP(Data[[#This Row],[point]],shot_points[#All],2,FALSE)</f>
        <v>258</v>
      </c>
    </row>
    <row r="77" spans="1:18" x14ac:dyDescent="0.3">
      <c r="A77">
        <v>76</v>
      </c>
      <c r="B77">
        <v>2</v>
      </c>
      <c r="C77">
        <v>306.5</v>
      </c>
      <c r="D77">
        <v>309.7</v>
      </c>
      <c r="G77">
        <v>0</v>
      </c>
      <c r="H77">
        <v>0</v>
      </c>
      <c r="I77">
        <f t="shared" si="2"/>
        <v>0</v>
      </c>
      <c r="J77" t="s">
        <v>37</v>
      </c>
      <c r="K77">
        <v>5800</v>
      </c>
      <c r="L77">
        <v>5750</v>
      </c>
      <c r="M77">
        <v>100</v>
      </c>
      <c r="N77">
        <v>0</v>
      </c>
      <c r="O77">
        <v>0</v>
      </c>
      <c r="P77">
        <f>VLOOKUP(Data[[#This Row],[point]],'support values'!$A:$D,3,FALSE)</f>
        <v>0</v>
      </c>
      <c r="Q77">
        <f>VLOOKUP(Data[[#This Row],[point]],'support values'!$A:$D,4,FALSE)</f>
        <v>258</v>
      </c>
      <c r="R77">
        <f>VLOOKUP(Data[[#This Row],[point]],shot_points[#All],2,FALSE)</f>
        <v>258</v>
      </c>
    </row>
    <row r="78" spans="1:18" x14ac:dyDescent="0.3">
      <c r="A78">
        <v>77</v>
      </c>
      <c r="B78">
        <v>2</v>
      </c>
      <c r="C78">
        <v>306.5</v>
      </c>
      <c r="D78">
        <v>308.7</v>
      </c>
      <c r="G78">
        <v>0</v>
      </c>
      <c r="H78">
        <v>0</v>
      </c>
      <c r="I78">
        <f t="shared" si="2"/>
        <v>0</v>
      </c>
      <c r="K78">
        <v>5800</v>
      </c>
      <c r="L78">
        <v>5750</v>
      </c>
      <c r="M78">
        <v>100</v>
      </c>
      <c r="N78">
        <v>0</v>
      </c>
      <c r="O78">
        <v>0</v>
      </c>
      <c r="P78">
        <f>VLOOKUP(Data[[#This Row],[point]],'support values'!$A:$D,3,FALSE)</f>
        <v>0</v>
      </c>
      <c r="Q78">
        <f>VLOOKUP(Data[[#This Row],[point]],'support values'!$A:$D,4,FALSE)</f>
        <v>258</v>
      </c>
      <c r="R78">
        <f>VLOOKUP(Data[[#This Row],[point]],shot_points[#All],2,FALSE)</f>
        <v>258</v>
      </c>
    </row>
    <row r="79" spans="1:18" x14ac:dyDescent="0.3">
      <c r="A79">
        <v>78</v>
      </c>
      <c r="B79">
        <v>2</v>
      </c>
      <c r="C79">
        <v>306.5</v>
      </c>
      <c r="D79">
        <v>308.7</v>
      </c>
      <c r="G79">
        <v>0</v>
      </c>
      <c r="H79">
        <v>0</v>
      </c>
      <c r="I79">
        <f t="shared" ref="I79:I81" si="3">_xlfn.LET(_xlpm.Direction,SIGN(H79), H79+_xlpm.Direction*13/2)</f>
        <v>0</v>
      </c>
      <c r="K79">
        <v>5800</v>
      </c>
      <c r="L79">
        <v>5750</v>
      </c>
      <c r="M79">
        <v>100</v>
      </c>
      <c r="N79">
        <v>0</v>
      </c>
      <c r="O79">
        <v>0</v>
      </c>
      <c r="P79">
        <f>VLOOKUP(Data[[#This Row],[point]],'support values'!$A:$D,3,FALSE)</f>
        <v>0</v>
      </c>
      <c r="Q79">
        <f>VLOOKUP(Data[[#This Row],[point]],'support values'!$A:$D,4,FALSE)</f>
        <v>258</v>
      </c>
      <c r="R79">
        <f>VLOOKUP(Data[[#This Row],[point]],shot_points[#All],2,FALSE)</f>
        <v>258</v>
      </c>
    </row>
    <row r="80" spans="1:18" x14ac:dyDescent="0.3">
      <c r="A80">
        <v>79</v>
      </c>
      <c r="B80">
        <v>2</v>
      </c>
      <c r="C80">
        <v>306.5</v>
      </c>
      <c r="D80">
        <v>308.7</v>
      </c>
      <c r="G80">
        <v>0</v>
      </c>
      <c r="H80">
        <v>0</v>
      </c>
      <c r="I80">
        <f t="shared" si="3"/>
        <v>0</v>
      </c>
      <c r="K80">
        <v>5800</v>
      </c>
      <c r="L80">
        <v>5750</v>
      </c>
      <c r="M80">
        <v>100</v>
      </c>
      <c r="N80">
        <v>0</v>
      </c>
      <c r="O80">
        <v>0</v>
      </c>
      <c r="P80">
        <f>VLOOKUP(Data[[#This Row],[point]],'support values'!$A:$D,3,FALSE)</f>
        <v>0</v>
      </c>
      <c r="Q80">
        <f>VLOOKUP(Data[[#This Row],[point]],'support values'!$A:$D,4,FALSE)</f>
        <v>258</v>
      </c>
      <c r="R80">
        <f>VLOOKUP(Data[[#This Row],[point]],shot_points[#All],2,FALSE)</f>
        <v>258</v>
      </c>
    </row>
    <row r="81" spans="1:18" x14ac:dyDescent="0.3">
      <c r="A81">
        <v>80</v>
      </c>
      <c r="B81">
        <v>2</v>
      </c>
      <c r="C81">
        <v>306.5</v>
      </c>
      <c r="D81">
        <v>308.7</v>
      </c>
      <c r="G81">
        <v>0</v>
      </c>
      <c r="H81">
        <v>0</v>
      </c>
      <c r="I81">
        <f t="shared" si="3"/>
        <v>0</v>
      </c>
      <c r="K81">
        <v>5800</v>
      </c>
      <c r="L81">
        <v>5750</v>
      </c>
      <c r="M81">
        <v>100</v>
      </c>
      <c r="N81">
        <v>0</v>
      </c>
      <c r="O81">
        <v>0</v>
      </c>
      <c r="P81">
        <f>VLOOKUP(Data[[#This Row],[point]],'support values'!$A:$D,3,FALSE)</f>
        <v>0</v>
      </c>
      <c r="Q81">
        <f>VLOOKUP(Data[[#This Row],[point]],'support values'!$A:$D,4,FALSE)</f>
        <v>258</v>
      </c>
      <c r="R81">
        <f>VLOOKUP(Data[[#This Row],[point]],shot_points[#All],2,FALSE)</f>
        <v>258</v>
      </c>
    </row>
    <row r="82" spans="1:18" x14ac:dyDescent="0.3">
      <c r="A82">
        <v>81</v>
      </c>
      <c r="B82">
        <v>3</v>
      </c>
      <c r="C82">
        <v>302.5</v>
      </c>
      <c r="D82">
        <v>304.89999999999998</v>
      </c>
      <c r="G82">
        <v>0</v>
      </c>
      <c r="H82">
        <v>-30</v>
      </c>
      <c r="I82">
        <f t="shared" ref="I82:I113" si="4">_xlfn.LET(_xlpm.Direction,SIGN(H82), H82+_xlpm.Direction*13/2)</f>
        <v>-36.5</v>
      </c>
      <c r="K82">
        <v>5800</v>
      </c>
      <c r="L82">
        <v>5750</v>
      </c>
      <c r="M82">
        <v>100</v>
      </c>
      <c r="N82">
        <v>0</v>
      </c>
      <c r="O82">
        <v>0</v>
      </c>
      <c r="P82">
        <f>VLOOKUP(Data[[#This Row],[point]],'support values'!$A:$D,3,FALSE)</f>
        <v>142</v>
      </c>
      <c r="Q82">
        <f>VLOOKUP(Data[[#This Row],[point]],'support values'!$A:$D,4,FALSE)</f>
        <v>215</v>
      </c>
      <c r="R82">
        <f>VLOOKUP(Data[[#This Row],[point]],shot_points[#All],2,FALSE)</f>
        <v>260</v>
      </c>
    </row>
    <row r="83" spans="1:18" x14ac:dyDescent="0.3">
      <c r="A83">
        <v>82</v>
      </c>
      <c r="B83">
        <v>3</v>
      </c>
      <c r="C83">
        <v>306.5</v>
      </c>
      <c r="D83">
        <v>308.5</v>
      </c>
      <c r="G83">
        <v>0</v>
      </c>
      <c r="H83">
        <v>0</v>
      </c>
      <c r="I83">
        <f t="shared" si="4"/>
        <v>0</v>
      </c>
      <c r="K83">
        <v>5800</v>
      </c>
      <c r="L83">
        <v>5750</v>
      </c>
      <c r="M83">
        <v>100</v>
      </c>
      <c r="N83">
        <v>0</v>
      </c>
      <c r="O83">
        <v>0</v>
      </c>
      <c r="P83">
        <f>VLOOKUP(Data[[#This Row],[point]],'support values'!$A:$D,3,FALSE)</f>
        <v>142</v>
      </c>
      <c r="Q83">
        <f>VLOOKUP(Data[[#This Row],[point]],'support values'!$A:$D,4,FALSE)</f>
        <v>215</v>
      </c>
      <c r="R83">
        <f>VLOOKUP(Data[[#This Row],[point]],shot_points[#All],2,FALSE)</f>
        <v>260</v>
      </c>
    </row>
    <row r="84" spans="1:18" x14ac:dyDescent="0.3">
      <c r="A84">
        <v>83</v>
      </c>
      <c r="B84">
        <v>3</v>
      </c>
      <c r="C84">
        <v>306.5</v>
      </c>
      <c r="D84">
        <v>308.5</v>
      </c>
      <c r="H84">
        <v>-7</v>
      </c>
      <c r="I84">
        <f t="shared" si="4"/>
        <v>-13.5</v>
      </c>
      <c r="K84">
        <v>5800</v>
      </c>
      <c r="L84">
        <v>5750</v>
      </c>
      <c r="M84">
        <v>100</v>
      </c>
      <c r="N84">
        <v>0</v>
      </c>
      <c r="O84">
        <v>0</v>
      </c>
      <c r="P84">
        <f>VLOOKUP(Data[[#This Row],[point]],'support values'!$A:$D,3,FALSE)</f>
        <v>142</v>
      </c>
      <c r="Q84">
        <f>VLOOKUP(Data[[#This Row],[point]],'support values'!$A:$D,4,FALSE)</f>
        <v>215</v>
      </c>
      <c r="R84">
        <f>VLOOKUP(Data[[#This Row],[point]],shot_points[#All],2,FALSE)</f>
        <v>260</v>
      </c>
    </row>
    <row r="85" spans="1:18" x14ac:dyDescent="0.3">
      <c r="A85">
        <v>84</v>
      </c>
      <c r="B85">
        <v>3</v>
      </c>
      <c r="C85">
        <v>306.5</v>
      </c>
      <c r="D85">
        <v>308.5</v>
      </c>
      <c r="G85">
        <v>0</v>
      </c>
      <c r="H85">
        <v>0</v>
      </c>
      <c r="I85">
        <f t="shared" si="4"/>
        <v>0</v>
      </c>
      <c r="K85">
        <v>5800</v>
      </c>
      <c r="L85">
        <v>5750</v>
      </c>
      <c r="M85">
        <v>100</v>
      </c>
      <c r="N85">
        <v>0</v>
      </c>
      <c r="O85">
        <v>0</v>
      </c>
      <c r="P85">
        <f>VLOOKUP(Data[[#This Row],[point]],'support values'!$A:$D,3,FALSE)</f>
        <v>142</v>
      </c>
      <c r="Q85">
        <f>VLOOKUP(Data[[#This Row],[point]],'support values'!$A:$D,4,FALSE)</f>
        <v>215</v>
      </c>
      <c r="R85">
        <f>VLOOKUP(Data[[#This Row],[point]],shot_points[#All],2,FALSE)</f>
        <v>260</v>
      </c>
    </row>
    <row r="86" spans="1:18" x14ac:dyDescent="0.3">
      <c r="A86">
        <v>85</v>
      </c>
      <c r="B86">
        <v>3</v>
      </c>
      <c r="C86">
        <v>306.5</v>
      </c>
      <c r="D86">
        <v>308.5</v>
      </c>
      <c r="G86">
        <v>0</v>
      </c>
      <c r="H86">
        <v>0</v>
      </c>
      <c r="I86">
        <f t="shared" si="4"/>
        <v>0</v>
      </c>
      <c r="K86">
        <v>5800</v>
      </c>
      <c r="L86">
        <v>5750</v>
      </c>
      <c r="M86">
        <v>100</v>
      </c>
      <c r="N86">
        <v>0</v>
      </c>
      <c r="O86">
        <v>0</v>
      </c>
      <c r="P86">
        <f>VLOOKUP(Data[[#This Row],[point]],'support values'!$A:$D,3,FALSE)</f>
        <v>142</v>
      </c>
      <c r="Q86">
        <f>VLOOKUP(Data[[#This Row],[point]],'support values'!$A:$D,4,FALSE)</f>
        <v>215</v>
      </c>
      <c r="R86">
        <f>VLOOKUP(Data[[#This Row],[point]],shot_points[#All],2,FALSE)</f>
        <v>260</v>
      </c>
    </row>
    <row r="87" spans="1:18" x14ac:dyDescent="0.3">
      <c r="A87">
        <v>86</v>
      </c>
      <c r="B87">
        <v>3</v>
      </c>
      <c r="C87">
        <v>306.5</v>
      </c>
      <c r="D87">
        <v>308.5</v>
      </c>
      <c r="G87">
        <v>0</v>
      </c>
      <c r="H87">
        <v>-5</v>
      </c>
      <c r="I87">
        <f t="shared" si="4"/>
        <v>-11.5</v>
      </c>
      <c r="K87">
        <v>5800</v>
      </c>
      <c r="L87">
        <v>5750</v>
      </c>
      <c r="M87">
        <v>100</v>
      </c>
      <c r="N87">
        <v>0</v>
      </c>
      <c r="O87">
        <v>0</v>
      </c>
      <c r="P87">
        <f>VLOOKUP(Data[[#This Row],[point]],'support values'!$A:$D,3,FALSE)</f>
        <v>142</v>
      </c>
      <c r="Q87">
        <f>VLOOKUP(Data[[#This Row],[point]],'support values'!$A:$D,4,FALSE)</f>
        <v>215</v>
      </c>
      <c r="R87">
        <f>VLOOKUP(Data[[#This Row],[point]],shot_points[#All],2,FALSE)</f>
        <v>260</v>
      </c>
    </row>
    <row r="88" spans="1:18" x14ac:dyDescent="0.3">
      <c r="A88">
        <v>87</v>
      </c>
      <c r="B88">
        <v>3</v>
      </c>
      <c r="C88">
        <v>306.5</v>
      </c>
      <c r="D88">
        <v>308.5</v>
      </c>
      <c r="G88">
        <v>0</v>
      </c>
      <c r="H88">
        <v>0</v>
      </c>
      <c r="I88">
        <f t="shared" si="4"/>
        <v>0</v>
      </c>
      <c r="K88">
        <v>5800</v>
      </c>
      <c r="L88">
        <v>5750</v>
      </c>
      <c r="M88">
        <v>100</v>
      </c>
      <c r="N88">
        <v>0</v>
      </c>
      <c r="O88">
        <v>0</v>
      </c>
      <c r="P88">
        <f>VLOOKUP(Data[[#This Row],[point]],'support values'!$A:$D,3,FALSE)</f>
        <v>142</v>
      </c>
      <c r="Q88">
        <f>VLOOKUP(Data[[#This Row],[point]],'support values'!$A:$D,4,FALSE)</f>
        <v>215</v>
      </c>
      <c r="R88">
        <f>VLOOKUP(Data[[#This Row],[point]],shot_points[#All],2,FALSE)</f>
        <v>260</v>
      </c>
    </row>
    <row r="89" spans="1:18" x14ac:dyDescent="0.3">
      <c r="A89">
        <v>88</v>
      </c>
      <c r="B89">
        <v>3</v>
      </c>
      <c r="C89">
        <v>306.5</v>
      </c>
      <c r="D89">
        <v>308.5</v>
      </c>
      <c r="G89">
        <v>0</v>
      </c>
      <c r="H89">
        <v>-3</v>
      </c>
      <c r="I89">
        <f t="shared" si="4"/>
        <v>-9.5</v>
      </c>
      <c r="K89">
        <v>5800</v>
      </c>
      <c r="L89">
        <v>5750</v>
      </c>
      <c r="M89">
        <v>100</v>
      </c>
      <c r="N89">
        <v>0</v>
      </c>
      <c r="O89">
        <v>0</v>
      </c>
      <c r="P89">
        <f>VLOOKUP(Data[[#This Row],[point]],'support values'!$A:$D,3,FALSE)</f>
        <v>142</v>
      </c>
      <c r="Q89">
        <f>VLOOKUP(Data[[#This Row],[point]],'support values'!$A:$D,4,FALSE)</f>
        <v>215</v>
      </c>
      <c r="R89">
        <f>VLOOKUP(Data[[#This Row],[point]],shot_points[#All],2,FALSE)</f>
        <v>260</v>
      </c>
    </row>
    <row r="90" spans="1:18" x14ac:dyDescent="0.3">
      <c r="A90">
        <v>89</v>
      </c>
      <c r="B90">
        <v>3</v>
      </c>
      <c r="C90">
        <v>306.5</v>
      </c>
      <c r="D90">
        <v>308.5</v>
      </c>
      <c r="G90">
        <v>0</v>
      </c>
      <c r="H90">
        <v>0</v>
      </c>
      <c r="I90">
        <f t="shared" si="4"/>
        <v>0</v>
      </c>
      <c r="K90">
        <v>5800</v>
      </c>
      <c r="L90">
        <v>5750</v>
      </c>
      <c r="M90">
        <v>100</v>
      </c>
      <c r="N90">
        <v>0</v>
      </c>
      <c r="O90">
        <v>0</v>
      </c>
      <c r="P90">
        <f>VLOOKUP(Data[[#This Row],[point]],'support values'!$A:$D,3,FALSE)</f>
        <v>142</v>
      </c>
      <c r="Q90">
        <f>VLOOKUP(Data[[#This Row],[point]],'support values'!$A:$D,4,FALSE)</f>
        <v>215</v>
      </c>
      <c r="R90">
        <f>VLOOKUP(Data[[#This Row],[point]],shot_points[#All],2,FALSE)</f>
        <v>260</v>
      </c>
    </row>
    <row r="91" spans="1:18" x14ac:dyDescent="0.3">
      <c r="A91">
        <v>90</v>
      </c>
      <c r="B91">
        <v>3</v>
      </c>
      <c r="C91">
        <v>306.5</v>
      </c>
      <c r="D91">
        <v>308.5</v>
      </c>
      <c r="G91">
        <v>0</v>
      </c>
      <c r="H91">
        <v>-15</v>
      </c>
      <c r="I91">
        <f t="shared" si="4"/>
        <v>-21.5</v>
      </c>
      <c r="K91">
        <v>5800</v>
      </c>
      <c r="L91">
        <v>5750</v>
      </c>
      <c r="M91">
        <v>100</v>
      </c>
      <c r="N91">
        <v>0</v>
      </c>
      <c r="O91">
        <v>0</v>
      </c>
      <c r="P91">
        <f>VLOOKUP(Data[[#This Row],[point]],'support values'!$A:$D,3,FALSE)</f>
        <v>142</v>
      </c>
      <c r="Q91">
        <f>VLOOKUP(Data[[#This Row],[point]],'support values'!$A:$D,4,FALSE)</f>
        <v>215</v>
      </c>
      <c r="R91">
        <f>VLOOKUP(Data[[#This Row],[point]],shot_points[#All],2,FALSE)</f>
        <v>260</v>
      </c>
    </row>
    <row r="92" spans="1:18" x14ac:dyDescent="0.3">
      <c r="A92">
        <v>91</v>
      </c>
      <c r="B92">
        <v>3</v>
      </c>
      <c r="C92">
        <v>306.5</v>
      </c>
      <c r="D92">
        <v>308.5</v>
      </c>
      <c r="G92">
        <v>0</v>
      </c>
      <c r="H92">
        <v>0</v>
      </c>
      <c r="I92">
        <f t="shared" si="4"/>
        <v>0</v>
      </c>
      <c r="K92">
        <v>5800</v>
      </c>
      <c r="L92">
        <v>5750</v>
      </c>
      <c r="M92">
        <v>100</v>
      </c>
      <c r="N92">
        <v>0</v>
      </c>
      <c r="O92">
        <v>0</v>
      </c>
      <c r="P92">
        <f>VLOOKUP(Data[[#This Row],[point]],'support values'!$A:$D,3,FALSE)</f>
        <v>142</v>
      </c>
      <c r="Q92">
        <f>VLOOKUP(Data[[#This Row],[point]],'support values'!$A:$D,4,FALSE)</f>
        <v>215</v>
      </c>
      <c r="R92">
        <f>VLOOKUP(Data[[#This Row],[point]],shot_points[#All],2,FALSE)</f>
        <v>260</v>
      </c>
    </row>
    <row r="93" spans="1:18" x14ac:dyDescent="0.3">
      <c r="A93">
        <v>92</v>
      </c>
      <c r="B93">
        <v>3</v>
      </c>
      <c r="C93">
        <v>306.5</v>
      </c>
      <c r="D93">
        <v>308.5</v>
      </c>
      <c r="G93">
        <v>0</v>
      </c>
      <c r="H93">
        <v>-5</v>
      </c>
      <c r="I93">
        <f t="shared" si="4"/>
        <v>-11.5</v>
      </c>
      <c r="K93">
        <v>5800</v>
      </c>
      <c r="L93">
        <v>5750</v>
      </c>
      <c r="M93">
        <v>100</v>
      </c>
      <c r="N93">
        <v>0</v>
      </c>
      <c r="O93">
        <v>0</v>
      </c>
      <c r="P93">
        <f>VLOOKUP(Data[[#This Row],[point]],'support values'!$A:$D,3,FALSE)</f>
        <v>142</v>
      </c>
      <c r="Q93">
        <f>VLOOKUP(Data[[#This Row],[point]],'support values'!$A:$D,4,FALSE)</f>
        <v>215</v>
      </c>
      <c r="R93">
        <f>VLOOKUP(Data[[#This Row],[point]],shot_points[#All],2,FALSE)</f>
        <v>260</v>
      </c>
    </row>
    <row r="94" spans="1:18" x14ac:dyDescent="0.3">
      <c r="A94">
        <v>93</v>
      </c>
      <c r="B94">
        <v>3</v>
      </c>
      <c r="C94">
        <v>306.5</v>
      </c>
      <c r="D94">
        <v>308.5</v>
      </c>
      <c r="G94">
        <v>0</v>
      </c>
      <c r="H94">
        <v>0</v>
      </c>
      <c r="I94">
        <f t="shared" si="4"/>
        <v>0</v>
      </c>
      <c r="K94">
        <v>5800</v>
      </c>
      <c r="L94">
        <v>5750</v>
      </c>
      <c r="M94">
        <v>100</v>
      </c>
      <c r="N94">
        <v>0</v>
      </c>
      <c r="O94">
        <v>0</v>
      </c>
      <c r="P94">
        <f>VLOOKUP(Data[[#This Row],[point]],'support values'!$A:$D,3,FALSE)</f>
        <v>142</v>
      </c>
      <c r="Q94">
        <f>VLOOKUP(Data[[#This Row],[point]],'support values'!$A:$D,4,FALSE)</f>
        <v>215</v>
      </c>
      <c r="R94">
        <f>VLOOKUP(Data[[#This Row],[point]],shot_points[#All],2,FALSE)</f>
        <v>260</v>
      </c>
    </row>
    <row r="95" spans="1:18" x14ac:dyDescent="0.3">
      <c r="A95">
        <v>94</v>
      </c>
      <c r="B95">
        <v>3</v>
      </c>
      <c r="C95">
        <v>306.5</v>
      </c>
      <c r="D95">
        <v>308.5</v>
      </c>
      <c r="G95">
        <v>0</v>
      </c>
      <c r="H95">
        <v>-4</v>
      </c>
      <c r="I95">
        <f t="shared" si="4"/>
        <v>-10.5</v>
      </c>
      <c r="K95">
        <v>5800</v>
      </c>
      <c r="L95">
        <v>5750</v>
      </c>
      <c r="M95">
        <v>100</v>
      </c>
      <c r="N95">
        <v>0</v>
      </c>
      <c r="O95">
        <v>0</v>
      </c>
      <c r="P95">
        <f>VLOOKUP(Data[[#This Row],[point]],'support values'!$A:$D,3,FALSE)</f>
        <v>142</v>
      </c>
      <c r="Q95">
        <f>VLOOKUP(Data[[#This Row],[point]],'support values'!$A:$D,4,FALSE)</f>
        <v>215</v>
      </c>
      <c r="R95">
        <f>VLOOKUP(Data[[#This Row],[point]],shot_points[#All],2,FALSE)</f>
        <v>260</v>
      </c>
    </row>
    <row r="96" spans="1:18" x14ac:dyDescent="0.3">
      <c r="A96">
        <v>95</v>
      </c>
      <c r="B96">
        <v>3</v>
      </c>
      <c r="C96">
        <v>306.5</v>
      </c>
      <c r="D96">
        <v>308.5</v>
      </c>
      <c r="G96">
        <v>-40</v>
      </c>
      <c r="H96">
        <v>0</v>
      </c>
      <c r="I96">
        <f t="shared" si="4"/>
        <v>0</v>
      </c>
      <c r="K96">
        <v>5800</v>
      </c>
      <c r="L96">
        <v>5750</v>
      </c>
      <c r="M96">
        <v>100</v>
      </c>
      <c r="N96">
        <v>0</v>
      </c>
      <c r="O96">
        <v>0</v>
      </c>
      <c r="P96">
        <f>VLOOKUP(Data[[#This Row],[point]],'support values'!$A:$D,3,FALSE)</f>
        <v>142</v>
      </c>
      <c r="Q96">
        <f>VLOOKUP(Data[[#This Row],[point]],'support values'!$A:$D,4,FALSE)</f>
        <v>215</v>
      </c>
      <c r="R96">
        <f>VLOOKUP(Data[[#This Row],[point]],shot_points[#All],2,FALSE)</f>
        <v>260</v>
      </c>
    </row>
    <row r="97" spans="1:18" x14ac:dyDescent="0.3">
      <c r="A97">
        <v>96</v>
      </c>
      <c r="B97">
        <v>3</v>
      </c>
      <c r="C97">
        <v>306.5</v>
      </c>
      <c r="D97">
        <v>308.5</v>
      </c>
      <c r="G97">
        <v>0</v>
      </c>
      <c r="H97">
        <v>0</v>
      </c>
      <c r="I97">
        <f t="shared" si="4"/>
        <v>0</v>
      </c>
      <c r="K97">
        <v>5800</v>
      </c>
      <c r="L97">
        <v>5750</v>
      </c>
      <c r="M97">
        <v>100</v>
      </c>
      <c r="N97">
        <v>0</v>
      </c>
      <c r="O97">
        <v>0</v>
      </c>
      <c r="P97">
        <f>VLOOKUP(Data[[#This Row],[point]],'support values'!$A:$D,3,FALSE)</f>
        <v>142</v>
      </c>
      <c r="Q97">
        <f>VLOOKUP(Data[[#This Row],[point]],'support values'!$A:$D,4,FALSE)</f>
        <v>215</v>
      </c>
      <c r="R97">
        <f>VLOOKUP(Data[[#This Row],[point]],shot_points[#All],2,FALSE)</f>
        <v>260</v>
      </c>
    </row>
    <row r="98" spans="1:18" x14ac:dyDescent="0.3">
      <c r="A98">
        <v>97</v>
      </c>
      <c r="B98">
        <v>3</v>
      </c>
      <c r="C98">
        <v>306.5</v>
      </c>
      <c r="D98">
        <v>308.5</v>
      </c>
      <c r="G98">
        <v>0</v>
      </c>
      <c r="H98">
        <v>0</v>
      </c>
      <c r="I98">
        <f t="shared" si="4"/>
        <v>0</v>
      </c>
      <c r="K98">
        <v>5800</v>
      </c>
      <c r="L98">
        <v>5750</v>
      </c>
      <c r="M98">
        <v>100</v>
      </c>
      <c r="N98">
        <v>0</v>
      </c>
      <c r="O98">
        <v>0</v>
      </c>
      <c r="P98">
        <f>VLOOKUP(Data[[#This Row],[point]],'support values'!$A:$D,3,FALSE)</f>
        <v>142</v>
      </c>
      <c r="Q98">
        <f>VLOOKUP(Data[[#This Row],[point]],'support values'!$A:$D,4,FALSE)</f>
        <v>215</v>
      </c>
      <c r="R98">
        <f>VLOOKUP(Data[[#This Row],[point]],shot_points[#All],2,FALSE)</f>
        <v>260</v>
      </c>
    </row>
    <row r="99" spans="1:18" x14ac:dyDescent="0.3">
      <c r="A99">
        <v>98</v>
      </c>
      <c r="B99">
        <v>1</v>
      </c>
      <c r="C99">
        <v>306.5</v>
      </c>
      <c r="D99">
        <v>309.60000000000002</v>
      </c>
      <c r="G99">
        <v>0</v>
      </c>
      <c r="H99">
        <v>-9</v>
      </c>
      <c r="I99">
        <f t="shared" si="4"/>
        <v>-15.5</v>
      </c>
      <c r="K99">
        <v>5800</v>
      </c>
      <c r="L99">
        <v>5750</v>
      </c>
      <c r="M99">
        <v>100</v>
      </c>
      <c r="N99">
        <v>0</v>
      </c>
      <c r="O99">
        <v>0</v>
      </c>
      <c r="P99">
        <f>VLOOKUP(Data[[#This Row],[point]],'support values'!$A:$D,3,FALSE)</f>
        <v>-136</v>
      </c>
      <c r="Q99">
        <f>VLOOKUP(Data[[#This Row],[point]],'support values'!$A:$D,4,FALSE)</f>
        <v>215</v>
      </c>
      <c r="R99">
        <f>VLOOKUP(Data[[#This Row],[point]],shot_points[#All],2,FALSE)</f>
        <v>259</v>
      </c>
    </row>
    <row r="100" spans="1:18" x14ac:dyDescent="0.3">
      <c r="A100">
        <v>99</v>
      </c>
      <c r="B100">
        <v>1</v>
      </c>
      <c r="C100">
        <v>306.5</v>
      </c>
      <c r="D100">
        <v>309.60000000000002</v>
      </c>
      <c r="G100">
        <v>0</v>
      </c>
      <c r="H100">
        <v>0</v>
      </c>
      <c r="I100">
        <f t="shared" si="4"/>
        <v>0</v>
      </c>
      <c r="K100">
        <v>5800</v>
      </c>
      <c r="L100">
        <v>5750</v>
      </c>
      <c r="M100">
        <v>100</v>
      </c>
      <c r="N100">
        <v>0</v>
      </c>
      <c r="O100">
        <v>0</v>
      </c>
      <c r="P100">
        <f>VLOOKUP(Data[[#This Row],[point]],'support values'!$A:$D,3,FALSE)</f>
        <v>-136</v>
      </c>
      <c r="Q100">
        <f>VLOOKUP(Data[[#This Row],[point]],'support values'!$A:$D,4,FALSE)</f>
        <v>215</v>
      </c>
      <c r="R100">
        <f>VLOOKUP(Data[[#This Row],[point]],shot_points[#All],2,FALSE)</f>
        <v>259</v>
      </c>
    </row>
    <row r="101" spans="1:18" x14ac:dyDescent="0.3">
      <c r="A101">
        <v>100</v>
      </c>
      <c r="B101">
        <v>1</v>
      </c>
      <c r="C101">
        <v>306.5</v>
      </c>
      <c r="D101">
        <v>309.60000000000002</v>
      </c>
      <c r="G101">
        <v>0</v>
      </c>
      <c r="H101">
        <v>0</v>
      </c>
      <c r="I101">
        <f t="shared" si="4"/>
        <v>0</v>
      </c>
      <c r="K101">
        <v>5800</v>
      </c>
      <c r="L101">
        <v>5750</v>
      </c>
      <c r="M101">
        <v>100</v>
      </c>
      <c r="N101">
        <v>0</v>
      </c>
      <c r="O101">
        <v>0</v>
      </c>
      <c r="P101">
        <f>VLOOKUP(Data[[#This Row],[point]],'support values'!$A:$D,3,FALSE)</f>
        <v>-136</v>
      </c>
      <c r="Q101">
        <f>VLOOKUP(Data[[#This Row],[point]],'support values'!$A:$D,4,FALSE)</f>
        <v>215</v>
      </c>
      <c r="R101">
        <f>VLOOKUP(Data[[#This Row],[point]],shot_points[#All],2,FALSE)</f>
        <v>259</v>
      </c>
    </row>
    <row r="102" spans="1:18" x14ac:dyDescent="0.3">
      <c r="A102">
        <v>101</v>
      </c>
      <c r="B102">
        <v>1</v>
      </c>
      <c r="C102">
        <v>306.5</v>
      </c>
      <c r="D102">
        <v>309.60000000000002</v>
      </c>
      <c r="G102">
        <v>0</v>
      </c>
      <c r="H102">
        <v>0</v>
      </c>
      <c r="I102">
        <f t="shared" si="4"/>
        <v>0</v>
      </c>
      <c r="K102">
        <v>5800</v>
      </c>
      <c r="L102">
        <v>5750</v>
      </c>
      <c r="M102">
        <v>100</v>
      </c>
      <c r="N102">
        <v>0</v>
      </c>
      <c r="O102">
        <v>0</v>
      </c>
      <c r="P102">
        <f>VLOOKUP(Data[[#This Row],[point]],'support values'!$A:$D,3,FALSE)</f>
        <v>-136</v>
      </c>
      <c r="Q102">
        <f>VLOOKUP(Data[[#This Row],[point]],'support values'!$A:$D,4,FALSE)</f>
        <v>215</v>
      </c>
      <c r="R102">
        <f>VLOOKUP(Data[[#This Row],[point]],shot_points[#All],2,FALSE)</f>
        <v>259</v>
      </c>
    </row>
    <row r="103" spans="1:18" x14ac:dyDescent="0.3">
      <c r="A103">
        <v>102</v>
      </c>
      <c r="B103">
        <v>1</v>
      </c>
      <c r="C103">
        <v>306.5</v>
      </c>
      <c r="D103">
        <v>309</v>
      </c>
      <c r="G103">
        <v>50</v>
      </c>
      <c r="H103">
        <v>0</v>
      </c>
      <c r="I103">
        <f t="shared" si="4"/>
        <v>0</v>
      </c>
      <c r="K103">
        <v>5800</v>
      </c>
      <c r="L103">
        <v>5750</v>
      </c>
      <c r="M103">
        <v>100</v>
      </c>
      <c r="N103">
        <v>0</v>
      </c>
      <c r="O103">
        <v>0</v>
      </c>
      <c r="P103">
        <f>VLOOKUP(Data[[#This Row],[point]],'support values'!$A:$D,3,FALSE)</f>
        <v>-136</v>
      </c>
      <c r="Q103">
        <f>VLOOKUP(Data[[#This Row],[point]],'support values'!$A:$D,4,FALSE)</f>
        <v>215</v>
      </c>
      <c r="R103">
        <f>VLOOKUP(Data[[#This Row],[point]],shot_points[#All],2,FALSE)</f>
        <v>259</v>
      </c>
    </row>
    <row r="104" spans="1:18" x14ac:dyDescent="0.3">
      <c r="A104">
        <v>103</v>
      </c>
      <c r="B104">
        <v>1</v>
      </c>
      <c r="C104">
        <v>306.5</v>
      </c>
      <c r="D104">
        <v>309</v>
      </c>
      <c r="G104">
        <v>0</v>
      </c>
      <c r="H104">
        <v>-10</v>
      </c>
      <c r="I104">
        <f t="shared" si="4"/>
        <v>-16.5</v>
      </c>
      <c r="K104">
        <v>5800</v>
      </c>
      <c r="L104">
        <v>5750</v>
      </c>
      <c r="M104">
        <v>100</v>
      </c>
      <c r="N104">
        <v>0</v>
      </c>
      <c r="O104">
        <v>0</v>
      </c>
      <c r="P104">
        <f>VLOOKUP(Data[[#This Row],[point]],'support values'!$A:$D,3,FALSE)</f>
        <v>-136</v>
      </c>
      <c r="Q104">
        <f>VLOOKUP(Data[[#This Row],[point]],'support values'!$A:$D,4,FALSE)</f>
        <v>215</v>
      </c>
      <c r="R104">
        <f>VLOOKUP(Data[[#This Row],[point]],shot_points[#All],2,FALSE)</f>
        <v>259</v>
      </c>
    </row>
    <row r="105" spans="1:18" x14ac:dyDescent="0.3">
      <c r="A105">
        <v>104</v>
      </c>
      <c r="B105">
        <v>1</v>
      </c>
      <c r="C105">
        <v>306.5</v>
      </c>
      <c r="D105">
        <v>309</v>
      </c>
      <c r="G105">
        <v>0</v>
      </c>
      <c r="H105">
        <v>0</v>
      </c>
      <c r="I105">
        <f t="shared" si="4"/>
        <v>0</v>
      </c>
      <c r="K105">
        <v>5800</v>
      </c>
      <c r="L105">
        <v>5750</v>
      </c>
      <c r="M105">
        <v>100</v>
      </c>
      <c r="N105">
        <v>0</v>
      </c>
      <c r="O105">
        <v>0</v>
      </c>
      <c r="P105">
        <f>VLOOKUP(Data[[#This Row],[point]],'support values'!$A:$D,3,FALSE)</f>
        <v>-136</v>
      </c>
      <c r="Q105">
        <f>VLOOKUP(Data[[#This Row],[point]],'support values'!$A:$D,4,FALSE)</f>
        <v>215</v>
      </c>
      <c r="R105">
        <f>VLOOKUP(Data[[#This Row],[point]],shot_points[#All],2,FALSE)</f>
        <v>259</v>
      </c>
    </row>
    <row r="106" spans="1:18" x14ac:dyDescent="0.3">
      <c r="A106">
        <v>105</v>
      </c>
      <c r="B106">
        <v>1</v>
      </c>
      <c r="C106">
        <v>306.5</v>
      </c>
      <c r="D106">
        <v>309</v>
      </c>
      <c r="G106">
        <v>0</v>
      </c>
      <c r="H106">
        <v>-8</v>
      </c>
      <c r="I106">
        <f t="shared" si="4"/>
        <v>-14.5</v>
      </c>
      <c r="K106">
        <v>5800</v>
      </c>
      <c r="L106">
        <v>5750</v>
      </c>
      <c r="M106">
        <v>100</v>
      </c>
      <c r="N106">
        <v>0</v>
      </c>
      <c r="O106">
        <v>0</v>
      </c>
      <c r="P106">
        <f>VLOOKUP(Data[[#This Row],[point]],'support values'!$A:$D,3,FALSE)</f>
        <v>-136</v>
      </c>
      <c r="Q106">
        <f>VLOOKUP(Data[[#This Row],[point]],'support values'!$A:$D,4,FALSE)</f>
        <v>215</v>
      </c>
      <c r="R106">
        <f>VLOOKUP(Data[[#This Row],[point]],shot_points[#All],2,FALSE)</f>
        <v>259</v>
      </c>
    </row>
    <row r="107" spans="1:18" x14ac:dyDescent="0.3">
      <c r="A107">
        <v>106</v>
      </c>
      <c r="B107">
        <v>1</v>
      </c>
      <c r="C107">
        <v>306.5</v>
      </c>
      <c r="D107">
        <v>309</v>
      </c>
      <c r="G107">
        <v>0</v>
      </c>
      <c r="H107">
        <v>-10</v>
      </c>
      <c r="I107">
        <f t="shared" si="4"/>
        <v>-16.5</v>
      </c>
      <c r="K107">
        <v>5800</v>
      </c>
      <c r="L107">
        <v>5750</v>
      </c>
      <c r="M107">
        <v>100</v>
      </c>
      <c r="N107">
        <v>0</v>
      </c>
      <c r="O107">
        <v>0</v>
      </c>
      <c r="P107">
        <f>VLOOKUP(Data[[#This Row],[point]],'support values'!$A:$D,3,FALSE)</f>
        <v>-136</v>
      </c>
      <c r="Q107">
        <f>VLOOKUP(Data[[#This Row],[point]],'support values'!$A:$D,4,FALSE)</f>
        <v>215</v>
      </c>
      <c r="R107">
        <f>VLOOKUP(Data[[#This Row],[point]],shot_points[#All],2,FALSE)</f>
        <v>259</v>
      </c>
    </row>
    <row r="108" spans="1:18" x14ac:dyDescent="0.3">
      <c r="A108">
        <v>107</v>
      </c>
      <c r="B108">
        <v>1</v>
      </c>
      <c r="C108">
        <v>306.5</v>
      </c>
      <c r="D108">
        <v>309.7</v>
      </c>
      <c r="G108">
        <v>0</v>
      </c>
      <c r="H108">
        <v>0</v>
      </c>
      <c r="I108">
        <f t="shared" si="4"/>
        <v>0</v>
      </c>
      <c r="J108" t="s">
        <v>38</v>
      </c>
      <c r="K108">
        <v>5800</v>
      </c>
      <c r="L108">
        <v>5750</v>
      </c>
      <c r="M108">
        <v>100</v>
      </c>
      <c r="N108">
        <v>0</v>
      </c>
      <c r="O108">
        <v>0</v>
      </c>
      <c r="P108">
        <f>VLOOKUP(Data[[#This Row],[point]],'support values'!$A:$D,3,FALSE)</f>
        <v>-136</v>
      </c>
      <c r="Q108">
        <f>VLOOKUP(Data[[#This Row],[point]],'support values'!$A:$D,4,FALSE)</f>
        <v>215</v>
      </c>
      <c r="R108">
        <f>VLOOKUP(Data[[#This Row],[point]],shot_points[#All],2,FALSE)</f>
        <v>259</v>
      </c>
    </row>
    <row r="109" spans="1:18" x14ac:dyDescent="0.3">
      <c r="A109">
        <v>108</v>
      </c>
      <c r="B109">
        <v>1</v>
      </c>
      <c r="C109">
        <v>306.5</v>
      </c>
      <c r="D109">
        <v>308.7</v>
      </c>
      <c r="G109">
        <v>0</v>
      </c>
      <c r="H109">
        <v>0</v>
      </c>
      <c r="I109">
        <f t="shared" si="4"/>
        <v>0</v>
      </c>
      <c r="K109">
        <v>5800</v>
      </c>
      <c r="L109">
        <v>5750</v>
      </c>
      <c r="M109">
        <v>100</v>
      </c>
      <c r="N109">
        <v>0</v>
      </c>
      <c r="O109">
        <v>0</v>
      </c>
      <c r="P109">
        <f>VLOOKUP(Data[[#This Row],[point]],'support values'!$A:$D,3,FALSE)</f>
        <v>-136</v>
      </c>
      <c r="Q109">
        <f>VLOOKUP(Data[[#This Row],[point]],'support values'!$A:$D,4,FALSE)</f>
        <v>215</v>
      </c>
      <c r="R109">
        <f>VLOOKUP(Data[[#This Row],[point]],shot_points[#All],2,FALSE)</f>
        <v>259</v>
      </c>
    </row>
    <row r="110" spans="1:18" x14ac:dyDescent="0.3">
      <c r="A110">
        <v>109</v>
      </c>
      <c r="B110">
        <v>1</v>
      </c>
      <c r="C110">
        <v>306.5</v>
      </c>
      <c r="D110">
        <v>308.7</v>
      </c>
      <c r="G110">
        <v>0</v>
      </c>
      <c r="H110">
        <v>0</v>
      </c>
      <c r="I110">
        <f t="shared" si="4"/>
        <v>0</v>
      </c>
      <c r="K110">
        <v>5800</v>
      </c>
      <c r="L110">
        <v>5750</v>
      </c>
      <c r="M110">
        <v>100</v>
      </c>
      <c r="N110">
        <v>0</v>
      </c>
      <c r="O110">
        <v>0</v>
      </c>
      <c r="P110">
        <f>VLOOKUP(Data[[#This Row],[point]],'support values'!$A:$D,3,FALSE)</f>
        <v>-136</v>
      </c>
      <c r="Q110">
        <f>VLOOKUP(Data[[#This Row],[point]],'support values'!$A:$D,4,FALSE)</f>
        <v>215</v>
      </c>
      <c r="R110">
        <f>VLOOKUP(Data[[#This Row],[point]],shot_points[#All],2,FALSE)</f>
        <v>259</v>
      </c>
    </row>
    <row r="111" spans="1:18" x14ac:dyDescent="0.3">
      <c r="A111">
        <v>110</v>
      </c>
      <c r="B111">
        <v>1</v>
      </c>
      <c r="C111">
        <v>306.5</v>
      </c>
      <c r="D111">
        <v>308.7</v>
      </c>
      <c r="G111">
        <v>0</v>
      </c>
      <c r="H111">
        <v>0</v>
      </c>
      <c r="I111">
        <f t="shared" si="4"/>
        <v>0</v>
      </c>
      <c r="K111">
        <v>5800</v>
      </c>
      <c r="L111">
        <v>5750</v>
      </c>
      <c r="M111">
        <v>100</v>
      </c>
      <c r="N111">
        <v>0</v>
      </c>
      <c r="O111">
        <v>0</v>
      </c>
      <c r="P111">
        <f>VLOOKUP(Data[[#This Row],[point]],'support values'!$A:$D,3,FALSE)</f>
        <v>-136</v>
      </c>
      <c r="Q111">
        <f>VLOOKUP(Data[[#This Row],[point]],'support values'!$A:$D,4,FALSE)</f>
        <v>215</v>
      </c>
      <c r="R111">
        <f>VLOOKUP(Data[[#This Row],[point]],shot_points[#All],2,FALSE)</f>
        <v>259</v>
      </c>
    </row>
    <row r="112" spans="1:18" x14ac:dyDescent="0.3">
      <c r="A112">
        <v>111</v>
      </c>
      <c r="B112">
        <v>1</v>
      </c>
      <c r="C112">
        <v>306.5</v>
      </c>
      <c r="D112">
        <v>308.7</v>
      </c>
      <c r="G112">
        <v>0</v>
      </c>
      <c r="H112">
        <v>-8</v>
      </c>
      <c r="I112">
        <f t="shared" si="4"/>
        <v>-14.5</v>
      </c>
      <c r="K112">
        <v>5800</v>
      </c>
      <c r="L112">
        <v>5750</v>
      </c>
      <c r="M112">
        <v>100</v>
      </c>
      <c r="N112">
        <v>0</v>
      </c>
      <c r="O112">
        <v>0</v>
      </c>
      <c r="P112">
        <f>VLOOKUP(Data[[#This Row],[point]],'support values'!$A:$D,3,FALSE)</f>
        <v>-136</v>
      </c>
      <c r="Q112">
        <f>VLOOKUP(Data[[#This Row],[point]],'support values'!$A:$D,4,FALSE)</f>
        <v>215</v>
      </c>
      <c r="R112">
        <f>VLOOKUP(Data[[#This Row],[point]],shot_points[#All],2,FALSE)</f>
        <v>259</v>
      </c>
    </row>
    <row r="113" spans="1:18" x14ac:dyDescent="0.3">
      <c r="A113">
        <v>112</v>
      </c>
      <c r="B113">
        <v>7</v>
      </c>
      <c r="C113">
        <v>300</v>
      </c>
      <c r="D113">
        <v>303.39999999999998</v>
      </c>
      <c r="G113">
        <v>10</v>
      </c>
      <c r="H113">
        <v>0</v>
      </c>
      <c r="I113">
        <f t="shared" si="4"/>
        <v>0</v>
      </c>
      <c r="K113">
        <v>5800</v>
      </c>
      <c r="L113">
        <v>5750</v>
      </c>
      <c r="M113">
        <v>100</v>
      </c>
      <c r="N113">
        <v>0</v>
      </c>
      <c r="O113">
        <v>0</v>
      </c>
      <c r="P113">
        <f>VLOOKUP(Data[[#This Row],[point]],'support values'!$A:$D,3,FALSE)</f>
        <v>69</v>
      </c>
      <c r="Q113">
        <f>VLOOKUP(Data[[#This Row],[point]],'support values'!$A:$D,4,FALSE)</f>
        <v>451</v>
      </c>
      <c r="R113">
        <f>VLOOKUP(Data[[#This Row],[point]],shot_points[#All],2,FALSE)</f>
        <v>460</v>
      </c>
    </row>
    <row r="114" spans="1:18" x14ac:dyDescent="0.3">
      <c r="A114">
        <v>113</v>
      </c>
      <c r="B114">
        <v>7</v>
      </c>
      <c r="C114">
        <v>300</v>
      </c>
      <c r="D114">
        <v>302.5</v>
      </c>
      <c r="G114">
        <v>10</v>
      </c>
      <c r="H114">
        <v>-60</v>
      </c>
      <c r="I114">
        <f t="shared" ref="I114:I136" si="5">_xlfn.LET(_xlpm.Direction,SIGN(H114), H114+_xlpm.Direction*13/2)</f>
        <v>-66.5</v>
      </c>
      <c r="K114">
        <v>5800</v>
      </c>
      <c r="L114">
        <v>5750</v>
      </c>
      <c r="M114">
        <v>100</v>
      </c>
      <c r="N114">
        <v>0</v>
      </c>
      <c r="O114">
        <v>0</v>
      </c>
      <c r="P114">
        <f>VLOOKUP(Data[[#This Row],[point]],'support values'!$A:$D,3,FALSE)</f>
        <v>69</v>
      </c>
      <c r="Q114">
        <f>VLOOKUP(Data[[#This Row],[point]],'support values'!$A:$D,4,FALSE)</f>
        <v>451</v>
      </c>
      <c r="R114">
        <f>VLOOKUP(Data[[#This Row],[point]],shot_points[#All],2,FALSE)</f>
        <v>460</v>
      </c>
    </row>
    <row r="115" spans="1:18" x14ac:dyDescent="0.3">
      <c r="A115">
        <v>114</v>
      </c>
      <c r="B115">
        <v>7</v>
      </c>
      <c r="C115">
        <v>300</v>
      </c>
      <c r="D115">
        <v>302.5</v>
      </c>
      <c r="G115">
        <v>10</v>
      </c>
      <c r="H115">
        <v>-60</v>
      </c>
      <c r="I115">
        <f t="shared" si="5"/>
        <v>-66.5</v>
      </c>
      <c r="K115">
        <v>5800</v>
      </c>
      <c r="L115">
        <v>5750</v>
      </c>
      <c r="M115">
        <v>100</v>
      </c>
      <c r="N115">
        <v>0</v>
      </c>
      <c r="O115">
        <v>0</v>
      </c>
      <c r="P115">
        <f>VLOOKUP(Data[[#This Row],[point]],'support values'!$A:$D,3,FALSE)</f>
        <v>69</v>
      </c>
      <c r="Q115">
        <f>VLOOKUP(Data[[#This Row],[point]],'support values'!$A:$D,4,FALSE)</f>
        <v>451</v>
      </c>
      <c r="R115">
        <f>VLOOKUP(Data[[#This Row],[point]],shot_points[#All],2,FALSE)</f>
        <v>460</v>
      </c>
    </row>
    <row r="116" spans="1:18" x14ac:dyDescent="0.3">
      <c r="A116">
        <v>115</v>
      </c>
      <c r="B116">
        <v>7</v>
      </c>
      <c r="C116">
        <v>300</v>
      </c>
      <c r="D116">
        <v>302.5</v>
      </c>
      <c r="G116">
        <v>10</v>
      </c>
      <c r="H116">
        <v>-20</v>
      </c>
      <c r="I116">
        <f t="shared" si="5"/>
        <v>-26.5</v>
      </c>
      <c r="K116">
        <v>5800</v>
      </c>
      <c r="L116">
        <v>5750</v>
      </c>
      <c r="M116">
        <v>100</v>
      </c>
      <c r="N116">
        <v>0</v>
      </c>
      <c r="O116">
        <v>0</v>
      </c>
      <c r="P116">
        <f>VLOOKUP(Data[[#This Row],[point]],'support values'!$A:$D,3,FALSE)</f>
        <v>69</v>
      </c>
      <c r="Q116">
        <f>VLOOKUP(Data[[#This Row],[point]],'support values'!$A:$D,4,FALSE)</f>
        <v>451</v>
      </c>
      <c r="R116">
        <f>VLOOKUP(Data[[#This Row],[point]],shot_points[#All],2,FALSE)</f>
        <v>460</v>
      </c>
    </row>
    <row r="117" spans="1:18" x14ac:dyDescent="0.3">
      <c r="A117">
        <v>116</v>
      </c>
      <c r="B117">
        <v>7</v>
      </c>
      <c r="C117">
        <v>300</v>
      </c>
      <c r="D117">
        <v>303.5</v>
      </c>
      <c r="G117">
        <v>0</v>
      </c>
      <c r="H117">
        <v>-10</v>
      </c>
      <c r="I117">
        <f t="shared" si="5"/>
        <v>-16.5</v>
      </c>
      <c r="J117" t="s">
        <v>39</v>
      </c>
      <c r="K117">
        <v>5800</v>
      </c>
      <c r="L117">
        <v>5750</v>
      </c>
      <c r="M117">
        <v>100</v>
      </c>
      <c r="N117">
        <v>0</v>
      </c>
      <c r="O117">
        <v>0</v>
      </c>
      <c r="P117">
        <f>VLOOKUP(Data[[#This Row],[point]],'support values'!$A:$D,3,FALSE)</f>
        <v>69</v>
      </c>
      <c r="Q117">
        <f>VLOOKUP(Data[[#This Row],[point]],'support values'!$A:$D,4,FALSE)</f>
        <v>451</v>
      </c>
      <c r="R117">
        <f>VLOOKUP(Data[[#This Row],[point]],shot_points[#All],2,FALSE)</f>
        <v>460</v>
      </c>
    </row>
    <row r="118" spans="1:18" x14ac:dyDescent="0.3">
      <c r="A118">
        <v>117</v>
      </c>
      <c r="B118">
        <v>7</v>
      </c>
      <c r="C118">
        <v>300</v>
      </c>
      <c r="D118">
        <v>303.5</v>
      </c>
      <c r="G118">
        <v>0</v>
      </c>
      <c r="H118">
        <v>-7</v>
      </c>
      <c r="I118">
        <f t="shared" si="5"/>
        <v>-13.5</v>
      </c>
      <c r="K118">
        <v>5800</v>
      </c>
      <c r="L118">
        <v>5750</v>
      </c>
      <c r="M118">
        <v>100</v>
      </c>
      <c r="N118">
        <v>0</v>
      </c>
      <c r="O118">
        <v>0</v>
      </c>
      <c r="P118">
        <f>VLOOKUP(Data[[#This Row],[point]],'support values'!$A:$D,3,FALSE)</f>
        <v>69</v>
      </c>
      <c r="Q118">
        <f>VLOOKUP(Data[[#This Row],[point]],'support values'!$A:$D,4,FALSE)</f>
        <v>451</v>
      </c>
      <c r="R118">
        <f>VLOOKUP(Data[[#This Row],[point]],shot_points[#All],2,FALSE)</f>
        <v>460</v>
      </c>
    </row>
    <row r="119" spans="1:18" x14ac:dyDescent="0.3">
      <c r="A119">
        <v>118</v>
      </c>
      <c r="B119">
        <v>7</v>
      </c>
      <c r="C119">
        <v>300</v>
      </c>
      <c r="D119">
        <v>302.3</v>
      </c>
      <c r="G119">
        <v>0</v>
      </c>
      <c r="H119">
        <v>-30</v>
      </c>
      <c r="I119">
        <f t="shared" si="5"/>
        <v>-36.5</v>
      </c>
      <c r="K119">
        <v>5800</v>
      </c>
      <c r="L119">
        <v>5750</v>
      </c>
      <c r="M119">
        <v>100</v>
      </c>
      <c r="N119">
        <v>0</v>
      </c>
      <c r="O119">
        <v>0</v>
      </c>
      <c r="P119">
        <f>VLOOKUP(Data[[#This Row],[point]],'support values'!$A:$D,3,FALSE)</f>
        <v>69</v>
      </c>
      <c r="Q119">
        <f>VLOOKUP(Data[[#This Row],[point]],'support values'!$A:$D,4,FALSE)</f>
        <v>451</v>
      </c>
      <c r="R119">
        <f>VLOOKUP(Data[[#This Row],[point]],shot_points[#All],2,FALSE)</f>
        <v>460</v>
      </c>
    </row>
    <row r="120" spans="1:18" x14ac:dyDescent="0.3">
      <c r="A120">
        <v>119</v>
      </c>
      <c r="B120">
        <v>7</v>
      </c>
      <c r="C120">
        <v>300</v>
      </c>
      <c r="D120">
        <v>302.3</v>
      </c>
      <c r="G120">
        <v>0</v>
      </c>
      <c r="H120">
        <v>-7</v>
      </c>
      <c r="I120">
        <f t="shared" si="5"/>
        <v>-13.5</v>
      </c>
      <c r="K120">
        <v>5800</v>
      </c>
      <c r="L120">
        <v>5750</v>
      </c>
      <c r="M120">
        <v>100</v>
      </c>
      <c r="N120">
        <v>0</v>
      </c>
      <c r="O120">
        <v>0</v>
      </c>
      <c r="P120">
        <f>VLOOKUP(Data[[#This Row],[point]],'support values'!$A:$D,3,FALSE)</f>
        <v>69</v>
      </c>
      <c r="Q120">
        <f>VLOOKUP(Data[[#This Row],[point]],'support values'!$A:$D,4,FALSE)</f>
        <v>451</v>
      </c>
      <c r="R120">
        <f>VLOOKUP(Data[[#This Row],[point]],shot_points[#All],2,FALSE)</f>
        <v>460</v>
      </c>
    </row>
    <row r="121" spans="1:18" x14ac:dyDescent="0.3">
      <c r="A121">
        <v>120</v>
      </c>
      <c r="B121">
        <v>7</v>
      </c>
      <c r="C121">
        <v>300</v>
      </c>
      <c r="D121">
        <v>302.3</v>
      </c>
      <c r="G121">
        <v>0</v>
      </c>
      <c r="H121">
        <v>-15</v>
      </c>
      <c r="I121">
        <f t="shared" si="5"/>
        <v>-21.5</v>
      </c>
      <c r="K121">
        <v>5800</v>
      </c>
      <c r="L121">
        <v>5750</v>
      </c>
      <c r="M121">
        <v>100</v>
      </c>
      <c r="N121">
        <v>0</v>
      </c>
      <c r="O121">
        <v>0</v>
      </c>
      <c r="P121">
        <f>VLOOKUP(Data[[#This Row],[point]],'support values'!$A:$D,3,FALSE)</f>
        <v>69</v>
      </c>
      <c r="Q121">
        <f>VLOOKUP(Data[[#This Row],[point]],'support values'!$A:$D,4,FALSE)</f>
        <v>451</v>
      </c>
      <c r="R121">
        <f>VLOOKUP(Data[[#This Row],[point]],shot_points[#All],2,FALSE)</f>
        <v>460</v>
      </c>
    </row>
    <row r="122" spans="1:18" x14ac:dyDescent="0.3">
      <c r="A122">
        <v>121</v>
      </c>
      <c r="B122">
        <v>5</v>
      </c>
      <c r="C122">
        <v>303</v>
      </c>
      <c r="D122">
        <v>305.39999999999998</v>
      </c>
      <c r="G122">
        <v>0</v>
      </c>
      <c r="H122">
        <v>-2</v>
      </c>
      <c r="I122">
        <f t="shared" si="5"/>
        <v>-8.5</v>
      </c>
      <c r="K122">
        <v>5800</v>
      </c>
      <c r="L122">
        <v>5750</v>
      </c>
      <c r="M122">
        <v>100</v>
      </c>
      <c r="N122">
        <v>0</v>
      </c>
      <c r="O122">
        <v>0</v>
      </c>
      <c r="P122">
        <f>VLOOKUP(Data[[#This Row],[point]],'support values'!$A:$D,3,FALSE)</f>
        <v>0</v>
      </c>
      <c r="Q122">
        <f>VLOOKUP(Data[[#This Row],[point]],'support values'!$A:$D,4,FALSE)</f>
        <v>340</v>
      </c>
      <c r="R122">
        <f>VLOOKUP(Data[[#This Row],[point]],shot_points[#All],2,FALSE)</f>
        <v>340</v>
      </c>
    </row>
    <row r="123" spans="1:18" x14ac:dyDescent="0.3">
      <c r="A123">
        <v>122</v>
      </c>
      <c r="B123">
        <v>5</v>
      </c>
      <c r="C123">
        <v>303</v>
      </c>
      <c r="D123">
        <v>305.39999999999998</v>
      </c>
      <c r="G123">
        <v>0</v>
      </c>
      <c r="H123">
        <v>0</v>
      </c>
      <c r="I123">
        <f t="shared" si="5"/>
        <v>0</v>
      </c>
      <c r="K123">
        <v>5800</v>
      </c>
      <c r="L123">
        <v>5750</v>
      </c>
      <c r="M123">
        <v>100</v>
      </c>
      <c r="N123">
        <v>0</v>
      </c>
      <c r="O123">
        <v>0</v>
      </c>
      <c r="P123">
        <f>VLOOKUP(Data[[#This Row],[point]],'support values'!$A:$D,3,FALSE)</f>
        <v>0</v>
      </c>
      <c r="Q123">
        <f>VLOOKUP(Data[[#This Row],[point]],'support values'!$A:$D,4,FALSE)</f>
        <v>340</v>
      </c>
      <c r="R123">
        <f>VLOOKUP(Data[[#This Row],[point]],shot_points[#All],2,FALSE)</f>
        <v>340</v>
      </c>
    </row>
    <row r="124" spans="1:18" x14ac:dyDescent="0.3">
      <c r="A124">
        <v>123</v>
      </c>
      <c r="B124">
        <v>5</v>
      </c>
      <c r="C124">
        <v>303</v>
      </c>
      <c r="D124">
        <v>305.39999999999998</v>
      </c>
      <c r="G124">
        <v>0</v>
      </c>
      <c r="H124">
        <v>-7</v>
      </c>
      <c r="I124">
        <f t="shared" si="5"/>
        <v>-13.5</v>
      </c>
      <c r="K124">
        <v>5800</v>
      </c>
      <c r="L124">
        <v>5750</v>
      </c>
      <c r="M124">
        <v>100</v>
      </c>
      <c r="N124">
        <v>0</v>
      </c>
      <c r="O124">
        <v>0</v>
      </c>
      <c r="P124">
        <f>VLOOKUP(Data[[#This Row],[point]],'support values'!$A:$D,3,FALSE)</f>
        <v>0</v>
      </c>
      <c r="Q124">
        <f>VLOOKUP(Data[[#This Row],[point]],'support values'!$A:$D,4,FALSE)</f>
        <v>340</v>
      </c>
      <c r="R124">
        <f>VLOOKUP(Data[[#This Row],[point]],shot_points[#All],2,FALSE)</f>
        <v>340</v>
      </c>
    </row>
    <row r="125" spans="1:18" x14ac:dyDescent="0.3">
      <c r="A125">
        <v>124</v>
      </c>
      <c r="B125">
        <v>5</v>
      </c>
      <c r="C125">
        <v>303</v>
      </c>
      <c r="D125">
        <v>305.39999999999998</v>
      </c>
      <c r="G125">
        <v>0</v>
      </c>
      <c r="H125">
        <v>-7</v>
      </c>
      <c r="I125">
        <f t="shared" si="5"/>
        <v>-13.5</v>
      </c>
      <c r="K125">
        <v>5800</v>
      </c>
      <c r="L125">
        <v>5750</v>
      </c>
      <c r="M125">
        <v>100</v>
      </c>
      <c r="N125">
        <v>0</v>
      </c>
      <c r="O125">
        <v>0</v>
      </c>
      <c r="P125">
        <f>VLOOKUP(Data[[#This Row],[point]],'support values'!$A:$D,3,FALSE)</f>
        <v>0</v>
      </c>
      <c r="Q125">
        <f>VLOOKUP(Data[[#This Row],[point]],'support values'!$A:$D,4,FALSE)</f>
        <v>340</v>
      </c>
      <c r="R125">
        <f>VLOOKUP(Data[[#This Row],[point]],shot_points[#All],2,FALSE)</f>
        <v>340</v>
      </c>
    </row>
    <row r="126" spans="1:18" x14ac:dyDescent="0.3">
      <c r="A126">
        <v>125</v>
      </c>
      <c r="B126">
        <v>5</v>
      </c>
      <c r="C126">
        <v>303</v>
      </c>
      <c r="D126">
        <v>305.5</v>
      </c>
      <c r="G126">
        <v>0</v>
      </c>
      <c r="H126">
        <v>1</v>
      </c>
      <c r="I126">
        <f t="shared" si="5"/>
        <v>7.5</v>
      </c>
      <c r="K126">
        <v>5800</v>
      </c>
      <c r="L126">
        <v>5750</v>
      </c>
      <c r="M126">
        <v>100</v>
      </c>
      <c r="N126">
        <v>0</v>
      </c>
      <c r="O126">
        <v>0</v>
      </c>
      <c r="P126">
        <f>VLOOKUP(Data[[#This Row],[point]],'support values'!$A:$D,3,FALSE)</f>
        <v>0</v>
      </c>
      <c r="Q126">
        <f>VLOOKUP(Data[[#This Row],[point]],'support values'!$A:$D,4,FALSE)</f>
        <v>340</v>
      </c>
      <c r="R126">
        <f>VLOOKUP(Data[[#This Row],[point]],shot_points[#All],2,FALSE)</f>
        <v>340</v>
      </c>
    </row>
    <row r="127" spans="1:18" x14ac:dyDescent="0.3">
      <c r="A127">
        <v>126</v>
      </c>
      <c r="B127">
        <v>5</v>
      </c>
      <c r="C127">
        <v>303</v>
      </c>
      <c r="D127">
        <v>305.5</v>
      </c>
      <c r="G127">
        <v>0</v>
      </c>
      <c r="H127">
        <v>0</v>
      </c>
      <c r="I127">
        <f t="shared" si="5"/>
        <v>0</v>
      </c>
      <c r="K127">
        <v>5800</v>
      </c>
      <c r="L127">
        <v>5750</v>
      </c>
      <c r="M127">
        <v>100</v>
      </c>
      <c r="N127">
        <v>0</v>
      </c>
      <c r="O127">
        <v>0</v>
      </c>
      <c r="P127">
        <f>VLOOKUP(Data[[#This Row],[point]],'support values'!$A:$D,3,FALSE)</f>
        <v>0</v>
      </c>
      <c r="Q127">
        <f>VLOOKUP(Data[[#This Row],[point]],'support values'!$A:$D,4,FALSE)</f>
        <v>340</v>
      </c>
      <c r="R127">
        <f>VLOOKUP(Data[[#This Row],[point]],shot_points[#All],2,FALSE)</f>
        <v>340</v>
      </c>
    </row>
    <row r="128" spans="1:18" x14ac:dyDescent="0.3">
      <c r="A128">
        <v>127</v>
      </c>
      <c r="B128">
        <v>5</v>
      </c>
      <c r="C128">
        <v>303</v>
      </c>
      <c r="D128">
        <v>305.5</v>
      </c>
      <c r="G128">
        <v>0</v>
      </c>
      <c r="H128">
        <v>-30</v>
      </c>
      <c r="I128">
        <f t="shared" si="5"/>
        <v>-36.5</v>
      </c>
      <c r="K128">
        <v>5800</v>
      </c>
      <c r="L128">
        <v>5750</v>
      </c>
      <c r="M128">
        <v>100</v>
      </c>
      <c r="N128">
        <v>0</v>
      </c>
      <c r="O128">
        <v>0</v>
      </c>
      <c r="P128">
        <f>VLOOKUP(Data[[#This Row],[point]],'support values'!$A:$D,3,FALSE)</f>
        <v>0</v>
      </c>
      <c r="Q128">
        <f>VLOOKUP(Data[[#This Row],[point]],'support values'!$A:$D,4,FALSE)</f>
        <v>340</v>
      </c>
      <c r="R128">
        <f>VLOOKUP(Data[[#This Row],[point]],shot_points[#All],2,FALSE)</f>
        <v>340</v>
      </c>
    </row>
    <row r="129" spans="1:18" x14ac:dyDescent="0.3">
      <c r="A129">
        <v>128</v>
      </c>
      <c r="B129">
        <v>5</v>
      </c>
      <c r="C129">
        <v>303</v>
      </c>
      <c r="D129">
        <v>305.5</v>
      </c>
      <c r="G129">
        <v>0</v>
      </c>
      <c r="H129">
        <v>0</v>
      </c>
      <c r="I129">
        <f t="shared" si="5"/>
        <v>0</v>
      </c>
      <c r="K129">
        <v>5800</v>
      </c>
      <c r="L129">
        <v>5750</v>
      </c>
      <c r="M129">
        <v>100</v>
      </c>
      <c r="N129">
        <v>0</v>
      </c>
      <c r="O129">
        <v>0</v>
      </c>
      <c r="P129">
        <f>VLOOKUP(Data[[#This Row],[point]],'support values'!$A:$D,3,FALSE)</f>
        <v>0</v>
      </c>
      <c r="Q129">
        <f>VLOOKUP(Data[[#This Row],[point]],'support values'!$A:$D,4,FALSE)</f>
        <v>340</v>
      </c>
      <c r="R129">
        <f>VLOOKUP(Data[[#This Row],[point]],shot_points[#All],2,FALSE)</f>
        <v>340</v>
      </c>
    </row>
    <row r="130" spans="1:18" x14ac:dyDescent="0.3">
      <c r="A130">
        <v>129</v>
      </c>
      <c r="B130">
        <v>5</v>
      </c>
      <c r="C130">
        <v>303.5</v>
      </c>
      <c r="D130">
        <v>305.8</v>
      </c>
      <c r="G130">
        <v>0</v>
      </c>
      <c r="H130">
        <v>-1</v>
      </c>
      <c r="I130">
        <f t="shared" si="5"/>
        <v>-7.5</v>
      </c>
      <c r="K130">
        <v>5800</v>
      </c>
      <c r="L130">
        <v>5750</v>
      </c>
      <c r="M130">
        <v>100</v>
      </c>
      <c r="N130">
        <v>0</v>
      </c>
      <c r="O130">
        <v>0</v>
      </c>
      <c r="P130">
        <f>VLOOKUP(Data[[#This Row],[point]],'support values'!$A:$D,3,FALSE)</f>
        <v>0</v>
      </c>
      <c r="Q130">
        <f>VLOOKUP(Data[[#This Row],[point]],'support values'!$A:$D,4,FALSE)</f>
        <v>340</v>
      </c>
      <c r="R130">
        <f>VLOOKUP(Data[[#This Row],[point]],shot_points[#All],2,FALSE)</f>
        <v>340</v>
      </c>
    </row>
    <row r="131" spans="1:18" x14ac:dyDescent="0.3">
      <c r="A131">
        <v>130</v>
      </c>
      <c r="B131">
        <v>5</v>
      </c>
      <c r="C131">
        <v>303.5</v>
      </c>
      <c r="D131">
        <v>305.8</v>
      </c>
      <c r="G131">
        <v>0</v>
      </c>
      <c r="H131">
        <v>0</v>
      </c>
      <c r="I131">
        <f t="shared" si="5"/>
        <v>0</v>
      </c>
      <c r="K131">
        <v>5800</v>
      </c>
      <c r="L131">
        <v>5750</v>
      </c>
      <c r="M131">
        <v>100</v>
      </c>
      <c r="N131">
        <v>0</v>
      </c>
      <c r="O131">
        <v>0</v>
      </c>
      <c r="P131">
        <f>VLOOKUP(Data[[#This Row],[point]],'support values'!$A:$D,3,FALSE)</f>
        <v>0</v>
      </c>
      <c r="Q131">
        <f>VLOOKUP(Data[[#This Row],[point]],'support values'!$A:$D,4,FALSE)</f>
        <v>340</v>
      </c>
      <c r="R131">
        <f>VLOOKUP(Data[[#This Row],[point]],shot_points[#All],2,FALSE)</f>
        <v>340</v>
      </c>
    </row>
    <row r="132" spans="1:18" x14ac:dyDescent="0.3">
      <c r="A132">
        <v>131</v>
      </c>
      <c r="B132">
        <v>5</v>
      </c>
      <c r="C132">
        <v>303.5</v>
      </c>
      <c r="D132">
        <v>305.8</v>
      </c>
      <c r="G132">
        <v>0</v>
      </c>
      <c r="H132">
        <v>0</v>
      </c>
      <c r="I132">
        <f t="shared" si="5"/>
        <v>0</v>
      </c>
      <c r="K132">
        <v>5800</v>
      </c>
      <c r="L132">
        <v>5750</v>
      </c>
      <c r="M132">
        <v>100</v>
      </c>
      <c r="N132">
        <v>0</v>
      </c>
      <c r="O132">
        <v>0</v>
      </c>
      <c r="P132">
        <f>VLOOKUP(Data[[#This Row],[point]],'support values'!$A:$D,3,FALSE)</f>
        <v>0</v>
      </c>
      <c r="Q132">
        <f>VLOOKUP(Data[[#This Row],[point]],'support values'!$A:$D,4,FALSE)</f>
        <v>340</v>
      </c>
      <c r="R132">
        <f>VLOOKUP(Data[[#This Row],[point]],shot_points[#All],2,FALSE)</f>
        <v>340</v>
      </c>
    </row>
    <row r="133" spans="1:18" x14ac:dyDescent="0.3">
      <c r="A133">
        <v>132</v>
      </c>
      <c r="B133">
        <v>5</v>
      </c>
      <c r="C133">
        <v>303.5</v>
      </c>
      <c r="D133">
        <v>305.8</v>
      </c>
      <c r="G133">
        <v>0</v>
      </c>
      <c r="H133">
        <v>-1</v>
      </c>
      <c r="I133">
        <f t="shared" si="5"/>
        <v>-7.5</v>
      </c>
      <c r="K133">
        <v>5800</v>
      </c>
      <c r="L133">
        <v>5750</v>
      </c>
      <c r="M133">
        <v>100</v>
      </c>
      <c r="N133">
        <v>0</v>
      </c>
      <c r="O133">
        <v>0</v>
      </c>
      <c r="P133">
        <f>VLOOKUP(Data[[#This Row],[point]],'support values'!$A:$D,3,FALSE)</f>
        <v>0</v>
      </c>
      <c r="Q133">
        <f>VLOOKUP(Data[[#This Row],[point]],'support values'!$A:$D,4,FALSE)</f>
        <v>340</v>
      </c>
      <c r="R133">
        <f>VLOOKUP(Data[[#This Row],[point]],shot_points[#All],2,FALSE)</f>
        <v>340</v>
      </c>
    </row>
    <row r="134" spans="1:18" x14ac:dyDescent="0.3">
      <c r="A134">
        <v>133</v>
      </c>
      <c r="B134">
        <v>5</v>
      </c>
      <c r="C134">
        <v>303.5</v>
      </c>
      <c r="D134">
        <v>305.8</v>
      </c>
      <c r="G134">
        <v>0</v>
      </c>
      <c r="H134">
        <v>1</v>
      </c>
      <c r="I134">
        <f t="shared" si="5"/>
        <v>7.5</v>
      </c>
      <c r="K134">
        <v>5800</v>
      </c>
      <c r="L134">
        <v>5750</v>
      </c>
      <c r="M134">
        <v>100</v>
      </c>
      <c r="N134">
        <v>0</v>
      </c>
      <c r="O134">
        <v>0</v>
      </c>
      <c r="P134">
        <f>VLOOKUP(Data[[#This Row],[point]],'support values'!$A:$D,3,FALSE)</f>
        <v>0</v>
      </c>
      <c r="Q134">
        <f>VLOOKUP(Data[[#This Row],[point]],'support values'!$A:$D,4,FALSE)</f>
        <v>340</v>
      </c>
      <c r="R134">
        <f>VLOOKUP(Data[[#This Row],[point]],shot_points[#All],2,FALSE)</f>
        <v>340</v>
      </c>
    </row>
    <row r="135" spans="1:18" x14ac:dyDescent="0.3">
      <c r="A135">
        <v>134</v>
      </c>
      <c r="B135">
        <v>5</v>
      </c>
      <c r="C135">
        <v>303.5</v>
      </c>
      <c r="D135">
        <v>305.8</v>
      </c>
      <c r="G135">
        <v>0</v>
      </c>
      <c r="H135">
        <v>1</v>
      </c>
      <c r="I135">
        <f t="shared" si="5"/>
        <v>7.5</v>
      </c>
      <c r="K135">
        <v>5800</v>
      </c>
      <c r="L135">
        <v>5750</v>
      </c>
      <c r="M135">
        <v>100</v>
      </c>
      <c r="N135">
        <v>0</v>
      </c>
      <c r="O135">
        <v>0</v>
      </c>
      <c r="P135">
        <f>VLOOKUP(Data[[#This Row],[point]],'support values'!$A:$D,3,FALSE)</f>
        <v>0</v>
      </c>
      <c r="Q135">
        <f>VLOOKUP(Data[[#This Row],[point]],'support values'!$A:$D,4,FALSE)</f>
        <v>340</v>
      </c>
      <c r="R135">
        <f>VLOOKUP(Data[[#This Row],[point]],shot_points[#All],2,FALSE)</f>
        <v>340</v>
      </c>
    </row>
    <row r="136" spans="1:18" x14ac:dyDescent="0.3">
      <c r="A136">
        <v>135</v>
      </c>
      <c r="B136">
        <v>8</v>
      </c>
      <c r="C136">
        <v>309</v>
      </c>
      <c r="D136">
        <v>308.5</v>
      </c>
      <c r="E136">
        <v>2.0699999999999998</v>
      </c>
      <c r="F136">
        <v>178</v>
      </c>
      <c r="G136">
        <v>0</v>
      </c>
      <c r="H136">
        <v>-50</v>
      </c>
      <c r="I136">
        <f t="shared" si="5"/>
        <v>-56.5</v>
      </c>
      <c r="J136" t="s">
        <v>43</v>
      </c>
      <c r="K136">
        <v>5800</v>
      </c>
      <c r="L136">
        <v>5750</v>
      </c>
      <c r="M136">
        <v>100</v>
      </c>
      <c r="N136">
        <v>0</v>
      </c>
      <c r="O136">
        <v>0</v>
      </c>
      <c r="P136">
        <f>VLOOKUP(Data[[#This Row],[point]],'support values'!$A:$D,3,FALSE)</f>
        <v>0</v>
      </c>
      <c r="Q136">
        <f>VLOOKUP(Data[[#This Row],[point]],'support values'!$A:$D,4,FALSE)</f>
        <v>179.07</v>
      </c>
      <c r="R136">
        <f>VLOOKUP(Data[[#This Row],[point]],shot_points[#All],2,FALSE)</f>
        <v>179.07</v>
      </c>
    </row>
    <row r="137" spans="1:18" x14ac:dyDescent="0.3">
      <c r="A137">
        <v>136</v>
      </c>
      <c r="B137">
        <v>8</v>
      </c>
      <c r="C137">
        <v>315</v>
      </c>
      <c r="D137">
        <v>314.39999999999998</v>
      </c>
      <c r="G137">
        <v>0</v>
      </c>
      <c r="H137">
        <v>0</v>
      </c>
      <c r="I137" s="1">
        <f>_xlfn.LET(_xlpm.Direction,SIGN(H137), H137+_xlpm.Direction*13/2)</f>
        <v>0</v>
      </c>
      <c r="K137">
        <v>5800</v>
      </c>
      <c r="L137">
        <v>5750</v>
      </c>
      <c r="M137">
        <v>100</v>
      </c>
      <c r="N137">
        <v>0</v>
      </c>
      <c r="O137">
        <v>0</v>
      </c>
      <c r="P137" s="1">
        <f>VLOOKUP(Data[[#This Row],[point]],'support values'!$A:$D,3,FALSE)</f>
        <v>0</v>
      </c>
      <c r="Q137" s="1">
        <f>VLOOKUP(Data[[#This Row],[point]],'support values'!$A:$D,4,FALSE)</f>
        <v>179.07</v>
      </c>
      <c r="R137">
        <f>VLOOKUP(Data[[#This Row],[point]],shot_points[#All],2,FALSE)</f>
        <v>179.07</v>
      </c>
    </row>
    <row r="138" spans="1:18" x14ac:dyDescent="0.3">
      <c r="A138">
        <v>137</v>
      </c>
      <c r="B138">
        <v>8</v>
      </c>
      <c r="C138">
        <v>315</v>
      </c>
      <c r="D138">
        <v>314.39999999999998</v>
      </c>
      <c r="G138">
        <v>0</v>
      </c>
      <c r="H138">
        <v>0</v>
      </c>
      <c r="I138" s="1">
        <f>_xlfn.LET(_xlpm.Direction,SIGN(H138), H138+_xlpm.Direction*13/2)</f>
        <v>0</v>
      </c>
      <c r="K138">
        <v>5800</v>
      </c>
      <c r="L138">
        <v>5750</v>
      </c>
      <c r="M138">
        <v>100</v>
      </c>
      <c r="N138">
        <v>0</v>
      </c>
      <c r="O138">
        <v>0</v>
      </c>
      <c r="P138" s="1">
        <f>VLOOKUP(Data[[#This Row],[point]],'support values'!$A:$D,3,FALSE)</f>
        <v>0</v>
      </c>
      <c r="Q138" s="1">
        <f>VLOOKUP(Data[[#This Row],[point]],'support values'!$A:$D,4,FALSE)</f>
        <v>179.07</v>
      </c>
      <c r="R138">
        <f>VLOOKUP(Data[[#This Row],[point]],shot_points[#All],2,FALSE)</f>
        <v>179.07</v>
      </c>
    </row>
    <row r="139" spans="1:18" x14ac:dyDescent="0.3">
      <c r="A139">
        <v>138</v>
      </c>
      <c r="B139">
        <v>8</v>
      </c>
      <c r="C139">
        <v>315</v>
      </c>
      <c r="D139">
        <v>314.39999999999998</v>
      </c>
      <c r="G139">
        <v>0</v>
      </c>
      <c r="H139">
        <v>0</v>
      </c>
      <c r="I139" s="1">
        <f>_xlfn.LET(_xlpm.Direction,SIGN(H139), H139+_xlpm.Direction*13/2)</f>
        <v>0</v>
      </c>
      <c r="K139">
        <v>5800</v>
      </c>
      <c r="L139">
        <v>5750</v>
      </c>
      <c r="M139">
        <v>100</v>
      </c>
      <c r="N139">
        <v>0</v>
      </c>
      <c r="O139">
        <v>0</v>
      </c>
      <c r="P139" s="1">
        <f>VLOOKUP(Data[[#This Row],[point]],'support values'!$A:$D,3,FALSE)</f>
        <v>0</v>
      </c>
      <c r="Q139" s="1">
        <f>VLOOKUP(Data[[#This Row],[point]],'support values'!$A:$D,4,FALSE)</f>
        <v>179.07</v>
      </c>
      <c r="R139">
        <f>VLOOKUP(Data[[#This Row],[point]],shot_points[#All],2,FALSE)</f>
        <v>179.07</v>
      </c>
    </row>
    <row r="140" spans="1:18" x14ac:dyDescent="0.3">
      <c r="A140">
        <v>139</v>
      </c>
      <c r="B140">
        <v>8</v>
      </c>
      <c r="C140">
        <v>315</v>
      </c>
      <c r="D140">
        <v>314.39999999999998</v>
      </c>
      <c r="G140">
        <v>0</v>
      </c>
      <c r="H140">
        <v>0</v>
      </c>
      <c r="I140" s="1">
        <f>_xlfn.LET(_xlpm.Direction,SIGN(H140), H140+_xlpm.Direction*13/2)</f>
        <v>0</v>
      </c>
      <c r="K140">
        <v>5800</v>
      </c>
      <c r="L140">
        <v>5750</v>
      </c>
      <c r="M140">
        <v>100</v>
      </c>
      <c r="N140">
        <v>0</v>
      </c>
      <c r="O140">
        <v>0</v>
      </c>
      <c r="P140" s="1">
        <f>VLOOKUP(Data[[#This Row],[point]],'support values'!$A:$D,3,FALSE)</f>
        <v>0</v>
      </c>
      <c r="Q140" s="1">
        <f>VLOOKUP(Data[[#This Row],[point]],'support values'!$A:$D,4,FALSE)</f>
        <v>179.07</v>
      </c>
      <c r="R140">
        <f>VLOOKUP(Data[[#This Row],[point]],shot_points[#All],2,FALSE)</f>
        <v>179.07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C99-F767-4222-8D95-B85E54E09E04}">
  <dimension ref="A3:D35"/>
  <sheetViews>
    <sheetView topLeftCell="A5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9.21875" bestFit="1" customWidth="1"/>
    <col min="4" max="4" width="18.33203125" bestFit="1" customWidth="1"/>
    <col min="5" max="7" width="12.6640625" bestFit="1" customWidth="1"/>
    <col min="8" max="8" width="5.6640625" bestFit="1" customWidth="1"/>
    <col min="9" max="9" width="12.6640625" bestFit="1" customWidth="1"/>
    <col min="10" max="10" width="5.6640625" bestFit="1" customWidth="1"/>
    <col min="11" max="11" width="7" bestFit="1" customWidth="1"/>
    <col min="12" max="12" width="12.6640625" bestFit="1" customWidth="1"/>
    <col min="13" max="13" width="6" bestFit="1" customWidth="1"/>
    <col min="14" max="14" width="8.6640625" bestFit="1" customWidth="1"/>
    <col min="15" max="18" width="12.6640625" bestFit="1" customWidth="1"/>
    <col min="19" max="19" width="9" bestFit="1" customWidth="1"/>
    <col min="20" max="20" width="11.6640625" bestFit="1" customWidth="1"/>
    <col min="21" max="25" width="12.6640625" bestFit="1" customWidth="1"/>
    <col min="26" max="26" width="9" bestFit="1" customWidth="1"/>
    <col min="27" max="28" width="11.6640625" bestFit="1" customWidth="1"/>
    <col min="29" max="29" width="12.6640625" bestFit="1" customWidth="1"/>
  </cols>
  <sheetData>
    <row r="3" spans="1:4" x14ac:dyDescent="0.3">
      <c r="A3" s="2" t="s">
        <v>49</v>
      </c>
      <c r="B3" t="s">
        <v>55</v>
      </c>
      <c r="C3" t="s">
        <v>52</v>
      </c>
      <c r="D3" t="s">
        <v>53</v>
      </c>
    </row>
    <row r="4" spans="1:4" x14ac:dyDescent="0.3">
      <c r="A4" s="3" t="s">
        <v>50</v>
      </c>
      <c r="B4" s="1"/>
      <c r="C4" s="1"/>
      <c r="D4" s="1"/>
    </row>
    <row r="5" spans="1:4" x14ac:dyDescent="0.3">
      <c r="A5" s="4" t="s">
        <v>50</v>
      </c>
      <c r="B5" s="1"/>
      <c r="C5" s="1"/>
      <c r="D5" s="1"/>
    </row>
    <row r="6" spans="1:4" x14ac:dyDescent="0.3">
      <c r="A6" s="3" t="s">
        <v>60</v>
      </c>
      <c r="B6" s="1">
        <v>3</v>
      </c>
      <c r="C6" s="1">
        <v>0</v>
      </c>
      <c r="D6" s="1">
        <v>0</v>
      </c>
    </row>
    <row r="7" spans="1:4" x14ac:dyDescent="0.3">
      <c r="A7" s="4">
        <v>325</v>
      </c>
      <c r="B7" s="1">
        <v>3</v>
      </c>
      <c r="C7" s="1">
        <v>0</v>
      </c>
      <c r="D7" s="1">
        <v>0</v>
      </c>
    </row>
    <row r="8" spans="1:4" x14ac:dyDescent="0.3">
      <c r="A8" s="3" t="s">
        <v>61</v>
      </c>
      <c r="B8" s="1">
        <v>5</v>
      </c>
      <c r="C8" s="1">
        <v>-11.3</v>
      </c>
      <c r="D8" s="1">
        <v>25.267568145747624</v>
      </c>
    </row>
    <row r="9" spans="1:4" x14ac:dyDescent="0.3">
      <c r="A9" s="4">
        <v>309</v>
      </c>
      <c r="B9" s="1">
        <v>1</v>
      </c>
      <c r="C9" s="1">
        <v>-56.5</v>
      </c>
      <c r="D9" s="1" t="e">
        <v>#DIV/0!</v>
      </c>
    </row>
    <row r="10" spans="1:4" x14ac:dyDescent="0.3">
      <c r="A10" s="4">
        <v>315</v>
      </c>
      <c r="B10" s="1">
        <v>4</v>
      </c>
      <c r="C10" s="1">
        <v>0</v>
      </c>
      <c r="D10" s="1">
        <v>0</v>
      </c>
    </row>
    <row r="11" spans="1:4" x14ac:dyDescent="0.3">
      <c r="A11" s="3" t="s">
        <v>62</v>
      </c>
      <c r="B11" s="1">
        <v>64</v>
      </c>
      <c r="C11" s="1">
        <v>-2.1328125</v>
      </c>
      <c r="D11" s="1">
        <v>12.537955767246453</v>
      </c>
    </row>
    <row r="12" spans="1:4" x14ac:dyDescent="0.3">
      <c r="A12" s="4">
        <v>300</v>
      </c>
      <c r="B12" s="1">
        <v>1</v>
      </c>
      <c r="C12" s="1">
        <v>-41.5</v>
      </c>
      <c r="D12" s="1" t="e">
        <v>#DIV/0!</v>
      </c>
    </row>
    <row r="13" spans="1:4" x14ac:dyDescent="0.3">
      <c r="A13" s="4">
        <v>302.5</v>
      </c>
      <c r="B13" s="1">
        <v>1</v>
      </c>
      <c r="C13" s="1">
        <v>-36.5</v>
      </c>
      <c r="D13" s="1" t="e">
        <v>#DIV/0!</v>
      </c>
    </row>
    <row r="14" spans="1:4" x14ac:dyDescent="0.3">
      <c r="A14" s="4">
        <v>305</v>
      </c>
      <c r="B14" s="1">
        <v>1</v>
      </c>
      <c r="C14" s="1">
        <v>-14.5</v>
      </c>
      <c r="D14" s="1" t="e">
        <v>#DIV/0!</v>
      </c>
    </row>
    <row r="15" spans="1:4" x14ac:dyDescent="0.3">
      <c r="A15" s="4">
        <v>306</v>
      </c>
      <c r="B15" s="1">
        <v>4</v>
      </c>
      <c r="C15" s="1">
        <v>-7.75</v>
      </c>
      <c r="D15" s="1">
        <v>10.202123961868594</v>
      </c>
    </row>
    <row r="16" spans="1:4" x14ac:dyDescent="0.3">
      <c r="A16" s="4">
        <v>306.5</v>
      </c>
      <c r="B16" s="1">
        <v>36</v>
      </c>
      <c r="C16" s="1">
        <v>-4</v>
      </c>
      <c r="D16" s="1">
        <v>7.3114391782427388</v>
      </c>
    </row>
    <row r="17" spans="1:4" x14ac:dyDescent="0.3">
      <c r="A17" s="4">
        <v>307</v>
      </c>
      <c r="B17" s="1">
        <v>8</v>
      </c>
      <c r="C17" s="1">
        <v>-0.5625</v>
      </c>
      <c r="D17" s="1">
        <v>13.356211770451338</v>
      </c>
    </row>
    <row r="18" spans="1:4" x14ac:dyDescent="0.3">
      <c r="A18" s="4">
        <v>308</v>
      </c>
      <c r="B18" s="1">
        <v>11</v>
      </c>
      <c r="C18" s="1">
        <v>8.4090909090909083</v>
      </c>
      <c r="D18" s="1">
        <v>8.8142446693354888</v>
      </c>
    </row>
    <row r="19" spans="1:4" x14ac:dyDescent="0.3">
      <c r="A19" s="4">
        <v>310</v>
      </c>
      <c r="B19" s="1">
        <v>1</v>
      </c>
      <c r="C19" s="1">
        <v>11.5</v>
      </c>
      <c r="D19" s="1" t="e">
        <v>#DIV/0!</v>
      </c>
    </row>
    <row r="20" spans="1:4" x14ac:dyDescent="0.3">
      <c r="A20" s="4">
        <v>320</v>
      </c>
      <c r="B20" s="1">
        <v>1</v>
      </c>
      <c r="C20" s="1">
        <v>31.5</v>
      </c>
      <c r="D20" s="1" t="e">
        <v>#DIV/0!</v>
      </c>
    </row>
    <row r="21" spans="1:4" x14ac:dyDescent="0.3">
      <c r="A21" s="3" t="s">
        <v>63</v>
      </c>
      <c r="B21" s="1">
        <v>31</v>
      </c>
      <c r="C21" s="1">
        <v>-5.225806451612903</v>
      </c>
      <c r="D21" s="1">
        <v>14.353187050081374</v>
      </c>
    </row>
    <row r="22" spans="1:4" x14ac:dyDescent="0.3">
      <c r="A22" s="4">
        <v>300</v>
      </c>
      <c r="B22" s="1">
        <v>1</v>
      </c>
      <c r="C22" s="1">
        <v>-61.5</v>
      </c>
      <c r="D22" s="1" t="e">
        <v>#DIV/0!</v>
      </c>
    </row>
    <row r="23" spans="1:4" x14ac:dyDescent="0.3">
      <c r="A23" s="4">
        <v>302</v>
      </c>
      <c r="B23" s="1">
        <v>1</v>
      </c>
      <c r="C23" s="1">
        <v>-11.5</v>
      </c>
      <c r="D23" s="1" t="e">
        <v>#DIV/0!</v>
      </c>
    </row>
    <row r="24" spans="1:4" x14ac:dyDescent="0.3">
      <c r="A24" s="4">
        <v>302.5</v>
      </c>
      <c r="B24" s="1">
        <v>12</v>
      </c>
      <c r="C24" s="1">
        <v>-4.333333333333333</v>
      </c>
      <c r="D24" s="1">
        <v>7.2873905210343022</v>
      </c>
    </row>
    <row r="25" spans="1:4" x14ac:dyDescent="0.3">
      <c r="A25" s="4">
        <v>303</v>
      </c>
      <c r="B25" s="1">
        <v>9</v>
      </c>
      <c r="C25" s="1">
        <v>-6.2222222222222223</v>
      </c>
      <c r="D25" s="1">
        <v>13.915169580154043</v>
      </c>
    </row>
    <row r="26" spans="1:4" x14ac:dyDescent="0.3">
      <c r="A26" s="4">
        <v>303.5</v>
      </c>
      <c r="B26" s="1">
        <v>6</v>
      </c>
      <c r="C26" s="1">
        <v>0</v>
      </c>
      <c r="D26" s="1">
        <v>6.7082039324993694</v>
      </c>
    </row>
    <row r="27" spans="1:4" x14ac:dyDescent="0.3">
      <c r="A27" s="4">
        <v>305</v>
      </c>
      <c r="B27" s="1">
        <v>1</v>
      </c>
      <c r="C27" s="1">
        <v>9.5</v>
      </c>
      <c r="D27" s="1" t="e">
        <v>#DIV/0!</v>
      </c>
    </row>
    <row r="28" spans="1:4" x14ac:dyDescent="0.3">
      <c r="A28" s="4">
        <v>307</v>
      </c>
      <c r="B28" s="1">
        <v>1</v>
      </c>
      <c r="C28" s="1">
        <v>9.5</v>
      </c>
      <c r="D28" s="1" t="e">
        <v>#DIV/0!</v>
      </c>
    </row>
    <row r="29" spans="1:4" x14ac:dyDescent="0.3">
      <c r="A29" s="3" t="s">
        <v>64</v>
      </c>
      <c r="B29" s="1">
        <v>36</v>
      </c>
      <c r="C29" s="1">
        <v>-24.916666666666668</v>
      </c>
      <c r="D29" s="1">
        <v>31.292742198243257</v>
      </c>
    </row>
    <row r="30" spans="1:4" x14ac:dyDescent="0.3">
      <c r="A30" s="4">
        <v>294</v>
      </c>
      <c r="B30" s="1">
        <v>3</v>
      </c>
      <c r="C30" s="1">
        <v>-89.833333333333329</v>
      </c>
      <c r="D30" s="1">
        <v>15.275252316519486</v>
      </c>
    </row>
    <row r="31" spans="1:4" x14ac:dyDescent="0.3">
      <c r="A31" s="4">
        <v>300</v>
      </c>
      <c r="B31" s="1">
        <v>25</v>
      </c>
      <c r="C31" s="1">
        <v>-20.12</v>
      </c>
      <c r="D31" s="1">
        <v>26.702559178226096</v>
      </c>
    </row>
    <row r="32" spans="1:4" x14ac:dyDescent="0.3">
      <c r="A32" s="4">
        <v>302</v>
      </c>
      <c r="B32" s="1">
        <v>2</v>
      </c>
      <c r="C32" s="1">
        <v>-29</v>
      </c>
      <c r="D32" s="1">
        <v>10.606601717798213</v>
      </c>
    </row>
    <row r="33" spans="1:4" x14ac:dyDescent="0.3">
      <c r="A33" s="4">
        <v>302.5</v>
      </c>
      <c r="B33" s="1">
        <v>5</v>
      </c>
      <c r="C33" s="1">
        <v>-14.8</v>
      </c>
      <c r="D33" s="1">
        <v>21.022606879262142</v>
      </c>
    </row>
    <row r="34" spans="1:4" x14ac:dyDescent="0.3">
      <c r="A34" s="4">
        <v>303</v>
      </c>
      <c r="B34" s="1">
        <v>1</v>
      </c>
      <c r="C34" s="1">
        <v>7.5</v>
      </c>
      <c r="D34" s="1" t="e">
        <v>#DIV/0!</v>
      </c>
    </row>
    <row r="35" spans="1:4" x14ac:dyDescent="0.3">
      <c r="A35" s="3" t="s">
        <v>51</v>
      </c>
      <c r="B35" s="1">
        <v>139</v>
      </c>
      <c r="C35" s="1">
        <v>-9.0071942446043174</v>
      </c>
      <c r="D35" s="1">
        <v>21.829459686090107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D7E0-8B02-4EB6-85AD-439E2C0A60BC}">
  <dimension ref="A1:B9"/>
  <sheetViews>
    <sheetView tabSelected="1" workbookViewId="0">
      <selection activeCell="A9" sqref="A9"/>
    </sheetView>
  </sheetViews>
  <sheetFormatPr defaultRowHeight="14.4" x14ac:dyDescent="0.3"/>
  <sheetData>
    <row r="1" spans="1:2" x14ac:dyDescent="0.3">
      <c r="A1" t="s">
        <v>56</v>
      </c>
    </row>
    <row r="3" spans="1:2" x14ac:dyDescent="0.3">
      <c r="A3" t="s">
        <v>57</v>
      </c>
    </row>
    <row r="4" spans="1:2" x14ac:dyDescent="0.3">
      <c r="A4" t="s">
        <v>58</v>
      </c>
      <c r="B4" t="s">
        <v>59</v>
      </c>
    </row>
    <row r="5" spans="1:2" x14ac:dyDescent="0.3">
      <c r="A5">
        <v>90</v>
      </c>
      <c r="B5">
        <v>325</v>
      </c>
    </row>
    <row r="6" spans="1:2" x14ac:dyDescent="0.3">
      <c r="A6">
        <v>175</v>
      </c>
      <c r="B6">
        <v>315</v>
      </c>
    </row>
    <row r="7" spans="1:2" x14ac:dyDescent="0.3">
      <c r="A7">
        <v>259</v>
      </c>
      <c r="B7">
        <v>307</v>
      </c>
    </row>
    <row r="8" spans="1:2" x14ac:dyDescent="0.3">
      <c r="A8">
        <v>339</v>
      </c>
      <c r="B8">
        <v>303.5</v>
      </c>
    </row>
    <row r="9" spans="1:2" x14ac:dyDescent="0.3">
      <c r="A9">
        <v>459</v>
      </c>
      <c r="B9">
        <v>302.75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support values</vt:lpstr>
      <vt:lpstr>Data</vt:lpstr>
      <vt:lpstr>Pivot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belk</dc:creator>
  <cp:lastModifiedBy>william belk</cp:lastModifiedBy>
  <dcterms:created xsi:type="dcterms:W3CDTF">2015-06-05T18:17:20Z</dcterms:created>
  <dcterms:modified xsi:type="dcterms:W3CDTF">2024-03-22T05:18:54Z</dcterms:modified>
</cp:coreProperties>
</file>