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mell_000\Desktop\BCOC Tools\"/>
    </mc:Choice>
  </mc:AlternateContent>
  <bookViews>
    <workbookView xWindow="0" yWindow="1056" windowWidth="25200" windowHeight="11040"/>
  </bookViews>
  <sheets>
    <sheet name="SLD-CCSD" sheetId="1" r:id="rId1"/>
    <sheet name="Link Table" sheetId="2" r:id="rId2"/>
  </sheets>
  <definedNames>
    <definedName name="_xlnm._FilterDatabase" localSheetId="0" hidden="1">'SLD-CCSD'!$A$2:$N$2</definedName>
    <definedName name="_xlnm.Print_Area" localSheetId="0">'SLD-CCSD'!$A:$I</definedName>
  </definedNames>
  <calcPr calcId="152511"/>
  <fileRecoveryPr repairLoad="1"/>
</workbook>
</file>

<file path=xl/calcChain.xml><?xml version="1.0" encoding="utf-8"?>
<calcChain xmlns="http://schemas.openxmlformats.org/spreadsheetml/2006/main">
  <c r="L45" i="1" l="1"/>
  <c r="K45" i="1"/>
  <c r="N42" i="1"/>
  <c r="M42" i="1"/>
  <c r="L42" i="1"/>
  <c r="K42" i="1"/>
  <c r="L39" i="1"/>
  <c r="K39" i="1"/>
  <c r="N36" i="1"/>
  <c r="M36" i="1"/>
  <c r="L36" i="1"/>
  <c r="K36" i="1"/>
  <c r="L33" i="1"/>
  <c r="K33" i="1"/>
  <c r="N30" i="1"/>
  <c r="M30" i="1"/>
  <c r="L30" i="1"/>
  <c r="K30" i="1"/>
  <c r="L27" i="1"/>
  <c r="K27" i="1"/>
  <c r="L23" i="1"/>
  <c r="K23" i="1"/>
  <c r="L19" i="1"/>
  <c r="K19" i="1"/>
  <c r="L15" i="1"/>
  <c r="K15" i="1"/>
  <c r="L12" i="1"/>
  <c r="K12" i="1"/>
  <c r="N9" i="1"/>
  <c r="M9" i="1"/>
  <c r="L9" i="1"/>
  <c r="K9" i="1"/>
  <c r="N6" i="1"/>
  <c r="M6" i="1"/>
  <c r="L6" i="1"/>
  <c r="K6" i="1"/>
  <c r="N3" i="1"/>
  <c r="N4" i="1" s="1"/>
  <c r="M3" i="1"/>
  <c r="M4" i="1" s="1"/>
  <c r="L3" i="1"/>
  <c r="K3" i="1"/>
  <c r="A43" i="1"/>
  <c r="A44" i="1" s="1"/>
  <c r="A37" i="1"/>
  <c r="A38" i="1" s="1"/>
  <c r="A31" i="1"/>
  <c r="A32" i="1" s="1"/>
  <c r="A10" i="1"/>
  <c r="A11" i="1" s="1"/>
  <c r="A7" i="1"/>
  <c r="A8" i="1" s="1"/>
  <c r="A4" i="1"/>
  <c r="K10" i="1" l="1"/>
  <c r="L7" i="1"/>
  <c r="L8" i="1"/>
  <c r="K4" i="1"/>
  <c r="A5" i="1"/>
  <c r="L11" i="1" s="1"/>
  <c r="L10" i="1"/>
  <c r="L4" i="1"/>
  <c r="M8" i="1"/>
  <c r="N5" i="1"/>
  <c r="M7" i="1"/>
  <c r="N7" i="1"/>
  <c r="A45" i="1"/>
  <c r="A39" i="1"/>
  <c r="N39" i="1" l="1"/>
  <c r="M39" i="1"/>
  <c r="N45" i="1"/>
  <c r="M45" i="1"/>
  <c r="K5" i="1"/>
  <c r="L5" i="1"/>
  <c r="K11" i="1"/>
  <c r="M5" i="1"/>
  <c r="K7" i="1"/>
  <c r="N8" i="1"/>
  <c r="K8" i="1"/>
  <c r="A40" i="1"/>
  <c r="A46" i="1"/>
  <c r="A47" i="1" l="1"/>
  <c r="A41" i="1"/>
  <c r="F27" i="1"/>
  <c r="H27" i="1"/>
  <c r="H30" i="1" s="1"/>
  <c r="H33" i="1" s="1"/>
  <c r="H36" i="1" s="1"/>
  <c r="H39" i="1" s="1"/>
  <c r="H42" i="1" s="1"/>
  <c r="H45" i="1" s="1"/>
  <c r="F30" i="1" l="1"/>
  <c r="B11" i="1"/>
  <c r="B10" i="1"/>
  <c r="M10" i="1" l="1"/>
  <c r="N10" i="1"/>
  <c r="N11" i="1"/>
  <c r="M11" i="1"/>
  <c r="A33" i="1"/>
  <c r="N33" i="1" l="1"/>
  <c r="M33" i="1"/>
  <c r="A34" i="1"/>
  <c r="A12" i="1"/>
  <c r="M12" i="1" l="1"/>
  <c r="N12" i="1"/>
  <c r="B14" i="1"/>
  <c r="A13" i="1"/>
  <c r="A35" i="1"/>
  <c r="A15" i="1"/>
  <c r="B13" i="1"/>
  <c r="K13" i="1" l="1"/>
  <c r="L13" i="1"/>
  <c r="N13" i="1"/>
  <c r="M13" i="1"/>
  <c r="M15" i="1"/>
  <c r="N15" i="1"/>
  <c r="A19" i="1"/>
  <c r="A16" i="1"/>
  <c r="B16" i="1"/>
  <c r="B17" i="1"/>
  <c r="A14" i="1"/>
  <c r="K14" i="1" l="1"/>
  <c r="L14" i="1"/>
  <c r="N16" i="1"/>
  <c r="K16" i="1"/>
  <c r="L16" i="1"/>
  <c r="M14" i="1"/>
  <c r="N19" i="1"/>
  <c r="M19" i="1"/>
  <c r="N14" i="1"/>
  <c r="M16" i="1"/>
  <c r="A17" i="1"/>
  <c r="A20" i="1"/>
  <c r="B20" i="1"/>
  <c r="A23" i="1"/>
  <c r="B21" i="1"/>
  <c r="N23" i="1" l="1"/>
  <c r="M23" i="1"/>
  <c r="K20" i="1"/>
  <c r="B22" i="1"/>
  <c r="L17" i="1"/>
  <c r="K17" i="1"/>
  <c r="A18" i="1"/>
  <c r="L20" i="1" s="1"/>
  <c r="M17" i="1"/>
  <c r="N17" i="1"/>
  <c r="A24" i="1"/>
  <c r="A27" i="1"/>
  <c r="B25" i="1"/>
  <c r="B24" i="1"/>
  <c r="A21" i="1"/>
  <c r="N27" i="1" l="1"/>
  <c r="M27" i="1"/>
  <c r="B26" i="1"/>
  <c r="M24" i="1"/>
  <c r="N18" i="1"/>
  <c r="K18" i="1"/>
  <c r="M18" i="1"/>
  <c r="L18" i="1"/>
  <c r="N21" i="1"/>
  <c r="L21" i="1"/>
  <c r="M21" i="1"/>
  <c r="A22" i="1"/>
  <c r="K24" i="1" s="1"/>
  <c r="K21" i="1"/>
  <c r="A28" i="1"/>
  <c r="B29" i="1"/>
  <c r="B28" i="1"/>
  <c r="A25" i="1"/>
  <c r="K28" i="1" l="1"/>
  <c r="N28" i="1"/>
  <c r="M28" i="1"/>
  <c r="L22" i="1"/>
  <c r="K22" i="1"/>
  <c r="M22" i="1"/>
  <c r="N22" i="1"/>
  <c r="K35" i="1"/>
  <c r="L24" i="1"/>
  <c r="M29" i="1"/>
  <c r="N29" i="1"/>
  <c r="A26" i="1"/>
  <c r="L28" i="1" s="1"/>
  <c r="L25" i="1"/>
  <c r="K25" i="1"/>
  <c r="M25" i="1"/>
  <c r="N25" i="1"/>
  <c r="L35" i="1"/>
  <c r="N24" i="1"/>
  <c r="B31" i="1"/>
  <c r="B32" i="1"/>
  <c r="A29" i="1"/>
  <c r="M31" i="1" l="1"/>
  <c r="N31" i="1"/>
  <c r="L29" i="1"/>
  <c r="K29" i="1"/>
  <c r="M32" i="1"/>
  <c r="N32" i="1"/>
  <c r="L26" i="1"/>
  <c r="K26" i="1"/>
  <c r="M26" i="1"/>
  <c r="N26" i="1"/>
  <c r="B34" i="1"/>
  <c r="B35" i="1"/>
  <c r="M35" i="1" l="1"/>
  <c r="N35" i="1"/>
  <c r="M34" i="1"/>
  <c r="N34" i="1"/>
  <c r="B38" i="1"/>
  <c r="B37" i="1"/>
  <c r="M37" i="1" l="1"/>
  <c r="N37" i="1"/>
  <c r="M38" i="1"/>
  <c r="N38" i="1"/>
  <c r="B40" i="1"/>
  <c r="B41" i="1"/>
  <c r="N40" i="1" l="1"/>
  <c r="M40" i="1"/>
  <c r="B44" i="1"/>
  <c r="N41" i="1"/>
  <c r="M41" i="1"/>
  <c r="B43" i="1"/>
  <c r="N20" i="1"/>
  <c r="M20" i="1"/>
  <c r="B46" i="1" l="1"/>
  <c r="M43" i="1"/>
  <c r="N43" i="1"/>
  <c r="B47" i="1"/>
  <c r="N44" i="1"/>
  <c r="M44" i="1"/>
  <c r="N47" i="1" l="1"/>
  <c r="M47" i="1"/>
  <c r="L38" i="1"/>
  <c r="L31" i="1"/>
  <c r="L32" i="1"/>
  <c r="K43" i="1"/>
  <c r="L44" i="1"/>
  <c r="K37" i="1"/>
  <c r="K40" i="1"/>
  <c r="K44" i="1"/>
  <c r="L37" i="1"/>
  <c r="K38" i="1"/>
  <c r="K41" i="1"/>
  <c r="L41" i="1"/>
  <c r="L46" i="1"/>
  <c r="K31" i="1"/>
  <c r="L43" i="1"/>
  <c r="K46" i="1"/>
  <c r="K32" i="1"/>
  <c r="L40" i="1"/>
  <c r="K47" i="1"/>
  <c r="K34" i="1"/>
  <c r="L34" i="1"/>
  <c r="L47" i="1"/>
  <c r="M46" i="1"/>
  <c r="N46" i="1"/>
</calcChain>
</file>

<file path=xl/sharedStrings.xml><?xml version="1.0" encoding="utf-8"?>
<sst xmlns="http://schemas.openxmlformats.org/spreadsheetml/2006/main" count="160" uniqueCount="55">
  <si>
    <t>SIPRZP01</t>
  </si>
  <si>
    <t>NIPRZP01</t>
  </si>
  <si>
    <t>SLD</t>
  </si>
  <si>
    <t>CCSD</t>
  </si>
  <si>
    <t>XMIT SYS</t>
  </si>
  <si>
    <t>FROM</t>
  </si>
  <si>
    <t>TO</t>
  </si>
  <si>
    <t>TYPE</t>
  </si>
  <si>
    <t>RATE</t>
  </si>
  <si>
    <t>LINK PRIORITY</t>
  </si>
  <si>
    <t>CIRCUIT PRIORITY</t>
  </si>
  <si>
    <t>MCTOG</t>
  </si>
  <si>
    <t>RCT MAIN</t>
  </si>
  <si>
    <t>LINK</t>
  </si>
  <si>
    <t>LINK AND CIRCUIT PRIORITY: MCTOG</t>
  </si>
  <si>
    <t>STEP</t>
  </si>
  <si>
    <t>SIPRTZ01</t>
  </si>
  <si>
    <t>NIPRTZ01</t>
  </si>
  <si>
    <t>YTZ01</t>
  </si>
  <si>
    <t>YZP01</t>
  </si>
  <si>
    <t>VSAT-L</t>
  </si>
  <si>
    <t>5 Msps</t>
  </si>
  <si>
    <t>RCT TAC</t>
  </si>
  <si>
    <t>2/11</t>
  </si>
  <si>
    <t>1/1</t>
  </si>
  <si>
    <t>2/1</t>
  </si>
  <si>
    <t>YPP01</t>
  </si>
  <si>
    <t>NOTM POPV</t>
  </si>
  <si>
    <t>SMART-T</t>
  </si>
  <si>
    <t>GPP01</t>
  </si>
  <si>
    <t>MPP01</t>
  </si>
  <si>
    <t>MPP03</t>
  </si>
  <si>
    <t>WPPL-T</t>
  </si>
  <si>
    <t>MRC-142D</t>
  </si>
  <si>
    <t>REPEATER</t>
  </si>
  <si>
    <t>54 Mbps</t>
  </si>
  <si>
    <t>16.384 Mbps</t>
  </si>
  <si>
    <t>2 Msps</t>
  </si>
  <si>
    <t>4.1 Mbps</t>
  </si>
  <si>
    <t>Xmit Sys</t>
  </si>
  <si>
    <t>Link Type</t>
  </si>
  <si>
    <t>SHF SATCOM</t>
  </si>
  <si>
    <t>EHF SATCOM</t>
  </si>
  <si>
    <t>Microwave</t>
  </si>
  <si>
    <t>VSAT-M</t>
  </si>
  <si>
    <t>VSAT-S</t>
  </si>
  <si>
    <t>VSAT-E</t>
  </si>
  <si>
    <t>Establishing Unit</t>
  </si>
  <si>
    <t>Terminating Unit</t>
  </si>
  <si>
    <t>BCORPP03</t>
  </si>
  <si>
    <t>Task Table</t>
  </si>
  <si>
    <t>Type</t>
  </si>
  <si>
    <t>Establishing Task</t>
  </si>
  <si>
    <t>Terminating Task</t>
  </si>
  <si>
    <t>TRC-209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</si>
</sst>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8"/>
      <name val="Calibri"/>
      <family val="2"/>
      <scheme val="minor"/>
    </font>
    <font>
      <b/>
      <sz val="8"/>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71">
    <xf numFmtId="0" fontId="0" fillId="0" borderId="0" xfId="0"/>
    <xf numFmtId="0" fontId="2"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49" fontId="2"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7" borderId="3" xfId="0" applyFont="1" applyFill="1" applyBorder="1" applyAlignment="1">
      <alignment horizontal="center" vertical="center"/>
    </xf>
    <xf numFmtId="49" fontId="2" fillId="6" borderId="4" xfId="0" applyNumberFormat="1" applyFont="1" applyFill="1" applyBorder="1" applyAlignment="1">
      <alignment horizontal="center" vertical="center"/>
    </xf>
    <xf numFmtId="0" fontId="2" fillId="6" borderId="4" xfId="0" applyFont="1" applyFill="1" applyBorder="1" applyAlignment="1">
      <alignment horizontal="center" vertical="center"/>
    </xf>
    <xf numFmtId="49" fontId="2" fillId="6" borderId="5" xfId="0" applyNumberFormat="1" applyFont="1" applyFill="1" applyBorder="1" applyAlignment="1">
      <alignment horizontal="center" vertical="center"/>
    </xf>
    <xf numFmtId="0" fontId="2" fillId="6"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3" xfId="0" applyFont="1" applyFill="1" applyBorder="1" applyAlignment="1">
      <alignment horizontal="center" vertical="center"/>
    </xf>
    <xf numFmtId="16" fontId="2" fillId="3" borderId="4" xfId="0" quotePrefix="1" applyNumberFormat="1" applyFont="1" applyFill="1" applyBorder="1" applyAlignment="1">
      <alignment horizontal="center" vertical="center"/>
    </xf>
    <xf numFmtId="0" fontId="2" fillId="3" borderId="4" xfId="0" quotePrefix="1" applyFont="1" applyFill="1" applyBorder="1" applyAlignment="1">
      <alignment horizontal="center" vertical="center"/>
    </xf>
    <xf numFmtId="49" fontId="2" fillId="6" borderId="6" xfId="0" applyNumberFormat="1" applyFont="1" applyFill="1" applyBorder="1" applyAlignment="1">
      <alignment horizontal="center" vertical="center"/>
    </xf>
    <xf numFmtId="49" fontId="2" fillId="6" borderId="7" xfId="0" applyNumberFormat="1" applyFont="1" applyFill="1" applyBorder="1" applyAlignment="1">
      <alignment horizontal="center" vertical="center"/>
    </xf>
    <xf numFmtId="49" fontId="2" fillId="6" borderId="8" xfId="0" applyNumberFormat="1" applyFont="1" applyFill="1" applyBorder="1" applyAlignment="1">
      <alignment horizontal="center" vertical="center"/>
    </xf>
    <xf numFmtId="49" fontId="2" fillId="7" borderId="6" xfId="0" applyNumberFormat="1" applyFont="1" applyFill="1" applyBorder="1" applyAlignment="1">
      <alignment horizontal="center" vertical="center"/>
    </xf>
    <xf numFmtId="49" fontId="2" fillId="7" borderId="7" xfId="0" applyNumberFormat="1" applyFont="1" applyFill="1" applyBorder="1" applyAlignment="1">
      <alignment horizontal="center" vertical="center"/>
    </xf>
    <xf numFmtId="49" fontId="2" fillId="7" borderId="8"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7"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xf>
    <xf numFmtId="49" fontId="2" fillId="7" borderId="6" xfId="0" quotePrefix="1" applyNumberFormat="1" applyFont="1" applyFill="1" applyBorder="1" applyAlignment="1">
      <alignment horizontal="center" vertical="center"/>
    </xf>
    <xf numFmtId="0" fontId="2" fillId="3" borderId="7" xfId="0" applyFont="1" applyFill="1" applyBorder="1" applyAlignment="1">
      <alignment horizontal="center" vertical="center"/>
    </xf>
    <xf numFmtId="0" fontId="2" fillId="4" borderId="7" xfId="0" applyFont="1" applyFill="1" applyBorder="1" applyAlignment="1">
      <alignment horizontal="center" vertical="center"/>
    </xf>
    <xf numFmtId="0" fontId="1"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13"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49</xdr:row>
      <xdr:rowOff>114300</xdr:rowOff>
    </xdr:from>
    <xdr:to>
      <xdr:col>8</xdr:col>
      <xdr:colOff>609600</xdr:colOff>
      <xdr:row>62</xdr:row>
      <xdr:rowOff>38100</xdr:rowOff>
    </xdr:to>
    <xdr:sp macro="" textlink="">
      <xdr:nvSpPr>
        <xdr:cNvPr id="2" name="TextBox 1"/>
        <xdr:cNvSpPr txBox="1"/>
      </xdr:nvSpPr>
      <xdr:spPr>
        <a:xfrm>
          <a:off x="114300" y="6812280"/>
          <a:ext cx="7444740" cy="16078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a:t>Instructions:</a:t>
          </a:r>
        </a:p>
        <a:p>
          <a:r>
            <a:rPr lang="en-US" sz="1100" b="1"/>
            <a:t>Paste</a:t>
          </a:r>
          <a:r>
            <a:rPr lang="en-US" sz="1100" b="1" baseline="0"/>
            <a:t> your SLD into the template above. Ensure it has the same columns. Fill out the SLD column for every row. For MCR links, ensure the task row labeled SLD is next to the row in the task table. For Network (logical) links (NIPR, SIPR, BCOR) ensure the row titled CCSD is in the task table. The tasks should then be generated.</a:t>
          </a:r>
          <a:endParaRPr lang="en-US" sz="1100" b="1"/>
        </a:p>
      </xdr:txBody>
    </xdr:sp>
    <xdr:clientData/>
  </xdr:twoCellAnchor>
</xdr:wsDr>
</file>

<file path=xl/tables/table1.xml><?xml version="1.0" encoding="utf-8"?>
<table xmlns="http://schemas.openxmlformats.org/spreadsheetml/2006/main" id="1" name="Table1" displayName="Table1" ref="A1:B10" totalsRowShown="0">
  <autoFilter ref="A1:B10"/>
  <tableColumns count="2">
    <tableColumn id="1" name="Xmit Sys"/>
    <tableColumn id="2" name="Link Typ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zoomScaleNormal="100" workbookViewId="0">
      <selection activeCell="G55" sqref="G55"/>
    </sheetView>
  </sheetViews>
  <sheetFormatPr defaultColWidth="8.88671875" defaultRowHeight="10.199999999999999" x14ac:dyDescent="0.2"/>
  <cols>
    <col min="1" max="9" width="12.6640625" style="2" customWidth="1"/>
    <col min="10" max="10" width="3.88671875" style="69" bestFit="1" customWidth="1"/>
    <col min="11" max="11" width="10.6640625" style="69" bestFit="1" customWidth="1"/>
    <col min="12" max="12" width="11" style="69" bestFit="1" customWidth="1"/>
    <col min="13" max="13" width="41" style="69" bestFit="1" customWidth="1"/>
    <col min="14" max="14" width="42.33203125" style="69" bestFit="1" customWidth="1"/>
    <col min="15" max="16384" width="8.88671875" style="1"/>
  </cols>
  <sheetData>
    <row r="1" spans="1:14" x14ac:dyDescent="0.2">
      <c r="A1" s="24" t="s">
        <v>14</v>
      </c>
      <c r="B1" s="24"/>
      <c r="C1" s="24"/>
      <c r="D1" s="24"/>
      <c r="E1" s="24"/>
      <c r="F1" s="24"/>
      <c r="G1" s="24"/>
      <c r="H1" s="24"/>
      <c r="I1" s="43"/>
      <c r="J1" s="70" t="s">
        <v>50</v>
      </c>
      <c r="K1" s="70"/>
      <c r="L1" s="70"/>
      <c r="M1" s="70"/>
      <c r="N1" s="70"/>
    </row>
    <row r="2" spans="1:14" ht="10.8" thickBot="1" x14ac:dyDescent="0.25">
      <c r="A2" s="9" t="s">
        <v>2</v>
      </c>
      <c r="B2" s="9" t="s">
        <v>3</v>
      </c>
      <c r="C2" s="9" t="s">
        <v>4</v>
      </c>
      <c r="D2" s="9" t="s">
        <v>5</v>
      </c>
      <c r="E2" s="9" t="s">
        <v>6</v>
      </c>
      <c r="F2" s="9" t="s">
        <v>7</v>
      </c>
      <c r="G2" s="9" t="s">
        <v>8</v>
      </c>
      <c r="H2" s="9" t="s">
        <v>9</v>
      </c>
      <c r="I2" s="44" t="s">
        <v>10</v>
      </c>
      <c r="J2" s="68" t="s">
        <v>51</v>
      </c>
      <c r="K2" s="68" t="s">
        <v>47</v>
      </c>
      <c r="L2" s="68" t="s">
        <v>48</v>
      </c>
      <c r="M2" s="68" t="s">
        <v>52</v>
      </c>
      <c r="N2" s="68" t="s">
        <v>53</v>
      </c>
    </row>
    <row r="3" spans="1:14" ht="11.25" customHeight="1" x14ac:dyDescent="0.2">
      <c r="A3" s="25" t="s">
        <v>18</v>
      </c>
      <c r="B3" s="25"/>
      <c r="C3" s="25" t="s">
        <v>20</v>
      </c>
      <c r="D3" s="25" t="s">
        <v>15</v>
      </c>
      <c r="E3" s="25" t="s">
        <v>11</v>
      </c>
      <c r="F3" s="25" t="s">
        <v>13</v>
      </c>
      <c r="G3" s="25" t="s">
        <v>21</v>
      </c>
      <c r="H3" s="25">
        <v>1</v>
      </c>
      <c r="I3" s="45"/>
      <c r="J3" s="69" t="s">
        <v>2</v>
      </c>
      <c r="K3" s="69" t="str">
        <f>D3</f>
        <v>STEP</v>
      </c>
      <c r="L3" s="69" t="str">
        <f>E3</f>
        <v>MCTOG</v>
      </c>
      <c r="M3" s="69" t="str">
        <f>CONCATENATE("Establish ", G3, " ", VLOOKUP('SLD-CCSD'!C3, 'Link Table'!A:B, 2, FALSE), " link"," (",A3, ")", " with ", E3)</f>
        <v>Establish 5 Msps SHF SATCOM link (YTZ01) with MCTOG</v>
      </c>
      <c r="N3" s="69" t="str">
        <f>CONCATENATE("Terminate ", G3, " ", VLOOKUP('SLD-CCSD'!C3, 'Link Table'!A:B, 2, FALSE), " link"," (",A3, ")", " with ", D3)</f>
        <v>Terminate 5 Msps SHF SATCOM link (YTZ01) with STEP</v>
      </c>
    </row>
    <row r="4" spans="1:14" ht="11.25" customHeight="1" x14ac:dyDescent="0.2">
      <c r="A4" s="26" t="str">
        <f>A3</f>
        <v>YTZ01</v>
      </c>
      <c r="B4" s="26" t="s">
        <v>16</v>
      </c>
      <c r="C4" s="26"/>
      <c r="D4" s="26"/>
      <c r="E4" s="26"/>
      <c r="F4" s="26"/>
      <c r="G4" s="26"/>
      <c r="H4" s="26"/>
      <c r="I4" s="46"/>
      <c r="J4" s="69" t="s">
        <v>3</v>
      </c>
      <c r="K4" s="69" t="str">
        <f>VLOOKUP(A4,A:D, 4, FALSE)</f>
        <v>STEP</v>
      </c>
      <c r="L4" s="69" t="str">
        <f>VLOOKUP(A4,A:E, 5, FALSE)</f>
        <v>MCTOG</v>
      </c>
      <c r="M4" s="69" t="str">
        <f>CONCATENATE(LEFT(VLOOKUP(A4,A:M,13,FALSE),FIND("(",VLOOKUP(A4,A:M,13,FALSE))),B4,RIGHT(VLOOKUP(A4,A:M,13,FALSE),LEN(VLOOKUP(A4,A:M,13,FALSE))-FIND(")",VLOOKUP(A4,A:M,13,FALSE))+1))</f>
        <v>Establish 5 Msps SHF SATCOM link (SIPRTZ01) with MCTOG</v>
      </c>
      <c r="N4" s="69" t="str">
        <f>CONCATENATE(LEFT(VLOOKUP(A4,A:N,14,FALSE),FIND("(",VLOOKUP(A4,A:N,14,FALSE))),B4,RIGHT(VLOOKUP(A4,A:N,14,FALSE),LEN(VLOOKUP(A4,A:N,14,FALSE))-FIND(")",VLOOKUP(A4,A:N,14,FALSE))+1))</f>
        <v>Terminate 5 Msps SHF SATCOM link (SIPRTZ01) with STEP</v>
      </c>
    </row>
    <row r="5" spans="1:14" ht="12" customHeight="1" thickBot="1" x14ac:dyDescent="0.25">
      <c r="A5" s="27" t="str">
        <f>A4</f>
        <v>YTZ01</v>
      </c>
      <c r="B5" s="27" t="s">
        <v>17</v>
      </c>
      <c r="C5" s="27"/>
      <c r="D5" s="27"/>
      <c r="E5" s="27"/>
      <c r="F5" s="27"/>
      <c r="G5" s="27"/>
      <c r="H5" s="27"/>
      <c r="I5" s="47"/>
      <c r="J5" s="69" t="s">
        <v>3</v>
      </c>
      <c r="K5" s="69" t="str">
        <f>VLOOKUP(A5,A:D, 4, FALSE)</f>
        <v>STEP</v>
      </c>
      <c r="L5" s="69" t="str">
        <f>VLOOKUP(A5,A:E, 5, FALSE)</f>
        <v>MCTOG</v>
      </c>
      <c r="M5" s="69" t="str">
        <f>CONCATENATE(LEFT(VLOOKUP(A5,A:M,13,FALSE),FIND("(",VLOOKUP(A5,A:M,13,FALSE))),B5,RIGHT(VLOOKUP(A5,A:M,13,FALSE),LEN(VLOOKUP(A5,A:M,13,FALSE))-FIND(")",VLOOKUP(A5,A:M,13,FALSE))+1))</f>
        <v>Establish 5 Msps SHF SATCOM link (NIPRTZ01) with MCTOG</v>
      </c>
      <c r="N5" s="69" t="str">
        <f>CONCATENATE(LEFT(VLOOKUP(A5,A:N,14,FALSE),FIND("(",VLOOKUP(A5,A:N,14,FALSE))),B5,RIGHT(VLOOKUP(A5,A:N,14,FALSE),LEN(VLOOKUP(A5,A:N,14,FALSE))-FIND(")",VLOOKUP(A5,A:N,14,FALSE))+1))</f>
        <v>Terminate 5 Msps SHF SATCOM link (NIPRTZ01) with STEP</v>
      </c>
    </row>
    <row r="6" spans="1:14" ht="11.25" customHeight="1" x14ac:dyDescent="0.2">
      <c r="A6" s="28" t="s">
        <v>19</v>
      </c>
      <c r="B6" s="28"/>
      <c r="C6" s="28" t="s">
        <v>20</v>
      </c>
      <c r="D6" s="28" t="s">
        <v>11</v>
      </c>
      <c r="E6" s="28" t="s">
        <v>12</v>
      </c>
      <c r="F6" s="28" t="s">
        <v>13</v>
      </c>
      <c r="G6" s="28" t="s">
        <v>21</v>
      </c>
      <c r="H6" s="28">
        <v>2</v>
      </c>
      <c r="I6" s="48"/>
      <c r="J6" s="69" t="s">
        <v>2</v>
      </c>
      <c r="K6" s="69" t="str">
        <f>D6</f>
        <v>MCTOG</v>
      </c>
      <c r="L6" s="69" t="str">
        <f>E6</f>
        <v>RCT MAIN</v>
      </c>
      <c r="M6" s="69" t="str">
        <f>CONCATENATE("Establish ", G6, " ", VLOOKUP('SLD-CCSD'!C6, 'Link Table'!A:B, 2, FALSE), " link"," (",A6, ")", " with ", E6)</f>
        <v>Establish 5 Msps SHF SATCOM link (YZP01) with RCT MAIN</v>
      </c>
      <c r="N6" s="69" t="str">
        <f>CONCATENATE("Terminate ", G6, " ", VLOOKUP('SLD-CCSD'!C6, 'Link Table'!A:B, 2, FALSE), " link"," (",A6, ")", " with ", D6)</f>
        <v>Terminate 5 Msps SHF SATCOM link (YZP01) with MCTOG</v>
      </c>
    </row>
    <row r="7" spans="1:14" ht="11.25" customHeight="1" x14ac:dyDescent="0.2">
      <c r="A7" s="26" t="str">
        <f>A6</f>
        <v>YZP01</v>
      </c>
      <c r="B7" s="26" t="s">
        <v>0</v>
      </c>
      <c r="C7" s="26"/>
      <c r="D7" s="26"/>
      <c r="E7" s="26"/>
      <c r="F7" s="26"/>
      <c r="G7" s="26"/>
      <c r="H7" s="26"/>
      <c r="I7" s="46"/>
      <c r="J7" s="69" t="s">
        <v>3</v>
      </c>
      <c r="K7" s="69" t="str">
        <f>VLOOKUP(A7,A:D, 4, FALSE)</f>
        <v>MCTOG</v>
      </c>
      <c r="L7" s="69" t="str">
        <f>VLOOKUP(A7,A:E, 5, FALSE)</f>
        <v>RCT MAIN</v>
      </c>
      <c r="M7" s="69" t="str">
        <f>CONCATENATE(LEFT(VLOOKUP(A7,A:M,13,FALSE),FIND("(",VLOOKUP(A7,A:M,13,FALSE))),B7,RIGHT(VLOOKUP(A7,A:M,13,FALSE),LEN(VLOOKUP(A7,A:M,13,FALSE))-FIND(")",VLOOKUP(A7,A:M,13,FALSE))+1))</f>
        <v>Establish 5 Msps SHF SATCOM link (SIPRZP01) with RCT MAIN</v>
      </c>
      <c r="N7" s="69" t="str">
        <f>CONCATENATE(LEFT(VLOOKUP(A7,A:N,14,FALSE),FIND("(",VLOOKUP(A7,A:N,14,FALSE))),B7,RIGHT(VLOOKUP(A7,A:N,14,FALSE),LEN(VLOOKUP(A7,A:N,14,FALSE))-FIND(")",VLOOKUP(A7,A:N,14,FALSE))+1))</f>
        <v>Terminate 5 Msps SHF SATCOM link (SIPRZP01) with MCTOG</v>
      </c>
    </row>
    <row r="8" spans="1:14" ht="12" customHeight="1" thickBot="1" x14ac:dyDescent="0.25">
      <c r="A8" s="27" t="str">
        <f>A7</f>
        <v>YZP01</v>
      </c>
      <c r="B8" s="27" t="s">
        <v>1</v>
      </c>
      <c r="C8" s="27"/>
      <c r="D8" s="27"/>
      <c r="E8" s="27"/>
      <c r="F8" s="27"/>
      <c r="G8" s="27"/>
      <c r="H8" s="27"/>
      <c r="I8" s="47"/>
      <c r="J8" s="69" t="s">
        <v>3</v>
      </c>
      <c r="K8" s="69" t="str">
        <f>VLOOKUP(A8,A:D, 4, FALSE)</f>
        <v>MCTOG</v>
      </c>
      <c r="L8" s="69" t="str">
        <f>VLOOKUP(A8,A:E, 5, FALSE)</f>
        <v>RCT MAIN</v>
      </c>
      <c r="M8" s="69" t="str">
        <f>CONCATENATE(LEFT(VLOOKUP(A8,A:M,13,FALSE),FIND("(",VLOOKUP(A8,A:M,13,FALSE))),B8,RIGHT(VLOOKUP(A8,A:M,13,FALSE),LEN(VLOOKUP(A8,A:M,13,FALSE))-FIND(")",VLOOKUP(A8,A:M,13,FALSE))+1))</f>
        <v>Establish 5 Msps SHF SATCOM link (NIPRZP01) with RCT MAIN</v>
      </c>
      <c r="N8" s="69" t="str">
        <f>CONCATENATE(LEFT(VLOOKUP(A8,A:N,14,FALSE),FIND("(",VLOOKUP(A8,A:N,14,FALSE))),B8,RIGHT(VLOOKUP(A8,A:N,14,FALSE),LEN(VLOOKUP(A8,A:N,14,FALSE))-FIND(")",VLOOKUP(A8,A:N,14,FALSE))+1))</f>
        <v>Terminate 5 Msps SHF SATCOM link (NIPRZP01) with MCTOG</v>
      </c>
    </row>
    <row r="9" spans="1:14" ht="11.25" customHeight="1" x14ac:dyDescent="0.2">
      <c r="A9" s="10" t="s">
        <v>26</v>
      </c>
      <c r="B9" s="10"/>
      <c r="C9" s="10" t="s">
        <v>20</v>
      </c>
      <c r="D9" s="10" t="s">
        <v>12</v>
      </c>
      <c r="E9" s="10" t="s">
        <v>22</v>
      </c>
      <c r="F9" s="10" t="s">
        <v>13</v>
      </c>
      <c r="G9" s="10" t="s">
        <v>21</v>
      </c>
      <c r="H9" s="10">
        <v>3</v>
      </c>
      <c r="I9" s="49"/>
      <c r="J9" s="69" t="s">
        <v>2</v>
      </c>
      <c r="K9" s="69" t="str">
        <f>D9</f>
        <v>RCT MAIN</v>
      </c>
      <c r="L9" s="69" t="str">
        <f>E9</f>
        <v>RCT TAC</v>
      </c>
      <c r="M9" s="69" t="str">
        <f>CONCATENATE("Establish ", G9, " ", VLOOKUP('SLD-CCSD'!C9, 'Link Table'!A:B, 2, FALSE), " link"," (",A9, ")", " with ", E9)</f>
        <v>Establish 5 Msps SHF SATCOM link (YPP01) with RCT TAC</v>
      </c>
      <c r="N9" s="69" t="str">
        <f>CONCATENATE("Terminate ", G9, " ", VLOOKUP('SLD-CCSD'!C9, 'Link Table'!A:B, 2, FALSE), " link"," (",A9, ")", " with ", D9)</f>
        <v>Terminate 5 Msps SHF SATCOM link (YPP01) with RCT MAIN</v>
      </c>
    </row>
    <row r="10" spans="1:14" ht="11.25" customHeight="1" x14ac:dyDescent="0.2">
      <c r="A10" s="4" t="str">
        <f>A9</f>
        <v>YPP01</v>
      </c>
      <c r="B10" s="4" t="str">
        <f>CONCATENATE("SIPR", RIGHT(A9, 4))</f>
        <v>SIPRPP01</v>
      </c>
      <c r="C10" s="4"/>
      <c r="D10" s="4"/>
      <c r="E10" s="4"/>
      <c r="F10" s="4"/>
      <c r="G10" s="4"/>
      <c r="H10" s="4"/>
      <c r="I10" s="50"/>
      <c r="J10" s="69" t="s">
        <v>3</v>
      </c>
      <c r="K10" s="69" t="str">
        <f>VLOOKUP(A10,A:D, 4, FALSE)</f>
        <v>RCT MAIN</v>
      </c>
      <c r="L10" s="69" t="str">
        <f>VLOOKUP(A10,A:E, 5, FALSE)</f>
        <v>RCT TAC</v>
      </c>
      <c r="M10" s="69" t="str">
        <f>CONCATENATE(LEFT(VLOOKUP(A10,A:M,13,FALSE),FIND("(",VLOOKUP(A10,A:M,13,FALSE))),B10,RIGHT(VLOOKUP(A10,A:M,13,FALSE),LEN(VLOOKUP(A10,A:M,13,FALSE))-FIND(")",VLOOKUP(A10,A:M,13,FALSE))+1))</f>
        <v>Establish 5 Msps SHF SATCOM link (SIPRPP01) with RCT TAC</v>
      </c>
      <c r="N10" s="69" t="str">
        <f>CONCATENATE(LEFT(VLOOKUP(A10,A:N,14,FALSE),FIND("(",VLOOKUP(A10,A:N,14,FALSE))),B10,RIGHT(VLOOKUP(A10,A:N,14,FALSE),LEN(VLOOKUP(A10,A:N,14,FALSE))-FIND(")",VLOOKUP(A10,A:N,14,FALSE))+1))</f>
        <v>Terminate 5 Msps SHF SATCOM link (SIPRPP01) with RCT MAIN</v>
      </c>
    </row>
    <row r="11" spans="1:14" ht="11.25" customHeight="1" thickBot="1" x14ac:dyDescent="0.25">
      <c r="A11" s="11" t="str">
        <f>A10</f>
        <v>YPP01</v>
      </c>
      <c r="B11" s="11" t="str">
        <f>CONCATENATE("NIPR", RIGHT(A9, 4))</f>
        <v>NIPRPP01</v>
      </c>
      <c r="C11" s="11"/>
      <c r="D11" s="11"/>
      <c r="E11" s="11"/>
      <c r="F11" s="11"/>
      <c r="G11" s="11"/>
      <c r="H11" s="11"/>
      <c r="I11" s="51"/>
      <c r="J11" s="69" t="s">
        <v>3</v>
      </c>
      <c r="K11" s="69" t="str">
        <f>VLOOKUP(A11,A:D, 4, FALSE)</f>
        <v>RCT MAIN</v>
      </c>
      <c r="L11" s="69" t="str">
        <f>VLOOKUP(A11,A:E, 5, FALSE)</f>
        <v>RCT TAC</v>
      </c>
      <c r="M11" s="69" t="str">
        <f>CONCATENATE(LEFT(VLOOKUP(A11,A:M,13,FALSE),FIND("(",VLOOKUP(A11,A:M,13,FALSE))),B11,RIGHT(VLOOKUP(A11,A:M,13,FALSE),LEN(VLOOKUP(A11,A:M,13,FALSE))-FIND(")",VLOOKUP(A11,A:M,13,FALSE))+1))</f>
        <v>Establish 5 Msps SHF SATCOM link (NIPRPP01) with RCT TAC</v>
      </c>
      <c r="N11" s="69" t="str">
        <f>CONCATENATE(LEFT(VLOOKUP(A11,A:N,14,FALSE),FIND("(",VLOOKUP(A11,A:N,14,FALSE))),B11,RIGHT(VLOOKUP(A11,A:N,14,FALSE),LEN(VLOOKUP(A11,A:N,14,FALSE))-FIND(")",VLOOKUP(A11,A:N,14,FALSE))+1))</f>
        <v>Terminate 5 Msps SHF SATCOM link (NIPRPP01) with RCT MAIN</v>
      </c>
    </row>
    <row r="12" spans="1:14" ht="11.25" customHeight="1" x14ac:dyDescent="0.2">
      <c r="A12" s="10" t="str">
        <f>CONCATENATE(LEFT(A9,3),TEXT(_xlfn.NUMBERVALUE(RIGHT(A9,2))+1,"0#"))</f>
        <v>YPP02</v>
      </c>
      <c r="B12" s="10"/>
      <c r="C12" s="10" t="s">
        <v>20</v>
      </c>
      <c r="D12" s="10" t="s">
        <v>12</v>
      </c>
      <c r="E12" s="29" t="s">
        <v>23</v>
      </c>
      <c r="F12" s="10" t="s">
        <v>13</v>
      </c>
      <c r="G12" s="10" t="s">
        <v>21</v>
      </c>
      <c r="H12" s="10">
        <v>4</v>
      </c>
      <c r="I12" s="49"/>
      <c r="J12" s="69" t="s">
        <v>2</v>
      </c>
      <c r="K12" s="69" t="str">
        <f>D12</f>
        <v>RCT MAIN</v>
      </c>
      <c r="L12" s="69" t="str">
        <f>E12</f>
        <v>2/11</v>
      </c>
      <c r="M12" s="69" t="str">
        <f>CONCATENATE("Establish ", G12, " ", VLOOKUP('SLD-CCSD'!C12, 'Link Table'!A:B, 2, FALSE), " link"," (",A12, ")", " with ", E12)</f>
        <v>Establish 5 Msps SHF SATCOM link (YPP02) with 2/11</v>
      </c>
      <c r="N12" s="69" t="str">
        <f>CONCATENATE("Terminate ", G12, " ", VLOOKUP('SLD-CCSD'!C12, 'Link Table'!A:B, 2, FALSE), " link"," (",A12, ")", " with ", D12)</f>
        <v>Terminate 5 Msps SHF SATCOM link (YPP02) with RCT MAIN</v>
      </c>
    </row>
    <row r="13" spans="1:14" ht="11.25" customHeight="1" x14ac:dyDescent="0.2">
      <c r="A13" s="4" t="str">
        <f>A12</f>
        <v>YPP02</v>
      </c>
      <c r="B13" s="4" t="str">
        <f>CONCATENATE("SIPR", RIGHT(A12, 4))</f>
        <v>SIPRPP02</v>
      </c>
      <c r="C13" s="4"/>
      <c r="D13" s="4"/>
      <c r="E13" s="4"/>
      <c r="F13" s="4"/>
      <c r="G13" s="4"/>
      <c r="H13" s="4"/>
      <c r="I13" s="50"/>
      <c r="J13" s="69" t="s">
        <v>3</v>
      </c>
      <c r="K13" s="69" t="str">
        <f>VLOOKUP(A13,A:D, 4, FALSE)</f>
        <v>RCT MAIN</v>
      </c>
      <c r="L13" s="69" t="str">
        <f>VLOOKUP(A13,A:E, 5, FALSE)</f>
        <v>2/11</v>
      </c>
      <c r="M13" s="69" t="str">
        <f>CONCATENATE(LEFT(VLOOKUP(A13,A:M,13,FALSE),FIND("(",VLOOKUP(A13,A:M,13,FALSE))),B13,RIGHT(VLOOKUP(A13,A:M,13,FALSE),LEN(VLOOKUP(A13,A:M,13,FALSE))-FIND(")",VLOOKUP(A13,A:M,13,FALSE))+1))</f>
        <v>Establish 5 Msps SHF SATCOM link (SIPRPP02) with 2/11</v>
      </c>
      <c r="N13" s="69" t="str">
        <f>CONCATENATE(LEFT(VLOOKUP(A13,A:N,14,FALSE),FIND("(",VLOOKUP(A13,A:N,14,FALSE))),B13,RIGHT(VLOOKUP(A13,A:N,14,FALSE),LEN(VLOOKUP(A13,A:N,14,FALSE))-FIND(")",VLOOKUP(A13,A:N,14,FALSE))+1))</f>
        <v>Terminate 5 Msps SHF SATCOM link (SIPRPP02) with RCT MAIN</v>
      </c>
    </row>
    <row r="14" spans="1:14" ht="12" customHeight="1" thickBot="1" x14ac:dyDescent="0.25">
      <c r="A14" s="11" t="str">
        <f>A13</f>
        <v>YPP02</v>
      </c>
      <c r="B14" s="11" t="str">
        <f>CONCATENATE("NIPR", RIGHT(A12, 4))</f>
        <v>NIPRPP02</v>
      </c>
      <c r="C14" s="11"/>
      <c r="D14" s="11"/>
      <c r="E14" s="11"/>
      <c r="F14" s="11"/>
      <c r="G14" s="11"/>
      <c r="H14" s="11"/>
      <c r="I14" s="51"/>
      <c r="J14" s="69" t="s">
        <v>3</v>
      </c>
      <c r="K14" s="69" t="str">
        <f>VLOOKUP(A14,A:D, 4, FALSE)</f>
        <v>RCT MAIN</v>
      </c>
      <c r="L14" s="69" t="str">
        <f>VLOOKUP(A14,A:E, 5, FALSE)</f>
        <v>2/11</v>
      </c>
      <c r="M14" s="69" t="str">
        <f>CONCATENATE(LEFT(VLOOKUP(A14,A:M,13,FALSE),FIND("(",VLOOKUP(A14,A:M,13,FALSE))),B14,RIGHT(VLOOKUP(A14,A:M,13,FALSE),LEN(VLOOKUP(A14,A:M,13,FALSE))-FIND(")",VLOOKUP(A14,A:M,13,FALSE))+1))</f>
        <v>Establish 5 Msps SHF SATCOM link (NIPRPP02) with 2/11</v>
      </c>
      <c r="N14" s="69" t="str">
        <f>CONCATENATE(LEFT(VLOOKUP(A14,A:N,14,FALSE),FIND("(",VLOOKUP(A14,A:N,14,FALSE))),B14,RIGHT(VLOOKUP(A14,A:N,14,FALSE),LEN(VLOOKUP(A14,A:N,14,FALSE))-FIND(")",VLOOKUP(A14,A:N,14,FALSE))+1))</f>
        <v>Terminate 5 Msps SHF SATCOM link (NIPRPP02) with RCT MAIN</v>
      </c>
    </row>
    <row r="15" spans="1:14" ht="11.25" customHeight="1" x14ac:dyDescent="0.2">
      <c r="A15" s="10" t="str">
        <f>CONCATENATE(LEFT(A12,3),TEXT(_xlfn.NUMBERVALUE(RIGHT(A12,2))+1,"0#"))</f>
        <v>YPP03</v>
      </c>
      <c r="B15" s="10"/>
      <c r="C15" s="10" t="s">
        <v>20</v>
      </c>
      <c r="D15" s="29" t="s">
        <v>22</v>
      </c>
      <c r="E15" s="30" t="s">
        <v>23</v>
      </c>
      <c r="F15" s="10" t="s">
        <v>13</v>
      </c>
      <c r="G15" s="10" t="s">
        <v>21</v>
      </c>
      <c r="H15" s="10">
        <v>5</v>
      </c>
      <c r="I15" s="49"/>
      <c r="J15" s="69" t="s">
        <v>2</v>
      </c>
      <c r="K15" s="69" t="str">
        <f>D15</f>
        <v>RCT TAC</v>
      </c>
      <c r="L15" s="69" t="str">
        <f>E15</f>
        <v>2/11</v>
      </c>
      <c r="M15" s="69" t="str">
        <f>CONCATENATE("Establish ", G15, " ", VLOOKUP('SLD-CCSD'!C15, 'Link Table'!A:B, 2, FALSE), " link"," (",A15, ")", " with ", E15)</f>
        <v>Establish 5 Msps SHF SATCOM link (YPP03) with 2/11</v>
      </c>
      <c r="N15" s="69" t="str">
        <f>CONCATENATE("Terminate ", G15, " ", VLOOKUP('SLD-CCSD'!C15, 'Link Table'!A:B, 2, FALSE), " link"," (",A15, ")", " with ", D15)</f>
        <v>Terminate 5 Msps SHF SATCOM link (YPP03) with RCT TAC</v>
      </c>
    </row>
    <row r="16" spans="1:14" ht="11.25" customHeight="1" x14ac:dyDescent="0.2">
      <c r="A16" s="4" t="str">
        <f>A15</f>
        <v>YPP03</v>
      </c>
      <c r="B16" s="4" t="str">
        <f>CONCATENATE("SIPR", RIGHT(A15, 4))</f>
        <v>SIPRPP03</v>
      </c>
      <c r="C16" s="4"/>
      <c r="D16" s="4"/>
      <c r="E16" s="4"/>
      <c r="F16" s="4"/>
      <c r="G16" s="4"/>
      <c r="H16" s="4"/>
      <c r="I16" s="50"/>
      <c r="J16" s="69" t="s">
        <v>3</v>
      </c>
      <c r="K16" s="69" t="str">
        <f>VLOOKUP(A16,A:D, 4, FALSE)</f>
        <v>RCT TAC</v>
      </c>
      <c r="L16" s="69" t="str">
        <f>VLOOKUP(A16,A:E, 5, FALSE)</f>
        <v>2/11</v>
      </c>
      <c r="M16" s="69" t="str">
        <f>CONCATENATE(LEFT(VLOOKUP(A16,A:M,13,FALSE),FIND("(",VLOOKUP(A16,A:M,13,FALSE))),B16,RIGHT(VLOOKUP(A16,A:M,13,FALSE),LEN(VLOOKUP(A16,A:M,13,FALSE))-FIND(")",VLOOKUP(A16,A:M,13,FALSE))+1))</f>
        <v>Establish 5 Msps SHF SATCOM link (SIPRPP03) with 2/11</v>
      </c>
      <c r="N16" s="69" t="str">
        <f>CONCATENATE(LEFT(VLOOKUP(A16,A:N,14,FALSE),FIND("(",VLOOKUP(A16,A:N,14,FALSE))),B16,RIGHT(VLOOKUP(A16,A:N,14,FALSE),LEN(VLOOKUP(A16,A:N,14,FALSE))-FIND(")",VLOOKUP(A16,A:N,14,FALSE))+1))</f>
        <v>Terminate 5 Msps SHF SATCOM link (SIPRPP03) with RCT TAC</v>
      </c>
    </row>
    <row r="17" spans="1:14" ht="11.25" customHeight="1" thickBot="1" x14ac:dyDescent="0.25">
      <c r="A17" s="11" t="str">
        <f>A16</f>
        <v>YPP03</v>
      </c>
      <c r="B17" s="11" t="str">
        <f>CONCATENATE("NIPR", RIGHT(A15, 4))</f>
        <v>NIPRPP03</v>
      </c>
      <c r="C17" s="11"/>
      <c r="D17" s="11"/>
      <c r="E17" s="11"/>
      <c r="F17" s="11"/>
      <c r="G17" s="11"/>
      <c r="H17" s="11"/>
      <c r="I17" s="51"/>
      <c r="J17" s="69" t="s">
        <v>3</v>
      </c>
      <c r="K17" s="69" t="str">
        <f>VLOOKUP(A17,A:D, 4, FALSE)</f>
        <v>RCT TAC</v>
      </c>
      <c r="L17" s="69" t="str">
        <f>VLOOKUP(A17,A:E, 5, FALSE)</f>
        <v>2/11</v>
      </c>
      <c r="M17" s="69" t="str">
        <f>CONCATENATE(LEFT(VLOOKUP(A17,A:M,13,FALSE),FIND("(",VLOOKUP(A17,A:M,13,FALSE))),B17,RIGHT(VLOOKUP(A17,A:M,13,FALSE),LEN(VLOOKUP(A17,A:M,13,FALSE))-FIND(")",VLOOKUP(A17,A:M,13,FALSE))+1))</f>
        <v>Establish 5 Msps SHF SATCOM link (NIPRPP03) with 2/11</v>
      </c>
      <c r="N17" s="69" t="str">
        <f>CONCATENATE(LEFT(VLOOKUP(A17,A:N,14,FALSE),FIND("(",VLOOKUP(A17,A:N,14,FALSE))),B17,RIGHT(VLOOKUP(A17,A:N,14,FALSE),LEN(VLOOKUP(A17,A:N,14,FALSE))-FIND(")",VLOOKUP(A17,A:N,14,FALSE))+1))</f>
        <v>Terminate 5 Msps SHF SATCOM link (NIPRPP03) with RCT TAC</v>
      </c>
    </row>
    <row r="18" spans="1:14" ht="11.25" customHeight="1" thickBot="1" x14ac:dyDescent="0.25">
      <c r="A18" s="11" t="str">
        <f>A17</f>
        <v>YPP03</v>
      </c>
      <c r="B18" s="41" t="s">
        <v>49</v>
      </c>
      <c r="C18" s="41"/>
      <c r="D18" s="41"/>
      <c r="E18" s="41"/>
      <c r="F18" s="41"/>
      <c r="G18" s="41"/>
      <c r="H18" s="41"/>
      <c r="I18" s="52"/>
      <c r="J18" s="69" t="s">
        <v>3</v>
      </c>
      <c r="K18" s="69" t="str">
        <f>VLOOKUP(A18,A:D, 4, FALSE)</f>
        <v>RCT TAC</v>
      </c>
      <c r="L18" s="69" t="str">
        <f>VLOOKUP(A18,A:E, 5, FALSE)</f>
        <v>2/11</v>
      </c>
      <c r="M18" s="69" t="str">
        <f>CONCATENATE(LEFT(VLOOKUP(A18,A:M,13,FALSE),FIND("(",VLOOKUP(A18,A:M,13,FALSE))),B18,RIGHT(VLOOKUP(A18,A:M,13,FALSE),LEN(VLOOKUP(A18,A:M,13,FALSE))-FIND(")",VLOOKUP(A18,A:M,13,FALSE))+1))</f>
        <v>Establish 5 Msps SHF SATCOM link (BCORPP03) with 2/11</v>
      </c>
      <c r="N18" s="69" t="str">
        <f>CONCATENATE(LEFT(VLOOKUP(A18,A:N,14,FALSE),FIND("(",VLOOKUP(A18,A:N,14,FALSE))),B18,RIGHT(VLOOKUP(A18,A:N,14,FALSE),LEN(VLOOKUP(A18,A:N,14,FALSE))-FIND(")",VLOOKUP(A18,A:N,14,FALSE))+1))</f>
        <v>Terminate 5 Msps SHF SATCOM link (BCORPP03) with RCT TAC</v>
      </c>
    </row>
    <row r="19" spans="1:14" ht="11.25" customHeight="1" x14ac:dyDescent="0.2">
      <c r="A19" s="12" t="str">
        <f>CONCATENATE(LEFT(A15,3),TEXT(_xlfn.NUMBERVALUE(RIGHT(A15,2))+1,"0#"))</f>
        <v>YPP04</v>
      </c>
      <c r="B19" s="12"/>
      <c r="C19" s="12" t="s">
        <v>20</v>
      </c>
      <c r="D19" s="12" t="s">
        <v>12</v>
      </c>
      <c r="E19" s="12" t="s">
        <v>24</v>
      </c>
      <c r="F19" s="12" t="s">
        <v>13</v>
      </c>
      <c r="G19" s="12" t="s">
        <v>37</v>
      </c>
      <c r="H19" s="12">
        <v>6</v>
      </c>
      <c r="I19" s="53"/>
      <c r="J19" s="69" t="s">
        <v>2</v>
      </c>
      <c r="K19" s="69" t="str">
        <f>D19</f>
        <v>RCT MAIN</v>
      </c>
      <c r="L19" s="69" t="str">
        <f>E19</f>
        <v>1/1</v>
      </c>
      <c r="M19" s="69" t="str">
        <f>CONCATENATE("Establish ", G19, " ", VLOOKUP('SLD-CCSD'!C19, 'Link Table'!A:B, 2, FALSE), " link"," (",A19, ")", " with ", E19)</f>
        <v>Establish 2 Msps SHF SATCOM link (YPP04) with 1/1</v>
      </c>
      <c r="N19" s="69" t="str">
        <f>CONCATENATE("Terminate ", G19, " ", VLOOKUP('SLD-CCSD'!C19, 'Link Table'!A:B, 2, FALSE), " link"," (",A19, ")", " with ", D19)</f>
        <v>Terminate 2 Msps SHF SATCOM link (YPP04) with RCT MAIN</v>
      </c>
    </row>
    <row r="20" spans="1:14" ht="11.25" customHeight="1" x14ac:dyDescent="0.2">
      <c r="A20" s="5" t="str">
        <f>A19</f>
        <v>YPP04</v>
      </c>
      <c r="B20" s="5" t="str">
        <f>CONCATENATE("SIPR", RIGHT(A19, 4))</f>
        <v>SIPRPP04</v>
      </c>
      <c r="C20" s="5"/>
      <c r="D20" s="5"/>
      <c r="E20" s="5"/>
      <c r="F20" s="5"/>
      <c r="G20" s="5"/>
      <c r="H20" s="5"/>
      <c r="I20" s="54"/>
      <c r="J20" s="69" t="s">
        <v>3</v>
      </c>
      <c r="K20" s="69" t="str">
        <f>VLOOKUP(A20,A:D, 4, FALSE)</f>
        <v>RCT MAIN</v>
      </c>
      <c r="L20" s="69" t="str">
        <f>VLOOKUP(A20,A:E, 5, FALSE)</f>
        <v>1/1</v>
      </c>
      <c r="M20" s="69" t="str">
        <f>CONCATENATE(LEFT(VLOOKUP(A20,A:M,13,FALSE),FIND("(",VLOOKUP(A20,A:M,13,FALSE))),B20,RIGHT(VLOOKUP(A20,A:M,13,FALSE),LEN(VLOOKUP(A20,A:M,13,FALSE))-FIND(")",VLOOKUP(A20,A:M,13,FALSE))+1))</f>
        <v>Establish 2 Msps SHF SATCOM link (SIPRPP04) with 1/1</v>
      </c>
      <c r="N20" s="69" t="str">
        <f>CONCATENATE(LEFT(VLOOKUP(A20,A:N,14,FALSE),FIND("(",VLOOKUP(A20,A:N,14,FALSE))),B20,RIGHT(VLOOKUP(A20,A:N,14,FALSE),LEN(VLOOKUP(A20,A:N,14,FALSE))-FIND(")",VLOOKUP(A20,A:N,14,FALSE))+1))</f>
        <v>Terminate 2 Msps SHF SATCOM link (SIPRPP04) with RCT MAIN</v>
      </c>
    </row>
    <row r="21" spans="1:14" ht="12" customHeight="1" thickBot="1" x14ac:dyDescent="0.25">
      <c r="A21" s="13" t="str">
        <f>A20</f>
        <v>YPP04</v>
      </c>
      <c r="B21" s="13" t="str">
        <f>CONCATENATE("NIPR", RIGHT(A19, 4))</f>
        <v>NIPRPP04</v>
      </c>
      <c r="C21" s="13"/>
      <c r="D21" s="13"/>
      <c r="E21" s="13"/>
      <c r="F21" s="13"/>
      <c r="G21" s="13"/>
      <c r="H21" s="13"/>
      <c r="I21" s="55"/>
      <c r="J21" s="69" t="s">
        <v>3</v>
      </c>
      <c r="K21" s="69" t="str">
        <f>VLOOKUP(A21,A:D, 4, FALSE)</f>
        <v>RCT MAIN</v>
      </c>
      <c r="L21" s="69" t="str">
        <f>VLOOKUP(A21,A:E, 5, FALSE)</f>
        <v>1/1</v>
      </c>
      <c r="M21" s="69" t="str">
        <f>CONCATENATE(LEFT(VLOOKUP(A21,A:M,13,FALSE),FIND("(",VLOOKUP(A21,A:M,13,FALSE))),B21,RIGHT(VLOOKUP(A21,A:M,13,FALSE),LEN(VLOOKUP(A21,A:M,13,FALSE))-FIND(")",VLOOKUP(A21,A:M,13,FALSE))+1))</f>
        <v>Establish 2 Msps SHF SATCOM link (NIPRPP04) with 1/1</v>
      </c>
      <c r="N21" s="69" t="str">
        <f>CONCATENATE(LEFT(VLOOKUP(A21,A:N,14,FALSE),FIND("(",VLOOKUP(A21,A:N,14,FALSE))),B21,RIGHT(VLOOKUP(A21,A:N,14,FALSE),LEN(VLOOKUP(A21,A:N,14,FALSE))-FIND(")",VLOOKUP(A21,A:N,14,FALSE))+1))</f>
        <v>Terminate 2 Msps SHF SATCOM link (NIPRPP04) with RCT MAIN</v>
      </c>
    </row>
    <row r="22" spans="1:14" ht="12" customHeight="1" thickBot="1" x14ac:dyDescent="0.25">
      <c r="A22" s="11" t="str">
        <f>A21</f>
        <v>YPP04</v>
      </c>
      <c r="B22" s="11" t="str">
        <f>CONCATENATE("BCOR", RIGHT(A20, 4))</f>
        <v>BCORPP04</v>
      </c>
      <c r="C22" s="42"/>
      <c r="D22" s="42"/>
      <c r="E22" s="42"/>
      <c r="F22" s="42"/>
      <c r="G22" s="42"/>
      <c r="H22" s="42"/>
      <c r="I22" s="56"/>
      <c r="J22" s="69" t="s">
        <v>3</v>
      </c>
      <c r="K22" s="69" t="str">
        <f>VLOOKUP(A22,A:D, 4, FALSE)</f>
        <v>RCT MAIN</v>
      </c>
      <c r="L22" s="69" t="str">
        <f>VLOOKUP(A22,A:E, 5, FALSE)</f>
        <v>1/1</v>
      </c>
      <c r="M22" s="69" t="str">
        <f>CONCATENATE(LEFT(VLOOKUP(A22,A:M,13,FALSE),FIND("(",VLOOKUP(A22,A:M,13,FALSE))),B22,RIGHT(VLOOKUP(A22,A:M,13,FALSE),LEN(VLOOKUP(A22,A:M,13,FALSE))-FIND(")",VLOOKUP(A22,A:M,13,FALSE))+1))</f>
        <v>Establish 2 Msps SHF SATCOM link (BCORPP04) with 1/1</v>
      </c>
      <c r="N22" s="69" t="str">
        <f>CONCATENATE(LEFT(VLOOKUP(A22,A:N,14,FALSE),FIND("(",VLOOKUP(A22,A:N,14,FALSE))),B22,RIGHT(VLOOKUP(A22,A:N,14,FALSE),LEN(VLOOKUP(A22,A:N,14,FALSE))-FIND(")",VLOOKUP(A22,A:N,14,FALSE))+1))</f>
        <v>Terminate 2 Msps SHF SATCOM link (BCORPP04) with RCT MAIN</v>
      </c>
    </row>
    <row r="23" spans="1:14" ht="11.25" customHeight="1" x14ac:dyDescent="0.2">
      <c r="A23" s="12" t="str">
        <f>CONCATENATE(LEFT(A19,3),TEXT(_xlfn.NUMBERVALUE(RIGHT(A19,2))+1,"0#"))</f>
        <v>YPP05</v>
      </c>
      <c r="B23" s="12"/>
      <c r="C23" s="12" t="s">
        <v>20</v>
      </c>
      <c r="D23" s="12" t="s">
        <v>12</v>
      </c>
      <c r="E23" s="12" t="s">
        <v>25</v>
      </c>
      <c r="F23" s="12" t="s">
        <v>13</v>
      </c>
      <c r="G23" s="12" t="s">
        <v>37</v>
      </c>
      <c r="H23" s="12">
        <v>3</v>
      </c>
      <c r="I23" s="53"/>
      <c r="J23" s="69" t="s">
        <v>2</v>
      </c>
      <c r="K23" s="69" t="str">
        <f>D23</f>
        <v>RCT MAIN</v>
      </c>
      <c r="L23" s="69" t="str">
        <f>E23</f>
        <v>2/1</v>
      </c>
      <c r="M23" s="69" t="str">
        <f>CONCATENATE("Establish ", G23, " ", VLOOKUP('SLD-CCSD'!C23, 'Link Table'!A:B, 2, FALSE), " link"," (",A23, ")", " with ", E23)</f>
        <v>Establish 2 Msps SHF SATCOM link (YPP05) with 2/1</v>
      </c>
      <c r="N23" s="69" t="str">
        <f>CONCATENATE("Terminate ", G23, " ", VLOOKUP('SLD-CCSD'!C23, 'Link Table'!A:B, 2, FALSE), " link"," (",A23, ")", " with ", D23)</f>
        <v>Terminate 2 Msps SHF SATCOM link (YPP05) with RCT MAIN</v>
      </c>
    </row>
    <row r="24" spans="1:14" ht="11.25" customHeight="1" x14ac:dyDescent="0.2">
      <c r="A24" s="5" t="str">
        <f>A23</f>
        <v>YPP05</v>
      </c>
      <c r="B24" s="5" t="str">
        <f>CONCATENATE("SIPR", RIGHT(A23, 4))</f>
        <v>SIPRPP05</v>
      </c>
      <c r="C24" s="5"/>
      <c r="D24" s="5"/>
      <c r="E24" s="5"/>
      <c r="F24" s="5"/>
      <c r="G24" s="5"/>
      <c r="H24" s="5"/>
      <c r="I24" s="54"/>
      <c r="J24" s="69" t="s">
        <v>3</v>
      </c>
      <c r="K24" s="69" t="str">
        <f>VLOOKUP(A24,A:D, 4, FALSE)</f>
        <v>RCT MAIN</v>
      </c>
      <c r="L24" s="69" t="str">
        <f>VLOOKUP(A24,A:E, 5, FALSE)</f>
        <v>2/1</v>
      </c>
      <c r="M24" s="69" t="str">
        <f>CONCATENATE(LEFT(VLOOKUP(A24,A:M,13,FALSE),FIND("(",VLOOKUP(A24,A:M,13,FALSE))),B24,RIGHT(VLOOKUP(A24,A:M,13,FALSE),LEN(VLOOKUP(A24,A:M,13,FALSE))-FIND(")",VLOOKUP(A24,A:M,13,FALSE))+1))</f>
        <v>Establish 2 Msps SHF SATCOM link (SIPRPP05) with 2/1</v>
      </c>
      <c r="N24" s="69" t="str">
        <f>CONCATENATE(LEFT(VLOOKUP(A24,A:N,14,FALSE),FIND("(",VLOOKUP(A24,A:N,14,FALSE))),B24,RIGHT(VLOOKUP(A24,A:N,14,FALSE),LEN(VLOOKUP(A24,A:N,14,FALSE))-FIND(")",VLOOKUP(A24,A:N,14,FALSE))+1))</f>
        <v>Terminate 2 Msps SHF SATCOM link (SIPRPP05) with RCT MAIN</v>
      </c>
    </row>
    <row r="25" spans="1:14" ht="11.25" customHeight="1" thickBot="1" x14ac:dyDescent="0.25">
      <c r="A25" s="13" t="str">
        <f>A24</f>
        <v>YPP05</v>
      </c>
      <c r="B25" s="13" t="str">
        <f>CONCATENATE("NIPR", RIGHT(A23, 4))</f>
        <v>NIPRPP05</v>
      </c>
      <c r="C25" s="13"/>
      <c r="D25" s="13"/>
      <c r="E25" s="13"/>
      <c r="F25" s="13"/>
      <c r="G25" s="13"/>
      <c r="H25" s="13"/>
      <c r="I25" s="55"/>
      <c r="J25" s="69" t="s">
        <v>3</v>
      </c>
      <c r="K25" s="69" t="str">
        <f>VLOOKUP(A25,A:D, 4, FALSE)</f>
        <v>RCT MAIN</v>
      </c>
      <c r="L25" s="69" t="str">
        <f>VLOOKUP(A25,A:E, 5, FALSE)</f>
        <v>2/1</v>
      </c>
      <c r="M25" s="69" t="str">
        <f>CONCATENATE(LEFT(VLOOKUP(A25,A:M,13,FALSE),FIND("(",VLOOKUP(A25,A:M,13,FALSE))),B25,RIGHT(VLOOKUP(A25,A:M,13,FALSE),LEN(VLOOKUP(A25,A:M,13,FALSE))-FIND(")",VLOOKUP(A25,A:M,13,FALSE))+1))</f>
        <v>Establish 2 Msps SHF SATCOM link (NIPRPP05) with 2/1</v>
      </c>
      <c r="N25" s="69" t="str">
        <f>CONCATENATE(LEFT(VLOOKUP(A25,A:N,14,FALSE),FIND("(",VLOOKUP(A25,A:N,14,FALSE))),B25,RIGHT(VLOOKUP(A25,A:N,14,FALSE),LEN(VLOOKUP(A25,A:N,14,FALSE))-FIND(")",VLOOKUP(A25,A:N,14,FALSE))+1))</f>
        <v>Terminate 2 Msps SHF SATCOM link (NIPRPP05) with RCT MAIN</v>
      </c>
    </row>
    <row r="26" spans="1:14" ht="11.25" customHeight="1" thickBot="1" x14ac:dyDescent="0.25">
      <c r="A26" s="11" t="str">
        <f>A25</f>
        <v>YPP05</v>
      </c>
      <c r="B26" s="11" t="str">
        <f>CONCATENATE("BCOR", RIGHT(A24, 4))</f>
        <v>BCORPP05</v>
      </c>
      <c r="C26" s="42"/>
      <c r="D26" s="42"/>
      <c r="E26" s="42"/>
      <c r="F26" s="42"/>
      <c r="G26" s="42"/>
      <c r="H26" s="42"/>
      <c r="I26" s="56"/>
      <c r="J26" s="69" t="s">
        <v>3</v>
      </c>
      <c r="K26" s="69" t="str">
        <f>VLOOKUP(A26,A:D, 4, FALSE)</f>
        <v>RCT MAIN</v>
      </c>
      <c r="L26" s="69" t="str">
        <f>VLOOKUP(A26,A:E, 5, FALSE)</f>
        <v>2/1</v>
      </c>
      <c r="M26" s="69" t="str">
        <f>CONCATENATE(LEFT(VLOOKUP(A26,A:M,13,FALSE),FIND("(",VLOOKUP(A26,A:M,13,FALSE))),B26,RIGHT(VLOOKUP(A26,A:M,13,FALSE),LEN(VLOOKUP(A26,A:M,13,FALSE))-FIND(")",VLOOKUP(A26,A:M,13,FALSE))+1))</f>
        <v>Establish 2 Msps SHF SATCOM link (BCORPP05) with 2/1</v>
      </c>
      <c r="N26" s="69" t="str">
        <f>CONCATENATE(LEFT(VLOOKUP(A26,A:N,14,FALSE),FIND("(",VLOOKUP(A26,A:N,14,FALSE))),B26,RIGHT(VLOOKUP(A26,A:N,14,FALSE),LEN(VLOOKUP(A26,A:N,14,FALSE))-FIND(")",VLOOKUP(A26,A:N,14,FALSE))+1))</f>
        <v>Terminate 2 Msps SHF SATCOM link (BCORPP05) with RCT MAIN</v>
      </c>
    </row>
    <row r="27" spans="1:14" ht="11.25" customHeight="1" x14ac:dyDescent="0.2">
      <c r="A27" s="12" t="str">
        <f>CONCATENATE(LEFT(A23,3),TEXT(_xlfn.NUMBERVALUE(RIGHT(A23,2))+1,"0#"))</f>
        <v>YPP06</v>
      </c>
      <c r="B27" s="12"/>
      <c r="C27" s="12" t="s">
        <v>27</v>
      </c>
      <c r="D27" s="12" t="s">
        <v>24</v>
      </c>
      <c r="E27" s="12" t="s">
        <v>25</v>
      </c>
      <c r="F27" s="12" t="str">
        <f>F19</f>
        <v>LINK</v>
      </c>
      <c r="G27" s="12" t="s">
        <v>37</v>
      </c>
      <c r="H27" s="12">
        <f>H19+1</f>
        <v>7</v>
      </c>
      <c r="I27" s="53"/>
      <c r="J27" s="69" t="s">
        <v>2</v>
      </c>
      <c r="K27" s="69" t="str">
        <f>D27</f>
        <v>1/1</v>
      </c>
      <c r="L27" s="69" t="str">
        <f>E27</f>
        <v>2/1</v>
      </c>
      <c r="M27" s="69" t="str">
        <f>CONCATENATE("Establish ", G27, " ", VLOOKUP('SLD-CCSD'!C27, 'Link Table'!A:B, 2, FALSE), " link"," (",A27, ")", " with ", E27)</f>
        <v>Establish 2 Msps SHF SATCOM link (YPP06) with 2/1</v>
      </c>
      <c r="N27" s="69" t="str">
        <f>CONCATENATE("Terminate ", G27, " ", VLOOKUP('SLD-CCSD'!C27, 'Link Table'!A:B, 2, FALSE), " link"," (",A27, ")", " with ", D27)</f>
        <v>Terminate 2 Msps SHF SATCOM link (YPP06) with 1/1</v>
      </c>
    </row>
    <row r="28" spans="1:14" ht="11.25" customHeight="1" x14ac:dyDescent="0.2">
      <c r="A28" s="5" t="str">
        <f>A27</f>
        <v>YPP06</v>
      </c>
      <c r="B28" s="5" t="str">
        <f>CONCATENATE("SIPR", RIGHT(A27, 4))</f>
        <v>SIPRPP06</v>
      </c>
      <c r="C28" s="5"/>
      <c r="D28" s="5"/>
      <c r="E28" s="5"/>
      <c r="F28" s="5"/>
      <c r="G28" s="5"/>
      <c r="H28" s="5"/>
      <c r="I28" s="54"/>
      <c r="J28" s="69" t="s">
        <v>3</v>
      </c>
      <c r="K28" s="69" t="str">
        <f>VLOOKUP(A28,A:D, 4, FALSE)</f>
        <v>1/1</v>
      </c>
      <c r="L28" s="69" t="str">
        <f>VLOOKUP(A28,A:E, 5, FALSE)</f>
        <v>2/1</v>
      </c>
      <c r="M28" s="69" t="str">
        <f>CONCATENATE(LEFT(VLOOKUP(A28,A:M,13,FALSE),FIND("(",VLOOKUP(A28,A:M,13,FALSE))),B28,RIGHT(VLOOKUP(A28,A:M,13,FALSE),LEN(VLOOKUP(A28,A:M,13,FALSE))-FIND(")",VLOOKUP(A28,A:M,13,FALSE))+1))</f>
        <v>Establish 2 Msps SHF SATCOM link (SIPRPP06) with 2/1</v>
      </c>
      <c r="N28" s="69" t="str">
        <f>CONCATENATE(LEFT(VLOOKUP(A28,A:N,14,FALSE),FIND("(",VLOOKUP(A28,A:N,14,FALSE))),B28,RIGHT(VLOOKUP(A28,A:N,14,FALSE),LEN(VLOOKUP(A28,A:N,14,FALSE))-FIND(")",VLOOKUP(A28,A:N,14,FALSE))+1))</f>
        <v>Terminate 2 Msps SHF SATCOM link (SIPRPP06) with 1/1</v>
      </c>
    </row>
    <row r="29" spans="1:14" ht="12" customHeight="1" thickBot="1" x14ac:dyDescent="0.25">
      <c r="A29" s="13" t="str">
        <f>A28</f>
        <v>YPP06</v>
      </c>
      <c r="B29" s="13" t="str">
        <f>CONCATENATE("NIPR", RIGHT(A27, 4))</f>
        <v>NIPRPP06</v>
      </c>
      <c r="C29" s="13"/>
      <c r="D29" s="13"/>
      <c r="E29" s="13"/>
      <c r="F29" s="13"/>
      <c r="G29" s="13"/>
      <c r="H29" s="13"/>
      <c r="I29" s="55"/>
      <c r="J29" s="69" t="s">
        <v>3</v>
      </c>
      <c r="K29" s="69" t="str">
        <f>VLOOKUP(A29,A:D, 4, FALSE)</f>
        <v>1/1</v>
      </c>
      <c r="L29" s="69" t="str">
        <f>VLOOKUP(A29,A:E, 5, FALSE)</f>
        <v>2/1</v>
      </c>
      <c r="M29" s="69" t="str">
        <f>CONCATENATE(LEFT(VLOOKUP(A29,A:M,13,FALSE),FIND("(",VLOOKUP(A29,A:M,13,FALSE))),B29,RIGHT(VLOOKUP(A29,A:M,13,FALSE),LEN(VLOOKUP(A29,A:M,13,FALSE))-FIND(")",VLOOKUP(A29,A:M,13,FALSE))+1))</f>
        <v>Establish 2 Msps SHF SATCOM link (NIPRPP06) with 2/1</v>
      </c>
      <c r="N29" s="69" t="str">
        <f>CONCATENATE(LEFT(VLOOKUP(A29,A:N,14,FALSE),FIND("(",VLOOKUP(A29,A:N,14,FALSE))),B29,RIGHT(VLOOKUP(A29,A:N,14,FALSE),LEN(VLOOKUP(A29,A:N,14,FALSE))-FIND(")",VLOOKUP(A29,A:N,14,FALSE))+1))</f>
        <v>Terminate 2 Msps SHF SATCOM link (NIPRPP06) with 1/1</v>
      </c>
    </row>
    <row r="30" spans="1:14" x14ac:dyDescent="0.2">
      <c r="A30" s="15" t="s">
        <v>29</v>
      </c>
      <c r="B30" s="15"/>
      <c r="C30" s="31" t="s">
        <v>28</v>
      </c>
      <c r="D30" s="31" t="s">
        <v>12</v>
      </c>
      <c r="E30" s="31" t="s">
        <v>22</v>
      </c>
      <c r="F30" s="16" t="str">
        <f>F27</f>
        <v>LINK</v>
      </c>
      <c r="G30" s="16" t="s">
        <v>38</v>
      </c>
      <c r="H30" s="16">
        <f>H27+1</f>
        <v>8</v>
      </c>
      <c r="I30" s="57"/>
      <c r="J30" s="69" t="s">
        <v>2</v>
      </c>
      <c r="K30" s="69" t="str">
        <f>D30</f>
        <v>RCT MAIN</v>
      </c>
      <c r="L30" s="69" t="str">
        <f>E30</f>
        <v>RCT TAC</v>
      </c>
      <c r="M30" s="69" t="str">
        <f>CONCATENATE("Establish ", G30, " ", VLOOKUP('SLD-CCSD'!C30, 'Link Table'!A:B, 2, FALSE), " link"," (",A30, ")", " with ", E30)</f>
        <v>Establish 4.1 Mbps EHF SATCOM link (GPP01) with RCT TAC</v>
      </c>
      <c r="N30" s="69" t="str">
        <f>CONCATENATE("Terminate ", G30, " ", VLOOKUP('SLD-CCSD'!C30, 'Link Table'!A:B, 2, FALSE), " link"," (",A30, ")", " with ", D30)</f>
        <v>Terminate 4.1 Mbps EHF SATCOM link (GPP01) with RCT MAIN</v>
      </c>
    </row>
    <row r="31" spans="1:14" x14ac:dyDescent="0.2">
      <c r="A31" s="6" t="str">
        <f>A30</f>
        <v>GPP01</v>
      </c>
      <c r="B31" s="6" t="str">
        <f>CONCATENATE(LEFT(B28,6),TEXT(_xlfn.NUMBERVALUE(RIGHT(B28,2))+1,"0#"))</f>
        <v>SIPRPP07</v>
      </c>
      <c r="C31" s="32"/>
      <c r="D31" s="32"/>
      <c r="E31" s="32"/>
      <c r="F31" s="7"/>
      <c r="G31" s="7"/>
      <c r="H31" s="7"/>
      <c r="I31" s="58"/>
      <c r="J31" s="69" t="s">
        <v>3</v>
      </c>
      <c r="K31" s="69" t="str">
        <f>VLOOKUP(A31,A:D, 4, FALSE)</f>
        <v>RCT MAIN</v>
      </c>
      <c r="L31" s="69" t="str">
        <f>VLOOKUP(A31,A:E, 5, FALSE)</f>
        <v>RCT TAC</v>
      </c>
      <c r="M31" s="69" t="str">
        <f>CONCATENATE(LEFT(VLOOKUP(A31,A:M,13,FALSE),FIND("(",VLOOKUP(A31,A:M,13,FALSE))),B31,RIGHT(VLOOKUP(A31,A:M,13,FALSE),LEN(VLOOKUP(A31,A:M,13,FALSE))-FIND(")",VLOOKUP(A31,A:M,13,FALSE))+1))</f>
        <v>Establish 4.1 Mbps EHF SATCOM link (SIPRPP07) with RCT TAC</v>
      </c>
      <c r="N31" s="69" t="str">
        <f>CONCATENATE(LEFT(VLOOKUP(A31,A:N,14,FALSE),FIND("(",VLOOKUP(A31,A:N,14,FALSE))),B31,RIGHT(VLOOKUP(A31,A:N,14,FALSE),LEN(VLOOKUP(A31,A:N,14,FALSE))-FIND(")",VLOOKUP(A31,A:N,14,FALSE))+1))</f>
        <v>Terminate 4.1 Mbps EHF SATCOM link (SIPRPP07) with RCT MAIN</v>
      </c>
    </row>
    <row r="32" spans="1:14" ht="10.8" thickBot="1" x14ac:dyDescent="0.25">
      <c r="A32" s="17" t="str">
        <f>A31</f>
        <v>GPP01</v>
      </c>
      <c r="B32" s="17" t="str">
        <f>CONCATENATE(LEFT(B29,6),TEXT(_xlfn.NUMBERVALUE(RIGHT(B29,2))+1,"0#"))</f>
        <v>NIPRPP07</v>
      </c>
      <c r="C32" s="33"/>
      <c r="D32" s="33"/>
      <c r="E32" s="33"/>
      <c r="F32" s="18"/>
      <c r="G32" s="18"/>
      <c r="H32" s="18"/>
      <c r="I32" s="59"/>
      <c r="J32" s="69" t="s">
        <v>3</v>
      </c>
      <c r="K32" s="69" t="str">
        <f>VLOOKUP(A32,A:D, 4, FALSE)</f>
        <v>RCT MAIN</v>
      </c>
      <c r="L32" s="69" t="str">
        <f>VLOOKUP(A32,A:E, 5, FALSE)</f>
        <v>RCT TAC</v>
      </c>
      <c r="M32" s="69" t="str">
        <f>CONCATENATE(LEFT(VLOOKUP(A32,A:M,13,FALSE),FIND("(",VLOOKUP(A32,A:M,13,FALSE))),B32,RIGHT(VLOOKUP(A32,A:M,13,FALSE),LEN(VLOOKUP(A32,A:M,13,FALSE))-FIND(")",VLOOKUP(A32,A:M,13,FALSE))+1))</f>
        <v>Establish 4.1 Mbps EHF SATCOM link (NIPRPP07) with RCT TAC</v>
      </c>
      <c r="N32" s="69" t="str">
        <f>CONCATENATE(LEFT(VLOOKUP(A32,A:N,14,FALSE),FIND("(",VLOOKUP(A32,A:N,14,FALSE))),B32,RIGHT(VLOOKUP(A32,A:N,14,FALSE),LEN(VLOOKUP(A32,A:N,14,FALSE))-FIND(")",VLOOKUP(A32,A:N,14,FALSE))+1))</f>
        <v>Terminate 4.1 Mbps EHF SATCOM link (NIPRPP07) with RCT MAIN</v>
      </c>
    </row>
    <row r="33" spans="1:14" x14ac:dyDescent="0.2">
      <c r="A33" s="15" t="str">
        <f>CONCATENATE(LEFT(A30,3),TEXT(_xlfn.NUMBERVALUE(RIGHT(A30,2))+1,"0#"))</f>
        <v>GPP02</v>
      </c>
      <c r="B33" s="15"/>
      <c r="C33" s="31" t="s">
        <v>28</v>
      </c>
      <c r="D33" s="31" t="s">
        <v>12</v>
      </c>
      <c r="E33" s="31" t="s">
        <v>24</v>
      </c>
      <c r="F33" s="16" t="s">
        <v>13</v>
      </c>
      <c r="G33" s="16" t="s">
        <v>38</v>
      </c>
      <c r="H33" s="16">
        <f>H30+1</f>
        <v>9</v>
      </c>
      <c r="I33" s="57"/>
      <c r="J33" s="69" t="s">
        <v>2</v>
      </c>
      <c r="K33" s="69" t="str">
        <f>D33</f>
        <v>RCT MAIN</v>
      </c>
      <c r="L33" s="69" t="str">
        <f>E33</f>
        <v>1/1</v>
      </c>
      <c r="M33" s="69" t="str">
        <f>CONCATENATE("Establish ", G33, " ", VLOOKUP('SLD-CCSD'!C33, 'Link Table'!A:B, 2, FALSE), " link"," (",A33, ")", " with ", E33)</f>
        <v>Establish 4.1 Mbps EHF SATCOM link (GPP02) with 1/1</v>
      </c>
      <c r="N33" s="69" t="str">
        <f>CONCATENATE("Terminate ", G33, " ", VLOOKUP('SLD-CCSD'!C33, 'Link Table'!A:B, 2, FALSE), " link"," (",A33, ")", " with ", D33)</f>
        <v>Terminate 4.1 Mbps EHF SATCOM link (GPP02) with RCT MAIN</v>
      </c>
    </row>
    <row r="34" spans="1:14" x14ac:dyDescent="0.2">
      <c r="A34" s="6" t="str">
        <f>A33</f>
        <v>GPP02</v>
      </c>
      <c r="B34" s="6" t="str">
        <f>CONCATENATE(LEFT(B31,6),TEXT(_xlfn.NUMBERVALUE(RIGHT(B31,2))+1,"0#"))</f>
        <v>SIPRPP08</v>
      </c>
      <c r="C34" s="32"/>
      <c r="D34" s="32"/>
      <c r="E34" s="32"/>
      <c r="F34" s="7"/>
      <c r="G34" s="7"/>
      <c r="H34" s="7"/>
      <c r="I34" s="58"/>
      <c r="J34" s="69" t="s">
        <v>3</v>
      </c>
      <c r="K34" s="69" t="str">
        <f>VLOOKUP(A34,A:D, 4, FALSE)</f>
        <v>RCT MAIN</v>
      </c>
      <c r="L34" s="69" t="str">
        <f>VLOOKUP(A34,A:E, 5, FALSE)</f>
        <v>1/1</v>
      </c>
      <c r="M34" s="69" t="str">
        <f>CONCATENATE(LEFT(VLOOKUP(A34,A:M,13,FALSE),FIND("(",VLOOKUP(A34,A:M,13,FALSE))),B34,RIGHT(VLOOKUP(A34,A:M,13,FALSE),LEN(VLOOKUP(A34,A:M,13,FALSE))-FIND(")",VLOOKUP(A34,A:M,13,FALSE))+1))</f>
        <v>Establish 4.1 Mbps EHF SATCOM link (SIPRPP08) with 1/1</v>
      </c>
      <c r="N34" s="69" t="str">
        <f>CONCATENATE(LEFT(VLOOKUP(A34,A:N,14,FALSE),FIND("(",VLOOKUP(A34,A:N,14,FALSE))),B34,RIGHT(VLOOKUP(A34,A:N,14,FALSE),LEN(VLOOKUP(A34,A:N,14,FALSE))-FIND(")",VLOOKUP(A34,A:N,14,FALSE))+1))</f>
        <v>Terminate 4.1 Mbps EHF SATCOM link (SIPRPP08) with RCT MAIN</v>
      </c>
    </row>
    <row r="35" spans="1:14" ht="10.8" thickBot="1" x14ac:dyDescent="0.25">
      <c r="A35" s="17" t="str">
        <f>A34</f>
        <v>GPP02</v>
      </c>
      <c r="B35" s="17" t="str">
        <f>CONCATENATE(LEFT(B32,6),TEXT(_xlfn.NUMBERVALUE(RIGHT(B32,2))+1,"0#"))</f>
        <v>NIPRPP08</v>
      </c>
      <c r="C35" s="33"/>
      <c r="D35" s="33"/>
      <c r="E35" s="33"/>
      <c r="F35" s="18"/>
      <c r="G35" s="18"/>
      <c r="H35" s="18"/>
      <c r="I35" s="59"/>
      <c r="J35" s="69" t="s">
        <v>3</v>
      </c>
      <c r="K35" s="69" t="str">
        <f>VLOOKUP(A35,A:D, 4, FALSE)</f>
        <v>RCT MAIN</v>
      </c>
      <c r="L35" s="69" t="str">
        <f>VLOOKUP(A35,A:E, 5, FALSE)</f>
        <v>1/1</v>
      </c>
      <c r="M35" s="69" t="str">
        <f>CONCATENATE(LEFT(VLOOKUP(A35,A:M,13,FALSE),FIND("(",VLOOKUP(A35,A:M,13,FALSE))),B35,RIGHT(VLOOKUP(A35,A:M,13,FALSE),LEN(VLOOKUP(A35,A:M,13,FALSE))-FIND(")",VLOOKUP(A35,A:M,13,FALSE))+1))</f>
        <v>Establish 4.1 Mbps EHF SATCOM link (NIPRPP08) with 1/1</v>
      </c>
      <c r="N35" s="69" t="str">
        <f>CONCATENATE(LEFT(VLOOKUP(A35,A:N,14,FALSE),FIND("(",VLOOKUP(A35,A:N,14,FALSE))),B35,RIGHT(VLOOKUP(A35,A:N,14,FALSE),LEN(VLOOKUP(A35,A:N,14,FALSE))-FIND(")",VLOOKUP(A35,A:N,14,FALSE))+1))</f>
        <v>Terminate 4.1 Mbps EHF SATCOM link (NIPRPP08) with RCT MAIN</v>
      </c>
    </row>
    <row r="36" spans="1:14" x14ac:dyDescent="0.2">
      <c r="A36" s="20" t="s">
        <v>30</v>
      </c>
      <c r="B36" s="20"/>
      <c r="C36" s="34" t="s">
        <v>32</v>
      </c>
      <c r="D36" s="34" t="s">
        <v>12</v>
      </c>
      <c r="E36" s="34" t="s">
        <v>23</v>
      </c>
      <c r="F36" s="20" t="s">
        <v>13</v>
      </c>
      <c r="G36" s="20" t="s">
        <v>35</v>
      </c>
      <c r="H36" s="20">
        <f>H33+1</f>
        <v>10</v>
      </c>
      <c r="I36" s="60"/>
      <c r="J36" s="69" t="s">
        <v>2</v>
      </c>
      <c r="K36" s="69" t="str">
        <f>D36</f>
        <v>RCT MAIN</v>
      </c>
      <c r="L36" s="69" t="str">
        <f>E36</f>
        <v>2/11</v>
      </c>
      <c r="M36" s="69" t="str">
        <f>CONCATENATE("Establish ", G36, " ", VLOOKUP('SLD-CCSD'!C36, 'Link Table'!A:B, 2, FALSE), " link"," (",A36, ")", " with ", E36)</f>
        <v>Establish 54 Mbps Microwave link (MPP01) with 2/11</v>
      </c>
      <c r="N36" s="69" t="str">
        <f>CONCATENATE("Terminate ", G36, " ", VLOOKUP('SLD-CCSD'!C36, 'Link Table'!A:B, 2, FALSE), " link"," (",A36, ")", " with ", D36)</f>
        <v>Terminate 54 Mbps Microwave link (MPP01) with RCT MAIN</v>
      </c>
    </row>
    <row r="37" spans="1:14" x14ac:dyDescent="0.2">
      <c r="A37" s="8" t="str">
        <f>A36</f>
        <v>MPP01</v>
      </c>
      <c r="B37" s="8" t="str">
        <f>CONCATENATE(LEFT(B34,6),TEXT(_xlfn.NUMBERVALUE(RIGHT(B34,2))+1,"0#"))</f>
        <v>SIPRPP09</v>
      </c>
      <c r="C37" s="35"/>
      <c r="D37" s="35"/>
      <c r="E37" s="35"/>
      <c r="F37" s="8"/>
      <c r="G37" s="8"/>
      <c r="H37" s="8"/>
      <c r="I37" s="61"/>
      <c r="J37" s="69" t="s">
        <v>3</v>
      </c>
      <c r="K37" s="69" t="str">
        <f>VLOOKUP(A37,A:D, 4, FALSE)</f>
        <v>RCT MAIN</v>
      </c>
      <c r="L37" s="69" t="str">
        <f>VLOOKUP(A37,A:E, 5, FALSE)</f>
        <v>2/11</v>
      </c>
      <c r="M37" s="69" t="str">
        <f>CONCATENATE(LEFT(VLOOKUP(A37,A:M,13,FALSE),FIND("(",VLOOKUP(A37,A:M,13,FALSE))),B37,RIGHT(VLOOKUP(A37,A:M,13,FALSE),LEN(VLOOKUP(A37,A:M,13,FALSE))-FIND(")",VLOOKUP(A37,A:M,13,FALSE))+1))</f>
        <v>Establish 54 Mbps Microwave link (SIPRPP09) with 2/11</v>
      </c>
      <c r="N37" s="69" t="str">
        <f>CONCATENATE(LEFT(VLOOKUP(A37,A:N,14,FALSE),FIND("(",VLOOKUP(A37,A:N,14,FALSE))),B37,RIGHT(VLOOKUP(A37,A:N,14,FALSE),LEN(VLOOKUP(A37,A:N,14,FALSE))-FIND(")",VLOOKUP(A37,A:N,14,FALSE))+1))</f>
        <v>Terminate 54 Mbps Microwave link (SIPRPP09) with RCT MAIN</v>
      </c>
    </row>
    <row r="38" spans="1:14" ht="10.8" thickBot="1" x14ac:dyDescent="0.25">
      <c r="A38" s="21" t="str">
        <f>A37</f>
        <v>MPP01</v>
      </c>
      <c r="B38" s="21" t="str">
        <f>CONCATENATE(LEFT(B35,6),TEXT(_xlfn.NUMBERVALUE(RIGHT(B35,2))+1,"0#"))</f>
        <v>NIPRPP09</v>
      </c>
      <c r="C38" s="36"/>
      <c r="D38" s="36"/>
      <c r="E38" s="36"/>
      <c r="F38" s="21"/>
      <c r="G38" s="21"/>
      <c r="H38" s="21"/>
      <c r="I38" s="62"/>
      <c r="J38" s="69" t="s">
        <v>3</v>
      </c>
      <c r="K38" s="69" t="str">
        <f>VLOOKUP(A38,A:D, 4, FALSE)</f>
        <v>RCT MAIN</v>
      </c>
      <c r="L38" s="69" t="str">
        <f>VLOOKUP(A38,A:E, 5, FALSE)</f>
        <v>2/11</v>
      </c>
      <c r="M38" s="69" t="str">
        <f>CONCATENATE(LEFT(VLOOKUP(A38,A:M,13,FALSE),FIND("(",VLOOKUP(A38,A:M,13,FALSE))),B38,RIGHT(VLOOKUP(A38,A:M,13,FALSE),LEN(VLOOKUP(A38,A:M,13,FALSE))-FIND(")",VLOOKUP(A38,A:M,13,FALSE))+1))</f>
        <v>Establish 54 Mbps Microwave link (NIPRPP09) with 2/11</v>
      </c>
      <c r="N38" s="69" t="str">
        <f>CONCATENATE(LEFT(VLOOKUP(A38,A:N,14,FALSE),FIND("(",VLOOKUP(A38,A:N,14,FALSE))),B38,RIGHT(VLOOKUP(A38,A:N,14,FALSE),LEN(VLOOKUP(A38,A:N,14,FALSE))-FIND(")",VLOOKUP(A38,A:N,14,FALSE))+1))</f>
        <v>Terminate 54 Mbps Microwave link (NIPRPP09) with RCT MAIN</v>
      </c>
    </row>
    <row r="39" spans="1:14" x14ac:dyDescent="0.2">
      <c r="A39" s="20" t="str">
        <f>CONCATENATE(LEFT(A36,3),TEXT(_xlfn.NUMBERVALUE(RIGHT(A36,2))+1,"0#"))</f>
        <v>MPP02</v>
      </c>
      <c r="B39" s="20"/>
      <c r="C39" s="34" t="s">
        <v>32</v>
      </c>
      <c r="D39" s="34" t="s">
        <v>22</v>
      </c>
      <c r="E39" s="40" t="s">
        <v>24</v>
      </c>
      <c r="F39" s="14" t="s">
        <v>13</v>
      </c>
      <c r="G39" s="20" t="s">
        <v>35</v>
      </c>
      <c r="H39" s="20">
        <f>H36+1</f>
        <v>11</v>
      </c>
      <c r="I39" s="63"/>
      <c r="J39" s="69" t="s">
        <v>2</v>
      </c>
      <c r="K39" s="69" t="str">
        <f>D39</f>
        <v>RCT TAC</v>
      </c>
      <c r="L39" s="69" t="str">
        <f>E39</f>
        <v>1/1</v>
      </c>
      <c r="M39" s="69" t="str">
        <f>CONCATENATE("Establish ", G39, " ", VLOOKUP('SLD-CCSD'!C39, 'Link Table'!A:B, 2, FALSE), " link"," (",A39, ")", " with ", E39)</f>
        <v>Establish 54 Mbps Microwave link (MPP02) with 1/1</v>
      </c>
      <c r="N39" s="69" t="str">
        <f>CONCATENATE("Terminate ", G39, " ", VLOOKUP('SLD-CCSD'!C39, 'Link Table'!A:B, 2, FALSE), " link"," (",A39, ")", " with ", D39)</f>
        <v>Terminate 54 Mbps Microwave link (MPP02) with RCT TAC</v>
      </c>
    </row>
    <row r="40" spans="1:14" x14ac:dyDescent="0.2">
      <c r="A40" s="8" t="str">
        <f>A39</f>
        <v>MPP02</v>
      </c>
      <c r="B40" s="8" t="str">
        <f>CONCATENATE(LEFT(B37,6),TEXT(_xlfn.NUMBERVALUE(RIGHT(B37,2))+1,"0#"))</f>
        <v>SIPRPP10</v>
      </c>
      <c r="C40" s="35"/>
      <c r="D40" s="35"/>
      <c r="E40" s="35"/>
      <c r="F40" s="8"/>
      <c r="G40" s="8"/>
      <c r="H40" s="8"/>
      <c r="I40" s="61"/>
      <c r="J40" s="69" t="s">
        <v>3</v>
      </c>
      <c r="K40" s="69" t="str">
        <f>VLOOKUP(A40,A:D, 4, FALSE)</f>
        <v>RCT TAC</v>
      </c>
      <c r="L40" s="69" t="str">
        <f>VLOOKUP(A40,A:E, 5, FALSE)</f>
        <v>1/1</v>
      </c>
      <c r="M40" s="69" t="str">
        <f>CONCATENATE(LEFT(VLOOKUP(A40,A:M,13,FALSE),FIND("(",VLOOKUP(A40,A:M,13,FALSE))),B40,RIGHT(VLOOKUP(A40,A:M,13,FALSE),LEN(VLOOKUP(A40,A:M,13,FALSE))-FIND(")",VLOOKUP(A40,A:M,13,FALSE))+1))</f>
        <v>Establish 54 Mbps Microwave link (SIPRPP10) with 1/1</v>
      </c>
      <c r="N40" s="69" t="str">
        <f>CONCATENATE(LEFT(VLOOKUP(A40,A:N,14,FALSE),FIND("(",VLOOKUP(A40,A:N,14,FALSE))),B40,RIGHT(VLOOKUP(A40,A:N,14,FALSE),LEN(VLOOKUP(A40,A:N,14,FALSE))-FIND(")",VLOOKUP(A40,A:N,14,FALSE))+1))</f>
        <v>Terminate 54 Mbps Microwave link (SIPRPP10) with RCT TAC</v>
      </c>
    </row>
    <row r="41" spans="1:14" ht="10.8" thickBot="1" x14ac:dyDescent="0.25">
      <c r="A41" s="21" t="str">
        <f>A40</f>
        <v>MPP02</v>
      </c>
      <c r="B41" s="21" t="str">
        <f>CONCATENATE(LEFT(B38,6),TEXT(_xlfn.NUMBERVALUE(RIGHT(B38,2))+1,"0#"))</f>
        <v>NIPRPP10</v>
      </c>
      <c r="C41" s="36"/>
      <c r="D41" s="36"/>
      <c r="E41" s="36"/>
      <c r="F41" s="21"/>
      <c r="G41" s="21"/>
      <c r="H41" s="21"/>
      <c r="I41" s="62"/>
      <c r="J41" s="69" t="s">
        <v>3</v>
      </c>
      <c r="K41" s="69" t="str">
        <f>VLOOKUP(A41,A:D, 4, FALSE)</f>
        <v>RCT TAC</v>
      </c>
      <c r="L41" s="69" t="str">
        <f>VLOOKUP(A41,A:E, 5, FALSE)</f>
        <v>1/1</v>
      </c>
      <c r="M41" s="69" t="str">
        <f>CONCATENATE(LEFT(VLOOKUP(A41,A:M,13,FALSE),FIND("(",VLOOKUP(A41,A:M,13,FALSE))),B41,RIGHT(VLOOKUP(A41,A:M,13,FALSE),LEN(VLOOKUP(A41,A:M,13,FALSE))-FIND(")",VLOOKUP(A41,A:M,13,FALSE))+1))</f>
        <v>Establish 54 Mbps Microwave link (NIPRPP10) with 1/1</v>
      </c>
      <c r="N41" s="69" t="str">
        <f>CONCATENATE(LEFT(VLOOKUP(A41,A:N,14,FALSE),FIND("(",VLOOKUP(A41,A:N,14,FALSE))),B41,RIGHT(VLOOKUP(A41,A:N,14,FALSE),LEN(VLOOKUP(A41,A:N,14,FALSE))-FIND(")",VLOOKUP(A41,A:N,14,FALSE))+1))</f>
        <v>Terminate 54 Mbps Microwave link (NIPRPP10) with RCT TAC</v>
      </c>
    </row>
    <row r="42" spans="1:14" x14ac:dyDescent="0.2">
      <c r="A42" s="22" t="s">
        <v>31</v>
      </c>
      <c r="B42" s="22"/>
      <c r="C42" s="37" t="s">
        <v>33</v>
      </c>
      <c r="D42" s="37" t="s">
        <v>12</v>
      </c>
      <c r="E42" s="37" t="s">
        <v>34</v>
      </c>
      <c r="F42" s="22" t="s">
        <v>13</v>
      </c>
      <c r="G42" s="22" t="s">
        <v>36</v>
      </c>
      <c r="H42" s="22">
        <f>H39+1</f>
        <v>12</v>
      </c>
      <c r="I42" s="64"/>
      <c r="J42" s="69" t="s">
        <v>2</v>
      </c>
      <c r="K42" s="69" t="str">
        <f>D42</f>
        <v>RCT MAIN</v>
      </c>
      <c r="L42" s="69" t="str">
        <f>E42</f>
        <v>REPEATER</v>
      </c>
      <c r="M42" s="69" t="str">
        <f>CONCATENATE("Establish ", G42, " ", VLOOKUP('SLD-CCSD'!C42, 'Link Table'!A:B, 2, FALSE), " link"," (",A42, ")", " with ", E42)</f>
        <v>Establish 16.384 Mbps Microwave link (MPP03) with REPEATER</v>
      </c>
      <c r="N42" s="69" t="str">
        <f>CONCATENATE("Terminate ", G42, " ", VLOOKUP('SLD-CCSD'!C42, 'Link Table'!A:B, 2, FALSE), " link"," (",A42, ")", " with ", D42)</f>
        <v>Terminate 16.384 Mbps Microwave link (MPP03) with RCT MAIN</v>
      </c>
    </row>
    <row r="43" spans="1:14" x14ac:dyDescent="0.2">
      <c r="A43" s="3" t="str">
        <f>A42</f>
        <v>MPP03</v>
      </c>
      <c r="B43" s="3" t="str">
        <f>CONCATENATE(LEFT(B40,6),TEXT(_xlfn.NUMBERVALUE(RIGHT(B40,2))+1,"0#"))</f>
        <v>SIPRPP11</v>
      </c>
      <c r="C43" s="38"/>
      <c r="D43" s="38"/>
      <c r="E43" s="38"/>
      <c r="F43" s="3"/>
      <c r="G43" s="3"/>
      <c r="H43" s="3"/>
      <c r="I43" s="65"/>
      <c r="J43" s="69" t="s">
        <v>3</v>
      </c>
      <c r="K43" s="69" t="str">
        <f>VLOOKUP(A43,A:D, 4, FALSE)</f>
        <v>RCT MAIN</v>
      </c>
      <c r="L43" s="69" t="str">
        <f>VLOOKUP(A43,A:E, 5, FALSE)</f>
        <v>REPEATER</v>
      </c>
      <c r="M43" s="69" t="str">
        <f>CONCATENATE(LEFT(VLOOKUP(A43,A:M,13,FALSE),FIND("(",VLOOKUP(A43,A:M,13,FALSE))),B43,RIGHT(VLOOKUP(A43,A:M,13,FALSE),LEN(VLOOKUP(A43,A:M,13,FALSE))-FIND(")",VLOOKUP(A43,A:M,13,FALSE))+1))</f>
        <v>Establish 16.384 Mbps Microwave link (SIPRPP11) with REPEATER</v>
      </c>
      <c r="N43" s="69" t="str">
        <f>CONCATENATE(LEFT(VLOOKUP(A43,A:N,14,FALSE),FIND("(",VLOOKUP(A43,A:N,14,FALSE))),B43,RIGHT(VLOOKUP(A43,A:N,14,FALSE),LEN(VLOOKUP(A43,A:N,14,FALSE))-FIND(")",VLOOKUP(A43,A:N,14,FALSE))+1))</f>
        <v>Terminate 16.384 Mbps Microwave link (SIPRPP11) with RCT MAIN</v>
      </c>
    </row>
    <row r="44" spans="1:14" ht="10.8" thickBot="1" x14ac:dyDescent="0.25">
      <c r="A44" s="23" t="str">
        <f>A43</f>
        <v>MPP03</v>
      </c>
      <c r="B44" s="23" t="str">
        <f>CONCATENATE(LEFT(B41,6),TEXT(_xlfn.NUMBERVALUE(RIGHT(B41,2))+1,"0#"))</f>
        <v>NIPRPP11</v>
      </c>
      <c r="C44" s="39"/>
      <c r="D44" s="39"/>
      <c r="E44" s="39"/>
      <c r="F44" s="23"/>
      <c r="G44" s="23"/>
      <c r="H44" s="23"/>
      <c r="I44" s="66"/>
      <c r="J44" s="69" t="s">
        <v>3</v>
      </c>
      <c r="K44" s="69" t="str">
        <f>VLOOKUP(A44,A:D, 4, FALSE)</f>
        <v>RCT MAIN</v>
      </c>
      <c r="L44" s="69" t="str">
        <f>VLOOKUP(A44,A:E, 5, FALSE)</f>
        <v>REPEATER</v>
      </c>
      <c r="M44" s="69" t="str">
        <f>CONCATENATE(LEFT(VLOOKUP(A44,A:M,13,FALSE),FIND("(",VLOOKUP(A44,A:M,13,FALSE))),B44,RIGHT(VLOOKUP(A44,A:M,13,FALSE),LEN(VLOOKUP(A44,A:M,13,FALSE))-FIND(")",VLOOKUP(A44,A:M,13,FALSE))+1))</f>
        <v>Establish 16.384 Mbps Microwave link (NIPRPP11) with REPEATER</v>
      </c>
      <c r="N44" s="69" t="str">
        <f>CONCATENATE(LEFT(VLOOKUP(A44,A:N,14,FALSE),FIND("(",VLOOKUP(A44,A:N,14,FALSE))),B44,RIGHT(VLOOKUP(A44,A:N,14,FALSE),LEN(VLOOKUP(A44,A:N,14,FALSE))-FIND(")",VLOOKUP(A44,A:N,14,FALSE))+1))</f>
        <v>Terminate 16.384 Mbps Microwave link (NIPRPP11) with RCT MAIN</v>
      </c>
    </row>
    <row r="45" spans="1:14" x14ac:dyDescent="0.2">
      <c r="A45" s="22" t="str">
        <f>CONCATENATE(LEFT(A42,3),TEXT(_xlfn.NUMBERVALUE(RIGHT(A42,2))+1,"0#"))</f>
        <v>MPP04</v>
      </c>
      <c r="B45" s="22"/>
      <c r="C45" s="37" t="s">
        <v>33</v>
      </c>
      <c r="D45" s="37" t="s">
        <v>34</v>
      </c>
      <c r="E45" s="37" t="s">
        <v>25</v>
      </c>
      <c r="F45" s="19" t="s">
        <v>13</v>
      </c>
      <c r="G45" s="22" t="s">
        <v>36</v>
      </c>
      <c r="H45" s="22">
        <f>H42+1</f>
        <v>13</v>
      </c>
      <c r="I45" s="67"/>
      <c r="J45" s="69" t="s">
        <v>2</v>
      </c>
      <c r="K45" s="69" t="str">
        <f>D45</f>
        <v>REPEATER</v>
      </c>
      <c r="L45" s="69" t="str">
        <f>E45</f>
        <v>2/1</v>
      </c>
      <c r="M45" s="69" t="str">
        <f>CONCATENATE("Establish ", G45, " ", VLOOKUP('SLD-CCSD'!C45, 'Link Table'!A:B, 2, FALSE), " link"," (",A45, ")", " with ", E45)</f>
        <v>Establish 16.384 Mbps Microwave link (MPP04) with 2/1</v>
      </c>
      <c r="N45" s="69" t="str">
        <f>CONCATENATE("Terminate ", G45, " ", VLOOKUP('SLD-CCSD'!C45, 'Link Table'!A:B, 2, FALSE), " link"," (",A45, ")", " with ", D45)</f>
        <v>Terminate 16.384 Mbps Microwave link (MPP04) with REPEATER</v>
      </c>
    </row>
    <row r="46" spans="1:14" x14ac:dyDescent="0.2">
      <c r="A46" s="3" t="str">
        <f>A45</f>
        <v>MPP04</v>
      </c>
      <c r="B46" s="3" t="str">
        <f>CONCATENATE(LEFT(B43,6),TEXT(_xlfn.NUMBERVALUE(RIGHT(B43,2))+1,"0#"))</f>
        <v>SIPRPP12</v>
      </c>
      <c r="C46" s="38"/>
      <c r="D46" s="38"/>
      <c r="E46" s="38"/>
      <c r="F46" s="3"/>
      <c r="G46" s="3"/>
      <c r="H46" s="3"/>
      <c r="I46" s="65"/>
      <c r="J46" s="69" t="s">
        <v>3</v>
      </c>
      <c r="K46" s="69" t="str">
        <f>VLOOKUP(A46,A:D, 4, FALSE)</f>
        <v>REPEATER</v>
      </c>
      <c r="L46" s="69" t="str">
        <f>VLOOKUP(A46,A:E, 5, FALSE)</f>
        <v>2/1</v>
      </c>
      <c r="M46" s="69" t="str">
        <f>CONCATENATE(LEFT(VLOOKUP(A46,A:M,13,FALSE),FIND("(",VLOOKUP(A46,A:M,13,FALSE))),B46,RIGHT(VLOOKUP(A46,A:M,13,FALSE),LEN(VLOOKUP(A46,A:M,13,FALSE))-FIND(")",VLOOKUP(A46,A:M,13,FALSE))+1))</f>
        <v>Establish 16.384 Mbps Microwave link (SIPRPP12) with 2/1</v>
      </c>
      <c r="N46" s="69" t="str">
        <f>CONCATENATE(LEFT(VLOOKUP(A46,A:N,14,FALSE),FIND("(",VLOOKUP(A46,A:N,14,FALSE))),B46,RIGHT(VLOOKUP(A46,A:N,14,FALSE),LEN(VLOOKUP(A46,A:N,14,FALSE))-FIND(")",VLOOKUP(A46,A:N,14,FALSE))+1))</f>
        <v>Terminate 16.384 Mbps Microwave link (SIPRPP12) with REPEATER</v>
      </c>
    </row>
    <row r="47" spans="1:14" ht="10.8" thickBot="1" x14ac:dyDescent="0.25">
      <c r="A47" s="23" t="str">
        <f>A46</f>
        <v>MPP04</v>
      </c>
      <c r="B47" s="23" t="str">
        <f>CONCATENATE(LEFT(B44,6),TEXT(_xlfn.NUMBERVALUE(RIGHT(B44,2))+1,"0#"))</f>
        <v>NIPRPP12</v>
      </c>
      <c r="C47" s="39"/>
      <c r="D47" s="39"/>
      <c r="E47" s="39"/>
      <c r="F47" s="23"/>
      <c r="G47" s="23"/>
      <c r="H47" s="23"/>
      <c r="I47" s="66"/>
      <c r="J47" s="69" t="s">
        <v>3</v>
      </c>
      <c r="K47" s="69" t="str">
        <f>VLOOKUP(A47,A:D, 4, FALSE)</f>
        <v>REPEATER</v>
      </c>
      <c r="L47" s="69" t="str">
        <f>VLOOKUP(A47,A:E, 5, FALSE)</f>
        <v>2/1</v>
      </c>
      <c r="M47" s="69" t="str">
        <f>CONCATENATE(LEFT(VLOOKUP(A47,A:M,13,FALSE),FIND("(",VLOOKUP(A47,A:M,13,FALSE))),B47,RIGHT(VLOOKUP(A47,A:M,13,FALSE),LEN(VLOOKUP(A47,A:M,13,FALSE))-FIND(")",VLOOKUP(A47,A:M,13,FALSE))+1))</f>
        <v>Establish 16.384 Mbps Microwave link (NIPRPP12) with 2/1</v>
      </c>
      <c r="N47" s="69" t="str">
        <f>CONCATENATE(LEFT(VLOOKUP(A47,A:N,14,FALSE),FIND("(",VLOOKUP(A47,A:N,14,FALSE))),B47,RIGHT(VLOOKUP(A47,A:N,14,FALSE),LEN(VLOOKUP(A47,A:N,14,FALSE))-FIND(")",VLOOKUP(A47,A:N,14,FALSE))+1))</f>
        <v>Terminate 16.384 Mbps Microwave link (NIPRPP12) with REPEATER</v>
      </c>
    </row>
  </sheetData>
  <autoFilter ref="A2:N2"/>
  <mergeCells count="1">
    <mergeCell ref="J1:N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defaultRowHeight="14.4" x14ac:dyDescent="0.3"/>
  <cols>
    <col min="1" max="1" width="14.44140625" customWidth="1"/>
    <col min="2" max="2" width="13.109375" customWidth="1"/>
  </cols>
  <sheetData>
    <row r="1" spans="1:2" x14ac:dyDescent="0.3">
      <c r="A1" t="s">
        <v>39</v>
      </c>
      <c r="B1" t="s">
        <v>40</v>
      </c>
    </row>
    <row r="2" spans="1:2" x14ac:dyDescent="0.3">
      <c r="A2" t="s">
        <v>20</v>
      </c>
      <c r="B2" t="s">
        <v>41</v>
      </c>
    </row>
    <row r="3" spans="1:2" x14ac:dyDescent="0.3">
      <c r="A3" t="s">
        <v>27</v>
      </c>
      <c r="B3" t="s">
        <v>41</v>
      </c>
    </row>
    <row r="4" spans="1:2" x14ac:dyDescent="0.3">
      <c r="A4" t="s">
        <v>28</v>
      </c>
      <c r="B4" t="s">
        <v>42</v>
      </c>
    </row>
    <row r="5" spans="1:2" x14ac:dyDescent="0.3">
      <c r="A5" t="s">
        <v>32</v>
      </c>
      <c r="B5" t="s">
        <v>43</v>
      </c>
    </row>
    <row r="6" spans="1:2" x14ac:dyDescent="0.3">
      <c r="A6" t="s">
        <v>33</v>
      </c>
      <c r="B6" t="s">
        <v>43</v>
      </c>
    </row>
    <row r="7" spans="1:2" x14ac:dyDescent="0.3">
      <c r="A7" t="s">
        <v>44</v>
      </c>
      <c r="B7" t="s">
        <v>41</v>
      </c>
    </row>
    <row r="8" spans="1:2" x14ac:dyDescent="0.3">
      <c r="A8" t="s">
        <v>45</v>
      </c>
      <c r="B8" t="s">
        <v>41</v>
      </c>
    </row>
    <row r="9" spans="1:2" x14ac:dyDescent="0.3">
      <c r="A9" t="s">
        <v>46</v>
      </c>
      <c r="B9" t="s">
        <v>41</v>
      </c>
    </row>
    <row r="10" spans="1:2" x14ac:dyDescent="0.3">
      <c r="A10" t="s">
        <v>54</v>
      </c>
      <c r="B10" t="s">
        <v>43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SLD-CCSD</vt:lpstr>
      <vt:lpstr>Link Table</vt:lpstr>
      <vt:lpstr>'SLD-CCSD'!Print_Area</vt:lpstr>
    </vt:vector>
  </TitlesOfParts>
  <Company>MCHS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Capt John</dc:creator>
  <cp:lastModifiedBy>wmell_000</cp:lastModifiedBy>
  <cp:lastPrinted>2014-04-04T11:18:45Z</cp:lastPrinted>
  <dcterms:created xsi:type="dcterms:W3CDTF">2014-04-04T11:12:15Z</dcterms:created>
  <dcterms:modified xsi:type="dcterms:W3CDTF">2020-04-06T17:45:31Z</dcterms:modified>
</cp:coreProperties>
</file>