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bhydmoh-my.sharepoint.com/personal/warsi_m_elp2022_isb_edu/Documents/Desktop/"/>
    </mc:Choice>
  </mc:AlternateContent>
  <xr:revisionPtr revIDLastSave="1" documentId="8_{7A75E07B-0E12-FC40-B2CB-1F144847C7E1}" xr6:coauthVersionLast="47" xr6:coauthVersionMax="47" xr10:uidLastSave="{C4A929E1-EE41-984C-8AAC-35C099230C8D}"/>
  <bookViews>
    <workbookView xWindow="0" yWindow="0" windowWidth="28800" windowHeight="18000" xr2:uid="{AFD7F14F-1EAD-DD4F-B720-E2C8C36ED8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J53" i="1"/>
  <c r="D49" i="1"/>
  <c r="C54" i="1"/>
  <c r="J54" i="1"/>
  <c r="I54" i="1"/>
  <c r="H54" i="1"/>
  <c r="G54" i="1"/>
  <c r="F54" i="1"/>
  <c r="E54" i="1"/>
  <c r="D54" i="1"/>
  <c r="C57" i="1"/>
  <c r="I53" i="1"/>
  <c r="H53" i="1"/>
  <c r="G53" i="1"/>
  <c r="F53" i="1"/>
  <c r="E53" i="1"/>
  <c r="D53" i="1"/>
  <c r="C53" i="1"/>
  <c r="E49" i="1"/>
  <c r="F49" i="1"/>
  <c r="G49" i="1"/>
  <c r="H49" i="1"/>
  <c r="I49" i="1"/>
  <c r="J49" i="1"/>
  <c r="D50" i="1"/>
  <c r="E50" i="1"/>
  <c r="F50" i="1" s="1"/>
  <c r="G50" i="1" s="1"/>
  <c r="H50" i="1" s="1"/>
  <c r="I50" i="1" s="1"/>
  <c r="J50" i="1" s="1"/>
  <c r="E48" i="1"/>
  <c r="F48" i="1" s="1"/>
  <c r="G48" i="1" s="1"/>
  <c r="H48" i="1" s="1"/>
  <c r="I48" i="1" s="1"/>
  <c r="J48" i="1" s="1"/>
  <c r="D48" i="1"/>
  <c r="D47" i="1"/>
  <c r="E47" i="1" s="1"/>
  <c r="F47" i="1" s="1"/>
  <c r="G47" i="1" s="1"/>
  <c r="H47" i="1" s="1"/>
  <c r="I47" i="1" s="1"/>
  <c r="J47" i="1" s="1"/>
  <c r="D44" i="1"/>
  <c r="E45" i="1"/>
  <c r="D45" i="1"/>
  <c r="E44" i="1"/>
  <c r="F44" i="1" s="1"/>
  <c r="H43" i="1"/>
  <c r="G43" i="1"/>
  <c r="F43" i="1"/>
  <c r="E43" i="1"/>
  <c r="D43" i="1"/>
  <c r="D9" i="1"/>
  <c r="B9" i="1"/>
  <c r="D8" i="1"/>
  <c r="D6" i="1"/>
  <c r="C8" i="1"/>
  <c r="C9" i="1" s="1"/>
  <c r="B8" i="1"/>
  <c r="G7" i="1"/>
  <c r="G44" i="1" l="1"/>
  <c r="F45" i="1"/>
  <c r="H44" i="1" l="1"/>
  <c r="G45" i="1"/>
  <c r="I44" i="1" l="1"/>
  <c r="H45" i="1"/>
  <c r="J44" i="1" l="1"/>
  <c r="J45" i="1" s="1"/>
  <c r="I45" i="1"/>
</calcChain>
</file>

<file path=xl/sharedStrings.xml><?xml version="1.0" encoding="utf-8"?>
<sst xmlns="http://schemas.openxmlformats.org/spreadsheetml/2006/main" count="54" uniqueCount="49">
  <si>
    <t xml:space="preserve">loan </t>
  </si>
  <si>
    <t>EMI</t>
  </si>
  <si>
    <t>time</t>
  </si>
  <si>
    <t>Deposit</t>
  </si>
  <si>
    <t>Year1</t>
  </si>
  <si>
    <t>Year2</t>
  </si>
  <si>
    <t>Year3</t>
  </si>
  <si>
    <t>IRR:</t>
  </si>
  <si>
    <t>Rate</t>
  </si>
  <si>
    <t>year1</t>
  </si>
  <si>
    <t>&gt; 10%  `+` per year</t>
  </si>
  <si>
    <t>Plant Capacity</t>
  </si>
  <si>
    <t>inc 12% per eyar</t>
  </si>
  <si>
    <t>S.P.</t>
  </si>
  <si>
    <t xml:space="preserve"> inc 7% per eyar</t>
  </si>
  <si>
    <t>C.P.</t>
  </si>
  <si>
    <t>inc 5% per year</t>
  </si>
  <si>
    <t>Exp. Y1</t>
  </si>
  <si>
    <t>Exp Y2</t>
  </si>
  <si>
    <t>inc 10% per year</t>
  </si>
  <si>
    <t>var CP</t>
  </si>
  <si>
    <t>inc 6% per year</t>
  </si>
  <si>
    <t>Cap Y1</t>
  </si>
  <si>
    <t>Dep Rate</t>
  </si>
  <si>
    <t>IRR</t>
  </si>
  <si>
    <t>Payback Period</t>
  </si>
  <si>
    <t>NPV</t>
  </si>
  <si>
    <t>Req.IRR</t>
  </si>
  <si>
    <t>Time</t>
  </si>
  <si>
    <t>7 years</t>
  </si>
  <si>
    <t>Year0</t>
  </si>
  <si>
    <t>year2</t>
  </si>
  <si>
    <t>Year4</t>
  </si>
  <si>
    <t>Year5</t>
  </si>
  <si>
    <t>Year6</t>
  </si>
  <si>
    <t>Year7</t>
  </si>
  <si>
    <t>Production</t>
  </si>
  <si>
    <t>SP per year</t>
  </si>
  <si>
    <t>Rev</t>
  </si>
  <si>
    <t>Var Cost</t>
  </si>
  <si>
    <t>CP Raw mat</t>
  </si>
  <si>
    <t>Capex</t>
  </si>
  <si>
    <t>COGS</t>
  </si>
  <si>
    <t>CF</t>
  </si>
  <si>
    <t>NPV:</t>
  </si>
  <si>
    <t>PaybackPeriod</t>
  </si>
  <si>
    <t>5-6 years</t>
  </si>
  <si>
    <t>Overhead Exp</t>
  </si>
  <si>
    <t>Present Value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</si>
</sst>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#,##0.00_);[Red]\(&quot;₹&quot;#,##0.00\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166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0" fontId="3" fillId="0" borderId="0" xfId="2"/>
    <xf numFmtId="8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12</xdr:row>
      <xdr:rowOff>25400</xdr:rowOff>
    </xdr:from>
    <xdr:to>
      <xdr:col>6</xdr:col>
      <xdr:colOff>421640</xdr:colOff>
      <xdr:row>37</xdr:row>
      <xdr:rowOff>133600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02330-5775-6DC6-3A9D-D788FD6E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463800"/>
          <a:ext cx="7772400" cy="518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ev@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4210-9E4E-2D46-82A4-5250AD9A0A0B}">
  <dimension ref="A3:O58"/>
  <sheetViews>
    <sheetView tabSelected="1" topLeftCell="A31" zoomScale="125" workbookViewId="0">
      <selection activeCell="B55" sqref="B55"/>
    </sheetView>
  </sheetViews>
  <sheetFormatPr baseColWidth="10" defaultColWidth="17" defaultRowHeight="16" x14ac:dyDescent="0.2"/>
  <cols>
    <col min="2" max="2" width="13" bestFit="1" customWidth="1"/>
  </cols>
  <sheetData>
    <row r="3" spans="1:15" x14ac:dyDescent="0.2">
      <c r="F3" t="s">
        <v>3</v>
      </c>
      <c r="G3">
        <v>-100000</v>
      </c>
    </row>
    <row r="4" spans="1:15" x14ac:dyDescent="0.2">
      <c r="A4" t="s">
        <v>0</v>
      </c>
      <c r="B4">
        <v>60000</v>
      </c>
      <c r="C4">
        <v>2900000</v>
      </c>
      <c r="D4">
        <v>7000000</v>
      </c>
      <c r="F4" t="s">
        <v>4</v>
      </c>
      <c r="G4">
        <v>6000</v>
      </c>
    </row>
    <row r="5" spans="1:15" x14ac:dyDescent="0.2">
      <c r="A5" t="s">
        <v>1</v>
      </c>
      <c r="B5">
        <v>-2520</v>
      </c>
      <c r="C5">
        <v>-37437</v>
      </c>
      <c r="D5">
        <v>-69000</v>
      </c>
      <c r="F5" t="s">
        <v>5</v>
      </c>
      <c r="G5">
        <v>6000</v>
      </c>
    </row>
    <row r="6" spans="1:15" x14ac:dyDescent="0.2">
      <c r="A6" t="s">
        <v>2</v>
      </c>
      <c r="B6">
        <v>48</v>
      </c>
      <c r="C6">
        <v>120</v>
      </c>
      <c r="D6">
        <f>15*12</f>
        <v>180</v>
      </c>
      <c r="F6" t="s">
        <v>6</v>
      </c>
      <c r="G6">
        <v>106000</v>
      </c>
    </row>
    <row r="7" spans="1:15" x14ac:dyDescent="0.2">
      <c r="F7" t="s">
        <v>7</v>
      </c>
      <c r="G7" s="1">
        <f>IRR(G3:G6)</f>
        <v>5.9999999999999831E-2</v>
      </c>
    </row>
    <row r="8" spans="1:15" x14ac:dyDescent="0.2">
      <c r="B8" s="2">
        <f>RATE(B6,B5,B4,0,0)</f>
        <v>3.3270957738917695E-2</v>
      </c>
      <c r="C8" s="2">
        <f>RATE(C6,C5,C4)</f>
        <v>7.8702975778035412E-3</v>
      </c>
      <c r="D8" s="2">
        <f>RATE(D6,D5,D4)</f>
        <v>7.0971871099752533E-3</v>
      </c>
    </row>
    <row r="9" spans="1:15" x14ac:dyDescent="0.2">
      <c r="A9" t="s">
        <v>8</v>
      </c>
      <c r="B9">
        <f>B8*12*100</f>
        <v>39.925149286701235</v>
      </c>
      <c r="C9">
        <f>C8*12*100</f>
        <v>9.4443570933642498</v>
      </c>
      <c r="D9">
        <f>D8*12*100</f>
        <v>8.5166245319703044</v>
      </c>
    </row>
    <row r="11" spans="1:15" x14ac:dyDescent="0.2">
      <c r="L11" t="s">
        <v>9</v>
      </c>
      <c r="M11" s="3">
        <v>100000</v>
      </c>
      <c r="O11" t="s">
        <v>10</v>
      </c>
    </row>
    <row r="14" spans="1:15" x14ac:dyDescent="0.2">
      <c r="L14" t="s">
        <v>11</v>
      </c>
      <c r="M14" s="3">
        <v>120000</v>
      </c>
    </row>
    <row r="16" spans="1:15" x14ac:dyDescent="0.2">
      <c r="L16" t="s">
        <v>4</v>
      </c>
      <c r="M16" s="3">
        <v>60000</v>
      </c>
    </row>
    <row r="17" spans="12:14" x14ac:dyDescent="0.2">
      <c r="L17" t="s">
        <v>5</v>
      </c>
      <c r="M17" s="4">
        <v>80000</v>
      </c>
      <c r="N17" t="s">
        <v>12</v>
      </c>
    </row>
    <row r="20" spans="12:14" x14ac:dyDescent="0.2">
      <c r="L20" t="s">
        <v>13</v>
      </c>
      <c r="M20">
        <v>650</v>
      </c>
      <c r="N20" t="s">
        <v>14</v>
      </c>
    </row>
    <row r="23" spans="12:14" x14ac:dyDescent="0.2">
      <c r="L23" t="s">
        <v>15</v>
      </c>
      <c r="M23">
        <v>-140</v>
      </c>
      <c r="N23" t="s">
        <v>16</v>
      </c>
    </row>
    <row r="24" spans="12:14" x14ac:dyDescent="0.2">
      <c r="L24" t="s">
        <v>20</v>
      </c>
      <c r="M24">
        <v>-70</v>
      </c>
      <c r="N24" t="s">
        <v>21</v>
      </c>
    </row>
    <row r="25" spans="12:14" x14ac:dyDescent="0.2">
      <c r="L25" t="s">
        <v>17</v>
      </c>
      <c r="M25">
        <v>-15000000</v>
      </c>
    </row>
    <row r="26" spans="12:14" x14ac:dyDescent="0.2">
      <c r="L26" t="s">
        <v>18</v>
      </c>
      <c r="M26">
        <v>-19000000</v>
      </c>
      <c r="N26" t="s">
        <v>19</v>
      </c>
    </row>
    <row r="29" spans="12:14" x14ac:dyDescent="0.2">
      <c r="L29" t="s">
        <v>22</v>
      </c>
      <c r="M29">
        <v>10000000</v>
      </c>
    </row>
    <row r="30" spans="12:14" x14ac:dyDescent="0.2">
      <c r="L30" t="s">
        <v>23</v>
      </c>
      <c r="M30" s="1">
        <v>0.1</v>
      </c>
    </row>
    <row r="32" spans="12:14" x14ac:dyDescent="0.2">
      <c r="L32" t="s">
        <v>27</v>
      </c>
      <c r="M32" s="1">
        <v>0.15</v>
      </c>
    </row>
    <row r="34" spans="2:13" x14ac:dyDescent="0.2">
      <c r="L34" t="s">
        <v>25</v>
      </c>
    </row>
    <row r="35" spans="2:13" x14ac:dyDescent="0.2">
      <c r="L35" t="s">
        <v>26</v>
      </c>
    </row>
    <row r="36" spans="2:13" x14ac:dyDescent="0.2">
      <c r="L36" t="s">
        <v>24</v>
      </c>
    </row>
    <row r="37" spans="2:13" x14ac:dyDescent="0.2">
      <c r="L37" t="s">
        <v>28</v>
      </c>
    </row>
    <row r="38" spans="2:13" x14ac:dyDescent="0.2">
      <c r="M38" t="s">
        <v>29</v>
      </c>
    </row>
    <row r="42" spans="2:13" x14ac:dyDescent="0.2">
      <c r="C42" t="s">
        <v>30</v>
      </c>
      <c r="D42" t="s">
        <v>4</v>
      </c>
      <c r="E42" t="s">
        <v>31</v>
      </c>
      <c r="F42" t="s">
        <v>6</v>
      </c>
      <c r="G42" t="s">
        <v>32</v>
      </c>
      <c r="H42" t="s">
        <v>33</v>
      </c>
      <c r="I42" t="s">
        <v>34</v>
      </c>
      <c r="J42" t="s">
        <v>35</v>
      </c>
    </row>
    <row r="43" spans="2:13" x14ac:dyDescent="0.2">
      <c r="B43" t="s">
        <v>36</v>
      </c>
      <c r="D43" s="5">
        <f>M16</f>
        <v>60000</v>
      </c>
      <c r="E43" s="4">
        <f>M17</f>
        <v>80000</v>
      </c>
      <c r="F43">
        <f>E43*1.12</f>
        <v>89600.000000000015</v>
      </c>
      <c r="G43">
        <f>F43*1.12</f>
        <v>100352.00000000003</v>
      </c>
      <c r="H43">
        <f>G43*1.12</f>
        <v>112394.24000000005</v>
      </c>
      <c r="I43">
        <v>120000</v>
      </c>
      <c r="J43">
        <v>120000</v>
      </c>
    </row>
    <row r="44" spans="2:13" x14ac:dyDescent="0.2">
      <c r="B44" s="6" t="s">
        <v>37</v>
      </c>
      <c r="D44" s="5">
        <f>M20</f>
        <v>650</v>
      </c>
      <c r="E44" s="5">
        <f>D44*1.07</f>
        <v>695.5</v>
      </c>
      <c r="F44" s="5">
        <f>E44*1.07</f>
        <v>744.18500000000006</v>
      </c>
      <c r="G44" s="5">
        <f t="shared" ref="G44:J44" si="0">F44*1.07</f>
        <v>796.27795000000015</v>
      </c>
      <c r="H44" s="5">
        <f t="shared" si="0"/>
        <v>852.01740650000022</v>
      </c>
      <c r="I44" s="5">
        <f t="shared" si="0"/>
        <v>911.65862495500028</v>
      </c>
      <c r="J44" s="5">
        <f t="shared" si="0"/>
        <v>975.47472870185038</v>
      </c>
    </row>
    <row r="45" spans="2:13" x14ac:dyDescent="0.2">
      <c r="B45" t="s">
        <v>38</v>
      </c>
      <c r="D45" s="3">
        <f>D43*D44</f>
        <v>39000000</v>
      </c>
      <c r="E45">
        <f t="shared" ref="E45:J45" si="1">E43*E44</f>
        <v>55640000</v>
      </c>
      <c r="F45">
        <f t="shared" si="1"/>
        <v>66678976.000000015</v>
      </c>
      <c r="G45">
        <f t="shared" si="1"/>
        <v>79908084.838400036</v>
      </c>
      <c r="H45">
        <f t="shared" si="1"/>
        <v>95761848.870338634</v>
      </c>
      <c r="I45">
        <f t="shared" si="1"/>
        <v>109399034.99460003</v>
      </c>
      <c r="J45">
        <f t="shared" si="1"/>
        <v>117056967.44422205</v>
      </c>
    </row>
    <row r="47" spans="2:13" x14ac:dyDescent="0.2">
      <c r="B47" t="s">
        <v>40</v>
      </c>
      <c r="D47">
        <f>M23</f>
        <v>-140</v>
      </c>
      <c r="E47">
        <f>D47*1.05</f>
        <v>-147</v>
      </c>
      <c r="F47">
        <f>E47*1.05</f>
        <v>-154.35</v>
      </c>
      <c r="G47">
        <f t="shared" ref="G47:J47" si="2">F47*1.05</f>
        <v>-162.0675</v>
      </c>
      <c r="H47">
        <f t="shared" si="2"/>
        <v>-170.170875</v>
      </c>
      <c r="I47">
        <f t="shared" si="2"/>
        <v>-178.67941875</v>
      </c>
      <c r="J47">
        <f t="shared" si="2"/>
        <v>-187.61338968750002</v>
      </c>
    </row>
    <row r="48" spans="2:13" x14ac:dyDescent="0.2">
      <c r="B48" t="s">
        <v>39</v>
      </c>
      <c r="D48">
        <f>M24</f>
        <v>-70</v>
      </c>
      <c r="E48">
        <f>D48*1.06</f>
        <v>-74.2</v>
      </c>
      <c r="F48">
        <f>E48*1.06</f>
        <v>-78.652000000000001</v>
      </c>
      <c r="G48">
        <f t="shared" ref="G48:J48" si="3">F48*1.06</f>
        <v>-83.371120000000005</v>
      </c>
      <c r="H48">
        <f t="shared" si="3"/>
        <v>-88.37338720000001</v>
      </c>
      <c r="I48">
        <f t="shared" si="3"/>
        <v>-93.675790432000014</v>
      </c>
      <c r="J48">
        <f t="shared" si="3"/>
        <v>-99.296337857920022</v>
      </c>
    </row>
    <row r="49" spans="2:10" x14ac:dyDescent="0.2">
      <c r="B49" t="s">
        <v>42</v>
      </c>
      <c r="D49" s="5">
        <f>(D47+D48)*D43</f>
        <v>-12600000</v>
      </c>
      <c r="E49" s="5">
        <f t="shared" ref="E49:J49" si="4">(E47+E48)*E43</f>
        <v>-17696000</v>
      </c>
      <c r="F49" s="5">
        <f t="shared" si="4"/>
        <v>-20876979.200000003</v>
      </c>
      <c r="G49" s="5">
        <f t="shared" si="4"/>
        <v>-24630256.394240007</v>
      </c>
      <c r="H49" s="5">
        <f t="shared" si="4"/>
        <v>-29058885.856329739</v>
      </c>
      <c r="I49" s="5">
        <f t="shared" si="4"/>
        <v>-32682625.101840001</v>
      </c>
      <c r="J49" s="5">
        <f t="shared" si="4"/>
        <v>-34429167.305450402</v>
      </c>
    </row>
    <row r="50" spans="2:10" x14ac:dyDescent="0.2">
      <c r="B50" t="s">
        <v>47</v>
      </c>
      <c r="D50" s="3">
        <f>M25</f>
        <v>-15000000</v>
      </c>
      <c r="E50">
        <f>M26</f>
        <v>-19000000</v>
      </c>
      <c r="F50">
        <f>E50*1.1</f>
        <v>-20900000</v>
      </c>
      <c r="G50">
        <f>F50*1.1</f>
        <v>-22990000</v>
      </c>
      <c r="H50">
        <f t="shared" ref="H50:J50" si="5">G50*1.1</f>
        <v>-25289000.000000004</v>
      </c>
      <c r="I50">
        <f t="shared" si="5"/>
        <v>-27817900.000000007</v>
      </c>
      <c r="J50">
        <f t="shared" si="5"/>
        <v>-30599690.000000011</v>
      </c>
    </row>
    <row r="51" spans="2:10" x14ac:dyDescent="0.2">
      <c r="B51" t="s">
        <v>41</v>
      </c>
      <c r="C51">
        <v>-100000000</v>
      </c>
      <c r="J51">
        <v>30000000</v>
      </c>
    </row>
    <row r="52" spans="2:10" x14ac:dyDescent="0.2"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</row>
    <row r="53" spans="2:10" x14ac:dyDescent="0.2">
      <c r="B53" t="s">
        <v>43</v>
      </c>
      <c r="C53">
        <f>C51</f>
        <v>-100000000</v>
      </c>
      <c r="D53" s="5">
        <f>D50+D49+D45</f>
        <v>11400000</v>
      </c>
      <c r="E53" s="5">
        <f t="shared" ref="E53:J53" si="6">E50+E49+E45</f>
        <v>18944000</v>
      </c>
      <c r="F53" s="5">
        <f t="shared" si="6"/>
        <v>24901996.800000012</v>
      </c>
      <c r="G53" s="5">
        <f t="shared" si="6"/>
        <v>32287828.444160029</v>
      </c>
      <c r="H53" s="5">
        <f t="shared" si="6"/>
        <v>41413963.014008895</v>
      </c>
      <c r="I53" s="5">
        <f t="shared" si="6"/>
        <v>48898509.892760023</v>
      </c>
      <c r="J53" s="5">
        <f>J50+J49+J45+J51</f>
        <v>82028110.138771638</v>
      </c>
    </row>
    <row r="54" spans="2:10" x14ac:dyDescent="0.2">
      <c r="B54" t="s">
        <v>48</v>
      </c>
      <c r="C54">
        <f>C53</f>
        <v>-100000000</v>
      </c>
      <c r="D54" s="7">
        <f>D53/(1+$M$32)^D52</f>
        <v>9913043.478260871</v>
      </c>
      <c r="E54" s="7">
        <f>E53/(1+$M$32)^E52</f>
        <v>14324385.633270323</v>
      </c>
      <c r="F54" s="7">
        <f>F53/(1+$M$32)^F52</f>
        <v>16373467.115969438</v>
      </c>
      <c r="G54" s="7">
        <f>G53/(1+$M$32)^G52</f>
        <v>18460670.706099559</v>
      </c>
      <c r="H54" s="7">
        <f>H53/(1+$M$32)^H52</f>
        <v>20590058.927069068</v>
      </c>
      <c r="I54" s="7">
        <f>I53/(1+$M$32)^I52</f>
        <v>21140175.225594401</v>
      </c>
      <c r="J54" s="7">
        <f>J53/(1+$M$32)^J52</f>
        <v>30837404.916055236</v>
      </c>
    </row>
    <row r="56" spans="2:10" x14ac:dyDescent="0.2">
      <c r="B56" t="s">
        <v>44</v>
      </c>
      <c r="C56" s="7">
        <f>NPV(M32,D53:J53)+C53</f>
        <v>31639206.002318889</v>
      </c>
    </row>
    <row r="57" spans="2:10" x14ac:dyDescent="0.2">
      <c r="B57" t="s">
        <v>7</v>
      </c>
      <c r="C57" s="2">
        <f>IRR(C53:J53)</f>
        <v>0.22250988212576028</v>
      </c>
    </row>
    <row r="58" spans="2:10" x14ac:dyDescent="0.2">
      <c r="B58" t="s">
        <v>45</v>
      </c>
      <c r="C58" t="s">
        <v>46</v>
      </c>
    </row>
  </sheetData>
  <phoneticPr fontId="2" type="noConversion"/>
  <hyperlinks>
    <hyperlink ref="B44" r:id="rId1" display="Rev@650" xr:uid="{CAD9F7C9-6378-7A4F-84F3-C2FEF371171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Mazhar Hussain</dc:creator>
  <cp:lastModifiedBy>Mazhar Hussain</cp:lastModifiedBy>
  <dcterms:created xsi:type="dcterms:W3CDTF">2024-06-30T10:36:18Z</dcterms:created>
  <dcterms:modified xsi:type="dcterms:W3CDTF">2024-06-30T12:06:36Z</dcterms:modified>
</cp:coreProperties>
</file>