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costes salariales" sheetId="1" r:id="rId4"/>
    <sheet state="visible" name="Amortización Inversiones" sheetId="2" r:id="rId5"/>
    <sheet state="visible" name="Amortización del préstamo" sheetId="3" r:id="rId6"/>
    <sheet state="visible" name="INVERSIONES" sheetId="4" r:id="rId7"/>
    <sheet state="visible" name="GASTOS" sheetId="5" r:id="rId8"/>
    <sheet state="visible" name="Plan de tesorería" sheetId="6" r:id="rId9"/>
    <sheet state="visible" name="Cuenta de resultados" sheetId="7" r:id="rId10"/>
    <sheet state="visible" name="Balance de situación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Incluido ya que nos encargamos entre Rosa y yo y ya tenemos nuestros sueldos respectivos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+600 personas con incremento en meses de invierno * una media de gasto de 45€ persona</t>
      </text>
    </comment>
    <comment authorId="0" ref="D27">
      <text>
        <t xml:space="preserve">Por 4 empleados + nosotros 2</t>
      </text>
    </comment>
    <comment authorId="0" ref="D28">
      <text>
        <t xml:space="preserve">Por 4 empleados + nosotros 2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">
      <text>
        <t xml:space="preserve">Todos los mantenimientos
</t>
      </text>
    </comment>
  </commentList>
</comments>
</file>

<file path=xl/sharedStrings.xml><?xml version="1.0" encoding="utf-8"?>
<sst xmlns="http://schemas.openxmlformats.org/spreadsheetml/2006/main" count="301" uniqueCount="223">
  <si>
    <t>TABLA DE COSTES SALARIALES</t>
  </si>
  <si>
    <t>Área o Departamento</t>
  </si>
  <si>
    <t>Salario Bruto anual (12+2)</t>
  </si>
  <si>
    <t>Seguridad Social a cargo de la empresa anual</t>
  </si>
  <si>
    <t>Número trabajadores</t>
  </si>
  <si>
    <t>TOTAL COSTE ANUAL</t>
  </si>
  <si>
    <t xml:space="preserve">Administración </t>
  </si>
  <si>
    <t>Atención al cliente</t>
  </si>
  <si>
    <t>Mantenimiento y Servicio Técnico</t>
  </si>
  <si>
    <t>Incluido</t>
  </si>
  <si>
    <t>Restauración</t>
  </si>
  <si>
    <t>Marketing y Promoción</t>
  </si>
  <si>
    <t>COSTES SALARIALES TOTALES PRIMER AÑO</t>
  </si>
  <si>
    <t>AMORTIZACIONES DEL INMOVILIZADO</t>
  </si>
  <si>
    <t>INVERSIONES</t>
  </si>
  <si>
    <t>PRECIO ADQ.</t>
  </si>
  <si>
    <t>%</t>
  </si>
  <si>
    <t>AMORTIZACIÓN ANUAL</t>
  </si>
  <si>
    <t>Obra civil general</t>
  </si>
  <si>
    <t>Construcción bolera</t>
  </si>
  <si>
    <t>Maquinaria</t>
  </si>
  <si>
    <t>Pinsetter</t>
  </si>
  <si>
    <t>Retorno</t>
  </si>
  <si>
    <t>Barredora</t>
  </si>
  <si>
    <t>Fosa de bolos</t>
  </si>
  <si>
    <t>Elevador</t>
  </si>
  <si>
    <t>Distribuidor</t>
  </si>
  <si>
    <t>Máquina para aceitar pistas</t>
  </si>
  <si>
    <t>Mobiliario</t>
  </si>
  <si>
    <t>Mesa de bolos</t>
  </si>
  <si>
    <t>Set de 10 pins</t>
  </si>
  <si>
    <t>Bolas</t>
  </si>
  <si>
    <t>Billar</t>
  </si>
  <si>
    <t>Futbolín</t>
  </si>
  <si>
    <t>Diana Electrónica</t>
  </si>
  <si>
    <t>Mesas para pistas</t>
  </si>
  <si>
    <t>Sillas para pistas</t>
  </si>
  <si>
    <t>Rack ball (estantería bolas)</t>
  </si>
  <si>
    <t>Mostrador</t>
  </si>
  <si>
    <t>Adornos decorativos</t>
  </si>
  <si>
    <t>Halógenos</t>
  </si>
  <si>
    <t>Lámparas</t>
  </si>
  <si>
    <t>Silla oficina</t>
  </si>
  <si>
    <t>Mesa de oficina</t>
  </si>
  <si>
    <t>Sillas bar</t>
  </si>
  <si>
    <t>Mesas bar</t>
  </si>
  <si>
    <t>Barra de bar</t>
  </si>
  <si>
    <t>Taburetes</t>
  </si>
  <si>
    <t>Plancha</t>
  </si>
  <si>
    <t>Freidora</t>
  </si>
  <si>
    <t>Armario refrigerador</t>
  </si>
  <si>
    <t>Lavavajillas</t>
  </si>
  <si>
    <t>Horno microondas</t>
  </si>
  <si>
    <t>Horno</t>
  </si>
  <si>
    <t>Campana industrial</t>
  </si>
  <si>
    <t>Equipos electrónicos</t>
  </si>
  <si>
    <t>Pantallas de puntuación</t>
  </si>
  <si>
    <t>Televisiones</t>
  </si>
  <si>
    <t>Caja registradora</t>
  </si>
  <si>
    <t>Detector de billetes falsos</t>
  </si>
  <si>
    <t>Sonido</t>
  </si>
  <si>
    <t>Ordenador</t>
  </si>
  <si>
    <t>Sistemas y programas informáticos</t>
  </si>
  <si>
    <t>Programas informáticos</t>
  </si>
  <si>
    <t>TOTAL AMORTIZACIONES DEL INMOVILIZADO</t>
  </si>
  <si>
    <t>RESÚMEN</t>
  </si>
  <si>
    <t>Cap. Prestado</t>
  </si>
  <si>
    <t>TOTAL INTERÉS</t>
  </si>
  <si>
    <t>Años</t>
  </si>
  <si>
    <t>Interés</t>
  </si>
  <si>
    <t>AMORTIZACIÓN DEL CAPITAL</t>
  </si>
  <si>
    <t>Periodo</t>
  </si>
  <si>
    <t>Capital amortizado</t>
  </si>
  <si>
    <t>Cuota Anual</t>
  </si>
  <si>
    <t>Amortización acumulada</t>
  </si>
  <si>
    <t>Capital pendiente</t>
  </si>
  <si>
    <t>CATEGORÍA</t>
  </si>
  <si>
    <t>PRECIO ADQUISICIÓN</t>
  </si>
  <si>
    <t>UNIDADES</t>
  </si>
  <si>
    <t>TOTAL</t>
  </si>
  <si>
    <t>FINANCIACIÓN</t>
  </si>
  <si>
    <t>Local</t>
  </si>
  <si>
    <t>Terreno(700m2)</t>
  </si>
  <si>
    <t>Construcción (565m2)</t>
  </si>
  <si>
    <t>Acondicionamiento</t>
  </si>
  <si>
    <t>Bowling</t>
  </si>
  <si>
    <t>Calzado bolos</t>
  </si>
  <si>
    <t>Recreo</t>
  </si>
  <si>
    <t>Mobiliario general</t>
  </si>
  <si>
    <t>Bar- Restaurante</t>
  </si>
  <si>
    <t>Juego de sartenes</t>
  </si>
  <si>
    <t>E. informáticos</t>
  </si>
  <si>
    <t>GASTOS</t>
  </si>
  <si>
    <t xml:space="preserve">Mantenimiento </t>
  </si>
  <si>
    <t xml:space="preserve">Mantenimiento del carril </t>
  </si>
  <si>
    <t>Matenimiento del colocador de bolos</t>
  </si>
  <si>
    <t>Matenimiento de bolas y bolos</t>
  </si>
  <si>
    <t>Matenimiento pantallas</t>
  </si>
  <si>
    <t>Mantenimiento máquina de elevación de bolas</t>
  </si>
  <si>
    <t>Sumistros</t>
  </si>
  <si>
    <t>Luz</t>
  </si>
  <si>
    <t>Agua</t>
  </si>
  <si>
    <t>Teléfono/internet</t>
  </si>
  <si>
    <t>Stock</t>
  </si>
  <si>
    <t>Stock restauración</t>
  </si>
  <si>
    <t>Reponer bolera (bolos, calzado...)</t>
  </si>
  <si>
    <t>RRHH</t>
  </si>
  <si>
    <t xml:space="preserve">(1)Empleados sueldo </t>
  </si>
  <si>
    <t>(1)Seguridad social, IRPF e impuestos asociados</t>
  </si>
  <si>
    <t xml:space="preserve">(2)Empleados sueldo </t>
  </si>
  <si>
    <t>(2)Seguridad social, IRPF e impuestos asociados</t>
  </si>
  <si>
    <t>Material oficina</t>
  </si>
  <si>
    <t xml:space="preserve">Suministros de papeleria </t>
  </si>
  <si>
    <t>Impresoras, tinta, sellos</t>
  </si>
  <si>
    <t>Organización</t>
  </si>
  <si>
    <t>Utillaje</t>
  </si>
  <si>
    <t>Copas</t>
  </si>
  <si>
    <t>Vasos</t>
  </si>
  <si>
    <t>Cubiertos(12 u/paquete)</t>
  </si>
  <si>
    <t>Utensilios (tijeras, menaje, cuchillos....)</t>
  </si>
  <si>
    <t>Bandejas</t>
  </si>
  <si>
    <t xml:space="preserve">Materias primas </t>
  </si>
  <si>
    <t>Stock de productos</t>
  </si>
  <si>
    <t>Seguro</t>
  </si>
  <si>
    <t>Seguro multiriesgo</t>
  </si>
  <si>
    <t>Licencias y tasas</t>
  </si>
  <si>
    <t>Licencia de apertura</t>
  </si>
  <si>
    <t>Licencia publicidad exterior</t>
  </si>
  <si>
    <t>Tasa por medición e informe sobre ruidos</t>
  </si>
  <si>
    <t>Gestorías</t>
  </si>
  <si>
    <t>Coste gestoría</t>
  </si>
  <si>
    <t>Gastos de marketing</t>
  </si>
  <si>
    <t xml:space="preserve">Gastos en publicidad </t>
  </si>
  <si>
    <t>PLAN DE TESORERÍA</t>
  </si>
  <si>
    <t>ENTRADAS</t>
  </si>
  <si>
    <t>Ene.</t>
  </si>
  <si>
    <t>Feb.</t>
  </si>
  <si>
    <t>Mar.</t>
  </si>
  <si>
    <t>Abr.</t>
  </si>
  <si>
    <t>May.</t>
  </si>
  <si>
    <t>Jun.</t>
  </si>
  <si>
    <t>Jul.</t>
  </si>
  <si>
    <t>Ago.</t>
  </si>
  <si>
    <t>Sept.</t>
  </si>
  <si>
    <t>Oct.</t>
  </si>
  <si>
    <t>Nov.</t>
  </si>
  <si>
    <t>Dic.</t>
  </si>
  <si>
    <t>Total</t>
  </si>
  <si>
    <t>Aportaciones de los socios</t>
  </si>
  <si>
    <t>Préstamos</t>
  </si>
  <si>
    <t>Ventas</t>
  </si>
  <si>
    <t>Intereses de la cuenta corriente</t>
  </si>
  <si>
    <t>Total entradas</t>
  </si>
  <si>
    <t>SALIDAS</t>
  </si>
  <si>
    <t>Devolución del préstamo</t>
  </si>
  <si>
    <t>Intereses</t>
  </si>
  <si>
    <t>Compra terreno, construcción y acondicionamiento</t>
  </si>
  <si>
    <t>Compra de maquinaria</t>
  </si>
  <si>
    <t>Mantenimientos</t>
  </si>
  <si>
    <t>Compra de mobiliario</t>
  </si>
  <si>
    <t xml:space="preserve">Compra de equipos electrónicos </t>
  </si>
  <si>
    <t>Aplicaciones informáticas</t>
  </si>
  <si>
    <t>Otros útiles (Copas,vasos...)</t>
  </si>
  <si>
    <t>Material de oficina</t>
  </si>
  <si>
    <t>Seguros</t>
  </si>
  <si>
    <t>Marketing y publicidad</t>
  </si>
  <si>
    <t>Compra de mercaderías,consumos</t>
  </si>
  <si>
    <t>Salarios</t>
  </si>
  <si>
    <t>Seguridad Social</t>
  </si>
  <si>
    <t>Suministros</t>
  </si>
  <si>
    <t>Servicios profesionales (Gestoría)</t>
  </si>
  <si>
    <t>Total salidas</t>
  </si>
  <si>
    <t>Entradas - Salidas</t>
  </si>
  <si>
    <t>Saldo en el banco, c/c.</t>
  </si>
  <si>
    <t>Saldo de la cuenta de crédito</t>
  </si>
  <si>
    <t>T</t>
  </si>
  <si>
    <t>CUENTA DE RESULTADOS</t>
  </si>
  <si>
    <t>INGRESOS DE EXPLOTACIÓN</t>
  </si>
  <si>
    <t>GASTOS DE EXPLOTACIÓN</t>
  </si>
  <si>
    <t>Compras o consumos</t>
  </si>
  <si>
    <t>Sueldos y salarios</t>
  </si>
  <si>
    <t>Seguridad Social a cargo de la empresa</t>
  </si>
  <si>
    <t>Servicios de profesionales independientes</t>
  </si>
  <si>
    <t>Publicidad</t>
  </si>
  <si>
    <t>Reparaciones</t>
  </si>
  <si>
    <t>Amortización del ejercicio</t>
  </si>
  <si>
    <t>INGRESOS EXCEPCIONALES</t>
  </si>
  <si>
    <t>GASTOS EXCEPCIONALES</t>
  </si>
  <si>
    <t>RESULTADO DE EXPLOTACIÓN (BAII)</t>
  </si>
  <si>
    <t>INGRESOS FINANCIEROS</t>
  </si>
  <si>
    <t>GASTOS FINANCIEROS</t>
  </si>
  <si>
    <t>Intereses pagados de préstamos</t>
  </si>
  <si>
    <t>RESULTADO FINANCIERO</t>
  </si>
  <si>
    <t>RESULTADO ANTES DE IMPUESTOS (BAI)</t>
  </si>
  <si>
    <r>
      <rPr>
        <rFont val="Lexend"/>
        <b/>
        <color theme="1"/>
        <sz val="12.0"/>
      </rPr>
      <t>Impuesto sobre beneficios (I/S)</t>
    </r>
    <r>
      <rPr>
        <rFont val="Lexend"/>
        <b/>
        <color theme="1"/>
        <sz val="12.0"/>
      </rPr>
      <t xml:space="preserve"> = % de BAI + multas</t>
    </r>
  </si>
  <si>
    <t>RESULTADO NETO DEL EJERCICIO (Bº O Pº)</t>
  </si>
  <si>
    <t>BALANCE DE SITUACIÓN</t>
  </si>
  <si>
    <t>ACTIVO</t>
  </si>
  <si>
    <t>NETO Y PASIVO</t>
  </si>
  <si>
    <t>Activo no corriente</t>
  </si>
  <si>
    <t>Neto (Fondos propios)</t>
  </si>
  <si>
    <t>Inmovilizado Intangible</t>
  </si>
  <si>
    <t>Capital social</t>
  </si>
  <si>
    <t>Rº del ejercicio +- (PyG)</t>
  </si>
  <si>
    <t>Inmovilizado Material</t>
  </si>
  <si>
    <t>Pasivo no corriente</t>
  </si>
  <si>
    <t>Terrenos</t>
  </si>
  <si>
    <t>Deudas L/P con entidades de crédito</t>
  </si>
  <si>
    <t>Construcciones</t>
  </si>
  <si>
    <t>Instalaciones técnicas (Acond.)</t>
  </si>
  <si>
    <t>Equipos de procesos de información</t>
  </si>
  <si>
    <t>Inversiones Inmobiliarias</t>
  </si>
  <si>
    <t>Inmovilizado Financiero</t>
  </si>
  <si>
    <t>Activo corriente</t>
  </si>
  <si>
    <t>Pasivo corriente</t>
  </si>
  <si>
    <t>Existencias</t>
  </si>
  <si>
    <t>HªP Acreedora (Impuestos pendientes)</t>
  </si>
  <si>
    <t>Realizable o Deudores</t>
  </si>
  <si>
    <t>Disponible o Tesorería</t>
  </si>
  <si>
    <t>Banco c/c</t>
  </si>
  <si>
    <t xml:space="preserve">Total activo   </t>
  </si>
  <si>
    <t xml:space="preserve">Total pasivo   </t>
  </si>
  <si>
    <t>TOTAL ACTIVO = TOTAL NETO Y PASIVO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</si>
</sst>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#,##0.00&quot;€&quot;"/>
    <numFmt numFmtId="166" formatCode="#,##0&quot;€&quot;"/>
  </numFmts>
  <fonts count="23">
    <font>
      <sz val="10.0"/>
      <color rgb="FF000000"/>
      <name val="Arial"/>
      <scheme val="minor"/>
    </font>
    <font>
      <b/>
      <sz val="19.0"/>
      <color rgb="FFF3F3F3"/>
      <name val="Lexend"/>
    </font>
    <font/>
    <font>
      <b/>
      <i/>
      <sz val="11.0"/>
      <color theme="1"/>
      <name val="Lexend"/>
    </font>
    <font>
      <b/>
      <color theme="1"/>
      <name val="Lexend"/>
    </font>
    <font>
      <color theme="1"/>
      <name val="Lexend"/>
    </font>
    <font>
      <sz val="15.0"/>
      <color theme="1"/>
      <name val="Lexend"/>
    </font>
    <font>
      <b/>
      <sz val="15.0"/>
      <color theme="1"/>
      <name val="Lexend"/>
    </font>
    <font>
      <color theme="1"/>
      <name val="Arial"/>
      <scheme val="minor"/>
    </font>
    <font>
      <b/>
      <sz val="12.0"/>
      <color theme="1"/>
      <name val="Lexend"/>
    </font>
    <font>
      <b/>
      <sz val="14.0"/>
      <color theme="1"/>
      <name val="Lexend"/>
    </font>
    <font>
      <b/>
      <sz val="11.0"/>
      <color theme="1"/>
      <name val="Lexend"/>
    </font>
    <font>
      <b/>
      <sz val="19.0"/>
      <color theme="1"/>
      <name val="Lexend"/>
    </font>
    <font>
      <sz val="10.0"/>
      <color theme="1"/>
      <name val="Lexend"/>
    </font>
    <font>
      <sz val="11.0"/>
      <color theme="1"/>
      <name val="Lexend"/>
    </font>
    <font>
      <sz val="21.0"/>
      <color theme="1"/>
      <name val="Lexend"/>
    </font>
    <font>
      <sz val="12.0"/>
      <color rgb="FF000000"/>
      <name val="Arial"/>
    </font>
    <font>
      <sz val="11.0"/>
      <color rgb="FF000000"/>
      <name val="Lexend"/>
    </font>
    <font>
      <sz val="9.0"/>
      <color theme="1"/>
      <name val="Lexend"/>
    </font>
    <font>
      <b/>
      <sz val="25.0"/>
      <color rgb="FFFFFFFF"/>
      <name val="Lexend"/>
    </font>
    <font>
      <b/>
      <sz val="17.0"/>
      <color theme="1"/>
      <name val="Lexend"/>
    </font>
    <font>
      <b/>
      <i/>
      <sz val="10.0"/>
      <color theme="1"/>
      <name val="Lexend"/>
    </font>
    <font>
      <b/>
      <sz val="10.0"/>
      <color theme="1"/>
      <name val="Lexend"/>
    </font>
  </fonts>
  <fills count="28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  <fill>
      <patternFill patternType="solid">
        <fgColor rgb="FFF7CB4D"/>
        <bgColor rgb="FFF7CB4D"/>
      </patternFill>
    </fill>
    <fill>
      <patternFill patternType="solid">
        <fgColor rgb="FFFCE8B2"/>
        <bgColor rgb="FFFCE8B2"/>
      </patternFill>
    </fill>
    <fill>
      <patternFill patternType="solid">
        <fgColor rgb="FFFEF8E3"/>
        <bgColor rgb="FFFEF8E3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674EA7"/>
        <bgColor rgb="FF674EA7"/>
      </patternFill>
    </fill>
    <fill>
      <patternFill patternType="solid">
        <fgColor rgb="FFC4C3F7"/>
        <bgColor rgb="FFC4C3F7"/>
      </patternFill>
    </fill>
    <fill>
      <patternFill patternType="solid">
        <fgColor rgb="FFFFCCBC"/>
        <bgColor rgb="FFFFCCB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6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</border>
  </borders>
  <cellStyleXfs count="1">
    <xf borderId="0" fillId="0" fontId="0" numFmtId="0" applyAlignment="1" applyFont="1"/>
  </cellStyleXfs>
  <cellXfs count="2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Border="1" applyFont="1"/>
    <xf borderId="3" fillId="2" fontId="2" numFmtId="0" xfId="0" applyBorder="1" applyFont="1"/>
    <xf borderId="4" fillId="3" fontId="2" numFmtId="0" xfId="0" applyBorder="1" applyFill="1" applyFont="1"/>
    <xf borderId="5" fillId="3" fontId="2" numFmtId="0" xfId="0" applyBorder="1" applyFont="1"/>
    <xf borderId="6" fillId="3" fontId="2" numFmtId="0" xfId="0" applyBorder="1" applyFont="1"/>
    <xf borderId="7" fillId="2" fontId="3" numFmtId="0" xfId="0" applyAlignment="1" applyBorder="1" applyFont="1">
      <alignment horizontal="center" readingOrder="0" shrinkToFit="0" vertical="center" wrapText="1"/>
    </xf>
    <xf borderId="8" fillId="2" fontId="2" numFmtId="0" xfId="0" applyBorder="1" applyFont="1"/>
    <xf borderId="8" fillId="2" fontId="3" numFmtId="0" xfId="0" applyAlignment="1" applyBorder="1" applyFont="1">
      <alignment horizontal="center" readingOrder="0" shrinkToFit="0" vertical="center" wrapText="1"/>
    </xf>
    <xf borderId="9" fillId="2" fontId="2" numFmtId="0" xfId="0" applyBorder="1" applyFont="1"/>
    <xf borderId="10" fillId="3" fontId="4" numFmtId="0" xfId="0" applyAlignment="1" applyBorder="1" applyFont="1">
      <alignment horizontal="center" readingOrder="0" shrinkToFit="0" vertical="center" wrapText="1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3" fontId="5" numFmtId="164" xfId="0" applyAlignment="1" applyFont="1" applyNumberFormat="1">
      <alignment horizontal="center" vertical="center"/>
    </xf>
    <xf borderId="11" fillId="3" fontId="2" numFmtId="0" xfId="0" applyBorder="1" applyFont="1"/>
    <xf borderId="10" fillId="4" fontId="4" numFmtId="0" xfId="0" applyAlignment="1" applyBorder="1" applyFill="1" applyFont="1">
      <alignment horizontal="center" readingOrder="0" shrinkToFit="0" vertical="center" wrapText="1"/>
    </xf>
    <xf borderId="0" fillId="4" fontId="5" numFmtId="164" xfId="0" applyAlignment="1" applyFont="1" applyNumberForma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0" fillId="4" fontId="5" numFmtId="164" xfId="0" applyAlignment="1" applyFont="1" applyNumberFormat="1">
      <alignment horizontal="center" vertical="center"/>
    </xf>
    <xf borderId="11" fillId="4" fontId="2" numFmtId="0" xfId="0" applyBorder="1" applyFont="1"/>
    <xf borderId="0" fillId="3" fontId="5" numFmtId="0" xfId="0" applyAlignment="1" applyFont="1">
      <alignment horizontal="center" vertical="center"/>
    </xf>
    <xf borderId="1" fillId="4" fontId="6" numFmtId="0" xfId="0" applyAlignment="1" applyBorder="1" applyFont="1">
      <alignment horizontal="center" readingOrder="0" vertical="center"/>
    </xf>
    <xf borderId="2" fillId="4" fontId="2" numFmtId="0" xfId="0" applyBorder="1" applyFont="1"/>
    <xf borderId="2" fillId="4" fontId="7" numFmtId="164" xfId="0" applyAlignment="1" applyBorder="1" applyFont="1" applyNumberFormat="1">
      <alignment horizontal="center" vertical="center"/>
    </xf>
    <xf borderId="3" fillId="4" fontId="2" numFmtId="0" xfId="0" applyBorder="1" applyFont="1"/>
    <xf borderId="0" fillId="0" fontId="8" numFmtId="0" xfId="0" applyAlignment="1" applyFont="1">
      <alignment horizontal="center" vertical="center"/>
    </xf>
    <xf borderId="1" fillId="5" fontId="7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4" fillId="5" fontId="4" numFmtId="0" xfId="0" applyAlignment="1" applyBorder="1" applyFont="1">
      <alignment horizontal="center"/>
    </xf>
    <xf borderId="5" fillId="5" fontId="4" numFmtId="0" xfId="0" applyAlignment="1" applyBorder="1" applyFont="1">
      <alignment horizontal="center"/>
    </xf>
    <xf borderId="6" fillId="5" fontId="4" numFmtId="0" xfId="0" applyAlignment="1" applyBorder="1" applyFont="1">
      <alignment horizontal="center"/>
    </xf>
    <xf borderId="4" fillId="6" fontId="4" numFmtId="0" xfId="0" applyAlignment="1" applyBorder="1" applyFill="1" applyFont="1">
      <alignment horizontal="center"/>
    </xf>
    <xf borderId="4" fillId="3" fontId="5" numFmtId="0" xfId="0" applyAlignment="1" applyBorder="1" applyFont="1">
      <alignment horizontal="center"/>
    </xf>
    <xf borderId="5" fillId="3" fontId="5" numFmtId="164" xfId="0" applyAlignment="1" applyBorder="1" applyFont="1" applyNumberFormat="1">
      <alignment horizontal="center"/>
    </xf>
    <xf borderId="6" fillId="3" fontId="5" numFmtId="10" xfId="0" applyAlignment="1" applyBorder="1" applyFont="1" applyNumberFormat="1">
      <alignment horizontal="center"/>
    </xf>
    <xf borderId="10" fillId="3" fontId="5" numFmtId="0" xfId="0" applyAlignment="1" applyBorder="1" applyFont="1">
      <alignment horizontal="center"/>
    </xf>
    <xf borderId="11" fillId="0" fontId="2" numFmtId="0" xfId="0" applyBorder="1" applyFont="1"/>
    <xf borderId="0" fillId="3" fontId="5" numFmtId="164" xfId="0" applyAlignment="1" applyFont="1" applyNumberFormat="1">
      <alignment horizontal="center"/>
    </xf>
    <xf borderId="11" fillId="3" fontId="5" numFmtId="10" xfId="0" applyAlignment="1" applyBorder="1" applyFont="1" applyNumberFormat="1">
      <alignment horizontal="center"/>
    </xf>
    <xf borderId="10" fillId="7" fontId="5" numFmtId="0" xfId="0" applyAlignment="1" applyBorder="1" applyFill="1" applyFont="1">
      <alignment horizontal="center"/>
    </xf>
    <xf borderId="0" fillId="7" fontId="5" numFmtId="164" xfId="0" applyAlignment="1" applyFont="1" applyNumberFormat="1">
      <alignment horizontal="center"/>
    </xf>
    <xf borderId="11" fillId="7" fontId="5" numFmtId="10" xfId="0" applyAlignment="1" applyBorder="1" applyFont="1" applyNumberFormat="1">
      <alignment horizontal="center"/>
    </xf>
    <xf borderId="10" fillId="3" fontId="5" numFmtId="0" xfId="0" applyAlignment="1" applyBorder="1" applyFont="1">
      <alignment horizontal="center"/>
    </xf>
    <xf borderId="10" fillId="7" fontId="5" numFmtId="0" xfId="0" applyAlignment="1" applyBorder="1" applyFont="1">
      <alignment horizontal="center"/>
    </xf>
    <xf borderId="0" fillId="3" fontId="5" numFmtId="165" xfId="0" applyAlignment="1" applyFont="1" applyNumberFormat="1">
      <alignment horizontal="center"/>
    </xf>
    <xf borderId="4" fillId="7" fontId="5" numFmtId="0" xfId="0" applyAlignment="1" applyBorder="1" applyFont="1">
      <alignment horizontal="center"/>
    </xf>
    <xf borderId="5" fillId="7" fontId="5" numFmtId="165" xfId="0" applyAlignment="1" applyBorder="1" applyFont="1" applyNumberFormat="1">
      <alignment horizontal="center"/>
    </xf>
    <xf borderId="6" fillId="7" fontId="5" numFmtId="10" xfId="0" applyAlignment="1" applyBorder="1" applyFont="1" applyNumberFormat="1">
      <alignment horizontal="center"/>
    </xf>
    <xf borderId="4" fillId="6" fontId="4" numFmtId="0" xfId="0" applyAlignment="1" applyBorder="1" applyFont="1">
      <alignment horizontal="center"/>
    </xf>
    <xf borderId="4" fillId="3" fontId="5" numFmtId="0" xfId="0" applyAlignment="1" applyBorder="1" applyFont="1">
      <alignment horizontal="center"/>
    </xf>
    <xf borderId="4" fillId="6" fontId="4" numFmtId="0" xfId="0" applyAlignment="1" applyBorder="1" applyFont="1">
      <alignment horizontal="center" shrinkToFit="0" wrapText="1"/>
    </xf>
    <xf borderId="5" fillId="3" fontId="5" numFmtId="165" xfId="0" applyAlignment="1" applyBorder="1" applyFont="1" applyNumberFormat="1">
      <alignment horizontal="center"/>
    </xf>
    <xf borderId="10" fillId="5" fontId="9" numFmtId="0" xfId="0" applyAlignment="1" applyBorder="1" applyFont="1">
      <alignment horizontal="center"/>
    </xf>
    <xf borderId="0" fillId="5" fontId="9" numFmtId="164" xfId="0" applyAlignment="1" applyFont="1" applyNumberFormat="1">
      <alignment horizontal="center"/>
    </xf>
    <xf borderId="0" fillId="0" fontId="5" numFmtId="0" xfId="0" applyAlignment="1" applyFont="1">
      <alignment horizontal="center" vertical="center"/>
    </xf>
    <xf borderId="7" fillId="8" fontId="9" numFmtId="0" xfId="0" applyAlignment="1" applyBorder="1" applyFill="1" applyFont="1">
      <alignment horizontal="center" readingOrder="0" vertical="center"/>
    </xf>
    <xf borderId="9" fillId="8" fontId="2" numFmtId="0" xfId="0" applyBorder="1" applyFont="1"/>
    <xf borderId="1" fillId="3" fontId="4" numFmtId="0" xfId="0" applyAlignment="1" applyBorder="1" applyFont="1">
      <alignment horizontal="center" readingOrder="0" vertical="center"/>
    </xf>
    <xf borderId="3" fillId="3" fontId="5" numFmtId="164" xfId="0" applyAlignment="1" applyBorder="1" applyFont="1" applyNumberFormat="1">
      <alignment horizontal="center" readingOrder="0" vertical="center"/>
    </xf>
    <xf borderId="1" fillId="8" fontId="10" numFmtId="0" xfId="0" applyAlignment="1" applyBorder="1" applyFont="1">
      <alignment horizontal="center" readingOrder="0" vertical="center"/>
    </xf>
    <xf borderId="12" fillId="9" fontId="11" numFmtId="164" xfId="0" applyAlignment="1" applyBorder="1" applyFill="1" applyFont="1" applyNumberFormat="1">
      <alignment horizontal="center" vertical="center"/>
    </xf>
    <xf borderId="10" fillId="9" fontId="4" numFmtId="0" xfId="0" applyAlignment="1" applyBorder="1" applyFont="1">
      <alignment horizontal="center" readingOrder="0" vertical="center"/>
    </xf>
    <xf borderId="11" fillId="9" fontId="5" numFmtId="0" xfId="0" applyAlignment="1" applyBorder="1" applyFont="1">
      <alignment horizontal="center" readingOrder="0" vertical="center"/>
    </xf>
    <xf borderId="13" fillId="0" fontId="2" numFmtId="0" xfId="0" applyBorder="1" applyFont="1"/>
    <xf borderId="4" fillId="3" fontId="4" numFmtId="0" xfId="0" applyAlignment="1" applyBorder="1" applyFont="1">
      <alignment horizontal="center" readingOrder="0" vertical="center"/>
    </xf>
    <xf borderId="6" fillId="3" fontId="5" numFmtId="10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" fillId="8" fontId="7" numFmtId="0" xfId="0" applyAlignment="1" applyBorder="1" applyFont="1">
      <alignment horizontal="center" readingOrder="0" vertical="center"/>
    </xf>
    <xf borderId="2" fillId="8" fontId="2" numFmtId="0" xfId="0" applyBorder="1" applyFont="1"/>
    <xf borderId="3" fillId="8" fontId="2" numFmtId="0" xfId="0" applyBorder="1" applyFont="1"/>
    <xf borderId="14" fillId="9" fontId="4" numFmtId="0" xfId="0" applyAlignment="1" applyBorder="1" applyFont="1">
      <alignment horizontal="center" readingOrder="0" shrinkToFit="0" vertical="center" wrapText="1"/>
    </xf>
    <xf borderId="15" fillId="3" fontId="4" numFmtId="0" xfId="0" applyAlignment="1" applyBorder="1" applyFont="1">
      <alignment horizontal="center" readingOrder="0" vertical="center"/>
    </xf>
    <xf borderId="15" fillId="3" fontId="5" numFmtId="0" xfId="0" applyAlignment="1" applyBorder="1" applyFont="1">
      <alignment horizontal="center" vertical="center"/>
    </xf>
    <xf borderId="15" fillId="3" fontId="5" numFmtId="164" xfId="0" applyAlignment="1" applyBorder="1" applyFont="1" applyNumberFormat="1">
      <alignment horizontal="center" vertical="center"/>
    </xf>
    <xf borderId="15" fillId="9" fontId="4" numFmtId="0" xfId="0" applyAlignment="1" applyBorder="1" applyFont="1">
      <alignment horizontal="center" readingOrder="0" vertical="center"/>
    </xf>
    <xf borderId="15" fillId="9" fontId="5" numFmtId="164" xfId="0" applyAlignment="1" applyBorder="1" applyFont="1" applyNumberFormat="1">
      <alignment horizontal="center" vertical="center"/>
    </xf>
    <xf borderId="15" fillId="3" fontId="4" numFmtId="0" xfId="0" applyAlignment="1" applyBorder="1" applyFont="1">
      <alignment horizontal="center" vertical="center"/>
    </xf>
    <xf borderId="15" fillId="9" fontId="4" numFmtId="0" xfId="0" applyAlignment="1" applyBorder="1" applyFont="1">
      <alignment horizontal="center" vertical="center"/>
    </xf>
    <xf borderId="13" fillId="9" fontId="4" numFmtId="0" xfId="0" applyAlignment="1" applyBorder="1" applyFont="1">
      <alignment horizontal="center" vertical="center"/>
    </xf>
    <xf borderId="13" fillId="9" fontId="5" numFmtId="164" xfId="0" applyAlignment="1" applyBorder="1" applyFont="1" applyNumberFormat="1">
      <alignment horizontal="center" vertical="center"/>
    </xf>
    <xf borderId="1" fillId="8" fontId="1" numFmtId="0" xfId="0" applyAlignment="1" applyBorder="1" applyFont="1">
      <alignment horizontal="center" readingOrder="0" vertical="center"/>
    </xf>
    <xf borderId="14" fillId="8" fontId="11" numFmtId="0" xfId="0" applyAlignment="1" applyBorder="1" applyFont="1">
      <alignment horizontal="center" readingOrder="0" vertical="center"/>
    </xf>
    <xf borderId="7" fillId="8" fontId="11" numFmtId="0" xfId="0" applyAlignment="1" applyBorder="1" applyFont="1">
      <alignment horizontal="center" readingOrder="0" vertical="center"/>
    </xf>
    <xf borderId="8" fillId="8" fontId="11" numFmtId="0" xfId="0" applyAlignment="1" applyBorder="1" applyFont="1">
      <alignment horizontal="center" readingOrder="0" vertical="center"/>
    </xf>
    <xf borderId="9" fillId="8" fontId="11" numFmtId="0" xfId="0" applyAlignment="1" applyBorder="1" applyFont="1">
      <alignment horizontal="center" readingOrder="0" vertical="center"/>
    </xf>
    <xf borderId="1" fillId="8" fontId="12" numFmtId="0" xfId="0" applyAlignment="1" applyBorder="1" applyFont="1">
      <alignment horizontal="center" readingOrder="0" vertical="center"/>
    </xf>
    <xf borderId="12" fillId="3" fontId="13" numFmtId="0" xfId="0" applyAlignment="1" applyBorder="1" applyFont="1">
      <alignment horizontal="center" readingOrder="0" textRotation="90" vertical="center"/>
    </xf>
    <xf borderId="0" fillId="3" fontId="14" numFmtId="0" xfId="0" applyAlignment="1" applyFont="1">
      <alignment horizontal="center" readingOrder="0"/>
    </xf>
    <xf borderId="0" fillId="3" fontId="14" numFmtId="164" xfId="0" applyAlignment="1" applyFont="1" applyNumberFormat="1">
      <alignment horizontal="center" readingOrder="0" vertical="center"/>
    </xf>
    <xf borderId="0" fillId="3" fontId="14" numFmtId="0" xfId="0" applyAlignment="1" applyFont="1">
      <alignment horizontal="center" readingOrder="0" vertical="center"/>
    </xf>
    <xf borderId="0" fillId="3" fontId="14" numFmtId="164" xfId="0" applyAlignment="1" applyFont="1" applyNumberFormat="1">
      <alignment horizontal="center" vertical="center"/>
    </xf>
    <xf borderId="11" fillId="3" fontId="14" numFmtId="0" xfId="0" applyAlignment="1" applyBorder="1" applyFont="1">
      <alignment horizontal="center" vertical="center"/>
    </xf>
    <xf borderId="15" fillId="9" fontId="2" numFmtId="0" xfId="0" applyBorder="1" applyFont="1"/>
    <xf borderId="0" fillId="9" fontId="14" numFmtId="0" xfId="0" applyAlignment="1" applyFont="1">
      <alignment horizontal="center" readingOrder="0"/>
    </xf>
    <xf borderId="0" fillId="9" fontId="14" numFmtId="164" xfId="0" applyAlignment="1" applyFont="1" applyNumberFormat="1">
      <alignment horizontal="center" readingOrder="0" vertical="center"/>
    </xf>
    <xf borderId="0" fillId="9" fontId="14" numFmtId="0" xfId="0" applyAlignment="1" applyFont="1">
      <alignment horizontal="center" readingOrder="0" vertical="center"/>
    </xf>
    <xf borderId="0" fillId="9" fontId="14" numFmtId="164" xfId="0" applyAlignment="1" applyFont="1" applyNumberFormat="1">
      <alignment horizontal="center" vertical="center"/>
    </xf>
    <xf borderId="11" fillId="9" fontId="14" numFmtId="0" xfId="0" applyAlignment="1" applyBorder="1" applyFont="1">
      <alignment horizontal="center" vertical="center"/>
    </xf>
    <xf borderId="1" fillId="9" fontId="15" numFmtId="164" xfId="0" applyAlignment="1" applyBorder="1" applyFont="1" applyNumberFormat="1">
      <alignment horizontal="center" vertical="center"/>
    </xf>
    <xf borderId="2" fillId="9" fontId="2" numFmtId="0" xfId="0" applyBorder="1" applyFont="1"/>
    <xf borderId="3" fillId="9" fontId="2" numFmtId="0" xfId="0" applyBorder="1" applyFont="1"/>
    <xf borderId="13" fillId="3" fontId="2" numFmtId="0" xfId="0" applyBorder="1" applyFont="1"/>
    <xf borderId="10" fillId="3" fontId="2" numFmtId="0" xfId="0" applyBorder="1" applyFont="1"/>
    <xf borderId="0" fillId="0" fontId="16" numFmtId="0" xfId="0" applyAlignment="1" applyFont="1">
      <alignment horizontal="center" readingOrder="0" shrinkToFit="0" wrapText="1"/>
    </xf>
    <xf borderId="0" fillId="0" fontId="16" numFmtId="166" xfId="0" applyAlignment="1" applyFont="1" applyNumberFormat="1">
      <alignment horizontal="right" readingOrder="0" shrinkToFit="0" wrapText="1"/>
    </xf>
    <xf borderId="12" fillId="9" fontId="13" numFmtId="0" xfId="0" applyAlignment="1" applyBorder="1" applyFont="1">
      <alignment horizontal="center" readingOrder="0" textRotation="90" vertical="center"/>
    </xf>
    <xf borderId="1" fillId="9" fontId="17" numFmtId="0" xfId="0" applyAlignment="1" applyBorder="1" applyFont="1">
      <alignment horizontal="center" readingOrder="0"/>
    </xf>
    <xf borderId="2" fillId="9" fontId="14" numFmtId="164" xfId="0" applyAlignment="1" applyBorder="1" applyFont="1" applyNumberFormat="1">
      <alignment horizontal="center" readingOrder="0" vertical="center"/>
    </xf>
    <xf borderId="2" fillId="9" fontId="14" numFmtId="0" xfId="0" applyAlignment="1" applyBorder="1" applyFont="1">
      <alignment horizontal="center" readingOrder="0" vertical="center"/>
    </xf>
    <xf borderId="2" fillId="9" fontId="14" numFmtId="164" xfId="0" applyAlignment="1" applyBorder="1" applyFont="1" applyNumberFormat="1">
      <alignment horizontal="center" vertical="center"/>
    </xf>
    <xf borderId="3" fillId="9" fontId="14" numFmtId="0" xfId="0" applyAlignment="1" applyBorder="1" applyFont="1">
      <alignment horizontal="center" vertical="center"/>
    </xf>
    <xf borderId="4" fillId="9" fontId="2" numFmtId="0" xfId="0" applyBorder="1" applyFont="1"/>
    <xf borderId="5" fillId="9" fontId="2" numFmtId="0" xfId="0" applyBorder="1" applyFont="1"/>
    <xf borderId="6" fillId="9" fontId="2" numFmtId="0" xfId="0" applyBorder="1" applyFont="1"/>
    <xf borderId="15" fillId="3" fontId="2" numFmtId="0" xfId="0" applyBorder="1" applyFont="1"/>
    <xf borderId="10" fillId="3" fontId="17" numFmtId="0" xfId="0" applyAlignment="1" applyBorder="1" applyFont="1">
      <alignment horizontal="center" readingOrder="0"/>
    </xf>
    <xf borderId="10" fillId="9" fontId="17" numFmtId="0" xfId="0" applyAlignment="1" applyBorder="1" applyFont="1">
      <alignment horizontal="center" readingOrder="0"/>
    </xf>
    <xf borderId="10" fillId="3" fontId="14" numFmtId="0" xfId="0" applyAlignment="1" applyBorder="1" applyFont="1">
      <alignment horizontal="center" readingOrder="0" vertical="center"/>
    </xf>
    <xf borderId="0" fillId="0" fontId="8" numFmtId="164" xfId="0" applyFont="1" applyNumberFormat="1"/>
    <xf borderId="10" fillId="9" fontId="14" numFmtId="0" xfId="0" applyAlignment="1" applyBorder="1" applyFont="1">
      <alignment horizontal="center" readingOrder="0" vertical="center"/>
    </xf>
    <xf borderId="10" fillId="3" fontId="17" numFmtId="0" xfId="0" applyAlignment="1" applyBorder="1" applyFont="1">
      <alignment horizontal="center" readingOrder="0" shrinkToFit="0" wrapText="1"/>
    </xf>
    <xf borderId="0" fillId="0" fontId="16" numFmtId="165" xfId="0" applyAlignment="1" applyFont="1" applyNumberFormat="1">
      <alignment horizontal="right" readingOrder="0" shrinkToFit="0" wrapText="1"/>
    </xf>
    <xf borderId="13" fillId="9" fontId="2" numFmtId="0" xfId="0" applyBorder="1" applyFont="1"/>
    <xf borderId="4" fillId="9" fontId="17" numFmtId="0" xfId="0" applyAlignment="1" applyBorder="1" applyFont="1">
      <alignment horizontal="center" readingOrder="0" shrinkToFit="0" wrapText="1"/>
    </xf>
    <xf borderId="5" fillId="9" fontId="14" numFmtId="164" xfId="0" applyAlignment="1" applyBorder="1" applyFont="1" applyNumberFormat="1">
      <alignment horizontal="center" readingOrder="0" vertical="center"/>
    </xf>
    <xf borderId="5" fillId="9" fontId="14" numFmtId="0" xfId="0" applyAlignment="1" applyBorder="1" applyFont="1">
      <alignment horizontal="center" readingOrder="0" vertical="center"/>
    </xf>
    <xf borderId="5" fillId="9" fontId="14" numFmtId="164" xfId="0" applyAlignment="1" applyBorder="1" applyFont="1" applyNumberFormat="1">
      <alignment horizontal="center" vertical="center"/>
    </xf>
    <xf borderId="6" fillId="9" fontId="14" numFmtId="0" xfId="0" applyAlignment="1" applyBorder="1" applyFont="1">
      <alignment horizontal="center" vertical="center"/>
    </xf>
    <xf borderId="1" fillId="3" fontId="17" numFmtId="0" xfId="0" applyAlignment="1" applyBorder="1" applyFont="1">
      <alignment horizontal="center" readingOrder="0" shrinkToFit="0" wrapText="1"/>
    </xf>
    <xf borderId="2" fillId="3" fontId="14" numFmtId="164" xfId="0" applyAlignment="1" applyBorder="1" applyFont="1" applyNumberFormat="1">
      <alignment horizontal="center" readingOrder="0" vertical="center"/>
    </xf>
    <xf borderId="2" fillId="3" fontId="14" numFmtId="0" xfId="0" applyAlignment="1" applyBorder="1" applyFont="1">
      <alignment horizontal="center" readingOrder="0" vertical="center"/>
    </xf>
    <xf borderId="2" fillId="3" fontId="14" numFmtId="164" xfId="0" applyAlignment="1" applyBorder="1" applyFont="1" applyNumberFormat="1">
      <alignment horizontal="center" vertical="center"/>
    </xf>
    <xf borderId="3" fillId="3" fontId="14" numFmtId="0" xfId="0" applyAlignment="1" applyBorder="1" applyFont="1">
      <alignment horizontal="center" vertical="center"/>
    </xf>
    <xf borderId="10" fillId="9" fontId="17" numFmtId="0" xfId="0" applyAlignment="1" applyBorder="1" applyFont="1">
      <alignment horizontal="center" readingOrder="0" shrinkToFit="0" wrapText="1"/>
    </xf>
    <xf borderId="0" fillId="0" fontId="16" numFmtId="0" xfId="0" applyAlignment="1" applyFont="1">
      <alignment horizontal="right" readingOrder="0" shrinkToFit="0" wrapText="1"/>
    </xf>
    <xf borderId="4" fillId="3" fontId="17" numFmtId="0" xfId="0" applyAlignment="1" applyBorder="1" applyFont="1">
      <alignment horizontal="center" readingOrder="0" shrinkToFit="0" wrapText="1"/>
    </xf>
    <xf borderId="5" fillId="3" fontId="14" numFmtId="164" xfId="0" applyAlignment="1" applyBorder="1" applyFont="1" applyNumberFormat="1">
      <alignment horizontal="center" readingOrder="0" vertical="center"/>
    </xf>
    <xf borderId="5" fillId="3" fontId="14" numFmtId="0" xfId="0" applyAlignment="1" applyBorder="1" applyFont="1">
      <alignment horizontal="center" readingOrder="0" vertical="center"/>
    </xf>
    <xf borderId="5" fillId="3" fontId="14" numFmtId="164" xfId="0" applyAlignment="1" applyBorder="1" applyFont="1" applyNumberFormat="1">
      <alignment horizontal="center" vertical="center"/>
    </xf>
    <xf borderId="6" fillId="3" fontId="14" numFmtId="0" xfId="0" applyAlignment="1" applyBorder="1" applyFont="1">
      <alignment horizontal="center" vertical="center"/>
    </xf>
    <xf borderId="1" fillId="9" fontId="17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center" shrinkToFit="0" wrapText="1"/>
    </xf>
    <xf borderId="0" fillId="0" fontId="16" numFmtId="0" xfId="0" applyAlignment="1" applyFont="1">
      <alignment horizontal="left" readingOrder="0" shrinkToFit="0" wrapText="1"/>
    </xf>
    <xf borderId="1" fillId="10" fontId="1" numFmtId="0" xfId="0" applyAlignment="1" applyBorder="1" applyFill="1" applyFont="1">
      <alignment horizontal="center" readingOrder="0" vertical="center"/>
    </xf>
    <xf borderId="14" fillId="10" fontId="11" numFmtId="0" xfId="0" applyAlignment="1" applyBorder="1" applyFont="1">
      <alignment horizontal="center" readingOrder="0" vertical="center"/>
    </xf>
    <xf borderId="7" fillId="10" fontId="11" numFmtId="0" xfId="0" applyAlignment="1" applyBorder="1" applyFont="1">
      <alignment horizontal="center" readingOrder="0" vertical="center"/>
    </xf>
    <xf borderId="8" fillId="10" fontId="11" numFmtId="0" xfId="0" applyAlignment="1" applyBorder="1" applyFont="1">
      <alignment horizontal="center" readingOrder="0" vertical="center"/>
    </xf>
    <xf borderId="9" fillId="10" fontId="11" numFmtId="0" xfId="0" applyAlignment="1" applyBorder="1" applyFont="1">
      <alignment horizontal="center" readingOrder="0" vertical="center"/>
    </xf>
    <xf borderId="1" fillId="10" fontId="12" numFmtId="0" xfId="0" applyAlignment="1" applyBorder="1" applyFont="1">
      <alignment horizontal="center" readingOrder="0" vertical="center"/>
    </xf>
    <xf borderId="2" fillId="10" fontId="2" numFmtId="0" xfId="0" applyBorder="1" applyFont="1"/>
    <xf borderId="3" fillId="10" fontId="2" numFmtId="0" xfId="0" applyBorder="1" applyFont="1"/>
    <xf borderId="15" fillId="3" fontId="18" numFmtId="0" xfId="0" applyAlignment="1" applyBorder="1" applyFont="1">
      <alignment horizontal="center" readingOrder="0" textRotation="0" vertical="center"/>
    </xf>
    <xf borderId="15" fillId="11" fontId="2" numFmtId="0" xfId="0" applyBorder="1" applyFill="1" applyFont="1"/>
    <xf borderId="10" fillId="11" fontId="14" numFmtId="0" xfId="0" applyAlignment="1" applyBorder="1" applyFont="1">
      <alignment horizontal="center" readingOrder="0" vertical="center"/>
    </xf>
    <xf borderId="0" fillId="11" fontId="14" numFmtId="164" xfId="0" applyAlignment="1" applyFont="1" applyNumberFormat="1">
      <alignment horizontal="center" readingOrder="0" vertical="center"/>
    </xf>
    <xf borderId="0" fillId="11" fontId="14" numFmtId="0" xfId="0" applyAlignment="1" applyFont="1">
      <alignment horizontal="center" readingOrder="0" vertical="center"/>
    </xf>
    <xf borderId="0" fillId="11" fontId="14" numFmtId="164" xfId="0" applyAlignment="1" applyFont="1" applyNumberFormat="1">
      <alignment horizontal="center" vertical="center"/>
    </xf>
    <xf borderId="11" fillId="11" fontId="14" numFmtId="0" xfId="0" applyAlignment="1" applyBorder="1" applyFont="1">
      <alignment horizontal="center" vertical="center"/>
    </xf>
    <xf borderId="1" fillId="11" fontId="15" numFmtId="164" xfId="0" applyAlignment="1" applyBorder="1" applyFont="1" applyNumberFormat="1">
      <alignment horizontal="center" vertical="center"/>
    </xf>
    <xf borderId="2" fillId="11" fontId="2" numFmtId="0" xfId="0" applyBorder="1" applyFont="1"/>
    <xf borderId="3" fillId="11" fontId="2" numFmtId="0" xfId="0" applyBorder="1" applyFont="1"/>
    <xf borderId="4" fillId="11" fontId="2" numFmtId="0" xfId="0" applyBorder="1" applyFont="1"/>
    <xf borderId="5" fillId="11" fontId="2" numFmtId="0" xfId="0" applyBorder="1" applyFont="1"/>
    <xf borderId="6" fillId="11" fontId="2" numFmtId="0" xfId="0" applyBorder="1" applyFont="1"/>
    <xf borderId="15" fillId="11" fontId="18" numFmtId="0" xfId="0" applyAlignment="1" applyBorder="1" applyFont="1">
      <alignment horizontal="center" readingOrder="0" textRotation="0" vertical="center"/>
    </xf>
    <xf borderId="15" fillId="11" fontId="18" numFmtId="0" xfId="0" applyAlignment="1" applyBorder="1" applyFont="1">
      <alignment horizontal="center" readingOrder="0" textRotation="90" vertical="center"/>
    </xf>
    <xf borderId="15" fillId="11" fontId="18" numFmtId="0" xfId="0" applyAlignment="1" applyBorder="1" applyFont="1">
      <alignment horizontal="center" readingOrder="0" vertical="center"/>
    </xf>
    <xf borderId="10" fillId="3" fontId="18" numFmtId="0" xfId="0" applyAlignment="1" applyBorder="1" applyFont="1">
      <alignment horizontal="center" readingOrder="0" vertical="center"/>
    </xf>
    <xf borderId="10" fillId="11" fontId="17" numFmtId="0" xfId="0" applyAlignment="1" applyBorder="1" applyFont="1">
      <alignment horizontal="center" readingOrder="0" shrinkToFit="0" wrapText="1"/>
    </xf>
    <xf borderId="10" fillId="11" fontId="2" numFmtId="0" xfId="0" applyBorder="1" applyFont="1"/>
    <xf borderId="10" fillId="3" fontId="14" numFmtId="0" xfId="0" applyAlignment="1" applyBorder="1" applyFont="1">
      <alignment horizontal="center" shrinkToFit="0" vertical="bottom" wrapText="1"/>
    </xf>
    <xf borderId="0" fillId="3" fontId="14" numFmtId="164" xfId="0" applyAlignment="1" applyFont="1" applyNumberFormat="1">
      <alignment horizontal="center"/>
    </xf>
    <xf borderId="0" fillId="3" fontId="14" numFmtId="0" xfId="0" applyAlignment="1" applyFont="1">
      <alignment horizontal="center"/>
    </xf>
    <xf borderId="10" fillId="11" fontId="14" numFmtId="0" xfId="0" applyAlignment="1" applyBorder="1" applyFont="1">
      <alignment horizontal="center" shrinkToFit="0" vertical="bottom" wrapText="1"/>
    </xf>
    <xf borderId="0" fillId="11" fontId="14" numFmtId="164" xfId="0" applyAlignment="1" applyFont="1" applyNumberFormat="1">
      <alignment horizontal="center"/>
    </xf>
    <xf borderId="0" fillId="11" fontId="14" numFmtId="0" xfId="0" applyAlignment="1" applyFont="1">
      <alignment horizontal="center"/>
    </xf>
    <xf borderId="15" fillId="0" fontId="8" numFmtId="0" xfId="0" applyAlignment="1" applyBorder="1" applyFont="1">
      <alignment readingOrder="0" vertical="center"/>
    </xf>
    <xf borderId="15" fillId="3" fontId="18" numFmtId="0" xfId="0" applyAlignment="1" applyBorder="1" applyFont="1">
      <alignment horizontal="center" readingOrder="0" vertical="center"/>
    </xf>
    <xf borderId="13" fillId="11" fontId="18" numFmtId="0" xfId="0" applyAlignment="1" applyBorder="1" applyFont="1">
      <alignment horizontal="center" readingOrder="0" vertical="center"/>
    </xf>
    <xf borderId="4" fillId="11" fontId="14" numFmtId="0" xfId="0" applyAlignment="1" applyBorder="1" applyFont="1">
      <alignment horizontal="center" readingOrder="0" vertical="center"/>
    </xf>
    <xf borderId="5" fillId="11" fontId="14" numFmtId="164" xfId="0" applyAlignment="1" applyBorder="1" applyFont="1" applyNumberFormat="1">
      <alignment horizontal="center" readingOrder="0" vertical="center"/>
    </xf>
    <xf borderId="5" fillId="11" fontId="14" numFmtId="0" xfId="0" applyAlignment="1" applyBorder="1" applyFont="1">
      <alignment horizontal="center" readingOrder="0" vertical="center"/>
    </xf>
    <xf borderId="5" fillId="11" fontId="14" numFmtId="164" xfId="0" applyAlignment="1" applyBorder="1" applyFont="1" applyNumberFormat="1">
      <alignment horizontal="center" vertical="center"/>
    </xf>
    <xf borderId="6" fillId="11" fontId="14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12" fontId="19" numFmtId="0" xfId="0" applyAlignment="1" applyFill="1" applyFont="1">
      <alignment horizontal="center" readingOrder="0" vertical="center"/>
    </xf>
    <xf borderId="10" fillId="3" fontId="5" numFmtId="0" xfId="0" applyAlignment="1" applyBorder="1" applyFont="1">
      <alignment horizontal="center" readingOrder="0" vertical="center"/>
    </xf>
    <xf borderId="11" fillId="3" fontId="5" numFmtId="164" xfId="0" applyAlignment="1" applyBorder="1" applyFont="1" applyNumberFormat="1">
      <alignment horizontal="center" readingOrder="0" vertical="center"/>
    </xf>
    <xf borderId="15" fillId="3" fontId="4" numFmtId="164" xfId="0" applyAlignment="1" applyBorder="1" applyFont="1" applyNumberFormat="1">
      <alignment horizontal="center" vertical="center"/>
    </xf>
    <xf borderId="10" fillId="9" fontId="5" numFmtId="0" xfId="0" applyAlignment="1" applyBorder="1" applyFont="1">
      <alignment horizontal="center" readingOrder="0" vertical="center"/>
    </xf>
    <xf borderId="11" fillId="9" fontId="2" numFmtId="0" xfId="0" applyBorder="1" applyFont="1"/>
    <xf borderId="11" fillId="9" fontId="5" numFmtId="164" xfId="0" applyAlignment="1" applyBorder="1" applyFont="1" applyNumberFormat="1">
      <alignment horizontal="center" readingOrder="0" vertical="center"/>
    </xf>
    <xf borderId="15" fillId="9" fontId="4" numFmtId="164" xfId="0" applyAlignment="1" applyBorder="1" applyFont="1" applyNumberFormat="1">
      <alignment horizontal="center" vertical="center"/>
    </xf>
    <xf borderId="15" fillId="3" fontId="5" numFmtId="164" xfId="0" applyAlignment="1" applyBorder="1" applyFont="1" applyNumberFormat="1">
      <alignment horizontal="center" readingOrder="0" vertical="center"/>
    </xf>
    <xf borderId="4" fillId="13" fontId="11" numFmtId="0" xfId="0" applyAlignment="1" applyBorder="1" applyFill="1" applyFont="1">
      <alignment horizontal="center" readingOrder="0" vertical="center"/>
    </xf>
    <xf borderId="6" fillId="13" fontId="2" numFmtId="0" xfId="0" applyBorder="1" applyFont="1"/>
    <xf borderId="6" fillId="13" fontId="4" numFmtId="164" xfId="0" applyAlignment="1" applyBorder="1" applyFont="1" applyNumberFormat="1">
      <alignment horizontal="center" vertical="center"/>
    </xf>
    <xf borderId="13" fillId="13" fontId="4" numFmtId="164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readingOrder="0" vertical="center"/>
    </xf>
    <xf borderId="9" fillId="10" fontId="2" numFmtId="0" xfId="0" applyBorder="1" applyFont="1"/>
    <xf borderId="10" fillId="11" fontId="5" numFmtId="0" xfId="0" applyAlignment="1" applyBorder="1" applyFont="1">
      <alignment horizontal="center" readingOrder="0" vertical="center"/>
    </xf>
    <xf borderId="11" fillId="11" fontId="2" numFmtId="0" xfId="0" applyBorder="1" applyFont="1"/>
    <xf borderId="15" fillId="11" fontId="5" numFmtId="164" xfId="0" applyAlignment="1" applyBorder="1" applyFont="1" applyNumberFormat="1">
      <alignment horizontal="center" vertical="center"/>
    </xf>
    <xf borderId="10" fillId="3" fontId="5" numFmtId="0" xfId="0" applyAlignment="1" applyBorder="1" applyFont="1">
      <alignment horizontal="center" readingOrder="0" shrinkToFit="0" vertical="center" wrapText="1"/>
    </xf>
    <xf borderId="15" fillId="11" fontId="5" numFmtId="164" xfId="0" applyAlignment="1" applyBorder="1" applyFont="1" applyNumberFormat="1">
      <alignment horizontal="center" readingOrder="0" vertical="center"/>
    </xf>
    <xf borderId="10" fillId="11" fontId="5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vertical="center"/>
    </xf>
    <xf borderId="3" fillId="3" fontId="2" numFmtId="0" xfId="0" applyBorder="1" applyFont="1"/>
    <xf borderId="12" fillId="3" fontId="4" numFmtId="164" xfId="0" applyAlignment="1" applyBorder="1" applyFont="1" applyNumberFormat="1">
      <alignment horizontal="center" vertical="center"/>
    </xf>
    <xf borderId="10" fillId="14" fontId="11" numFmtId="0" xfId="0" applyAlignment="1" applyBorder="1" applyFill="1" applyFont="1">
      <alignment horizontal="center" readingOrder="0" vertical="center"/>
    </xf>
    <xf borderId="15" fillId="14" fontId="4" numFmtId="164" xfId="0" applyAlignment="1" applyBorder="1" applyFont="1" applyNumberFormat="1">
      <alignment horizontal="center" vertical="center"/>
    </xf>
    <xf borderId="10" fillId="3" fontId="11" numFmtId="0" xfId="0" applyAlignment="1" applyBorder="1" applyFont="1">
      <alignment horizontal="center" readingOrder="0" vertical="center"/>
    </xf>
    <xf borderId="15" fillId="3" fontId="4" numFmtId="164" xfId="0" applyAlignment="1" applyBorder="1" applyFont="1" applyNumberFormat="1">
      <alignment horizontal="center" readingOrder="0" vertical="center"/>
    </xf>
    <xf borderId="4" fillId="14" fontId="11" numFmtId="0" xfId="0" applyAlignment="1" applyBorder="1" applyFont="1">
      <alignment horizontal="center" readingOrder="0" vertical="center"/>
    </xf>
    <xf borderId="6" fillId="14" fontId="2" numFmtId="0" xfId="0" applyBorder="1" applyFont="1"/>
    <xf borderId="13" fillId="14" fontId="4" numFmtId="164" xfId="0" applyAlignment="1" applyBorder="1" applyFont="1" applyNumberFormat="1">
      <alignment horizontal="center" vertical="center"/>
    </xf>
    <xf borderId="0" fillId="0" fontId="8" numFmtId="0" xfId="0" applyAlignment="1" applyFont="1">
      <alignment readingOrder="0"/>
    </xf>
    <xf borderId="1" fillId="15" fontId="20" numFmtId="0" xfId="0" applyAlignment="1" applyBorder="1" applyFill="1" applyFont="1">
      <alignment horizontal="center" readingOrder="0" vertical="center"/>
    </xf>
    <xf borderId="10" fillId="0" fontId="2" numFmtId="0" xfId="0" applyBorder="1" applyFont="1"/>
    <xf borderId="7" fillId="16" fontId="9" numFmtId="0" xfId="0" applyAlignment="1" applyBorder="1" applyFill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4" fillId="16" fontId="11" numFmtId="164" xfId="0" applyAlignment="1" applyBorder="1" applyFont="1" applyNumberFormat="1">
      <alignment horizontal="center" readingOrder="0" vertical="center"/>
    </xf>
    <xf borderId="10" fillId="3" fontId="17" numFmtId="0" xfId="0" applyAlignment="1" applyBorder="1" applyFont="1">
      <alignment horizontal="left" readingOrder="0" vertical="center"/>
    </xf>
    <xf borderId="15" fillId="3" fontId="14" numFmtId="164" xfId="0" applyAlignment="1" applyBorder="1" applyFont="1" applyNumberFormat="1">
      <alignment horizontal="center" readingOrder="0" vertical="center"/>
    </xf>
    <xf borderId="14" fillId="16" fontId="11" numFmtId="164" xfId="0" applyAlignment="1" applyBorder="1" applyFont="1" applyNumberFormat="1">
      <alignment horizontal="center" vertical="center"/>
    </xf>
    <xf borderId="10" fillId="3" fontId="14" numFmtId="0" xfId="0" applyAlignment="1" applyBorder="1" applyFont="1">
      <alignment horizontal="left" readingOrder="0" vertical="center"/>
    </xf>
    <xf borderId="0" fillId="0" fontId="14" numFmtId="0" xfId="0" applyAlignment="1" applyFont="1">
      <alignment horizontal="center" readingOrder="0" vertical="center"/>
    </xf>
    <xf borderId="10" fillId="17" fontId="14" numFmtId="0" xfId="0" applyAlignment="1" applyBorder="1" applyFill="1" applyFont="1">
      <alignment horizontal="left" readingOrder="0" vertical="center"/>
    </xf>
    <xf borderId="11" fillId="17" fontId="2" numFmtId="0" xfId="0" applyBorder="1" applyFont="1"/>
    <xf borderId="15" fillId="17" fontId="14" numFmtId="164" xfId="0" applyAlignment="1" applyBorder="1" applyFont="1" applyNumberFormat="1">
      <alignment horizontal="center" readingOrder="0" vertical="center"/>
    </xf>
    <xf borderId="15" fillId="17" fontId="14" numFmtId="164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7" fillId="18" fontId="9" numFmtId="0" xfId="0" applyAlignment="1" applyBorder="1" applyFill="1" applyFont="1">
      <alignment horizontal="center" readingOrder="0" vertical="center"/>
    </xf>
    <xf borderId="14" fillId="18" fontId="5" numFmtId="164" xfId="0" applyAlignment="1" applyBorder="1" applyFont="1" applyNumberFormat="1">
      <alignment horizontal="center" vertical="center"/>
    </xf>
    <xf borderId="14" fillId="18" fontId="11" numFmtId="164" xfId="0" applyAlignment="1" applyBorder="1" applyFont="1" applyNumberFormat="1">
      <alignment horizontal="center" vertical="center"/>
    </xf>
    <xf borderId="10" fillId="0" fontId="14" numFmtId="0" xfId="0" applyAlignment="1" applyBorder="1" applyFont="1">
      <alignment horizontal="left" readingOrder="0" vertical="center"/>
    </xf>
    <xf borderId="15" fillId="0" fontId="14" numFmtId="164" xfId="0" applyAlignment="1" applyBorder="1" applyFont="1" applyNumberFormat="1">
      <alignment horizontal="center" readingOrder="0" vertical="center"/>
    </xf>
    <xf borderId="7" fillId="19" fontId="9" numFmtId="0" xfId="0" applyAlignment="1" applyBorder="1" applyFill="1" applyFont="1">
      <alignment horizontal="center" readingOrder="0" vertical="center"/>
    </xf>
    <xf borderId="14" fillId="19" fontId="11" numFmtId="164" xfId="0" applyAlignment="1" applyBorder="1" applyFont="1" applyNumberFormat="1">
      <alignment horizontal="center" vertical="center"/>
    </xf>
    <xf borderId="7" fillId="20" fontId="9" numFmtId="0" xfId="0" applyAlignment="1" applyBorder="1" applyFill="1" applyFont="1">
      <alignment horizontal="center" readingOrder="0" vertical="center"/>
    </xf>
    <xf borderId="14" fillId="20" fontId="4" numFmtId="164" xfId="0" applyAlignment="1" applyBorder="1" applyFont="1" applyNumberFormat="1">
      <alignment horizontal="center" vertical="center"/>
    </xf>
    <xf borderId="14" fillId="20" fontId="11" numFmtId="164" xfId="0" applyAlignment="1" applyBorder="1" applyFont="1" applyNumberFormat="1">
      <alignment horizontal="center" vertical="center"/>
    </xf>
    <xf borderId="7" fillId="21" fontId="9" numFmtId="0" xfId="0" applyAlignment="1" applyBorder="1" applyFill="1" applyFont="1">
      <alignment horizontal="center" readingOrder="0" vertical="center"/>
    </xf>
    <xf borderId="14" fillId="21" fontId="11" numFmtId="164" xfId="0" applyAlignment="1" applyBorder="1" applyFont="1" applyNumberFormat="1">
      <alignment horizontal="center" vertical="center"/>
    </xf>
    <xf borderId="7" fillId="22" fontId="9" numFmtId="0" xfId="0" applyAlignment="1" applyBorder="1" applyFill="1" applyFont="1">
      <alignment horizontal="center" readingOrder="0" vertical="center"/>
    </xf>
    <xf borderId="14" fillId="22" fontId="11" numFmtId="164" xfId="0" applyAlignment="1" applyBorder="1" applyFont="1" applyNumberFormat="1">
      <alignment horizontal="center" vertical="center"/>
    </xf>
    <xf borderId="7" fillId="23" fontId="9" numFmtId="0" xfId="0" applyAlignment="1" applyBorder="1" applyFill="1" applyFont="1">
      <alignment horizontal="center" readingOrder="0" vertical="center"/>
    </xf>
    <xf borderId="14" fillId="23" fontId="11" numFmtId="164" xfId="0" applyAlignment="1" applyBorder="1" applyFont="1" applyNumberFormat="1">
      <alignment horizontal="center" readingOrder="0" vertical="center"/>
    </xf>
    <xf borderId="7" fillId="24" fontId="9" numFmtId="0" xfId="0" applyAlignment="1" applyBorder="1" applyFill="1" applyFont="1">
      <alignment horizontal="center" readingOrder="0" vertical="center"/>
    </xf>
    <xf borderId="14" fillId="24" fontId="11" numFmtId="164" xfId="0" applyAlignment="1" applyBorder="1" applyFont="1" applyNumberFormat="1">
      <alignment horizontal="center" vertical="center"/>
    </xf>
    <xf borderId="1" fillId="15" fontId="20" numFmtId="0" xfId="0" applyAlignment="1" applyBorder="1" applyFont="1">
      <alignment horizontal="center" vertical="center"/>
    </xf>
    <xf borderId="10" fillId="25" fontId="10" numFmtId="0" xfId="0" applyAlignment="1" applyBorder="1" applyFill="1" applyFont="1">
      <alignment horizontal="center" vertical="center"/>
    </xf>
    <xf borderId="7" fillId="22" fontId="10" numFmtId="0" xfId="0" applyAlignment="1" applyBorder="1" applyFont="1">
      <alignment horizontal="center" readingOrder="0" vertical="center"/>
    </xf>
    <xf borderId="7" fillId="18" fontId="11" numFmtId="0" xfId="0" applyAlignment="1" applyBorder="1" applyFont="1">
      <alignment horizontal="center" vertical="center"/>
    </xf>
    <xf borderId="8" fillId="18" fontId="11" numFmtId="164" xfId="0" applyAlignment="1" applyBorder="1" applyFont="1" applyNumberFormat="1">
      <alignment horizontal="center" vertical="center"/>
    </xf>
    <xf borderId="7" fillId="26" fontId="11" numFmtId="0" xfId="0" applyAlignment="1" applyBorder="1" applyFill="1" applyFont="1">
      <alignment horizontal="center" vertical="center"/>
    </xf>
    <xf borderId="9" fillId="26" fontId="11" numFmtId="164" xfId="0" applyAlignment="1" applyBorder="1" applyFont="1" applyNumberFormat="1">
      <alignment horizontal="center" vertical="center"/>
    </xf>
    <xf borderId="7" fillId="27" fontId="21" numFmtId="0" xfId="0" applyAlignment="1" applyBorder="1" applyFill="1" applyFont="1">
      <alignment horizontal="center" readingOrder="0" vertical="center"/>
    </xf>
    <xf borderId="14" fillId="27" fontId="22" numFmtId="164" xfId="0" applyAlignment="1" applyBorder="1" applyFont="1" applyNumberFormat="1">
      <alignment horizontal="center" readingOrder="0" vertical="center"/>
    </xf>
    <xf borderId="0" fillId="3" fontId="14" numFmtId="0" xfId="0" applyAlignment="1" applyFont="1">
      <alignment vertical="center"/>
    </xf>
    <xf borderId="15" fillId="3" fontId="14" numFmtId="164" xfId="0" applyAlignment="1" applyBorder="1" applyFont="1" applyNumberFormat="1">
      <alignment horizontal="right" readingOrder="0" vertical="center"/>
    </xf>
    <xf borderId="10" fillId="0" fontId="14" numFmtId="0" xfId="0" applyAlignment="1" applyBorder="1" applyFont="1">
      <alignment readingOrder="0" vertical="center"/>
    </xf>
    <xf borderId="11" fillId="0" fontId="14" numFmtId="164" xfId="0" applyAlignment="1" applyBorder="1" applyFont="1" applyNumberFormat="1">
      <alignment horizontal="right" readingOrder="0" vertical="center"/>
    </xf>
    <xf borderId="0" fillId="3" fontId="14" numFmtId="0" xfId="0" applyAlignment="1" applyFont="1">
      <alignment readingOrder="0" vertical="center"/>
    </xf>
    <xf borderId="15" fillId="3" fontId="14" numFmtId="164" xfId="0" applyAlignment="1" applyBorder="1" applyFont="1" applyNumberFormat="1">
      <alignment horizontal="right" vertical="center"/>
    </xf>
    <xf borderId="1" fillId="26" fontId="11" numFmtId="0" xfId="0" applyAlignment="1" applyBorder="1" applyFont="1">
      <alignment horizontal="center" vertical="center"/>
    </xf>
    <xf borderId="3" fillId="26" fontId="11" numFmtId="164" xfId="0" applyAlignment="1" applyBorder="1" applyFont="1" applyNumberFormat="1">
      <alignment horizontal="center" vertical="center"/>
    </xf>
    <xf borderId="10" fillId="3" fontId="14" numFmtId="0" xfId="0" applyAlignment="1" applyBorder="1" applyFont="1">
      <alignment readingOrder="0" vertical="center"/>
    </xf>
    <xf borderId="0" fillId="3" fontId="14" numFmtId="164" xfId="0" applyAlignment="1" applyFont="1" applyNumberFormat="1">
      <alignment horizontal="right" readingOrder="0" vertical="center"/>
    </xf>
    <xf borderId="7" fillId="3" fontId="14" numFmtId="0" xfId="0" applyAlignment="1" applyBorder="1" applyFont="1">
      <alignment readingOrder="0" vertical="center"/>
    </xf>
    <xf borderId="14" fillId="3" fontId="14" numFmtId="164" xfId="0" applyAlignment="1" applyBorder="1" applyFont="1" applyNumberFormat="1">
      <alignment horizontal="right" vertical="center"/>
    </xf>
    <xf borderId="10" fillId="17" fontId="14" numFmtId="0" xfId="0" applyAlignment="1" applyBorder="1" applyFont="1">
      <alignment readingOrder="0" vertical="center"/>
    </xf>
    <xf borderId="11" fillId="17" fontId="14" numFmtId="164" xfId="0" applyAlignment="1" applyBorder="1" applyFont="1" applyNumberFormat="1">
      <alignment horizontal="right" readingOrder="0" vertical="center"/>
    </xf>
    <xf borderId="0" fillId="0" fontId="8" numFmtId="0" xfId="0" applyFont="1"/>
    <xf borderId="11" fillId="3" fontId="14" numFmtId="164" xfId="0" applyAlignment="1" applyBorder="1" applyFont="1" applyNumberFormat="1">
      <alignment horizontal="right" readingOrder="0" vertical="center"/>
    </xf>
    <xf borderId="11" fillId="3" fontId="14" numFmtId="164" xfId="0" applyAlignment="1" applyBorder="1" applyFont="1" applyNumberFormat="1">
      <alignment horizontal="right" vertical="center"/>
    </xf>
    <xf borderId="1" fillId="27" fontId="21" numFmtId="0" xfId="0" applyAlignment="1" applyBorder="1" applyFont="1">
      <alignment horizontal="center" readingOrder="0" vertical="center"/>
    </xf>
    <xf borderId="3" fillId="27" fontId="21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readingOrder="0" vertical="center"/>
    </xf>
    <xf borderId="4" fillId="18" fontId="11" numFmtId="0" xfId="0" applyAlignment="1" applyBorder="1" applyFont="1">
      <alignment horizontal="center" vertical="center"/>
    </xf>
    <xf borderId="6" fillId="18" fontId="11" numFmtId="164" xfId="0" applyAlignment="1" applyBorder="1" applyFont="1" applyNumberFormat="1">
      <alignment horizontal="center" vertical="center"/>
    </xf>
    <xf borderId="14" fillId="27" fontId="22" numFmtId="0" xfId="0" applyAlignment="1" applyBorder="1" applyFont="1">
      <alignment horizontal="center" readingOrder="0" vertical="center"/>
    </xf>
    <xf borderId="14" fillId="3" fontId="14" numFmtId="164" xfId="0" applyAlignment="1" applyBorder="1" applyFont="1" applyNumberFormat="1">
      <alignment horizontal="right" readingOrder="0" vertical="center"/>
    </xf>
    <xf borderId="10" fillId="0" fontId="8" numFmtId="0" xfId="0" applyAlignment="1" applyBorder="1" applyFont="1">
      <alignment vertical="center"/>
    </xf>
    <xf borderId="14" fillId="27" fontId="21" numFmtId="0" xfId="0" applyAlignment="1" applyBorder="1" applyFont="1">
      <alignment horizontal="center" readingOrder="0" vertical="center"/>
    </xf>
    <xf borderId="7" fillId="25" fontId="7" numFmtId="0" xfId="0" applyAlignment="1" applyBorder="1" applyFont="1">
      <alignment horizontal="center" vertical="center"/>
    </xf>
    <xf borderId="14" fillId="18" fontId="9" numFmtId="164" xfId="0" applyAlignment="1" applyBorder="1" applyFont="1" applyNumberFormat="1">
      <alignment horizontal="right" vertical="center"/>
    </xf>
    <xf borderId="7" fillId="22" fontId="7" numFmtId="0" xfId="0" applyAlignment="1" applyBorder="1" applyFont="1">
      <alignment horizontal="center" vertical="center"/>
    </xf>
    <xf borderId="14" fillId="26" fontId="9" numFmtId="164" xfId="0" applyAlignment="1" applyBorder="1" applyFont="1" applyNumberFormat="1">
      <alignment horizontal="right" vertical="center"/>
    </xf>
    <xf borderId="4" fillId="20" fontId="9" numFmtId="0" xfId="0" applyAlignment="1" applyBorder="1" applyFont="1">
      <alignment horizontal="center" vertical="center"/>
    </xf>
    <xf borderId="0" fillId="0" fontId="8" numFmtId="164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3" max="3" width="13.63"/>
    <col customWidth="1" min="5" max="5" width="3.88"/>
    <col customWidth="1" min="7" max="7" width="12.88"/>
    <col customWidth="1" min="9" max="9" width="9.38"/>
    <col customWidth="1" min="11" max="11" width="8.3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>
      <c r="B3" s="4"/>
      <c r="C3" s="5"/>
      <c r="D3" s="5"/>
      <c r="E3" s="5"/>
      <c r="F3" s="5"/>
      <c r="G3" s="5"/>
      <c r="H3" s="5"/>
      <c r="I3" s="5"/>
      <c r="J3" s="5"/>
      <c r="K3" s="6"/>
    </row>
    <row r="4">
      <c r="B4" s="7" t="s">
        <v>1</v>
      </c>
      <c r="C4" s="8"/>
      <c r="D4" s="9" t="s">
        <v>2</v>
      </c>
      <c r="E4" s="8"/>
      <c r="F4" s="9" t="s">
        <v>3</v>
      </c>
      <c r="G4" s="8"/>
      <c r="H4" s="9" t="s">
        <v>4</v>
      </c>
      <c r="I4" s="8"/>
      <c r="J4" s="9" t="s">
        <v>5</v>
      </c>
      <c r="K4" s="10"/>
    </row>
    <row r="5">
      <c r="B5" s="11" t="s">
        <v>6</v>
      </c>
      <c r="D5" s="12">
        <v>21000.0</v>
      </c>
      <c r="F5" s="12">
        <v>6400.8</v>
      </c>
      <c r="H5" s="13">
        <v>1.0</v>
      </c>
      <c r="J5" s="14">
        <f t="shared" ref="J5:J6" si="1">(D5+F5)*H5</f>
        <v>27400.8</v>
      </c>
      <c r="K5" s="15"/>
    </row>
    <row r="6">
      <c r="B6" s="16" t="s">
        <v>7</v>
      </c>
      <c r="D6" s="17">
        <v>15000.0</v>
      </c>
      <c r="F6" s="17">
        <v>4572.0</v>
      </c>
      <c r="H6" s="18">
        <v>1.0</v>
      </c>
      <c r="J6" s="19">
        <f t="shared" si="1"/>
        <v>19572</v>
      </c>
      <c r="K6" s="20"/>
    </row>
    <row r="7">
      <c r="B7" s="11" t="s">
        <v>8</v>
      </c>
      <c r="D7" s="13" t="s">
        <v>9</v>
      </c>
      <c r="F7" s="13" t="s">
        <v>9</v>
      </c>
      <c r="H7" s="13" t="s">
        <v>9</v>
      </c>
      <c r="J7" s="21"/>
      <c r="K7" s="15"/>
    </row>
    <row r="8">
      <c r="B8" s="16" t="s">
        <v>10</v>
      </c>
      <c r="D8" s="17">
        <v>15000.0</v>
      </c>
      <c r="F8" s="17">
        <v>4572.0</v>
      </c>
      <c r="H8" s="18">
        <v>3.0</v>
      </c>
      <c r="J8" s="19">
        <f t="shared" ref="J8:J9" si="2">(D8+F8)*H8</f>
        <v>58716</v>
      </c>
      <c r="K8" s="20"/>
    </row>
    <row r="9">
      <c r="B9" s="11" t="s">
        <v>11</v>
      </c>
      <c r="D9" s="12">
        <v>21000.0</v>
      </c>
      <c r="F9" s="12">
        <v>6400.8</v>
      </c>
      <c r="H9" s="13">
        <v>1.0</v>
      </c>
      <c r="J9" s="14">
        <f t="shared" si="2"/>
        <v>27400.8</v>
      </c>
      <c r="K9" s="15"/>
    </row>
    <row r="10">
      <c r="B10" s="22" t="s">
        <v>12</v>
      </c>
      <c r="C10" s="23"/>
      <c r="D10" s="23"/>
      <c r="E10" s="23"/>
      <c r="F10" s="23"/>
      <c r="G10" s="23"/>
      <c r="H10" s="23"/>
      <c r="I10" s="23"/>
      <c r="J10" s="24">
        <f>SUM(J5:J9)</f>
        <v>133089.6</v>
      </c>
      <c r="K10" s="25"/>
    </row>
    <row r="11">
      <c r="B11" s="4"/>
      <c r="C11" s="5"/>
      <c r="D11" s="5"/>
      <c r="E11" s="5"/>
      <c r="F11" s="5"/>
      <c r="G11" s="5"/>
      <c r="H11" s="5"/>
      <c r="I11" s="5"/>
      <c r="J11" s="5"/>
      <c r="K11" s="6"/>
    </row>
  </sheetData>
  <mergeCells count="33">
    <mergeCell ref="H5:I5"/>
    <mergeCell ref="J5:K5"/>
    <mergeCell ref="H6:I6"/>
    <mergeCell ref="J6:K6"/>
    <mergeCell ref="H7:I7"/>
    <mergeCell ref="J7:K7"/>
    <mergeCell ref="B2:K3"/>
    <mergeCell ref="B4:C4"/>
    <mergeCell ref="D4:E4"/>
    <mergeCell ref="F4:G4"/>
    <mergeCell ref="H4:I4"/>
    <mergeCell ref="J4:K4"/>
    <mergeCell ref="B5:C5"/>
    <mergeCell ref="D5:E5"/>
    <mergeCell ref="F5:G5"/>
    <mergeCell ref="B6:C6"/>
    <mergeCell ref="D6:E6"/>
    <mergeCell ref="F6:G6"/>
    <mergeCell ref="D7:E7"/>
    <mergeCell ref="F7:G7"/>
    <mergeCell ref="D9:E9"/>
    <mergeCell ref="F9:G9"/>
    <mergeCell ref="H9:I9"/>
    <mergeCell ref="J9:K9"/>
    <mergeCell ref="B10:I11"/>
    <mergeCell ref="J10:K11"/>
    <mergeCell ref="B7:C7"/>
    <mergeCell ref="B8:C8"/>
    <mergeCell ref="D8:E8"/>
    <mergeCell ref="F8:G8"/>
    <mergeCell ref="H8:I8"/>
    <mergeCell ref="J8:K8"/>
    <mergeCell ref="B9:C9"/>
  </mergeCells>
  <printOptions gridLines="1" horizontalCentered="1"/>
  <pageMargins bottom="0.75" footer="0.0" header="0.0" left="0.25" right="0.25" top="0.75"/>
  <pageSetup paperSize="9" scale="120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26"/>
      <c r="C4" s="26"/>
      <c r="D4" s="27" t="s">
        <v>13</v>
      </c>
      <c r="E4" s="28"/>
      <c r="F4" s="28"/>
      <c r="G4" s="28"/>
      <c r="H4" s="28"/>
      <c r="I4" s="28"/>
      <c r="J4" s="29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26"/>
      <c r="C5" s="26"/>
      <c r="D5" s="30"/>
      <c r="E5" s="31"/>
      <c r="F5" s="31"/>
      <c r="G5" s="31"/>
      <c r="H5" s="31"/>
      <c r="I5" s="31"/>
      <c r="J5" s="32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26"/>
      <c r="C6" s="26"/>
      <c r="D6" s="33" t="s">
        <v>14</v>
      </c>
      <c r="E6" s="32"/>
      <c r="F6" s="34" t="s">
        <v>15</v>
      </c>
      <c r="G6" s="32"/>
      <c r="H6" s="35" t="s">
        <v>16</v>
      </c>
      <c r="I6" s="34" t="s">
        <v>17</v>
      </c>
      <c r="J6" s="32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26"/>
      <c r="C7" s="26"/>
      <c r="D7" s="36" t="s">
        <v>18</v>
      </c>
      <c r="E7" s="31"/>
      <c r="F7" s="31"/>
      <c r="G7" s="31"/>
      <c r="H7" s="31"/>
      <c r="I7" s="31"/>
      <c r="J7" s="3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26"/>
      <c r="C8" s="26"/>
      <c r="D8" s="37" t="s">
        <v>19</v>
      </c>
      <c r="E8" s="32"/>
      <c r="F8" s="38">
        <v>310750.0</v>
      </c>
      <c r="G8" s="32"/>
      <c r="H8" s="39">
        <v>0.02</v>
      </c>
      <c r="I8" s="38">
        <f>F8*H8</f>
        <v>6215</v>
      </c>
      <c r="J8" s="32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26"/>
      <c r="C9" s="26"/>
      <c r="D9" s="36" t="s">
        <v>20</v>
      </c>
      <c r="E9" s="31"/>
      <c r="F9" s="31"/>
      <c r="G9" s="31"/>
      <c r="H9" s="31"/>
      <c r="I9" s="31"/>
      <c r="J9" s="32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26"/>
      <c r="C10" s="26"/>
      <c r="D10" s="40" t="s">
        <v>21</v>
      </c>
      <c r="E10" s="41"/>
      <c r="F10" s="42">
        <v>42000.0</v>
      </c>
      <c r="G10" s="41"/>
      <c r="H10" s="43">
        <v>0.12</v>
      </c>
      <c r="I10" s="42">
        <f t="shared" ref="I10:I16" si="1">F10*H10</f>
        <v>5040</v>
      </c>
      <c r="J10" s="4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26"/>
      <c r="C11" s="26"/>
      <c r="D11" s="44" t="s">
        <v>22</v>
      </c>
      <c r="E11" s="41"/>
      <c r="F11" s="45">
        <v>28000.0</v>
      </c>
      <c r="G11" s="41"/>
      <c r="H11" s="46">
        <v>0.12</v>
      </c>
      <c r="I11" s="45">
        <f t="shared" si="1"/>
        <v>3360</v>
      </c>
      <c r="J11" s="41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26"/>
      <c r="D12" s="40" t="s">
        <v>23</v>
      </c>
      <c r="E12" s="41"/>
      <c r="F12" s="42">
        <v>14000.0</v>
      </c>
      <c r="G12" s="41"/>
      <c r="H12" s="43">
        <v>0.12</v>
      </c>
      <c r="I12" s="42">
        <f t="shared" si="1"/>
        <v>1680</v>
      </c>
      <c r="J12" s="41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44" t="s">
        <v>24</v>
      </c>
      <c r="E13" s="41"/>
      <c r="F13" s="45">
        <v>14000.0</v>
      </c>
      <c r="G13" s="41"/>
      <c r="H13" s="46">
        <v>0.12</v>
      </c>
      <c r="I13" s="45">
        <f t="shared" si="1"/>
        <v>1680</v>
      </c>
      <c r="J13" s="41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40" t="s">
        <v>25</v>
      </c>
      <c r="E14" s="41"/>
      <c r="F14" s="42">
        <v>14000.0</v>
      </c>
      <c r="G14" s="41"/>
      <c r="H14" s="43">
        <v>0.12</v>
      </c>
      <c r="I14" s="42">
        <f t="shared" si="1"/>
        <v>1680</v>
      </c>
      <c r="J14" s="4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44" t="s">
        <v>26</v>
      </c>
      <c r="E15" s="41"/>
      <c r="F15" s="45">
        <v>14000.0</v>
      </c>
      <c r="G15" s="41"/>
      <c r="H15" s="46">
        <v>0.12</v>
      </c>
      <c r="I15" s="45">
        <f t="shared" si="1"/>
        <v>1680</v>
      </c>
      <c r="J15" s="41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37" t="s">
        <v>27</v>
      </c>
      <c r="E16" s="32"/>
      <c r="F16" s="38">
        <v>1580.0</v>
      </c>
      <c r="G16" s="32"/>
      <c r="H16" s="39">
        <v>0.12</v>
      </c>
      <c r="I16" s="38">
        <f t="shared" si="1"/>
        <v>189.6</v>
      </c>
      <c r="J16" s="32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36" t="s">
        <v>28</v>
      </c>
      <c r="E17" s="31"/>
      <c r="F17" s="31"/>
      <c r="G17" s="31"/>
      <c r="H17" s="31"/>
      <c r="I17" s="31"/>
      <c r="J17" s="32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47" t="s">
        <v>29</v>
      </c>
      <c r="E18" s="41"/>
      <c r="F18" s="42">
        <v>14000.0</v>
      </c>
      <c r="G18" s="41"/>
      <c r="H18" s="43">
        <v>0.1</v>
      </c>
      <c r="I18" s="42">
        <f t="shared" ref="I18:I43" si="2">F18*H18</f>
        <v>1400</v>
      </c>
      <c r="J18" s="41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48" t="s">
        <v>30</v>
      </c>
      <c r="E19" s="41"/>
      <c r="F19" s="45">
        <v>600.0</v>
      </c>
      <c r="G19" s="41"/>
      <c r="H19" s="46">
        <v>0.1</v>
      </c>
      <c r="I19" s="45">
        <f t="shared" si="2"/>
        <v>60</v>
      </c>
      <c r="J19" s="41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47" t="s">
        <v>31</v>
      </c>
      <c r="E20" s="41"/>
      <c r="F20" s="42">
        <v>2000.0</v>
      </c>
      <c r="G20" s="41"/>
      <c r="H20" s="43">
        <v>0.1</v>
      </c>
      <c r="I20" s="42">
        <f t="shared" si="2"/>
        <v>200</v>
      </c>
      <c r="J20" s="41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C21" s="26"/>
      <c r="D21" s="48" t="s">
        <v>32</v>
      </c>
      <c r="E21" s="41"/>
      <c r="F21" s="45">
        <v>7500.0</v>
      </c>
      <c r="G21" s="41"/>
      <c r="H21" s="46">
        <v>0.1</v>
      </c>
      <c r="I21" s="45">
        <f t="shared" si="2"/>
        <v>750</v>
      </c>
      <c r="J21" s="41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47" t="s">
        <v>33</v>
      </c>
      <c r="E22" s="41"/>
      <c r="F22" s="42">
        <v>4800.0</v>
      </c>
      <c r="G22" s="41"/>
      <c r="H22" s="43">
        <v>0.1</v>
      </c>
      <c r="I22" s="42">
        <f t="shared" si="2"/>
        <v>480</v>
      </c>
      <c r="J22" s="41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26"/>
      <c r="C23" s="26"/>
      <c r="D23" s="48" t="s">
        <v>34</v>
      </c>
      <c r="E23" s="41"/>
      <c r="F23" s="45">
        <v>250.0</v>
      </c>
      <c r="G23" s="41"/>
      <c r="H23" s="46">
        <v>0.1</v>
      </c>
      <c r="I23" s="45">
        <f t="shared" si="2"/>
        <v>25</v>
      </c>
      <c r="J23" s="41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26"/>
      <c r="C24" s="26"/>
      <c r="D24" s="47" t="s">
        <v>35</v>
      </c>
      <c r="E24" s="41"/>
      <c r="F24" s="42">
        <v>1120.0</v>
      </c>
      <c r="G24" s="41"/>
      <c r="H24" s="43">
        <v>0.1</v>
      </c>
      <c r="I24" s="42">
        <f t="shared" si="2"/>
        <v>112</v>
      </c>
      <c r="J24" s="41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26"/>
      <c r="D25" s="48" t="s">
        <v>36</v>
      </c>
      <c r="E25" s="41"/>
      <c r="F25" s="45">
        <v>168.0</v>
      </c>
      <c r="G25" s="41"/>
      <c r="H25" s="46">
        <v>0.1</v>
      </c>
      <c r="I25" s="45">
        <f t="shared" si="2"/>
        <v>16.8</v>
      </c>
      <c r="J25" s="41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26"/>
      <c r="D26" s="47" t="s">
        <v>37</v>
      </c>
      <c r="E26" s="41"/>
      <c r="F26" s="42">
        <v>500.0</v>
      </c>
      <c r="G26" s="41"/>
      <c r="H26" s="43">
        <v>0.1</v>
      </c>
      <c r="I26" s="42">
        <f t="shared" si="2"/>
        <v>50</v>
      </c>
      <c r="J26" s="41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C27" s="26"/>
      <c r="D27" s="48" t="s">
        <v>38</v>
      </c>
      <c r="E27" s="41"/>
      <c r="F27" s="45">
        <v>450.0</v>
      </c>
      <c r="G27" s="41"/>
      <c r="H27" s="46">
        <v>0.1</v>
      </c>
      <c r="I27" s="45">
        <f t="shared" si="2"/>
        <v>45</v>
      </c>
      <c r="J27" s="41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47" t="s">
        <v>39</v>
      </c>
      <c r="E28" s="41"/>
      <c r="F28" s="42">
        <v>3720.0</v>
      </c>
      <c r="G28" s="41"/>
      <c r="H28" s="43">
        <v>0.1</v>
      </c>
      <c r="I28" s="42">
        <f t="shared" si="2"/>
        <v>372</v>
      </c>
      <c r="J28" s="41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48" t="s">
        <v>40</v>
      </c>
      <c r="E29" s="41"/>
      <c r="F29" s="45">
        <v>341.25</v>
      </c>
      <c r="G29" s="41"/>
      <c r="H29" s="46">
        <v>0.1</v>
      </c>
      <c r="I29" s="45">
        <f t="shared" si="2"/>
        <v>34.125</v>
      </c>
      <c r="J29" s="41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47" t="s">
        <v>41</v>
      </c>
      <c r="E30" s="41"/>
      <c r="F30" s="42">
        <v>600.0</v>
      </c>
      <c r="G30" s="41"/>
      <c r="H30" s="43">
        <v>0.1</v>
      </c>
      <c r="I30" s="42">
        <f t="shared" si="2"/>
        <v>60</v>
      </c>
      <c r="J30" s="41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48" t="s">
        <v>42</v>
      </c>
      <c r="E31" s="41"/>
      <c r="F31" s="45">
        <v>100.0</v>
      </c>
      <c r="G31" s="41"/>
      <c r="H31" s="46">
        <v>0.1</v>
      </c>
      <c r="I31" s="45">
        <f t="shared" si="2"/>
        <v>10</v>
      </c>
      <c r="J31" s="41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47" t="s">
        <v>43</v>
      </c>
      <c r="E32" s="41"/>
      <c r="F32" s="42">
        <v>360.0</v>
      </c>
      <c r="G32" s="41"/>
      <c r="H32" s="43">
        <v>0.1</v>
      </c>
      <c r="I32" s="42">
        <f t="shared" si="2"/>
        <v>36</v>
      </c>
      <c r="J32" s="41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48" t="s">
        <v>44</v>
      </c>
      <c r="E33" s="41"/>
      <c r="F33" s="45">
        <v>854.0</v>
      </c>
      <c r="G33" s="41"/>
      <c r="H33" s="46">
        <v>0.1</v>
      </c>
      <c r="I33" s="45">
        <f t="shared" si="2"/>
        <v>85.4</v>
      </c>
      <c r="J33" s="41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47" t="s">
        <v>45</v>
      </c>
      <c r="E34" s="41"/>
      <c r="F34" s="42">
        <v>500.0</v>
      </c>
      <c r="G34" s="41"/>
      <c r="H34" s="43">
        <v>0.1</v>
      </c>
      <c r="I34" s="42">
        <f t="shared" si="2"/>
        <v>50</v>
      </c>
      <c r="J34" s="41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48" t="s">
        <v>46</v>
      </c>
      <c r="E35" s="41"/>
      <c r="F35" s="45">
        <v>500.0</v>
      </c>
      <c r="G35" s="41"/>
      <c r="H35" s="46">
        <v>0.1</v>
      </c>
      <c r="I35" s="45">
        <f t="shared" si="2"/>
        <v>50</v>
      </c>
      <c r="J35" s="41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47" t="s">
        <v>47</v>
      </c>
      <c r="E36" s="41"/>
      <c r="F36" s="42">
        <v>240.0</v>
      </c>
      <c r="G36" s="41"/>
      <c r="H36" s="43">
        <v>0.1</v>
      </c>
      <c r="I36" s="42">
        <f t="shared" si="2"/>
        <v>24</v>
      </c>
      <c r="J36" s="41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48" t="s">
        <v>48</v>
      </c>
      <c r="E37" s="41"/>
      <c r="F37" s="45">
        <v>264.94</v>
      </c>
      <c r="G37" s="41"/>
      <c r="H37" s="46">
        <v>0.1</v>
      </c>
      <c r="I37" s="45">
        <f t="shared" si="2"/>
        <v>26.494</v>
      </c>
      <c r="J37" s="41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47" t="s">
        <v>49</v>
      </c>
      <c r="E38" s="41"/>
      <c r="F38" s="42">
        <v>157.0</v>
      </c>
      <c r="G38" s="41"/>
      <c r="H38" s="43">
        <v>0.1</v>
      </c>
      <c r="I38" s="42">
        <f t="shared" si="2"/>
        <v>15.7</v>
      </c>
      <c r="J38" s="41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48" t="s">
        <v>50</v>
      </c>
      <c r="E39" s="41"/>
      <c r="F39" s="45">
        <v>350.0</v>
      </c>
      <c r="G39" s="41"/>
      <c r="H39" s="46">
        <v>0.1</v>
      </c>
      <c r="I39" s="45">
        <f t="shared" si="2"/>
        <v>35</v>
      </c>
      <c r="J39" s="41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47" t="s">
        <v>51</v>
      </c>
      <c r="E40" s="41"/>
      <c r="F40" s="42">
        <v>475.0</v>
      </c>
      <c r="G40" s="41"/>
      <c r="H40" s="43">
        <v>0.1</v>
      </c>
      <c r="I40" s="42">
        <f t="shared" si="2"/>
        <v>47.5</v>
      </c>
      <c r="J40" s="41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48" t="s">
        <v>52</v>
      </c>
      <c r="E41" s="41"/>
      <c r="F41" s="45">
        <v>48.76</v>
      </c>
      <c r="G41" s="41"/>
      <c r="H41" s="46">
        <v>0.1</v>
      </c>
      <c r="I41" s="45">
        <f t="shared" si="2"/>
        <v>4.876</v>
      </c>
      <c r="J41" s="41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47" t="s">
        <v>53</v>
      </c>
      <c r="E42" s="41"/>
      <c r="F42" s="49">
        <v>349.0</v>
      </c>
      <c r="G42" s="41"/>
      <c r="H42" s="43">
        <v>0.1</v>
      </c>
      <c r="I42" s="49">
        <f t="shared" si="2"/>
        <v>34.9</v>
      </c>
      <c r="J42" s="41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50" t="s">
        <v>54</v>
      </c>
      <c r="E43" s="32"/>
      <c r="F43" s="51">
        <v>600.4</v>
      </c>
      <c r="G43" s="32"/>
      <c r="H43" s="52">
        <v>0.1</v>
      </c>
      <c r="I43" s="51">
        <f t="shared" si="2"/>
        <v>60.04</v>
      </c>
      <c r="J43" s="32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53" t="s">
        <v>55</v>
      </c>
      <c r="E44" s="31"/>
      <c r="F44" s="31"/>
      <c r="G44" s="31"/>
      <c r="H44" s="31"/>
      <c r="I44" s="31"/>
      <c r="J44" s="32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44" t="s">
        <v>56</v>
      </c>
      <c r="E45" s="41"/>
      <c r="F45" s="45">
        <v>920.0</v>
      </c>
      <c r="G45" s="41"/>
      <c r="H45" s="46">
        <v>0.2</v>
      </c>
      <c r="I45" s="45">
        <f t="shared" ref="I45:I50" si="3">F45*H45</f>
        <v>184</v>
      </c>
      <c r="J45" s="41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40" t="s">
        <v>57</v>
      </c>
      <c r="E46" s="41"/>
      <c r="F46" s="42">
        <v>920.0</v>
      </c>
      <c r="G46" s="41"/>
      <c r="H46" s="43">
        <v>0.2</v>
      </c>
      <c r="I46" s="42">
        <f t="shared" si="3"/>
        <v>184</v>
      </c>
      <c r="J46" s="41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44" t="s">
        <v>58</v>
      </c>
      <c r="E47" s="41"/>
      <c r="F47" s="45">
        <v>613.32</v>
      </c>
      <c r="G47" s="41"/>
      <c r="H47" s="46">
        <v>0.2</v>
      </c>
      <c r="I47" s="45">
        <f t="shared" si="3"/>
        <v>122.664</v>
      </c>
      <c r="J47" s="41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47" t="s">
        <v>59</v>
      </c>
      <c r="E48" s="41"/>
      <c r="F48" s="42">
        <v>130.58</v>
      </c>
      <c r="G48" s="41"/>
      <c r="H48" s="43">
        <v>0.2</v>
      </c>
      <c r="I48" s="42">
        <f t="shared" si="3"/>
        <v>26.116</v>
      </c>
      <c r="J48" s="41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48" t="s">
        <v>60</v>
      </c>
      <c r="E49" s="41"/>
      <c r="F49" s="45">
        <v>3000.0</v>
      </c>
      <c r="G49" s="41"/>
      <c r="H49" s="46">
        <v>0.2</v>
      </c>
      <c r="I49" s="45">
        <f t="shared" si="3"/>
        <v>600</v>
      </c>
      <c r="J49" s="41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54" t="s">
        <v>61</v>
      </c>
      <c r="E50" s="32"/>
      <c r="F50" s="38">
        <v>1500.0</v>
      </c>
      <c r="G50" s="32"/>
      <c r="H50" s="39">
        <v>0.2</v>
      </c>
      <c r="I50" s="38">
        <f t="shared" si="3"/>
        <v>300</v>
      </c>
      <c r="J50" s="32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55" t="s">
        <v>62</v>
      </c>
      <c r="E51" s="31"/>
      <c r="F51" s="31"/>
      <c r="G51" s="31"/>
      <c r="H51" s="31"/>
      <c r="I51" s="31"/>
      <c r="J51" s="32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54" t="s">
        <v>63</v>
      </c>
      <c r="E52" s="32"/>
      <c r="F52" s="56">
        <v>1000.0</v>
      </c>
      <c r="G52" s="32"/>
      <c r="H52" s="39">
        <v>0.33</v>
      </c>
      <c r="I52" s="56">
        <f>F52*H52</f>
        <v>330</v>
      </c>
      <c r="J52" s="32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57" t="s">
        <v>64</v>
      </c>
      <c r="I53" s="58">
        <f>SUM(I7:I52)</f>
        <v>27356.215</v>
      </c>
      <c r="J53" s="41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30"/>
      <c r="E54" s="31"/>
      <c r="F54" s="31"/>
      <c r="G54" s="31"/>
      <c r="H54" s="31"/>
      <c r="I54" s="31"/>
      <c r="J54" s="32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34">
    <mergeCell ref="I37:J37"/>
    <mergeCell ref="I38:J38"/>
    <mergeCell ref="I39:J39"/>
    <mergeCell ref="I40:J40"/>
    <mergeCell ref="I41:J41"/>
    <mergeCell ref="I42:J42"/>
    <mergeCell ref="I43:J43"/>
    <mergeCell ref="I30:J30"/>
    <mergeCell ref="I31:J31"/>
    <mergeCell ref="I32:J32"/>
    <mergeCell ref="I33:J33"/>
    <mergeCell ref="I34:J34"/>
    <mergeCell ref="I35:J35"/>
    <mergeCell ref="I36:J36"/>
    <mergeCell ref="D4:J5"/>
    <mergeCell ref="D6:E6"/>
    <mergeCell ref="F6:G6"/>
    <mergeCell ref="I6:J6"/>
    <mergeCell ref="D7:J7"/>
    <mergeCell ref="D8:E8"/>
    <mergeCell ref="F8:G8"/>
    <mergeCell ref="I8:J8"/>
    <mergeCell ref="D9:J9"/>
    <mergeCell ref="D10:E10"/>
    <mergeCell ref="F10:G10"/>
    <mergeCell ref="I10:J10"/>
    <mergeCell ref="F11:G11"/>
    <mergeCell ref="I11:J11"/>
    <mergeCell ref="D11:E11"/>
    <mergeCell ref="D12:E12"/>
    <mergeCell ref="F12:G12"/>
    <mergeCell ref="I12:J12"/>
    <mergeCell ref="D13:E13"/>
    <mergeCell ref="F13:G13"/>
    <mergeCell ref="I13:J13"/>
    <mergeCell ref="D14:E14"/>
    <mergeCell ref="F14:G14"/>
    <mergeCell ref="I14:J14"/>
    <mergeCell ref="D15:E15"/>
    <mergeCell ref="F15:G15"/>
    <mergeCell ref="F16:G16"/>
    <mergeCell ref="D17:J17"/>
    <mergeCell ref="D16:E16"/>
    <mergeCell ref="D18:E18"/>
    <mergeCell ref="F18:G18"/>
    <mergeCell ref="D19:E19"/>
    <mergeCell ref="F19:G19"/>
    <mergeCell ref="D20:E20"/>
    <mergeCell ref="F20:G20"/>
    <mergeCell ref="I15:J15"/>
    <mergeCell ref="I16:J16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F39:G39"/>
    <mergeCell ref="F40:G40"/>
    <mergeCell ref="F41:G41"/>
    <mergeCell ref="F42:G42"/>
    <mergeCell ref="F43:G43"/>
    <mergeCell ref="D44:J44"/>
    <mergeCell ref="I45:J45"/>
    <mergeCell ref="D38:E38"/>
    <mergeCell ref="D39:E39"/>
    <mergeCell ref="D40:E40"/>
    <mergeCell ref="D41:E41"/>
    <mergeCell ref="D42:E42"/>
    <mergeCell ref="D43:E43"/>
    <mergeCell ref="D45:E45"/>
    <mergeCell ref="D53:H54"/>
    <mergeCell ref="I53:J54"/>
    <mergeCell ref="D50:E50"/>
    <mergeCell ref="F50:G50"/>
    <mergeCell ref="I50:J50"/>
    <mergeCell ref="D51:J51"/>
    <mergeCell ref="D52:E52"/>
    <mergeCell ref="F52:G52"/>
    <mergeCell ref="I52:J52"/>
    <mergeCell ref="D21:E21"/>
    <mergeCell ref="F21:G21"/>
    <mergeCell ref="D22:E22"/>
    <mergeCell ref="F22:G22"/>
    <mergeCell ref="D23:E23"/>
    <mergeCell ref="F23:G23"/>
    <mergeCell ref="F24:G24"/>
    <mergeCell ref="D24:E24"/>
    <mergeCell ref="D25:E25"/>
    <mergeCell ref="D26:E26"/>
    <mergeCell ref="D27:E27"/>
    <mergeCell ref="D28:E28"/>
    <mergeCell ref="D29:E29"/>
    <mergeCell ref="D30:E30"/>
    <mergeCell ref="F25:G25"/>
    <mergeCell ref="F26:G26"/>
    <mergeCell ref="F27:G27"/>
    <mergeCell ref="F28:G28"/>
    <mergeCell ref="F29:G29"/>
    <mergeCell ref="F30:G30"/>
    <mergeCell ref="F31:G31"/>
    <mergeCell ref="D31:E31"/>
    <mergeCell ref="D32:E32"/>
    <mergeCell ref="D33:E33"/>
    <mergeCell ref="D34:E34"/>
    <mergeCell ref="D35:E35"/>
    <mergeCell ref="D36:E36"/>
    <mergeCell ref="D37:E37"/>
    <mergeCell ref="F32:G32"/>
    <mergeCell ref="F33:G33"/>
    <mergeCell ref="F34:G34"/>
    <mergeCell ref="F35:G35"/>
    <mergeCell ref="F36:G36"/>
    <mergeCell ref="F37:G37"/>
    <mergeCell ref="F38:G38"/>
    <mergeCell ref="F45:G45"/>
    <mergeCell ref="F46:G46"/>
    <mergeCell ref="I46:J46"/>
    <mergeCell ref="I47:J47"/>
    <mergeCell ref="I48:J48"/>
    <mergeCell ref="I49:J49"/>
    <mergeCell ref="D46:E46"/>
    <mergeCell ref="D47:E47"/>
    <mergeCell ref="F47:G47"/>
    <mergeCell ref="D48:E48"/>
    <mergeCell ref="F48:G48"/>
    <mergeCell ref="D49:E49"/>
    <mergeCell ref="F49:G49"/>
  </mergeCells>
  <printOptions gridLines="1" horizontalCentered="1"/>
  <pageMargins bottom="0.75" footer="0.0" header="0.0" left="0.25" right="0.25" top="0.75"/>
  <pageSetup fitToWidth="0"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4" width="13.38"/>
    <col customWidth="1" min="7" max="7" width="13.63"/>
    <col customWidth="1" min="8" max="8" width="14.75"/>
  </cols>
  <sheetData>
    <row r="1">
      <c r="A1" s="59"/>
      <c r="B1" s="59"/>
      <c r="C1" s="60" t="s">
        <v>65</v>
      </c>
      <c r="D1" s="61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59"/>
      <c r="B2" s="59"/>
      <c r="C2" s="62" t="s">
        <v>66</v>
      </c>
      <c r="D2" s="63">
        <v>1000000.0</v>
      </c>
      <c r="E2" s="59"/>
      <c r="F2" s="64" t="s">
        <v>67</v>
      </c>
      <c r="G2" s="29"/>
      <c r="H2" s="65">
        <f>SUM(E10:E45)</f>
        <v>360000</v>
      </c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9"/>
      <c r="B3" s="59"/>
      <c r="C3" s="66" t="s">
        <v>68</v>
      </c>
      <c r="D3" s="67">
        <v>35.0</v>
      </c>
      <c r="E3" s="59"/>
      <c r="F3" s="30"/>
      <c r="G3" s="32"/>
      <c r="H3" s="68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9"/>
      <c r="B4" s="59"/>
      <c r="C4" s="69" t="s">
        <v>69</v>
      </c>
      <c r="D4" s="70">
        <v>0.02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9"/>
      <c r="B5" s="59"/>
      <c r="C5" s="71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9"/>
      <c r="B7" s="59"/>
      <c r="C7" s="72" t="s">
        <v>70</v>
      </c>
      <c r="D7" s="73"/>
      <c r="E7" s="73"/>
      <c r="F7" s="73"/>
      <c r="G7" s="73"/>
      <c r="H7" s="74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9"/>
      <c r="B8" s="59"/>
      <c r="C8" s="4"/>
      <c r="D8" s="5"/>
      <c r="E8" s="5"/>
      <c r="F8" s="5"/>
      <c r="G8" s="5"/>
      <c r="H8" s="6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9"/>
      <c r="B9" s="59"/>
      <c r="C9" s="75" t="s">
        <v>71</v>
      </c>
      <c r="D9" s="75" t="s">
        <v>72</v>
      </c>
      <c r="E9" s="75" t="s">
        <v>69</v>
      </c>
      <c r="F9" s="75" t="s">
        <v>73</v>
      </c>
      <c r="G9" s="75" t="s">
        <v>74</v>
      </c>
      <c r="H9" s="75" t="s">
        <v>75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9"/>
      <c r="B10" s="59"/>
      <c r="C10" s="76">
        <v>0.0</v>
      </c>
      <c r="D10" s="77"/>
      <c r="E10" s="77"/>
      <c r="F10" s="77"/>
      <c r="G10" s="77"/>
      <c r="H10" s="78">
        <f>$D$2</f>
        <v>1000000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9"/>
      <c r="B11" s="59"/>
      <c r="C11" s="79">
        <v>1.0</v>
      </c>
      <c r="D11" s="80">
        <f t="shared" ref="D11:D45" si="1">$H$10/$D$3</f>
        <v>28571.42857</v>
      </c>
      <c r="E11" s="80">
        <f t="shared" ref="E11:E45" si="2">H10*$D$4</f>
        <v>20000</v>
      </c>
      <c r="F11" s="80">
        <f t="shared" ref="F11:F45" si="3">D11+E11</f>
        <v>48571.42857</v>
      </c>
      <c r="G11" s="80">
        <f t="shared" ref="G11:G45" si="4">D11+G10</f>
        <v>28571.42857</v>
      </c>
      <c r="H11" s="80">
        <f t="shared" ref="H11:H45" si="5">H10-D11</f>
        <v>971428.5714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/>
      <c r="B12" s="59"/>
      <c r="C12" s="81">
        <f t="shared" ref="C12:C45" si="6">IF(H11=0,"",C11+1)</f>
        <v>2</v>
      </c>
      <c r="D12" s="78">
        <f t="shared" si="1"/>
        <v>28571.42857</v>
      </c>
      <c r="E12" s="78">
        <f t="shared" si="2"/>
        <v>19428.57143</v>
      </c>
      <c r="F12" s="78">
        <f t="shared" si="3"/>
        <v>48000</v>
      </c>
      <c r="G12" s="78">
        <f t="shared" si="4"/>
        <v>57142.85714</v>
      </c>
      <c r="H12" s="78">
        <f t="shared" si="5"/>
        <v>942857.1429</v>
      </c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9"/>
      <c r="B13" s="59"/>
      <c r="C13" s="82">
        <f t="shared" si="6"/>
        <v>3</v>
      </c>
      <c r="D13" s="80">
        <f t="shared" si="1"/>
        <v>28571.42857</v>
      </c>
      <c r="E13" s="80">
        <f t="shared" si="2"/>
        <v>18857.14286</v>
      </c>
      <c r="F13" s="80">
        <f t="shared" si="3"/>
        <v>47428.57143</v>
      </c>
      <c r="G13" s="80">
        <f t="shared" si="4"/>
        <v>85714.28571</v>
      </c>
      <c r="H13" s="80">
        <f t="shared" si="5"/>
        <v>914285.7143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9"/>
      <c r="B14" s="59"/>
      <c r="C14" s="81">
        <f t="shared" si="6"/>
        <v>4</v>
      </c>
      <c r="D14" s="78">
        <f t="shared" si="1"/>
        <v>28571.42857</v>
      </c>
      <c r="E14" s="78">
        <f t="shared" si="2"/>
        <v>18285.71429</v>
      </c>
      <c r="F14" s="78">
        <f t="shared" si="3"/>
        <v>46857.14286</v>
      </c>
      <c r="G14" s="78">
        <f t="shared" si="4"/>
        <v>114285.7143</v>
      </c>
      <c r="H14" s="78">
        <f t="shared" si="5"/>
        <v>885714.2857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/>
      <c r="C15" s="82">
        <f t="shared" si="6"/>
        <v>5</v>
      </c>
      <c r="D15" s="80">
        <f t="shared" si="1"/>
        <v>28571.42857</v>
      </c>
      <c r="E15" s="80">
        <f t="shared" si="2"/>
        <v>17714.28571</v>
      </c>
      <c r="F15" s="80">
        <f t="shared" si="3"/>
        <v>46285.71429</v>
      </c>
      <c r="G15" s="80">
        <f t="shared" si="4"/>
        <v>142857.1429</v>
      </c>
      <c r="H15" s="80">
        <f t="shared" si="5"/>
        <v>857142.8571</v>
      </c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59"/>
      <c r="B16" s="59"/>
      <c r="C16" s="81">
        <f t="shared" si="6"/>
        <v>6</v>
      </c>
      <c r="D16" s="78">
        <f t="shared" si="1"/>
        <v>28571.42857</v>
      </c>
      <c r="E16" s="78">
        <f t="shared" si="2"/>
        <v>17142.85714</v>
      </c>
      <c r="F16" s="78">
        <f t="shared" si="3"/>
        <v>45714.28571</v>
      </c>
      <c r="G16" s="78">
        <f t="shared" si="4"/>
        <v>171428.5714</v>
      </c>
      <c r="H16" s="78">
        <f t="shared" si="5"/>
        <v>828571.4286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9"/>
      <c r="B17" s="59"/>
      <c r="C17" s="82">
        <f t="shared" si="6"/>
        <v>7</v>
      </c>
      <c r="D17" s="80">
        <f t="shared" si="1"/>
        <v>28571.42857</v>
      </c>
      <c r="E17" s="80">
        <f t="shared" si="2"/>
        <v>16571.42857</v>
      </c>
      <c r="F17" s="80">
        <f t="shared" si="3"/>
        <v>45142.85714</v>
      </c>
      <c r="G17" s="80">
        <f t="shared" si="4"/>
        <v>200000</v>
      </c>
      <c r="H17" s="80">
        <f t="shared" si="5"/>
        <v>800000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9"/>
      <c r="B18" s="59"/>
      <c r="C18" s="81">
        <f t="shared" si="6"/>
        <v>8</v>
      </c>
      <c r="D18" s="78">
        <f t="shared" si="1"/>
        <v>28571.42857</v>
      </c>
      <c r="E18" s="78">
        <f t="shared" si="2"/>
        <v>16000</v>
      </c>
      <c r="F18" s="78">
        <f t="shared" si="3"/>
        <v>44571.42857</v>
      </c>
      <c r="G18" s="78">
        <f t="shared" si="4"/>
        <v>228571.4286</v>
      </c>
      <c r="H18" s="78">
        <f t="shared" si="5"/>
        <v>771428.5714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9"/>
      <c r="B19" s="59"/>
      <c r="C19" s="82">
        <f t="shared" si="6"/>
        <v>9</v>
      </c>
      <c r="D19" s="80">
        <f t="shared" si="1"/>
        <v>28571.42857</v>
      </c>
      <c r="E19" s="80">
        <f t="shared" si="2"/>
        <v>15428.57143</v>
      </c>
      <c r="F19" s="80">
        <f t="shared" si="3"/>
        <v>44000</v>
      </c>
      <c r="G19" s="80">
        <f t="shared" si="4"/>
        <v>257142.8571</v>
      </c>
      <c r="H19" s="80">
        <f t="shared" si="5"/>
        <v>742857.1429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/>
      <c r="C20" s="81">
        <f t="shared" si="6"/>
        <v>10</v>
      </c>
      <c r="D20" s="78">
        <f t="shared" si="1"/>
        <v>28571.42857</v>
      </c>
      <c r="E20" s="78">
        <f t="shared" si="2"/>
        <v>14857.14286</v>
      </c>
      <c r="F20" s="78">
        <f t="shared" si="3"/>
        <v>43428.57143</v>
      </c>
      <c r="G20" s="78">
        <f t="shared" si="4"/>
        <v>285714.2857</v>
      </c>
      <c r="H20" s="78">
        <f t="shared" si="5"/>
        <v>714285.7143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9"/>
      <c r="B21" s="59"/>
      <c r="C21" s="82">
        <f t="shared" si="6"/>
        <v>11</v>
      </c>
      <c r="D21" s="80">
        <f t="shared" si="1"/>
        <v>28571.42857</v>
      </c>
      <c r="E21" s="80">
        <f t="shared" si="2"/>
        <v>14285.71429</v>
      </c>
      <c r="F21" s="80">
        <f t="shared" si="3"/>
        <v>42857.14286</v>
      </c>
      <c r="G21" s="80">
        <f t="shared" si="4"/>
        <v>314285.7143</v>
      </c>
      <c r="H21" s="80">
        <f t="shared" si="5"/>
        <v>685714.2857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9"/>
      <c r="B22" s="59"/>
      <c r="C22" s="81">
        <f t="shared" si="6"/>
        <v>12</v>
      </c>
      <c r="D22" s="78">
        <f t="shared" si="1"/>
        <v>28571.42857</v>
      </c>
      <c r="E22" s="78">
        <f t="shared" si="2"/>
        <v>13714.28571</v>
      </c>
      <c r="F22" s="78">
        <f t="shared" si="3"/>
        <v>42285.71429</v>
      </c>
      <c r="G22" s="78">
        <f t="shared" si="4"/>
        <v>342857.1429</v>
      </c>
      <c r="H22" s="78">
        <f t="shared" si="5"/>
        <v>657142.8571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59"/>
      <c r="C23" s="82">
        <f t="shared" si="6"/>
        <v>13</v>
      </c>
      <c r="D23" s="80">
        <f t="shared" si="1"/>
        <v>28571.42857</v>
      </c>
      <c r="E23" s="80">
        <f t="shared" si="2"/>
        <v>13142.85714</v>
      </c>
      <c r="F23" s="80">
        <f t="shared" si="3"/>
        <v>41714.28571</v>
      </c>
      <c r="G23" s="80">
        <f t="shared" si="4"/>
        <v>371428.5714</v>
      </c>
      <c r="H23" s="80">
        <f t="shared" si="5"/>
        <v>628571.4286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/>
      <c r="C24" s="81">
        <f t="shared" si="6"/>
        <v>14</v>
      </c>
      <c r="D24" s="78">
        <f t="shared" si="1"/>
        <v>28571.42857</v>
      </c>
      <c r="E24" s="78">
        <f t="shared" si="2"/>
        <v>12571.42857</v>
      </c>
      <c r="F24" s="78">
        <f t="shared" si="3"/>
        <v>41142.85714</v>
      </c>
      <c r="G24" s="78">
        <f t="shared" si="4"/>
        <v>400000</v>
      </c>
      <c r="H24" s="78">
        <f t="shared" si="5"/>
        <v>600000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59"/>
      <c r="C25" s="82">
        <f t="shared" si="6"/>
        <v>15</v>
      </c>
      <c r="D25" s="80">
        <f t="shared" si="1"/>
        <v>28571.42857</v>
      </c>
      <c r="E25" s="80">
        <f t="shared" si="2"/>
        <v>12000</v>
      </c>
      <c r="F25" s="80">
        <f t="shared" si="3"/>
        <v>40571.42857</v>
      </c>
      <c r="G25" s="80">
        <f t="shared" si="4"/>
        <v>428571.4286</v>
      </c>
      <c r="H25" s="80">
        <f t="shared" si="5"/>
        <v>571428.5714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81">
        <f t="shared" si="6"/>
        <v>16</v>
      </c>
      <c r="D26" s="78">
        <f t="shared" si="1"/>
        <v>28571.42857</v>
      </c>
      <c r="E26" s="78">
        <f t="shared" si="2"/>
        <v>11428.57143</v>
      </c>
      <c r="F26" s="78">
        <f t="shared" si="3"/>
        <v>40000</v>
      </c>
      <c r="G26" s="78">
        <f t="shared" si="4"/>
        <v>457142.8571</v>
      </c>
      <c r="H26" s="78">
        <f t="shared" si="5"/>
        <v>542857.1429</v>
      </c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82">
        <f t="shared" si="6"/>
        <v>17</v>
      </c>
      <c r="D27" s="80">
        <f t="shared" si="1"/>
        <v>28571.42857</v>
      </c>
      <c r="E27" s="80">
        <f t="shared" si="2"/>
        <v>10857.14286</v>
      </c>
      <c r="F27" s="80">
        <f t="shared" si="3"/>
        <v>39428.57143</v>
      </c>
      <c r="G27" s="80">
        <f t="shared" si="4"/>
        <v>485714.2857</v>
      </c>
      <c r="H27" s="80">
        <f t="shared" si="5"/>
        <v>514285.7143</v>
      </c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/>
      <c r="C28" s="81">
        <f t="shared" si="6"/>
        <v>18</v>
      </c>
      <c r="D28" s="78">
        <f t="shared" si="1"/>
        <v>28571.42857</v>
      </c>
      <c r="E28" s="78">
        <f t="shared" si="2"/>
        <v>10285.71429</v>
      </c>
      <c r="F28" s="78">
        <f t="shared" si="3"/>
        <v>38857.14286</v>
      </c>
      <c r="G28" s="78">
        <f t="shared" si="4"/>
        <v>514285.7143</v>
      </c>
      <c r="H28" s="78">
        <f t="shared" si="5"/>
        <v>485714.2857</v>
      </c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59"/>
      <c r="C29" s="82">
        <f t="shared" si="6"/>
        <v>19</v>
      </c>
      <c r="D29" s="80">
        <f t="shared" si="1"/>
        <v>28571.42857</v>
      </c>
      <c r="E29" s="80">
        <f t="shared" si="2"/>
        <v>9714.285714</v>
      </c>
      <c r="F29" s="80">
        <f t="shared" si="3"/>
        <v>38285.71429</v>
      </c>
      <c r="G29" s="80">
        <f t="shared" si="4"/>
        <v>542857.1429</v>
      </c>
      <c r="H29" s="80">
        <f t="shared" si="5"/>
        <v>457142.8571</v>
      </c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/>
      <c r="C30" s="81">
        <f t="shared" si="6"/>
        <v>20</v>
      </c>
      <c r="D30" s="78">
        <f t="shared" si="1"/>
        <v>28571.42857</v>
      </c>
      <c r="E30" s="78">
        <f t="shared" si="2"/>
        <v>9142.857143</v>
      </c>
      <c r="F30" s="78">
        <f t="shared" si="3"/>
        <v>37714.28571</v>
      </c>
      <c r="G30" s="78">
        <f t="shared" si="4"/>
        <v>571428.5714</v>
      </c>
      <c r="H30" s="78">
        <f t="shared" si="5"/>
        <v>428571.4286</v>
      </c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82">
        <f t="shared" si="6"/>
        <v>21</v>
      </c>
      <c r="D31" s="80">
        <f t="shared" si="1"/>
        <v>28571.42857</v>
      </c>
      <c r="E31" s="80">
        <f t="shared" si="2"/>
        <v>8571.428571</v>
      </c>
      <c r="F31" s="80">
        <f t="shared" si="3"/>
        <v>37142.85714</v>
      </c>
      <c r="G31" s="80">
        <f t="shared" si="4"/>
        <v>600000</v>
      </c>
      <c r="H31" s="80">
        <f t="shared" si="5"/>
        <v>400000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/>
      <c r="C32" s="81">
        <f t="shared" si="6"/>
        <v>22</v>
      </c>
      <c r="D32" s="78">
        <f t="shared" si="1"/>
        <v>28571.42857</v>
      </c>
      <c r="E32" s="78">
        <f t="shared" si="2"/>
        <v>8000</v>
      </c>
      <c r="F32" s="78">
        <f t="shared" si="3"/>
        <v>36571.42857</v>
      </c>
      <c r="G32" s="78">
        <f t="shared" si="4"/>
        <v>628571.4286</v>
      </c>
      <c r="H32" s="78">
        <f t="shared" si="5"/>
        <v>371428.5714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82">
        <f t="shared" si="6"/>
        <v>23</v>
      </c>
      <c r="D33" s="80">
        <f t="shared" si="1"/>
        <v>28571.42857</v>
      </c>
      <c r="E33" s="80">
        <f t="shared" si="2"/>
        <v>7428.571429</v>
      </c>
      <c r="F33" s="80">
        <f t="shared" si="3"/>
        <v>36000</v>
      </c>
      <c r="G33" s="80">
        <f t="shared" si="4"/>
        <v>657142.8571</v>
      </c>
      <c r="H33" s="80">
        <f t="shared" si="5"/>
        <v>342857.1429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81">
        <f t="shared" si="6"/>
        <v>24</v>
      </c>
      <c r="D34" s="78">
        <f t="shared" si="1"/>
        <v>28571.42857</v>
      </c>
      <c r="E34" s="78">
        <f t="shared" si="2"/>
        <v>6857.142857</v>
      </c>
      <c r="F34" s="78">
        <f t="shared" si="3"/>
        <v>35428.57143</v>
      </c>
      <c r="G34" s="78">
        <f t="shared" si="4"/>
        <v>685714.2857</v>
      </c>
      <c r="H34" s="78">
        <f t="shared" si="5"/>
        <v>314285.7143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/>
      <c r="C35" s="82">
        <f t="shared" si="6"/>
        <v>25</v>
      </c>
      <c r="D35" s="80">
        <f t="shared" si="1"/>
        <v>28571.42857</v>
      </c>
      <c r="E35" s="80">
        <f t="shared" si="2"/>
        <v>6285.714286</v>
      </c>
      <c r="F35" s="80">
        <f t="shared" si="3"/>
        <v>34857.14286</v>
      </c>
      <c r="G35" s="80">
        <f t="shared" si="4"/>
        <v>714285.7143</v>
      </c>
      <c r="H35" s="80">
        <f t="shared" si="5"/>
        <v>285714.2857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81">
        <f t="shared" si="6"/>
        <v>26</v>
      </c>
      <c r="D36" s="78">
        <f t="shared" si="1"/>
        <v>28571.42857</v>
      </c>
      <c r="E36" s="78">
        <f t="shared" si="2"/>
        <v>5714.285714</v>
      </c>
      <c r="F36" s="78">
        <f t="shared" si="3"/>
        <v>34285.71429</v>
      </c>
      <c r="G36" s="78">
        <f t="shared" si="4"/>
        <v>742857.1429</v>
      </c>
      <c r="H36" s="78">
        <f t="shared" si="5"/>
        <v>257142.8571</v>
      </c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82">
        <f t="shared" si="6"/>
        <v>27</v>
      </c>
      <c r="D37" s="80">
        <f t="shared" si="1"/>
        <v>28571.42857</v>
      </c>
      <c r="E37" s="80">
        <f t="shared" si="2"/>
        <v>5142.857143</v>
      </c>
      <c r="F37" s="80">
        <f t="shared" si="3"/>
        <v>33714.28571</v>
      </c>
      <c r="G37" s="80">
        <f t="shared" si="4"/>
        <v>771428.5714</v>
      </c>
      <c r="H37" s="80">
        <f t="shared" si="5"/>
        <v>228571.4286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/>
      <c r="C38" s="81">
        <f t="shared" si="6"/>
        <v>28</v>
      </c>
      <c r="D38" s="78">
        <f t="shared" si="1"/>
        <v>28571.42857</v>
      </c>
      <c r="E38" s="78">
        <f t="shared" si="2"/>
        <v>4571.428571</v>
      </c>
      <c r="F38" s="78">
        <f t="shared" si="3"/>
        <v>33142.85714</v>
      </c>
      <c r="G38" s="78">
        <f t="shared" si="4"/>
        <v>800000</v>
      </c>
      <c r="H38" s="78">
        <f t="shared" si="5"/>
        <v>200000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/>
      <c r="C39" s="82">
        <f t="shared" si="6"/>
        <v>29</v>
      </c>
      <c r="D39" s="80">
        <f t="shared" si="1"/>
        <v>28571.42857</v>
      </c>
      <c r="E39" s="80">
        <f t="shared" si="2"/>
        <v>4000</v>
      </c>
      <c r="F39" s="80">
        <f t="shared" si="3"/>
        <v>32571.42857</v>
      </c>
      <c r="G39" s="80">
        <f t="shared" si="4"/>
        <v>828571.4286</v>
      </c>
      <c r="H39" s="80">
        <f t="shared" si="5"/>
        <v>171428.5714</v>
      </c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/>
      <c r="C40" s="81">
        <f t="shared" si="6"/>
        <v>30</v>
      </c>
      <c r="D40" s="78">
        <f t="shared" si="1"/>
        <v>28571.42857</v>
      </c>
      <c r="E40" s="78">
        <f t="shared" si="2"/>
        <v>3428.571429</v>
      </c>
      <c r="F40" s="78">
        <f t="shared" si="3"/>
        <v>32000</v>
      </c>
      <c r="G40" s="78">
        <f t="shared" si="4"/>
        <v>857142.8571</v>
      </c>
      <c r="H40" s="78">
        <f t="shared" si="5"/>
        <v>142857.1429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/>
      <c r="C41" s="82">
        <f t="shared" si="6"/>
        <v>31</v>
      </c>
      <c r="D41" s="80">
        <f t="shared" si="1"/>
        <v>28571.42857</v>
      </c>
      <c r="E41" s="80">
        <f t="shared" si="2"/>
        <v>2857.142857</v>
      </c>
      <c r="F41" s="80">
        <f t="shared" si="3"/>
        <v>31428.57143</v>
      </c>
      <c r="G41" s="80">
        <f t="shared" si="4"/>
        <v>885714.2857</v>
      </c>
      <c r="H41" s="80">
        <f t="shared" si="5"/>
        <v>114285.7143</v>
      </c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81">
        <f t="shared" si="6"/>
        <v>32</v>
      </c>
      <c r="D42" s="78">
        <f t="shared" si="1"/>
        <v>28571.42857</v>
      </c>
      <c r="E42" s="78">
        <f t="shared" si="2"/>
        <v>2285.714286</v>
      </c>
      <c r="F42" s="78">
        <f t="shared" si="3"/>
        <v>30857.14286</v>
      </c>
      <c r="G42" s="78">
        <f t="shared" si="4"/>
        <v>914285.7143</v>
      </c>
      <c r="H42" s="78">
        <f t="shared" si="5"/>
        <v>85714.28571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/>
      <c r="C43" s="82">
        <f t="shared" si="6"/>
        <v>33</v>
      </c>
      <c r="D43" s="80">
        <f t="shared" si="1"/>
        <v>28571.42857</v>
      </c>
      <c r="E43" s="80">
        <f t="shared" si="2"/>
        <v>1714.285714</v>
      </c>
      <c r="F43" s="80">
        <f t="shared" si="3"/>
        <v>30285.71429</v>
      </c>
      <c r="G43" s="80">
        <f t="shared" si="4"/>
        <v>942857.1429</v>
      </c>
      <c r="H43" s="80">
        <f t="shared" si="5"/>
        <v>57142.85714</v>
      </c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/>
      <c r="C44" s="81">
        <f t="shared" si="6"/>
        <v>34</v>
      </c>
      <c r="D44" s="78">
        <f t="shared" si="1"/>
        <v>28571.42857</v>
      </c>
      <c r="E44" s="78">
        <f t="shared" si="2"/>
        <v>1142.857143</v>
      </c>
      <c r="F44" s="78">
        <f t="shared" si="3"/>
        <v>29714.28571</v>
      </c>
      <c r="G44" s="78">
        <f t="shared" si="4"/>
        <v>971428.5714</v>
      </c>
      <c r="H44" s="78">
        <f t="shared" si="5"/>
        <v>28571.42857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83">
        <f t="shared" si="6"/>
        <v>35</v>
      </c>
      <c r="D45" s="84">
        <f t="shared" si="1"/>
        <v>28571.42857</v>
      </c>
      <c r="E45" s="84">
        <f t="shared" si="2"/>
        <v>571.4285714</v>
      </c>
      <c r="F45" s="84">
        <f t="shared" si="3"/>
        <v>29142.85714</v>
      </c>
      <c r="G45" s="84">
        <f t="shared" si="4"/>
        <v>1000000</v>
      </c>
      <c r="H45" s="84">
        <f t="shared" si="5"/>
        <v>0.0000000006621121429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 t="str">
        <f t="shared" ref="C228:C502" si="7">IF(H227=0,"",C227+1)</f>
        <v/>
      </c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 t="str">
        <f t="shared" si="7"/>
        <v/>
      </c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 t="str">
        <f t="shared" si="7"/>
        <v/>
      </c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 t="str">
        <f t="shared" si="7"/>
        <v/>
      </c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 t="str">
        <f t="shared" si="7"/>
        <v/>
      </c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 t="str">
        <f t="shared" si="7"/>
        <v/>
      </c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 t="str">
        <f t="shared" si="7"/>
        <v/>
      </c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 t="str">
        <f t="shared" si="7"/>
        <v/>
      </c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 t="str">
        <f t="shared" si="7"/>
        <v/>
      </c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 t="str">
        <f t="shared" si="7"/>
        <v/>
      </c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 t="str">
        <f t="shared" si="7"/>
        <v/>
      </c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 t="str">
        <f t="shared" si="7"/>
        <v/>
      </c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 t="str">
        <f t="shared" si="7"/>
        <v/>
      </c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 t="str">
        <f t="shared" si="7"/>
        <v/>
      </c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 t="str">
        <f t="shared" si="7"/>
        <v/>
      </c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 t="str">
        <f t="shared" si="7"/>
        <v/>
      </c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 t="str">
        <f t="shared" si="7"/>
        <v/>
      </c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 t="str">
        <f t="shared" si="7"/>
        <v/>
      </c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 t="str">
        <f t="shared" si="7"/>
        <v/>
      </c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 t="str">
        <f t="shared" si="7"/>
        <v/>
      </c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 t="str">
        <f t="shared" si="7"/>
        <v/>
      </c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 t="str">
        <f t="shared" si="7"/>
        <v/>
      </c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 t="str">
        <f t="shared" si="7"/>
        <v/>
      </c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 t="str">
        <f t="shared" si="7"/>
        <v/>
      </c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 t="str">
        <f t="shared" si="7"/>
        <v/>
      </c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 t="str">
        <f t="shared" si="7"/>
        <v/>
      </c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 t="str">
        <f t="shared" si="7"/>
        <v/>
      </c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 t="str">
        <f t="shared" si="7"/>
        <v/>
      </c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 t="str">
        <f t="shared" si="7"/>
        <v/>
      </c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 t="str">
        <f t="shared" si="7"/>
        <v/>
      </c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 t="str">
        <f t="shared" si="7"/>
        <v/>
      </c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 t="str">
        <f t="shared" si="7"/>
        <v/>
      </c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 t="str">
        <f t="shared" si="7"/>
        <v/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 t="str">
        <f t="shared" si="7"/>
        <v/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 t="str">
        <f t="shared" si="7"/>
        <v/>
      </c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 t="str">
        <f t="shared" si="7"/>
        <v/>
      </c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 t="str">
        <f t="shared" si="7"/>
        <v/>
      </c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 t="str">
        <f t="shared" si="7"/>
        <v/>
      </c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 t="str">
        <f t="shared" si="7"/>
        <v/>
      </c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 t="str">
        <f t="shared" si="7"/>
        <v/>
      </c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 t="str">
        <f t="shared" si="7"/>
        <v/>
      </c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 t="str">
        <f t="shared" si="7"/>
        <v/>
      </c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 t="str">
        <f t="shared" si="7"/>
        <v/>
      </c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 t="str">
        <f t="shared" si="7"/>
        <v/>
      </c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 t="str">
        <f t="shared" si="7"/>
        <v/>
      </c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 t="str">
        <f t="shared" si="7"/>
        <v/>
      </c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 t="str">
        <f t="shared" si="7"/>
        <v/>
      </c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 t="str">
        <f t="shared" si="7"/>
        <v/>
      </c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 t="str">
        <f t="shared" si="7"/>
        <v/>
      </c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 t="str">
        <f t="shared" si="7"/>
        <v/>
      </c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 t="str">
        <f t="shared" si="7"/>
        <v/>
      </c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 t="str">
        <f t="shared" si="7"/>
        <v/>
      </c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 t="str">
        <f t="shared" si="7"/>
        <v/>
      </c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 t="str">
        <f t="shared" si="7"/>
        <v/>
      </c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 t="str">
        <f t="shared" si="7"/>
        <v/>
      </c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 t="str">
        <f t="shared" si="7"/>
        <v/>
      </c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 t="str">
        <f t="shared" si="7"/>
        <v/>
      </c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 t="str">
        <f t="shared" si="7"/>
        <v/>
      </c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 t="str">
        <f t="shared" si="7"/>
        <v/>
      </c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 t="str">
        <f t="shared" si="7"/>
        <v/>
      </c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 t="str">
        <f t="shared" si="7"/>
        <v/>
      </c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 t="str">
        <f t="shared" si="7"/>
        <v/>
      </c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 t="str">
        <f t="shared" si="7"/>
        <v/>
      </c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 t="str">
        <f t="shared" si="7"/>
        <v/>
      </c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 t="str">
        <f t="shared" si="7"/>
        <v/>
      </c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 t="str">
        <f t="shared" si="7"/>
        <v/>
      </c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 t="str">
        <f t="shared" si="7"/>
        <v/>
      </c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 t="str">
        <f t="shared" si="7"/>
        <v/>
      </c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 t="str">
        <f t="shared" si="7"/>
        <v/>
      </c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 t="str">
        <f t="shared" si="7"/>
        <v/>
      </c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 t="str">
        <f t="shared" si="7"/>
        <v/>
      </c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 t="str">
        <f t="shared" si="7"/>
        <v/>
      </c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 t="str">
        <f t="shared" si="7"/>
        <v/>
      </c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 t="str">
        <f t="shared" si="7"/>
        <v/>
      </c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 t="str">
        <f t="shared" si="7"/>
        <v/>
      </c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 t="str">
        <f t="shared" si="7"/>
        <v/>
      </c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 t="str">
        <f t="shared" si="7"/>
        <v/>
      </c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 t="str">
        <f t="shared" si="7"/>
        <v/>
      </c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 t="str">
        <f t="shared" si="7"/>
        <v/>
      </c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 t="str">
        <f t="shared" si="7"/>
        <v/>
      </c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 t="str">
        <f t="shared" si="7"/>
        <v/>
      </c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 t="str">
        <f t="shared" si="7"/>
        <v/>
      </c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 t="str">
        <f t="shared" si="7"/>
        <v/>
      </c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 t="str">
        <f t="shared" si="7"/>
        <v/>
      </c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 t="str">
        <f t="shared" si="7"/>
        <v/>
      </c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 t="str">
        <f t="shared" si="7"/>
        <v/>
      </c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 t="str">
        <f t="shared" si="7"/>
        <v/>
      </c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 t="str">
        <f t="shared" si="7"/>
        <v/>
      </c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 t="str">
        <f t="shared" si="7"/>
        <v/>
      </c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 t="str">
        <f t="shared" si="7"/>
        <v/>
      </c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 t="str">
        <f t="shared" si="7"/>
        <v/>
      </c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 t="str">
        <f t="shared" si="7"/>
        <v/>
      </c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 t="str">
        <f t="shared" si="7"/>
        <v/>
      </c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 t="str">
        <f t="shared" si="7"/>
        <v/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 t="str">
        <f t="shared" si="7"/>
        <v/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 t="str">
        <f t="shared" si="7"/>
        <v/>
      </c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 t="str">
        <f t="shared" si="7"/>
        <v/>
      </c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 t="str">
        <f t="shared" si="7"/>
        <v/>
      </c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 t="str">
        <f t="shared" si="7"/>
        <v/>
      </c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 t="str">
        <f t="shared" si="7"/>
        <v/>
      </c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 t="str">
        <f t="shared" si="7"/>
        <v/>
      </c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 t="str">
        <f t="shared" si="7"/>
        <v/>
      </c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 t="str">
        <f t="shared" si="7"/>
        <v/>
      </c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 t="str">
        <f t="shared" si="7"/>
        <v/>
      </c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 t="str">
        <f t="shared" si="7"/>
        <v/>
      </c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 t="str">
        <f t="shared" si="7"/>
        <v/>
      </c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 t="str">
        <f t="shared" si="7"/>
        <v/>
      </c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 t="str">
        <f t="shared" si="7"/>
        <v/>
      </c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 t="str">
        <f t="shared" si="7"/>
        <v/>
      </c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 t="str">
        <f t="shared" si="7"/>
        <v/>
      </c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 t="str">
        <f t="shared" si="7"/>
        <v/>
      </c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 t="str">
        <f t="shared" si="7"/>
        <v/>
      </c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 t="str">
        <f t="shared" si="7"/>
        <v/>
      </c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 t="str">
        <f t="shared" si="7"/>
        <v/>
      </c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 t="str">
        <f t="shared" si="7"/>
        <v/>
      </c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 t="str">
        <f t="shared" si="7"/>
        <v/>
      </c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 t="str">
        <f t="shared" si="7"/>
        <v/>
      </c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 t="str">
        <f t="shared" si="7"/>
        <v/>
      </c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 t="str">
        <f t="shared" si="7"/>
        <v/>
      </c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 t="str">
        <f t="shared" si="7"/>
        <v/>
      </c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 t="str">
        <f t="shared" si="7"/>
        <v/>
      </c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 t="str">
        <f t="shared" si="7"/>
        <v/>
      </c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 t="str">
        <f t="shared" si="7"/>
        <v/>
      </c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 t="str">
        <f t="shared" si="7"/>
        <v/>
      </c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 t="str">
        <f t="shared" si="7"/>
        <v/>
      </c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 t="str">
        <f t="shared" si="7"/>
        <v/>
      </c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 t="str">
        <f t="shared" si="7"/>
        <v/>
      </c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 t="str">
        <f t="shared" si="7"/>
        <v/>
      </c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 t="str">
        <f t="shared" si="7"/>
        <v/>
      </c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 t="str">
        <f t="shared" si="7"/>
        <v/>
      </c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 t="str">
        <f t="shared" si="7"/>
        <v/>
      </c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 t="str">
        <f t="shared" si="7"/>
        <v/>
      </c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 t="str">
        <f t="shared" si="7"/>
        <v/>
      </c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 t="str">
        <f t="shared" si="7"/>
        <v/>
      </c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 t="str">
        <f t="shared" si="7"/>
        <v/>
      </c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 t="str">
        <f t="shared" si="7"/>
        <v/>
      </c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 t="str">
        <f t="shared" si="7"/>
        <v/>
      </c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 t="str">
        <f t="shared" si="7"/>
        <v/>
      </c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 t="str">
        <f t="shared" si="7"/>
        <v/>
      </c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 t="str">
        <f t="shared" si="7"/>
        <v/>
      </c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 t="str">
        <f t="shared" si="7"/>
        <v/>
      </c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 t="str">
        <f t="shared" si="7"/>
        <v/>
      </c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 t="str">
        <f t="shared" si="7"/>
        <v/>
      </c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 t="str">
        <f t="shared" si="7"/>
        <v/>
      </c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 t="str">
        <f t="shared" si="7"/>
        <v/>
      </c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 t="str">
        <f t="shared" si="7"/>
        <v/>
      </c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 t="str">
        <f t="shared" si="7"/>
        <v/>
      </c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 t="str">
        <f t="shared" si="7"/>
        <v/>
      </c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 t="str">
        <f t="shared" si="7"/>
        <v/>
      </c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 t="str">
        <f t="shared" si="7"/>
        <v/>
      </c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 t="str">
        <f t="shared" si="7"/>
        <v/>
      </c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 t="str">
        <f t="shared" si="7"/>
        <v/>
      </c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 t="str">
        <f t="shared" si="7"/>
        <v/>
      </c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 t="str">
        <f t="shared" si="7"/>
        <v/>
      </c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 t="str">
        <f t="shared" si="7"/>
        <v/>
      </c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 t="str">
        <f t="shared" si="7"/>
        <v/>
      </c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 t="str">
        <f t="shared" si="7"/>
        <v/>
      </c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 t="str">
        <f t="shared" si="7"/>
        <v/>
      </c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 t="str">
        <f t="shared" si="7"/>
        <v/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 t="str">
        <f t="shared" si="7"/>
        <v/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 t="str">
        <f t="shared" si="7"/>
        <v/>
      </c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 t="str">
        <f t="shared" si="7"/>
        <v/>
      </c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 t="str">
        <f t="shared" si="7"/>
        <v/>
      </c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 t="str">
        <f t="shared" si="7"/>
        <v/>
      </c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 t="str">
        <f t="shared" si="7"/>
        <v/>
      </c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 t="str">
        <f t="shared" si="7"/>
        <v/>
      </c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 t="str">
        <f t="shared" si="7"/>
        <v/>
      </c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 t="str">
        <f t="shared" si="7"/>
        <v/>
      </c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 t="str">
        <f t="shared" si="7"/>
        <v/>
      </c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 t="str">
        <f t="shared" si="7"/>
        <v/>
      </c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 t="str">
        <f t="shared" si="7"/>
        <v/>
      </c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 t="str">
        <f t="shared" si="7"/>
        <v/>
      </c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 t="str">
        <f t="shared" si="7"/>
        <v/>
      </c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 t="str">
        <f t="shared" si="7"/>
        <v/>
      </c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 t="str">
        <f t="shared" si="7"/>
        <v/>
      </c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 t="str">
        <f t="shared" si="7"/>
        <v/>
      </c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 t="str">
        <f t="shared" si="7"/>
        <v/>
      </c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 t="str">
        <f t="shared" si="7"/>
        <v/>
      </c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 t="str">
        <f t="shared" si="7"/>
        <v/>
      </c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 t="str">
        <f t="shared" si="7"/>
        <v/>
      </c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 t="str">
        <f t="shared" si="7"/>
        <v/>
      </c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 t="str">
        <f t="shared" si="7"/>
        <v/>
      </c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 t="str">
        <f t="shared" si="7"/>
        <v/>
      </c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 t="str">
        <f t="shared" si="7"/>
        <v/>
      </c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 t="str">
        <f t="shared" si="7"/>
        <v/>
      </c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 t="str">
        <f t="shared" si="7"/>
        <v/>
      </c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 t="str">
        <f t="shared" si="7"/>
        <v/>
      </c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 t="str">
        <f t="shared" si="7"/>
        <v/>
      </c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 t="str">
        <f t="shared" si="7"/>
        <v/>
      </c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 t="str">
        <f t="shared" si="7"/>
        <v/>
      </c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 t="str">
        <f t="shared" si="7"/>
        <v/>
      </c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 t="str">
        <f t="shared" si="7"/>
        <v/>
      </c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 t="str">
        <f t="shared" si="7"/>
        <v/>
      </c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 t="str">
        <f t="shared" si="7"/>
        <v/>
      </c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 t="str">
        <f t="shared" si="7"/>
        <v/>
      </c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 t="str">
        <f t="shared" si="7"/>
        <v/>
      </c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 t="str">
        <f t="shared" si="7"/>
        <v/>
      </c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 t="str">
        <f t="shared" si="7"/>
        <v/>
      </c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 t="str">
        <f t="shared" si="7"/>
        <v/>
      </c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 t="str">
        <f t="shared" si="7"/>
        <v/>
      </c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 t="str">
        <f t="shared" si="7"/>
        <v/>
      </c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 t="str">
        <f t="shared" si="7"/>
        <v/>
      </c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 t="str">
        <f t="shared" si="7"/>
        <v/>
      </c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 t="str">
        <f t="shared" si="7"/>
        <v/>
      </c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 t="str">
        <f t="shared" si="7"/>
        <v/>
      </c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 t="str">
        <f t="shared" si="7"/>
        <v/>
      </c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 t="str">
        <f t="shared" si="7"/>
        <v/>
      </c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 t="str">
        <f t="shared" si="7"/>
        <v/>
      </c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 t="str">
        <f t="shared" si="7"/>
        <v/>
      </c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 t="str">
        <f t="shared" si="7"/>
        <v/>
      </c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 t="str">
        <f t="shared" si="7"/>
        <v/>
      </c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 t="str">
        <f t="shared" si="7"/>
        <v/>
      </c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 t="str">
        <f t="shared" si="7"/>
        <v/>
      </c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 t="str">
        <f t="shared" si="7"/>
        <v/>
      </c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 t="str">
        <f t="shared" si="7"/>
        <v/>
      </c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 t="str">
        <f t="shared" si="7"/>
        <v/>
      </c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 t="str">
        <f t="shared" si="7"/>
        <v/>
      </c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 t="str">
        <f t="shared" si="7"/>
        <v/>
      </c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 t="str">
        <f t="shared" si="7"/>
        <v/>
      </c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 t="str">
        <f t="shared" si="7"/>
        <v/>
      </c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 t="str">
        <f t="shared" si="7"/>
        <v/>
      </c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 t="str">
        <f t="shared" si="7"/>
        <v/>
      </c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 t="str">
        <f t="shared" si="7"/>
        <v/>
      </c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 t="str">
        <f t="shared" si="7"/>
        <v/>
      </c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 t="str">
        <f t="shared" si="7"/>
        <v/>
      </c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 t="str">
        <f t="shared" si="7"/>
        <v/>
      </c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 t="str">
        <f t="shared" si="7"/>
        <v/>
      </c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 t="str">
        <f t="shared" si="7"/>
        <v/>
      </c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 t="str">
        <f t="shared" si="7"/>
        <v/>
      </c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 t="str">
        <f t="shared" si="7"/>
        <v/>
      </c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 t="str">
        <f t="shared" si="7"/>
        <v/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 t="str">
        <f t="shared" si="7"/>
        <v/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 t="str">
        <f t="shared" si="7"/>
        <v/>
      </c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 t="str">
        <f t="shared" si="7"/>
        <v/>
      </c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 t="str">
        <f t="shared" si="7"/>
        <v/>
      </c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 t="str">
        <f t="shared" si="7"/>
        <v/>
      </c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 t="str">
        <f t="shared" si="7"/>
        <v/>
      </c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 t="str">
        <f t="shared" si="7"/>
        <v/>
      </c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 t="str">
        <f t="shared" si="7"/>
        <v/>
      </c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 t="str">
        <f t="shared" si="7"/>
        <v/>
      </c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 t="str">
        <f t="shared" si="7"/>
        <v/>
      </c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 t="str">
        <f t="shared" si="7"/>
        <v/>
      </c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 t="str">
        <f t="shared" si="7"/>
        <v/>
      </c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 t="str">
        <f t="shared" si="7"/>
        <v/>
      </c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 t="str">
        <f t="shared" si="7"/>
        <v/>
      </c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 t="str">
        <f t="shared" si="7"/>
        <v/>
      </c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 t="str">
        <f t="shared" si="7"/>
        <v/>
      </c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 t="str">
        <f t="shared" si="7"/>
        <v/>
      </c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 t="str">
        <f t="shared" si="7"/>
        <v/>
      </c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 t="str">
        <f t="shared" si="7"/>
        <v/>
      </c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 t="str">
        <f t="shared" si="7"/>
        <v/>
      </c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 t="str">
        <f t="shared" si="7"/>
        <v/>
      </c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 t="str">
        <f t="shared" si="7"/>
        <v/>
      </c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 t="str">
        <f t="shared" si="7"/>
        <v/>
      </c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 t="str">
        <f t="shared" si="7"/>
        <v/>
      </c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 t="str">
        <f t="shared" si="7"/>
        <v/>
      </c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 t="str">
        <f t="shared" si="7"/>
        <v/>
      </c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 t="str">
        <f t="shared" si="7"/>
        <v/>
      </c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 t="str">
        <f t="shared" si="7"/>
        <v/>
      </c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 t="str">
        <f t="shared" si="7"/>
        <v/>
      </c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 t="str">
        <f t="shared" si="7"/>
        <v/>
      </c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 t="str">
        <f t="shared" si="7"/>
        <v/>
      </c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 t="str">
        <f t="shared" si="7"/>
        <v/>
      </c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 t="str">
        <f t="shared" si="7"/>
        <v/>
      </c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 t="str">
        <f t="shared" si="7"/>
        <v/>
      </c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 t="str">
        <f t="shared" si="7"/>
        <v/>
      </c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 t="str">
        <f t="shared" si="7"/>
        <v/>
      </c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 t="str">
        <f t="shared" si="7"/>
        <v/>
      </c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 t="str">
        <f t="shared" si="7"/>
        <v/>
      </c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 t="str">
        <f t="shared" si="7"/>
        <v/>
      </c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 t="str">
        <f t="shared" si="7"/>
        <v/>
      </c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 t="str">
        <f t="shared" si="7"/>
        <v/>
      </c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 t="str">
        <f t="shared" si="7"/>
        <v/>
      </c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 t="str">
        <f t="shared" si="7"/>
        <v/>
      </c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 t="str">
        <f t="shared" si="7"/>
        <v/>
      </c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4">
    <mergeCell ref="C1:D1"/>
    <mergeCell ref="F2:G3"/>
    <mergeCell ref="H2:H3"/>
    <mergeCell ref="C7:H8"/>
  </mergeCells>
  <printOptions horizontalCentered="1"/>
  <pageMargins bottom="0.75" footer="0.0" header="0.0" left="0.25" right="0.25" top="0.75"/>
  <pageSetup fitToWidth="0" paperSize="9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30.38"/>
    <col customWidth="1" min="4" max="4" width="24.63"/>
    <col customWidth="1" min="5" max="5" width="14.5"/>
    <col customWidth="1" min="6" max="6" width="13.25"/>
    <col customWidth="1" min="7" max="7" width="32.88"/>
    <col customWidth="1" min="15" max="15" width="29.5"/>
    <col customWidth="1" min="16" max="16" width="6.88"/>
  </cols>
  <sheetData>
    <row r="1">
      <c r="B1" s="85" t="s">
        <v>14</v>
      </c>
      <c r="C1" s="28"/>
      <c r="D1" s="28"/>
      <c r="E1" s="28"/>
      <c r="F1" s="28"/>
      <c r="G1" s="29"/>
    </row>
    <row r="2">
      <c r="B2" s="30"/>
      <c r="C2" s="31"/>
      <c r="D2" s="31"/>
      <c r="E2" s="31"/>
      <c r="F2" s="31"/>
      <c r="G2" s="32"/>
    </row>
    <row r="3">
      <c r="B3" s="86" t="s">
        <v>76</v>
      </c>
      <c r="C3" s="87" t="s">
        <v>14</v>
      </c>
      <c r="D3" s="88" t="s">
        <v>77</v>
      </c>
      <c r="E3" s="88" t="s">
        <v>78</v>
      </c>
      <c r="F3" s="88" t="s">
        <v>79</v>
      </c>
      <c r="G3" s="89" t="s">
        <v>80</v>
      </c>
      <c r="I3" s="90" t="s">
        <v>79</v>
      </c>
      <c r="J3" s="73"/>
      <c r="K3" s="74"/>
    </row>
    <row r="4">
      <c r="B4" s="91" t="s">
        <v>81</v>
      </c>
      <c r="C4" s="92" t="s">
        <v>82</v>
      </c>
      <c r="D4" s="93">
        <v>785.0</v>
      </c>
      <c r="E4" s="94">
        <v>700.0</v>
      </c>
      <c r="F4" s="95">
        <f t="shared" ref="F4:F48" si="1">D4*E4</f>
        <v>549500</v>
      </c>
      <c r="G4" s="96"/>
      <c r="I4" s="4"/>
      <c r="J4" s="5"/>
      <c r="K4" s="6"/>
    </row>
    <row r="5">
      <c r="B5" s="97"/>
      <c r="C5" s="98" t="s">
        <v>83</v>
      </c>
      <c r="D5" s="99">
        <v>400.0</v>
      </c>
      <c r="E5" s="100">
        <v>565.0</v>
      </c>
      <c r="F5" s="101">
        <f t="shared" si="1"/>
        <v>226000</v>
      </c>
      <c r="G5" s="102"/>
      <c r="I5" s="103">
        <f>SUM(F4:F48)</f>
        <v>1037267.25</v>
      </c>
      <c r="J5" s="104"/>
      <c r="K5" s="105"/>
    </row>
    <row r="6">
      <c r="B6" s="106"/>
      <c r="C6" s="92" t="s">
        <v>84</v>
      </c>
      <c r="D6" s="93">
        <v>150.0</v>
      </c>
      <c r="E6" s="94">
        <v>565.0</v>
      </c>
      <c r="F6" s="95">
        <f t="shared" si="1"/>
        <v>84750</v>
      </c>
      <c r="G6" s="96"/>
      <c r="I6" s="107"/>
      <c r="K6" s="15"/>
      <c r="O6" s="108"/>
      <c r="P6" s="108"/>
      <c r="Q6" s="109"/>
      <c r="R6" s="109"/>
    </row>
    <row r="7">
      <c r="B7" s="110" t="s">
        <v>85</v>
      </c>
      <c r="C7" s="111" t="s">
        <v>21</v>
      </c>
      <c r="D7" s="112">
        <v>10500.0</v>
      </c>
      <c r="E7" s="113">
        <v>4.0</v>
      </c>
      <c r="F7" s="114">
        <f t="shared" si="1"/>
        <v>42000</v>
      </c>
      <c r="G7" s="115"/>
      <c r="I7" s="116"/>
      <c r="J7" s="117"/>
      <c r="K7" s="118"/>
      <c r="O7" s="108"/>
      <c r="P7" s="108"/>
      <c r="Q7" s="109"/>
      <c r="R7" s="109"/>
    </row>
    <row r="8">
      <c r="B8" s="119"/>
      <c r="C8" s="120" t="s">
        <v>22</v>
      </c>
      <c r="D8" s="93">
        <v>7000.0</v>
      </c>
      <c r="E8" s="94">
        <v>4.0</v>
      </c>
      <c r="F8" s="95">
        <f t="shared" si="1"/>
        <v>28000</v>
      </c>
      <c r="G8" s="96"/>
      <c r="O8" s="108"/>
      <c r="P8" s="108"/>
      <c r="Q8" s="109"/>
      <c r="R8" s="109"/>
    </row>
    <row r="9">
      <c r="B9" s="97"/>
      <c r="C9" s="121" t="s">
        <v>23</v>
      </c>
      <c r="D9" s="99">
        <v>3500.0</v>
      </c>
      <c r="E9" s="100">
        <v>4.0</v>
      </c>
      <c r="F9" s="101">
        <f t="shared" si="1"/>
        <v>14000</v>
      </c>
      <c r="G9" s="102"/>
      <c r="O9" s="108"/>
      <c r="P9" s="108"/>
      <c r="Q9" s="109"/>
      <c r="R9" s="109"/>
    </row>
    <row r="10">
      <c r="B10" s="119"/>
      <c r="C10" s="122" t="s">
        <v>24</v>
      </c>
      <c r="D10" s="93">
        <v>3500.0</v>
      </c>
      <c r="E10" s="94">
        <v>4.0</v>
      </c>
      <c r="F10" s="95">
        <f t="shared" si="1"/>
        <v>14000</v>
      </c>
      <c r="G10" s="96"/>
      <c r="J10" s="123"/>
      <c r="O10" s="108"/>
      <c r="P10" s="108"/>
      <c r="Q10" s="109"/>
      <c r="R10" s="109"/>
    </row>
    <row r="11">
      <c r="B11" s="97"/>
      <c r="C11" s="124" t="s">
        <v>25</v>
      </c>
      <c r="D11" s="99">
        <v>3500.0</v>
      </c>
      <c r="E11" s="100">
        <v>4.0</v>
      </c>
      <c r="F11" s="101">
        <f t="shared" si="1"/>
        <v>14000</v>
      </c>
      <c r="G11" s="102"/>
      <c r="O11" s="108"/>
      <c r="P11" s="108"/>
      <c r="Q11" s="109"/>
      <c r="R11" s="109"/>
    </row>
    <row r="12">
      <c r="B12" s="119"/>
      <c r="C12" s="122" t="s">
        <v>26</v>
      </c>
      <c r="D12" s="93">
        <v>3500.0</v>
      </c>
      <c r="E12" s="94">
        <v>4.0</v>
      </c>
      <c r="F12" s="95">
        <f t="shared" si="1"/>
        <v>14000</v>
      </c>
      <c r="G12" s="96"/>
      <c r="O12" s="108"/>
      <c r="P12" s="108"/>
      <c r="Q12" s="109"/>
      <c r="R12" s="109"/>
    </row>
    <row r="13">
      <c r="B13" s="97"/>
      <c r="C13" s="124" t="s">
        <v>29</v>
      </c>
      <c r="D13" s="99">
        <v>3500.0</v>
      </c>
      <c r="E13" s="100">
        <v>4.0</v>
      </c>
      <c r="F13" s="101">
        <f t="shared" si="1"/>
        <v>14000</v>
      </c>
      <c r="G13" s="102"/>
      <c r="O13" s="108"/>
      <c r="P13" s="108"/>
      <c r="Q13" s="109"/>
      <c r="R13" s="109"/>
    </row>
    <row r="14">
      <c r="B14" s="119"/>
      <c r="C14" s="125" t="s">
        <v>27</v>
      </c>
      <c r="D14" s="93">
        <v>395.0</v>
      </c>
      <c r="E14" s="94">
        <v>1.0</v>
      </c>
      <c r="F14" s="95">
        <f t="shared" si="1"/>
        <v>395</v>
      </c>
      <c r="G14" s="96"/>
      <c r="O14" s="108"/>
      <c r="P14" s="108"/>
      <c r="Q14" s="109"/>
      <c r="R14" s="109"/>
    </row>
    <row r="15">
      <c r="B15" s="97"/>
      <c r="C15" s="124" t="s">
        <v>30</v>
      </c>
      <c r="D15" s="99">
        <v>100.0</v>
      </c>
      <c r="E15" s="100">
        <v>6.0</v>
      </c>
      <c r="F15" s="101">
        <f t="shared" si="1"/>
        <v>600</v>
      </c>
      <c r="G15" s="102"/>
      <c r="O15" s="108"/>
      <c r="P15" s="108"/>
      <c r="Q15" s="126"/>
      <c r="R15" s="109"/>
    </row>
    <row r="16">
      <c r="B16" s="119"/>
      <c r="C16" s="125" t="s">
        <v>31</v>
      </c>
      <c r="D16" s="93">
        <v>40.0</v>
      </c>
      <c r="E16" s="94">
        <v>50.0</v>
      </c>
      <c r="F16" s="95">
        <f t="shared" si="1"/>
        <v>2000</v>
      </c>
      <c r="G16" s="96"/>
      <c r="O16" s="108"/>
      <c r="P16" s="108"/>
      <c r="Q16" s="109"/>
      <c r="R16" s="109"/>
    </row>
    <row r="17">
      <c r="B17" s="127"/>
      <c r="C17" s="128" t="s">
        <v>86</v>
      </c>
      <c r="D17" s="129">
        <v>30.0</v>
      </c>
      <c r="E17" s="130">
        <v>50.0</v>
      </c>
      <c r="F17" s="131">
        <f t="shared" si="1"/>
        <v>1500</v>
      </c>
      <c r="G17" s="132"/>
      <c r="O17" s="108"/>
      <c r="P17" s="108"/>
      <c r="Q17" s="109"/>
      <c r="R17" s="109"/>
    </row>
    <row r="18">
      <c r="B18" s="91" t="s">
        <v>87</v>
      </c>
      <c r="C18" s="133" t="s">
        <v>32</v>
      </c>
      <c r="D18" s="134">
        <v>1500.0</v>
      </c>
      <c r="E18" s="135">
        <v>5.0</v>
      </c>
      <c r="F18" s="136">
        <f t="shared" si="1"/>
        <v>7500</v>
      </c>
      <c r="G18" s="137"/>
      <c r="O18" s="108"/>
      <c r="P18" s="108"/>
      <c r="Q18" s="109"/>
      <c r="R18" s="109"/>
    </row>
    <row r="19">
      <c r="B19" s="97"/>
      <c r="C19" s="138" t="s">
        <v>33</v>
      </c>
      <c r="D19" s="99">
        <v>600.0</v>
      </c>
      <c r="E19" s="100">
        <v>8.0</v>
      </c>
      <c r="F19" s="101">
        <f t="shared" si="1"/>
        <v>4800</v>
      </c>
      <c r="G19" s="102"/>
      <c r="O19" s="108"/>
      <c r="P19" s="108"/>
      <c r="Q19" s="126"/>
      <c r="R19" s="139"/>
    </row>
    <row r="20">
      <c r="B20" s="106"/>
      <c r="C20" s="140" t="s">
        <v>34</v>
      </c>
      <c r="D20" s="141">
        <v>50.0</v>
      </c>
      <c r="E20" s="142">
        <v>5.0</v>
      </c>
      <c r="F20" s="143">
        <f t="shared" si="1"/>
        <v>250</v>
      </c>
      <c r="G20" s="144"/>
      <c r="O20" s="108"/>
      <c r="P20" s="108"/>
      <c r="Q20" s="126"/>
      <c r="R20" s="126"/>
    </row>
    <row r="21">
      <c r="B21" s="110" t="s">
        <v>88</v>
      </c>
      <c r="C21" s="145" t="s">
        <v>35</v>
      </c>
      <c r="D21" s="112">
        <v>280.0</v>
      </c>
      <c r="E21" s="113">
        <v>4.0</v>
      </c>
      <c r="F21" s="114">
        <f t="shared" si="1"/>
        <v>1120</v>
      </c>
      <c r="G21" s="115"/>
      <c r="O21" s="108"/>
      <c r="R21" s="109"/>
    </row>
    <row r="22">
      <c r="B22" s="119"/>
      <c r="C22" s="125" t="s">
        <v>36</v>
      </c>
      <c r="D22" s="93">
        <v>10.5</v>
      </c>
      <c r="E22" s="94">
        <v>16.0</v>
      </c>
      <c r="F22" s="95">
        <f t="shared" si="1"/>
        <v>168</v>
      </c>
      <c r="G22" s="96"/>
      <c r="O22" s="108"/>
      <c r="R22" s="109"/>
    </row>
    <row r="23">
      <c r="B23" s="97"/>
      <c r="C23" s="138" t="s">
        <v>37</v>
      </c>
      <c r="D23" s="99">
        <v>500.0</v>
      </c>
      <c r="E23" s="100">
        <v>1.0</v>
      </c>
      <c r="F23" s="101">
        <f t="shared" si="1"/>
        <v>500</v>
      </c>
      <c r="G23" s="102"/>
      <c r="O23" s="108"/>
      <c r="P23" s="108"/>
      <c r="Q23" s="126"/>
      <c r="R23" s="126"/>
    </row>
    <row r="24">
      <c r="B24" s="119"/>
      <c r="C24" s="125" t="s">
        <v>38</v>
      </c>
      <c r="D24" s="93">
        <v>450.0</v>
      </c>
      <c r="E24" s="94">
        <v>1.0</v>
      </c>
      <c r="F24" s="95">
        <f t="shared" si="1"/>
        <v>450</v>
      </c>
      <c r="G24" s="96"/>
      <c r="O24" s="108"/>
      <c r="P24" s="108"/>
      <c r="Q24" s="126"/>
      <c r="R24" s="126"/>
    </row>
    <row r="25">
      <c r="B25" s="97"/>
      <c r="C25" s="138" t="s">
        <v>39</v>
      </c>
      <c r="D25" s="99">
        <v>120.0</v>
      </c>
      <c r="E25" s="100">
        <v>31.0</v>
      </c>
      <c r="F25" s="101">
        <f t="shared" si="1"/>
        <v>3720</v>
      </c>
      <c r="G25" s="102"/>
      <c r="O25" s="108"/>
      <c r="P25" s="108"/>
      <c r="Q25" s="109"/>
      <c r="R25" s="109"/>
    </row>
    <row r="26">
      <c r="B26" s="119"/>
      <c r="C26" s="125" t="s">
        <v>40</v>
      </c>
      <c r="D26" s="93">
        <v>9.75</v>
      </c>
      <c r="E26" s="94">
        <v>35.0</v>
      </c>
      <c r="F26" s="95">
        <f t="shared" si="1"/>
        <v>341.25</v>
      </c>
      <c r="G26" s="96"/>
      <c r="O26" s="108"/>
      <c r="R26" s="109"/>
    </row>
    <row r="27">
      <c r="B27" s="97"/>
      <c r="C27" s="124" t="s">
        <v>41</v>
      </c>
      <c r="D27" s="99">
        <v>60.0</v>
      </c>
      <c r="E27" s="100">
        <v>10.0</v>
      </c>
      <c r="F27" s="101">
        <f t="shared" si="1"/>
        <v>600</v>
      </c>
      <c r="G27" s="102"/>
      <c r="O27" s="108"/>
      <c r="P27" s="108"/>
      <c r="Q27" s="109"/>
      <c r="R27" s="109"/>
    </row>
    <row r="28">
      <c r="B28" s="119"/>
      <c r="C28" s="125" t="s">
        <v>42</v>
      </c>
      <c r="D28" s="93">
        <v>50.0</v>
      </c>
      <c r="E28" s="94">
        <v>2.0</v>
      </c>
      <c r="F28" s="95">
        <f t="shared" si="1"/>
        <v>100</v>
      </c>
      <c r="G28" s="96"/>
      <c r="O28" s="108"/>
      <c r="P28" s="146"/>
      <c r="Q28" s="146"/>
      <c r="R28" s="126"/>
    </row>
    <row r="29">
      <c r="B29" s="97"/>
      <c r="C29" s="138" t="s">
        <v>43</v>
      </c>
      <c r="D29" s="99">
        <v>180.0</v>
      </c>
      <c r="E29" s="100">
        <v>2.0</v>
      </c>
      <c r="F29" s="101">
        <f t="shared" si="1"/>
        <v>360</v>
      </c>
      <c r="G29" s="102"/>
    </row>
    <row r="30">
      <c r="B30" s="119"/>
      <c r="C30" s="125" t="s">
        <v>44</v>
      </c>
      <c r="D30" s="93">
        <v>21.35</v>
      </c>
      <c r="E30" s="94">
        <v>40.0</v>
      </c>
      <c r="F30" s="95">
        <f t="shared" si="1"/>
        <v>854</v>
      </c>
      <c r="G30" s="96"/>
      <c r="O30" s="147"/>
      <c r="P30" s="108"/>
      <c r="Q30" s="126"/>
      <c r="R30" s="109"/>
    </row>
    <row r="31">
      <c r="B31" s="97"/>
      <c r="C31" s="124" t="s">
        <v>45</v>
      </c>
      <c r="D31" s="99">
        <v>50.0</v>
      </c>
      <c r="E31" s="100">
        <v>10.0</v>
      </c>
      <c r="F31" s="101">
        <f t="shared" si="1"/>
        <v>500</v>
      </c>
      <c r="G31" s="102"/>
      <c r="O31" s="147"/>
      <c r="P31" s="108"/>
      <c r="Q31" s="109"/>
      <c r="R31" s="109"/>
    </row>
    <row r="32">
      <c r="B32" s="119"/>
      <c r="C32" s="125" t="s">
        <v>46</v>
      </c>
      <c r="D32" s="93">
        <v>500.0</v>
      </c>
      <c r="E32" s="94">
        <v>1.0</v>
      </c>
      <c r="F32" s="95">
        <f t="shared" si="1"/>
        <v>500</v>
      </c>
      <c r="G32" s="96"/>
      <c r="O32" s="147"/>
      <c r="P32" s="108"/>
      <c r="Q32" s="109"/>
      <c r="R32" s="109"/>
    </row>
    <row r="33">
      <c r="B33" s="127"/>
      <c r="C33" s="128" t="s">
        <v>47</v>
      </c>
      <c r="D33" s="129">
        <v>30.0</v>
      </c>
      <c r="E33" s="130">
        <v>8.0</v>
      </c>
      <c r="F33" s="131">
        <f t="shared" si="1"/>
        <v>240</v>
      </c>
      <c r="G33" s="132"/>
      <c r="O33" s="147"/>
      <c r="P33" s="108"/>
      <c r="Q33" s="126"/>
      <c r="R33" s="139"/>
    </row>
    <row r="34">
      <c r="B34" s="91" t="s">
        <v>89</v>
      </c>
      <c r="C34" s="125" t="s">
        <v>48</v>
      </c>
      <c r="D34" s="93">
        <v>264.94</v>
      </c>
      <c r="E34" s="94">
        <v>1.0</v>
      </c>
      <c r="F34" s="95">
        <f t="shared" si="1"/>
        <v>264.94</v>
      </c>
      <c r="G34" s="96"/>
      <c r="O34" s="147"/>
      <c r="P34" s="108"/>
      <c r="Q34" s="126"/>
      <c r="R34" s="126"/>
    </row>
    <row r="35">
      <c r="B35" s="97"/>
      <c r="C35" s="138" t="s">
        <v>49</v>
      </c>
      <c r="D35" s="99">
        <v>157.0</v>
      </c>
      <c r="E35" s="100">
        <v>1.0</v>
      </c>
      <c r="F35" s="101">
        <f t="shared" si="1"/>
        <v>157</v>
      </c>
      <c r="G35" s="102"/>
      <c r="O35" s="147"/>
      <c r="P35" s="108"/>
      <c r="Q35" s="109"/>
      <c r="R35" s="109"/>
    </row>
    <row r="36">
      <c r="B36" s="119"/>
      <c r="C36" s="125" t="s">
        <v>50</v>
      </c>
      <c r="D36" s="93">
        <v>350.0</v>
      </c>
      <c r="E36" s="94">
        <v>1.0</v>
      </c>
      <c r="F36" s="95">
        <f t="shared" si="1"/>
        <v>350</v>
      </c>
      <c r="G36" s="96"/>
      <c r="O36" s="147"/>
      <c r="P36" s="108"/>
      <c r="Q36" s="109"/>
      <c r="R36" s="109"/>
    </row>
    <row r="37">
      <c r="B37" s="97"/>
      <c r="C37" s="138" t="s">
        <v>51</v>
      </c>
      <c r="D37" s="99">
        <v>475.0</v>
      </c>
      <c r="E37" s="100">
        <v>1.0</v>
      </c>
      <c r="F37" s="101">
        <f t="shared" si="1"/>
        <v>475</v>
      </c>
      <c r="G37" s="102"/>
      <c r="O37" s="147"/>
      <c r="P37" s="108"/>
      <c r="Q37" s="109"/>
      <c r="R37" s="109"/>
    </row>
    <row r="38">
      <c r="B38" s="119"/>
      <c r="C38" s="125" t="s">
        <v>52</v>
      </c>
      <c r="D38" s="93">
        <v>48.76</v>
      </c>
      <c r="E38" s="94">
        <v>1.0</v>
      </c>
      <c r="F38" s="95">
        <f t="shared" si="1"/>
        <v>48.76</v>
      </c>
      <c r="G38" s="96"/>
      <c r="O38" s="147"/>
      <c r="P38" s="108"/>
      <c r="Q38" s="126"/>
      <c r="R38" s="126"/>
    </row>
    <row r="39">
      <c r="B39" s="97"/>
      <c r="C39" s="138" t="s">
        <v>90</v>
      </c>
      <c r="D39" s="99">
        <v>95.0</v>
      </c>
      <c r="E39" s="100">
        <v>2.0</v>
      </c>
      <c r="F39" s="101">
        <f t="shared" si="1"/>
        <v>190</v>
      </c>
      <c r="G39" s="102"/>
      <c r="J39" s="108"/>
      <c r="K39" s="108"/>
      <c r="L39" s="109"/>
      <c r="M39" s="109"/>
      <c r="O39" s="147"/>
      <c r="P39" s="108"/>
      <c r="Q39" s="109"/>
      <c r="R39" s="109"/>
    </row>
    <row r="40">
      <c r="B40" s="119"/>
      <c r="C40" s="125" t="s">
        <v>53</v>
      </c>
      <c r="D40" s="93">
        <v>349.0</v>
      </c>
      <c r="E40" s="94">
        <v>1.0</v>
      </c>
      <c r="F40" s="95">
        <f t="shared" si="1"/>
        <v>349</v>
      </c>
      <c r="G40" s="96"/>
      <c r="J40" s="108"/>
      <c r="K40" s="108"/>
      <c r="L40" s="109"/>
      <c r="M40" s="109"/>
      <c r="O40" s="147"/>
      <c r="P40" s="108"/>
      <c r="Q40" s="109"/>
      <c r="R40" s="109"/>
    </row>
    <row r="41">
      <c r="B41" s="127"/>
      <c r="C41" s="128" t="s">
        <v>54</v>
      </c>
      <c r="D41" s="129">
        <v>600.4</v>
      </c>
      <c r="E41" s="130">
        <v>1.0</v>
      </c>
      <c r="F41" s="131">
        <f t="shared" si="1"/>
        <v>600.4</v>
      </c>
      <c r="G41" s="132"/>
      <c r="J41" s="108"/>
      <c r="K41" s="108"/>
      <c r="L41" s="126"/>
      <c r="M41" s="126"/>
      <c r="O41" s="147"/>
      <c r="P41" s="108"/>
      <c r="Q41" s="126"/>
      <c r="R41" s="109"/>
    </row>
    <row r="42">
      <c r="B42" s="110" t="s">
        <v>91</v>
      </c>
      <c r="C42" s="133" t="s">
        <v>56</v>
      </c>
      <c r="D42" s="134">
        <v>230.0</v>
      </c>
      <c r="E42" s="135">
        <v>4.0</v>
      </c>
      <c r="F42" s="136">
        <f t="shared" si="1"/>
        <v>920</v>
      </c>
      <c r="G42" s="137"/>
      <c r="J42" s="108"/>
      <c r="K42" s="108"/>
      <c r="L42" s="126"/>
      <c r="M42" s="126"/>
      <c r="O42" s="147"/>
      <c r="P42" s="108"/>
      <c r="Q42" s="126"/>
      <c r="R42" s="126"/>
    </row>
    <row r="43">
      <c r="B43" s="97"/>
      <c r="C43" s="138" t="s">
        <v>57</v>
      </c>
      <c r="D43" s="99">
        <v>230.0</v>
      </c>
      <c r="E43" s="100">
        <v>4.0</v>
      </c>
      <c r="F43" s="101">
        <f t="shared" si="1"/>
        <v>920</v>
      </c>
      <c r="G43" s="102"/>
      <c r="J43" s="108"/>
      <c r="K43" s="108"/>
      <c r="L43" s="126"/>
      <c r="M43" s="126"/>
    </row>
    <row r="44">
      <c r="B44" s="119"/>
      <c r="C44" s="125" t="s">
        <v>58</v>
      </c>
      <c r="D44" s="93">
        <v>306.66</v>
      </c>
      <c r="E44" s="94">
        <v>2.0</v>
      </c>
      <c r="F44" s="95">
        <f t="shared" si="1"/>
        <v>613.32</v>
      </c>
      <c r="G44" s="96"/>
      <c r="J44" s="108"/>
      <c r="K44" s="108"/>
      <c r="L44" s="126"/>
      <c r="M44" s="126"/>
    </row>
    <row r="45">
      <c r="B45" s="97"/>
      <c r="C45" s="138" t="s">
        <v>59</v>
      </c>
      <c r="D45" s="99">
        <v>65.29</v>
      </c>
      <c r="E45" s="100">
        <v>2.0</v>
      </c>
      <c r="F45" s="101">
        <f t="shared" si="1"/>
        <v>130.58</v>
      </c>
      <c r="G45" s="102"/>
      <c r="J45" s="108"/>
      <c r="K45" s="108"/>
      <c r="L45" s="126"/>
      <c r="M45" s="126"/>
    </row>
    <row r="46">
      <c r="B46" s="119"/>
      <c r="C46" s="125" t="s">
        <v>60</v>
      </c>
      <c r="D46" s="93">
        <v>1500.0</v>
      </c>
      <c r="E46" s="94">
        <v>2.0</v>
      </c>
      <c r="F46" s="95">
        <f t="shared" si="1"/>
        <v>3000</v>
      </c>
      <c r="G46" s="96"/>
      <c r="J46" s="108"/>
      <c r="K46" s="108"/>
      <c r="L46" s="126"/>
      <c r="M46" s="126"/>
    </row>
    <row r="47">
      <c r="B47" s="97"/>
      <c r="C47" s="138" t="s">
        <v>61</v>
      </c>
      <c r="D47" s="99">
        <v>500.0</v>
      </c>
      <c r="E47" s="100">
        <v>3.0</v>
      </c>
      <c r="F47" s="101">
        <f t="shared" si="1"/>
        <v>1500</v>
      </c>
      <c r="G47" s="102"/>
      <c r="J47" s="108"/>
      <c r="K47" s="108"/>
      <c r="L47" s="126"/>
      <c r="M47" s="126"/>
    </row>
    <row r="48">
      <c r="B48" s="106"/>
      <c r="C48" s="140" t="s">
        <v>63</v>
      </c>
      <c r="D48" s="141">
        <v>500.0</v>
      </c>
      <c r="E48" s="142">
        <v>2.0</v>
      </c>
      <c r="F48" s="143">
        <f t="shared" si="1"/>
        <v>1000</v>
      </c>
      <c r="G48" s="144"/>
      <c r="J48" s="108"/>
      <c r="K48" s="108"/>
      <c r="L48" s="126"/>
      <c r="M48" s="126"/>
    </row>
    <row r="49">
      <c r="K49" s="108"/>
      <c r="L49" s="126"/>
      <c r="M49" s="126"/>
    </row>
    <row r="50">
      <c r="K50" s="108"/>
      <c r="L50" s="126"/>
      <c r="M50" s="126"/>
    </row>
    <row r="51">
      <c r="K51" s="108"/>
      <c r="L51" s="126"/>
      <c r="M51" s="126"/>
    </row>
  </sheetData>
  <mergeCells count="13">
    <mergeCell ref="B18:B20"/>
    <mergeCell ref="P21:Q21"/>
    <mergeCell ref="P22:Q22"/>
    <mergeCell ref="P26:Q26"/>
    <mergeCell ref="B34:B41"/>
    <mergeCell ref="B42:B48"/>
    <mergeCell ref="B1:G2"/>
    <mergeCell ref="I3:K4"/>
    <mergeCell ref="B4:B6"/>
    <mergeCell ref="I5:K7"/>
    <mergeCell ref="B7:B17"/>
    <mergeCell ref="J12:K12"/>
    <mergeCell ref="B21:B33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7.38"/>
    <col customWidth="1" min="3" max="3" width="46.5"/>
    <col customWidth="1" min="4" max="4" width="24.63"/>
    <col customWidth="1" min="5" max="5" width="14.5"/>
    <col customWidth="1" min="6" max="6" width="13.25"/>
    <col customWidth="1" min="7" max="7" width="32.88"/>
  </cols>
  <sheetData>
    <row r="1">
      <c r="B1" s="148" t="s">
        <v>92</v>
      </c>
      <c r="C1" s="28"/>
      <c r="D1" s="28"/>
      <c r="E1" s="28"/>
      <c r="F1" s="28"/>
      <c r="G1" s="29"/>
    </row>
    <row r="2">
      <c r="B2" s="30"/>
      <c r="C2" s="31"/>
      <c r="D2" s="31"/>
      <c r="E2" s="31"/>
      <c r="F2" s="31"/>
      <c r="G2" s="32"/>
    </row>
    <row r="3">
      <c r="B3" s="149" t="s">
        <v>76</v>
      </c>
      <c r="C3" s="150" t="s">
        <v>92</v>
      </c>
      <c r="D3" s="151" t="s">
        <v>77</v>
      </c>
      <c r="E3" s="151" t="s">
        <v>78</v>
      </c>
      <c r="F3" s="151" t="s">
        <v>79</v>
      </c>
      <c r="G3" s="152" t="s">
        <v>80</v>
      </c>
      <c r="I3" s="153" t="s">
        <v>79</v>
      </c>
      <c r="J3" s="154"/>
      <c r="K3" s="155"/>
    </row>
    <row r="4">
      <c r="B4" s="156" t="s">
        <v>93</v>
      </c>
      <c r="C4" s="122" t="s">
        <v>94</v>
      </c>
      <c r="D4" s="93">
        <v>25.0</v>
      </c>
      <c r="E4" s="94">
        <v>12.0</v>
      </c>
      <c r="F4" s="95">
        <f t="shared" ref="F4:F33" si="1">D4*E4</f>
        <v>300</v>
      </c>
      <c r="G4" s="96"/>
      <c r="I4" s="4"/>
      <c r="J4" s="5"/>
      <c r="K4" s="6"/>
    </row>
    <row r="5">
      <c r="B5" s="157"/>
      <c r="C5" s="158" t="s">
        <v>95</v>
      </c>
      <c r="D5" s="159">
        <v>25.0</v>
      </c>
      <c r="E5" s="160">
        <v>12.0</v>
      </c>
      <c r="F5" s="161">
        <f t="shared" si="1"/>
        <v>300</v>
      </c>
      <c r="G5" s="162"/>
      <c r="I5" s="163">
        <f>SUM(F4:F33)</f>
        <v>283356.26</v>
      </c>
      <c r="J5" s="164"/>
      <c r="K5" s="165"/>
    </row>
    <row r="6">
      <c r="B6" s="119"/>
      <c r="C6" s="122" t="s">
        <v>96</v>
      </c>
      <c r="D6" s="93">
        <v>10.0</v>
      </c>
      <c r="E6" s="94">
        <v>12.0</v>
      </c>
      <c r="F6" s="95">
        <f t="shared" si="1"/>
        <v>120</v>
      </c>
      <c r="G6" s="96"/>
      <c r="I6" s="107"/>
      <c r="K6" s="15"/>
    </row>
    <row r="7">
      <c r="B7" s="157"/>
      <c r="C7" s="158" t="s">
        <v>97</v>
      </c>
      <c r="D7" s="159">
        <v>10.0</v>
      </c>
      <c r="E7" s="160">
        <v>12.0</v>
      </c>
      <c r="F7" s="161">
        <f t="shared" si="1"/>
        <v>120</v>
      </c>
      <c r="G7" s="162"/>
      <c r="I7" s="166"/>
      <c r="J7" s="167"/>
      <c r="K7" s="168"/>
    </row>
    <row r="8">
      <c r="B8" s="119"/>
      <c r="C8" s="122" t="s">
        <v>98</v>
      </c>
      <c r="D8" s="93">
        <v>25.0</v>
      </c>
      <c r="E8" s="94">
        <v>12.0</v>
      </c>
      <c r="F8" s="95">
        <f t="shared" si="1"/>
        <v>300</v>
      </c>
      <c r="G8" s="96"/>
    </row>
    <row r="9">
      <c r="B9" s="169" t="s">
        <v>99</v>
      </c>
      <c r="C9" s="158" t="s">
        <v>100</v>
      </c>
      <c r="D9" s="159">
        <v>700.0</v>
      </c>
      <c r="E9" s="160">
        <v>12.0</v>
      </c>
      <c r="F9" s="161">
        <f t="shared" si="1"/>
        <v>8400</v>
      </c>
      <c r="G9" s="162"/>
    </row>
    <row r="10">
      <c r="B10" s="119"/>
      <c r="C10" s="122" t="s">
        <v>101</v>
      </c>
      <c r="D10" s="93">
        <v>150.0</v>
      </c>
      <c r="E10" s="94">
        <v>12.0</v>
      </c>
      <c r="F10" s="95">
        <f t="shared" si="1"/>
        <v>1800</v>
      </c>
      <c r="G10" s="96"/>
    </row>
    <row r="11">
      <c r="B11" s="157"/>
      <c r="C11" s="158" t="s">
        <v>102</v>
      </c>
      <c r="D11" s="159">
        <v>150.0</v>
      </c>
      <c r="E11" s="160">
        <v>12.0</v>
      </c>
      <c r="F11" s="161">
        <f t="shared" si="1"/>
        <v>1800</v>
      </c>
      <c r="G11" s="162"/>
    </row>
    <row r="12">
      <c r="B12" s="156" t="s">
        <v>103</v>
      </c>
      <c r="C12" s="122" t="s">
        <v>104</v>
      </c>
      <c r="D12" s="93">
        <v>5000.0</v>
      </c>
      <c r="E12" s="94">
        <v>12.0</v>
      </c>
      <c r="F12" s="95">
        <f t="shared" si="1"/>
        <v>60000</v>
      </c>
      <c r="G12" s="96"/>
    </row>
    <row r="13">
      <c r="B13" s="170"/>
      <c r="C13" s="158" t="s">
        <v>105</v>
      </c>
      <c r="D13" s="159">
        <v>250.0</v>
      </c>
      <c r="E13" s="160">
        <v>6.0</v>
      </c>
      <c r="F13" s="161">
        <f t="shared" si="1"/>
        <v>1500</v>
      </c>
      <c r="G13" s="162"/>
    </row>
    <row r="14">
      <c r="B14" s="156" t="s">
        <v>106</v>
      </c>
      <c r="C14" s="122" t="s">
        <v>107</v>
      </c>
      <c r="D14" s="93">
        <v>21000.0</v>
      </c>
      <c r="E14" s="94">
        <v>2.0</v>
      </c>
      <c r="F14" s="95">
        <f t="shared" si="1"/>
        <v>42000</v>
      </c>
      <c r="G14" s="96"/>
    </row>
    <row r="15">
      <c r="B15" s="157"/>
      <c r="C15" s="158" t="s">
        <v>108</v>
      </c>
      <c r="D15" s="159">
        <v>6400.8</v>
      </c>
      <c r="E15" s="160">
        <v>2.0</v>
      </c>
      <c r="F15" s="161">
        <f t="shared" si="1"/>
        <v>12801.6</v>
      </c>
      <c r="G15" s="162"/>
    </row>
    <row r="16">
      <c r="B16" s="119"/>
      <c r="C16" s="122" t="s">
        <v>109</v>
      </c>
      <c r="D16" s="93">
        <v>15000.0</v>
      </c>
      <c r="E16" s="94">
        <v>4.0</v>
      </c>
      <c r="F16" s="95">
        <f t="shared" si="1"/>
        <v>60000</v>
      </c>
      <c r="G16" s="96"/>
    </row>
    <row r="17">
      <c r="B17" s="157"/>
      <c r="C17" s="158" t="s">
        <v>110</v>
      </c>
      <c r="D17" s="159">
        <v>4572.0</v>
      </c>
      <c r="E17" s="160">
        <v>4.0</v>
      </c>
      <c r="F17" s="161">
        <f t="shared" si="1"/>
        <v>18288</v>
      </c>
      <c r="G17" s="162"/>
    </row>
    <row r="18">
      <c r="B18" s="171" t="s">
        <v>111</v>
      </c>
      <c r="C18" s="122" t="s">
        <v>112</v>
      </c>
      <c r="D18" s="93">
        <v>500.0</v>
      </c>
      <c r="E18" s="94">
        <v>1.0</v>
      </c>
      <c r="F18" s="95">
        <f t="shared" si="1"/>
        <v>500</v>
      </c>
      <c r="G18" s="96"/>
    </row>
    <row r="19">
      <c r="B19" s="157"/>
      <c r="C19" s="158" t="s">
        <v>113</v>
      </c>
      <c r="D19" s="159">
        <v>400.0</v>
      </c>
      <c r="E19" s="160">
        <v>1.0</v>
      </c>
      <c r="F19" s="161">
        <f t="shared" si="1"/>
        <v>400</v>
      </c>
      <c r="G19" s="162"/>
    </row>
    <row r="20">
      <c r="B20" s="119"/>
      <c r="C20" s="122" t="s">
        <v>114</v>
      </c>
      <c r="D20" s="93">
        <v>300.0</v>
      </c>
      <c r="E20" s="94">
        <v>1.0</v>
      </c>
      <c r="F20" s="95">
        <f t="shared" si="1"/>
        <v>300</v>
      </c>
      <c r="G20" s="96"/>
    </row>
    <row r="21">
      <c r="B21" s="172" t="s">
        <v>115</v>
      </c>
      <c r="C21" s="173" t="s">
        <v>116</v>
      </c>
      <c r="D21" s="159">
        <v>31.0</v>
      </c>
      <c r="E21" s="160">
        <v>50.0</v>
      </c>
      <c r="F21" s="161">
        <f t="shared" si="1"/>
        <v>1550</v>
      </c>
      <c r="G21" s="162"/>
    </row>
    <row r="22">
      <c r="B22" s="107"/>
      <c r="C22" s="125" t="s">
        <v>117</v>
      </c>
      <c r="D22" s="93">
        <v>0.95</v>
      </c>
      <c r="E22" s="94">
        <v>300.0</v>
      </c>
      <c r="F22" s="95">
        <f t="shared" si="1"/>
        <v>285</v>
      </c>
      <c r="G22" s="96"/>
    </row>
    <row r="23">
      <c r="B23" s="174"/>
      <c r="C23" s="173" t="s">
        <v>118</v>
      </c>
      <c r="D23" s="159">
        <v>7.0</v>
      </c>
      <c r="E23" s="160">
        <v>40.0</v>
      </c>
      <c r="F23" s="161">
        <f t="shared" si="1"/>
        <v>280</v>
      </c>
      <c r="G23" s="162"/>
    </row>
    <row r="24">
      <c r="B24" s="107"/>
      <c r="C24" s="175" t="s">
        <v>119</v>
      </c>
      <c r="D24" s="176">
        <v>45.0</v>
      </c>
      <c r="E24" s="177">
        <v>7.0</v>
      </c>
      <c r="F24" s="176">
        <f t="shared" si="1"/>
        <v>315</v>
      </c>
      <c r="G24" s="96"/>
    </row>
    <row r="25">
      <c r="B25" s="174"/>
      <c r="C25" s="178" t="s">
        <v>90</v>
      </c>
      <c r="D25" s="179">
        <v>95.0</v>
      </c>
      <c r="E25" s="180">
        <v>2.0</v>
      </c>
      <c r="F25" s="179">
        <f t="shared" si="1"/>
        <v>190</v>
      </c>
      <c r="G25" s="162"/>
    </row>
    <row r="26">
      <c r="B26" s="107"/>
      <c r="C26" s="125" t="s">
        <v>120</v>
      </c>
      <c r="D26" s="93">
        <v>1.5</v>
      </c>
      <c r="E26" s="94">
        <v>100.0</v>
      </c>
      <c r="F26" s="95">
        <f t="shared" si="1"/>
        <v>150</v>
      </c>
      <c r="G26" s="96"/>
    </row>
    <row r="27">
      <c r="A27" s="181"/>
      <c r="B27" s="171" t="s">
        <v>121</v>
      </c>
      <c r="C27" s="158" t="s">
        <v>122</v>
      </c>
      <c r="D27" s="159">
        <v>5240.0</v>
      </c>
      <c r="E27" s="160">
        <v>12.0</v>
      </c>
      <c r="F27" s="161">
        <f t="shared" si="1"/>
        <v>62880</v>
      </c>
      <c r="G27" s="162"/>
    </row>
    <row r="28">
      <c r="A28" s="181"/>
      <c r="B28" s="182" t="s">
        <v>123</v>
      </c>
      <c r="C28" s="122" t="s">
        <v>124</v>
      </c>
      <c r="D28" s="93">
        <v>500.0</v>
      </c>
      <c r="E28" s="94">
        <v>12.0</v>
      </c>
      <c r="F28" s="95">
        <f t="shared" si="1"/>
        <v>6000</v>
      </c>
      <c r="G28" s="96"/>
    </row>
    <row r="29">
      <c r="B29" s="171" t="s">
        <v>125</v>
      </c>
      <c r="C29" s="158" t="s">
        <v>126</v>
      </c>
      <c r="D29" s="159">
        <v>988.26</v>
      </c>
      <c r="E29" s="160">
        <v>1.0</v>
      </c>
      <c r="F29" s="161">
        <f t="shared" si="1"/>
        <v>988.26</v>
      </c>
      <c r="G29" s="162"/>
    </row>
    <row r="30">
      <c r="B30" s="119"/>
      <c r="C30" s="122" t="s">
        <v>127</v>
      </c>
      <c r="D30" s="93">
        <v>70.0</v>
      </c>
      <c r="E30" s="94">
        <v>1.0</v>
      </c>
      <c r="F30" s="95">
        <f t="shared" si="1"/>
        <v>70</v>
      </c>
      <c r="G30" s="96"/>
    </row>
    <row r="31">
      <c r="B31" s="157"/>
      <c r="C31" s="158" t="s">
        <v>128</v>
      </c>
      <c r="D31" s="159">
        <v>218.4</v>
      </c>
      <c r="E31" s="160">
        <v>1.0</v>
      </c>
      <c r="F31" s="161">
        <f t="shared" si="1"/>
        <v>218.4</v>
      </c>
      <c r="G31" s="162"/>
    </row>
    <row r="32">
      <c r="B32" s="182" t="s">
        <v>129</v>
      </c>
      <c r="C32" s="122" t="s">
        <v>130</v>
      </c>
      <c r="D32" s="93">
        <v>50.0</v>
      </c>
      <c r="E32" s="94">
        <v>12.0</v>
      </c>
      <c r="F32" s="95">
        <f t="shared" si="1"/>
        <v>600</v>
      </c>
      <c r="G32" s="96"/>
    </row>
    <row r="33">
      <c r="B33" s="183" t="s">
        <v>131</v>
      </c>
      <c r="C33" s="184" t="s">
        <v>132</v>
      </c>
      <c r="D33" s="185">
        <v>75.0</v>
      </c>
      <c r="E33" s="186">
        <v>12.0</v>
      </c>
      <c r="F33" s="187">
        <f t="shared" si="1"/>
        <v>900</v>
      </c>
      <c r="G33" s="188"/>
    </row>
    <row r="130">
      <c r="B130" s="189"/>
    </row>
    <row r="131">
      <c r="B131" s="189"/>
    </row>
    <row r="132">
      <c r="B132" s="189"/>
    </row>
    <row r="133">
      <c r="B133" s="189"/>
    </row>
    <row r="134">
      <c r="B134" s="189"/>
    </row>
    <row r="135">
      <c r="B135" s="189"/>
    </row>
    <row r="136">
      <c r="B136" s="189"/>
    </row>
    <row r="137">
      <c r="B137" s="189"/>
    </row>
    <row r="138">
      <c r="B138" s="189"/>
    </row>
    <row r="139">
      <c r="B139" s="189"/>
    </row>
    <row r="140">
      <c r="B140" s="189"/>
    </row>
    <row r="141">
      <c r="B141" s="189"/>
    </row>
    <row r="142">
      <c r="B142" s="189"/>
    </row>
    <row r="143">
      <c r="B143" s="189"/>
    </row>
    <row r="144">
      <c r="B144" s="189"/>
    </row>
    <row r="145">
      <c r="B145" s="189"/>
    </row>
    <row r="146">
      <c r="B146" s="189"/>
    </row>
    <row r="147">
      <c r="B147" s="189"/>
    </row>
    <row r="148">
      <c r="B148" s="189"/>
    </row>
    <row r="149">
      <c r="B149" s="189"/>
    </row>
    <row r="150">
      <c r="B150" s="189"/>
    </row>
    <row r="151">
      <c r="B151" s="189"/>
    </row>
    <row r="152">
      <c r="B152" s="189"/>
    </row>
    <row r="153">
      <c r="B153" s="189"/>
    </row>
    <row r="154">
      <c r="B154" s="189"/>
    </row>
    <row r="155">
      <c r="B155" s="189"/>
    </row>
    <row r="156">
      <c r="B156" s="189"/>
    </row>
    <row r="157">
      <c r="B157" s="189"/>
    </row>
    <row r="158">
      <c r="B158" s="189"/>
    </row>
    <row r="159">
      <c r="B159" s="189"/>
    </row>
    <row r="160">
      <c r="B160" s="189"/>
    </row>
    <row r="161">
      <c r="B161" s="189"/>
    </row>
    <row r="162">
      <c r="B162" s="189"/>
    </row>
    <row r="163">
      <c r="B163" s="189"/>
    </row>
    <row r="164">
      <c r="B164" s="189"/>
    </row>
    <row r="165">
      <c r="B165" s="189"/>
    </row>
    <row r="166">
      <c r="B166" s="189"/>
    </row>
    <row r="167">
      <c r="B167" s="189"/>
    </row>
    <row r="168">
      <c r="B168" s="189"/>
    </row>
    <row r="169">
      <c r="B169" s="189"/>
    </row>
    <row r="170">
      <c r="B170" s="189"/>
    </row>
    <row r="171">
      <c r="B171" s="189"/>
    </row>
    <row r="172">
      <c r="B172" s="189"/>
    </row>
    <row r="173">
      <c r="B173" s="189"/>
    </row>
    <row r="174">
      <c r="B174" s="189"/>
    </row>
    <row r="175">
      <c r="B175" s="189"/>
    </row>
    <row r="176">
      <c r="B176" s="189"/>
    </row>
    <row r="177">
      <c r="B177" s="189"/>
    </row>
    <row r="178">
      <c r="B178" s="189"/>
    </row>
    <row r="179">
      <c r="B179" s="189"/>
    </row>
    <row r="180">
      <c r="B180" s="189"/>
    </row>
    <row r="181">
      <c r="B181" s="189"/>
    </row>
    <row r="182">
      <c r="B182" s="189"/>
    </row>
    <row r="183">
      <c r="B183" s="189"/>
    </row>
    <row r="184">
      <c r="B184" s="189"/>
    </row>
    <row r="185">
      <c r="B185" s="189"/>
    </row>
    <row r="186">
      <c r="B186" s="189"/>
    </row>
    <row r="187">
      <c r="B187" s="189"/>
    </row>
    <row r="188">
      <c r="B188" s="189"/>
    </row>
    <row r="189">
      <c r="B189" s="189"/>
    </row>
    <row r="190">
      <c r="B190" s="189"/>
    </row>
    <row r="191">
      <c r="B191" s="189"/>
    </row>
    <row r="192">
      <c r="B192" s="189"/>
    </row>
    <row r="193">
      <c r="B193" s="189"/>
    </row>
    <row r="194">
      <c r="B194" s="189"/>
    </row>
    <row r="195">
      <c r="B195" s="189"/>
    </row>
    <row r="196">
      <c r="B196" s="189"/>
    </row>
    <row r="197">
      <c r="B197" s="189"/>
    </row>
    <row r="198">
      <c r="B198" s="189"/>
    </row>
    <row r="199">
      <c r="B199" s="189"/>
    </row>
    <row r="200">
      <c r="B200" s="189"/>
    </row>
    <row r="201">
      <c r="B201" s="189"/>
    </row>
    <row r="202">
      <c r="B202" s="189"/>
    </row>
    <row r="203">
      <c r="B203" s="189"/>
    </row>
    <row r="204">
      <c r="B204" s="189"/>
    </row>
    <row r="205">
      <c r="B205" s="189"/>
    </row>
    <row r="206">
      <c r="B206" s="189"/>
    </row>
    <row r="207">
      <c r="B207" s="189"/>
    </row>
    <row r="208">
      <c r="B208" s="189"/>
    </row>
    <row r="209">
      <c r="B209" s="189"/>
    </row>
    <row r="210">
      <c r="B210" s="189"/>
    </row>
    <row r="211">
      <c r="B211" s="189"/>
    </row>
    <row r="212">
      <c r="B212" s="189"/>
    </row>
    <row r="213">
      <c r="B213" s="189"/>
    </row>
    <row r="214">
      <c r="B214" s="189"/>
    </row>
    <row r="215">
      <c r="B215" s="189"/>
    </row>
    <row r="216">
      <c r="B216" s="189"/>
    </row>
    <row r="217">
      <c r="B217" s="189"/>
    </row>
    <row r="218">
      <c r="B218" s="189"/>
    </row>
    <row r="219">
      <c r="B219" s="189"/>
    </row>
    <row r="220">
      <c r="B220" s="189"/>
    </row>
    <row r="221">
      <c r="B221" s="189"/>
    </row>
    <row r="222">
      <c r="B222" s="189"/>
    </row>
    <row r="223">
      <c r="B223" s="189"/>
    </row>
    <row r="224">
      <c r="B224" s="189"/>
    </row>
    <row r="225">
      <c r="B225" s="189"/>
    </row>
    <row r="226">
      <c r="B226" s="189"/>
    </row>
    <row r="227">
      <c r="B227" s="189"/>
    </row>
    <row r="228">
      <c r="B228" s="189"/>
    </row>
    <row r="229">
      <c r="B229" s="189"/>
    </row>
    <row r="230">
      <c r="B230" s="189"/>
    </row>
    <row r="231">
      <c r="B231" s="189"/>
    </row>
    <row r="232">
      <c r="B232" s="189"/>
    </row>
    <row r="233">
      <c r="B233" s="189"/>
    </row>
    <row r="234">
      <c r="B234" s="189"/>
    </row>
    <row r="235">
      <c r="B235" s="189"/>
    </row>
    <row r="236">
      <c r="B236" s="189"/>
    </row>
    <row r="237">
      <c r="B237" s="189"/>
    </row>
    <row r="238">
      <c r="B238" s="189"/>
    </row>
    <row r="239">
      <c r="B239" s="189"/>
    </row>
    <row r="240">
      <c r="B240" s="189"/>
    </row>
    <row r="241">
      <c r="B241" s="189"/>
    </row>
    <row r="242">
      <c r="B242" s="189"/>
    </row>
    <row r="243">
      <c r="B243" s="189"/>
    </row>
    <row r="244">
      <c r="B244" s="189"/>
    </row>
    <row r="245">
      <c r="B245" s="189"/>
    </row>
    <row r="246">
      <c r="B246" s="189"/>
    </row>
    <row r="247">
      <c r="B247" s="189"/>
    </row>
    <row r="248">
      <c r="B248" s="189"/>
    </row>
    <row r="249">
      <c r="B249" s="189"/>
    </row>
    <row r="250">
      <c r="B250" s="189"/>
    </row>
    <row r="251">
      <c r="B251" s="189"/>
    </row>
    <row r="252">
      <c r="B252" s="189"/>
    </row>
    <row r="253">
      <c r="B253" s="189"/>
    </row>
    <row r="254">
      <c r="B254" s="189"/>
    </row>
    <row r="255">
      <c r="B255" s="189"/>
    </row>
    <row r="256">
      <c r="B256" s="189"/>
    </row>
    <row r="257">
      <c r="B257" s="189"/>
    </row>
    <row r="258">
      <c r="B258" s="189"/>
    </row>
    <row r="259">
      <c r="B259" s="189"/>
    </row>
    <row r="260">
      <c r="B260" s="189"/>
    </row>
    <row r="261">
      <c r="B261" s="189"/>
    </row>
    <row r="262">
      <c r="B262" s="189"/>
    </row>
    <row r="263">
      <c r="B263" s="189"/>
    </row>
    <row r="264">
      <c r="B264" s="189"/>
    </row>
    <row r="265">
      <c r="B265" s="189"/>
    </row>
    <row r="266">
      <c r="B266" s="189"/>
    </row>
    <row r="267">
      <c r="B267" s="189"/>
    </row>
    <row r="268">
      <c r="B268" s="189"/>
    </row>
    <row r="269">
      <c r="B269" s="189"/>
    </row>
    <row r="270">
      <c r="B270" s="189"/>
    </row>
    <row r="271">
      <c r="B271" s="189"/>
    </row>
    <row r="272">
      <c r="B272" s="189"/>
    </row>
    <row r="273">
      <c r="B273" s="189"/>
    </row>
    <row r="274">
      <c r="B274" s="189"/>
    </row>
    <row r="275">
      <c r="B275" s="189"/>
    </row>
    <row r="276">
      <c r="B276" s="189"/>
    </row>
    <row r="277">
      <c r="B277" s="189"/>
    </row>
    <row r="278">
      <c r="B278" s="189"/>
    </row>
    <row r="279">
      <c r="B279" s="189"/>
    </row>
    <row r="280">
      <c r="B280" s="189"/>
    </row>
    <row r="281">
      <c r="B281" s="189"/>
    </row>
    <row r="282">
      <c r="B282" s="189"/>
    </row>
    <row r="283">
      <c r="B283" s="189"/>
    </row>
    <row r="284">
      <c r="B284" s="189"/>
    </row>
    <row r="285">
      <c r="B285" s="189"/>
    </row>
    <row r="286">
      <c r="B286" s="189"/>
    </row>
    <row r="287">
      <c r="B287" s="189"/>
    </row>
    <row r="288">
      <c r="B288" s="189"/>
    </row>
    <row r="289">
      <c r="B289" s="189"/>
    </row>
    <row r="290">
      <c r="B290" s="189"/>
    </row>
    <row r="291">
      <c r="B291" s="189"/>
    </row>
    <row r="292">
      <c r="B292" s="189"/>
    </row>
    <row r="293">
      <c r="B293" s="189"/>
    </row>
    <row r="294">
      <c r="B294" s="189"/>
    </row>
    <row r="295">
      <c r="B295" s="189"/>
    </row>
    <row r="296">
      <c r="B296" s="189"/>
    </row>
    <row r="297">
      <c r="B297" s="189"/>
    </row>
    <row r="298">
      <c r="B298" s="189"/>
    </row>
    <row r="299">
      <c r="B299" s="189"/>
    </row>
    <row r="300">
      <c r="B300" s="189"/>
    </row>
    <row r="301">
      <c r="B301" s="189"/>
    </row>
    <row r="302">
      <c r="B302" s="189"/>
    </row>
    <row r="303">
      <c r="B303" s="189"/>
    </row>
    <row r="304">
      <c r="B304" s="189"/>
    </row>
    <row r="305">
      <c r="B305" s="189"/>
    </row>
    <row r="306">
      <c r="B306" s="189"/>
    </row>
    <row r="307">
      <c r="B307" s="189"/>
    </row>
    <row r="308">
      <c r="B308" s="189"/>
    </row>
    <row r="309">
      <c r="B309" s="189"/>
    </row>
    <row r="310">
      <c r="B310" s="189"/>
    </row>
    <row r="311">
      <c r="B311" s="189"/>
    </row>
    <row r="312">
      <c r="B312" s="189"/>
    </row>
    <row r="313">
      <c r="B313" s="189"/>
    </row>
    <row r="314">
      <c r="B314" s="189"/>
    </row>
    <row r="315">
      <c r="B315" s="189"/>
    </row>
    <row r="316">
      <c r="B316" s="189"/>
    </row>
    <row r="317">
      <c r="B317" s="189"/>
    </row>
    <row r="318">
      <c r="B318" s="189"/>
    </row>
    <row r="319">
      <c r="B319" s="189"/>
    </row>
    <row r="320">
      <c r="B320" s="189"/>
    </row>
    <row r="321">
      <c r="B321" s="189"/>
    </row>
    <row r="322">
      <c r="B322" s="189"/>
    </row>
    <row r="323">
      <c r="B323" s="189"/>
    </row>
    <row r="324">
      <c r="B324" s="189"/>
    </row>
    <row r="325">
      <c r="B325" s="189"/>
    </row>
    <row r="326">
      <c r="B326" s="189"/>
    </row>
    <row r="327">
      <c r="B327" s="189"/>
    </row>
    <row r="328">
      <c r="B328" s="189"/>
    </row>
    <row r="329">
      <c r="B329" s="189"/>
    </row>
    <row r="330">
      <c r="B330" s="189"/>
    </row>
    <row r="331">
      <c r="B331" s="189"/>
    </row>
    <row r="332">
      <c r="B332" s="189"/>
    </row>
    <row r="333">
      <c r="B333" s="189"/>
    </row>
    <row r="334">
      <c r="B334" s="189"/>
    </row>
    <row r="335">
      <c r="B335" s="189"/>
    </row>
    <row r="336">
      <c r="B336" s="189"/>
    </row>
    <row r="337">
      <c r="B337" s="189"/>
    </row>
    <row r="338">
      <c r="B338" s="189"/>
    </row>
    <row r="339">
      <c r="B339" s="189"/>
    </row>
    <row r="340">
      <c r="B340" s="189"/>
    </row>
    <row r="341">
      <c r="B341" s="189"/>
    </row>
    <row r="342">
      <c r="B342" s="189"/>
    </row>
    <row r="343">
      <c r="B343" s="189"/>
    </row>
    <row r="344">
      <c r="B344" s="189"/>
    </row>
    <row r="345">
      <c r="B345" s="189"/>
    </row>
    <row r="346">
      <c r="B346" s="189"/>
    </row>
    <row r="347">
      <c r="B347" s="189"/>
    </row>
    <row r="348">
      <c r="B348" s="189"/>
    </row>
    <row r="349">
      <c r="B349" s="189"/>
    </row>
    <row r="350">
      <c r="B350" s="189"/>
    </row>
    <row r="351">
      <c r="B351" s="189"/>
    </row>
    <row r="352">
      <c r="B352" s="189"/>
    </row>
    <row r="353">
      <c r="B353" s="189"/>
    </row>
    <row r="354">
      <c r="B354" s="189"/>
    </row>
    <row r="355">
      <c r="B355" s="189"/>
    </row>
    <row r="356">
      <c r="B356" s="189"/>
    </row>
    <row r="357">
      <c r="B357" s="189"/>
    </row>
    <row r="358">
      <c r="B358" s="189"/>
    </row>
    <row r="359">
      <c r="B359" s="189"/>
    </row>
    <row r="360">
      <c r="B360" s="189"/>
    </row>
    <row r="361">
      <c r="B361" s="189"/>
    </row>
    <row r="362">
      <c r="B362" s="189"/>
    </row>
    <row r="363">
      <c r="B363" s="189"/>
    </row>
    <row r="364">
      <c r="B364" s="189"/>
    </row>
    <row r="365">
      <c r="B365" s="189"/>
    </row>
    <row r="366">
      <c r="B366" s="189"/>
    </row>
    <row r="367">
      <c r="B367" s="189"/>
    </row>
    <row r="368">
      <c r="B368" s="189"/>
    </row>
    <row r="369">
      <c r="B369" s="189"/>
    </row>
    <row r="370">
      <c r="B370" s="189"/>
    </row>
    <row r="371">
      <c r="B371" s="189"/>
    </row>
    <row r="372">
      <c r="B372" s="189"/>
    </row>
    <row r="373">
      <c r="B373" s="189"/>
    </row>
    <row r="374">
      <c r="B374" s="189"/>
    </row>
    <row r="375">
      <c r="B375" s="189"/>
    </row>
    <row r="376">
      <c r="B376" s="189"/>
    </row>
    <row r="377">
      <c r="B377" s="189"/>
    </row>
    <row r="378">
      <c r="B378" s="189"/>
    </row>
    <row r="379">
      <c r="B379" s="189"/>
    </row>
    <row r="380">
      <c r="B380" s="189"/>
    </row>
    <row r="381">
      <c r="B381" s="189"/>
    </row>
    <row r="382">
      <c r="B382" s="189"/>
    </row>
    <row r="383">
      <c r="B383" s="189"/>
    </row>
    <row r="384">
      <c r="B384" s="189"/>
    </row>
    <row r="385">
      <c r="B385" s="189"/>
    </row>
    <row r="386">
      <c r="B386" s="189"/>
    </row>
    <row r="387">
      <c r="B387" s="189"/>
    </row>
    <row r="388">
      <c r="B388" s="189"/>
    </row>
    <row r="389">
      <c r="B389" s="189"/>
    </row>
    <row r="390">
      <c r="B390" s="189"/>
    </row>
    <row r="391">
      <c r="B391" s="189"/>
    </row>
    <row r="392">
      <c r="B392" s="189"/>
    </row>
    <row r="393">
      <c r="B393" s="189"/>
    </row>
    <row r="394">
      <c r="B394" s="189"/>
    </row>
    <row r="395">
      <c r="B395" s="189"/>
    </row>
    <row r="396">
      <c r="B396" s="189"/>
    </row>
    <row r="397">
      <c r="B397" s="189"/>
    </row>
    <row r="398">
      <c r="B398" s="189"/>
    </row>
    <row r="399">
      <c r="B399" s="189"/>
    </row>
    <row r="400">
      <c r="B400" s="189"/>
    </row>
    <row r="401">
      <c r="B401" s="189"/>
    </row>
    <row r="402">
      <c r="B402" s="189"/>
    </row>
    <row r="403">
      <c r="B403" s="189"/>
    </row>
    <row r="404">
      <c r="B404" s="189"/>
    </row>
    <row r="405">
      <c r="B405" s="189"/>
    </row>
    <row r="406">
      <c r="B406" s="189"/>
    </row>
    <row r="407">
      <c r="B407" s="189"/>
    </row>
    <row r="408">
      <c r="B408" s="189"/>
    </row>
    <row r="409">
      <c r="B409" s="189"/>
    </row>
    <row r="410">
      <c r="B410" s="189"/>
    </row>
    <row r="411">
      <c r="B411" s="189"/>
    </row>
    <row r="412">
      <c r="B412" s="189"/>
    </row>
    <row r="413">
      <c r="B413" s="189"/>
    </row>
    <row r="414">
      <c r="B414" s="189"/>
    </row>
    <row r="415">
      <c r="B415" s="189"/>
    </row>
    <row r="416">
      <c r="B416" s="189"/>
    </row>
    <row r="417">
      <c r="B417" s="189"/>
    </row>
    <row r="418">
      <c r="B418" s="189"/>
    </row>
    <row r="419">
      <c r="B419" s="189"/>
    </row>
    <row r="420">
      <c r="B420" s="189"/>
    </row>
    <row r="421">
      <c r="B421" s="189"/>
    </row>
    <row r="422">
      <c r="B422" s="189"/>
    </row>
    <row r="423">
      <c r="B423" s="189"/>
    </row>
    <row r="424">
      <c r="B424" s="189"/>
    </row>
    <row r="425">
      <c r="B425" s="189"/>
    </row>
    <row r="426">
      <c r="B426" s="189"/>
    </row>
    <row r="427">
      <c r="B427" s="189"/>
    </row>
    <row r="428">
      <c r="B428" s="189"/>
    </row>
    <row r="429">
      <c r="B429" s="189"/>
    </row>
    <row r="430">
      <c r="B430" s="189"/>
    </row>
    <row r="431">
      <c r="B431" s="189"/>
    </row>
    <row r="432">
      <c r="B432" s="189"/>
    </row>
    <row r="433">
      <c r="B433" s="189"/>
    </row>
    <row r="434">
      <c r="B434" s="189"/>
    </row>
    <row r="435">
      <c r="B435" s="189"/>
    </row>
    <row r="436">
      <c r="B436" s="189"/>
    </row>
    <row r="437">
      <c r="B437" s="189"/>
    </row>
    <row r="438">
      <c r="B438" s="189"/>
    </row>
    <row r="439">
      <c r="B439" s="189"/>
    </row>
    <row r="440">
      <c r="B440" s="189"/>
    </row>
    <row r="441">
      <c r="B441" s="189"/>
    </row>
    <row r="442">
      <c r="B442" s="189"/>
    </row>
    <row r="443">
      <c r="B443" s="189"/>
    </row>
    <row r="444">
      <c r="B444" s="189"/>
    </row>
    <row r="445">
      <c r="B445" s="189"/>
    </row>
    <row r="446">
      <c r="B446" s="189"/>
    </row>
    <row r="447">
      <c r="B447" s="189"/>
    </row>
    <row r="448">
      <c r="B448" s="189"/>
    </row>
    <row r="449">
      <c r="B449" s="189"/>
    </row>
    <row r="450">
      <c r="B450" s="189"/>
    </row>
    <row r="451">
      <c r="B451" s="189"/>
    </row>
    <row r="452">
      <c r="B452" s="189"/>
    </row>
    <row r="453">
      <c r="B453" s="189"/>
    </row>
    <row r="454">
      <c r="B454" s="189"/>
    </row>
    <row r="455">
      <c r="B455" s="189"/>
    </row>
    <row r="456">
      <c r="B456" s="189"/>
    </row>
    <row r="457">
      <c r="B457" s="189"/>
    </row>
    <row r="458">
      <c r="B458" s="189"/>
    </row>
    <row r="459">
      <c r="B459" s="189"/>
    </row>
    <row r="460">
      <c r="B460" s="189"/>
    </row>
    <row r="461">
      <c r="B461" s="189"/>
    </row>
    <row r="462">
      <c r="B462" s="189"/>
    </row>
    <row r="463">
      <c r="B463" s="189"/>
    </row>
    <row r="464">
      <c r="B464" s="189"/>
    </row>
    <row r="465">
      <c r="B465" s="189"/>
    </row>
    <row r="466">
      <c r="B466" s="189"/>
    </row>
    <row r="467">
      <c r="B467" s="189"/>
    </row>
    <row r="468">
      <c r="B468" s="189"/>
    </row>
    <row r="469">
      <c r="B469" s="189"/>
    </row>
    <row r="470">
      <c r="B470" s="189"/>
    </row>
    <row r="471">
      <c r="B471" s="189"/>
    </row>
    <row r="472">
      <c r="B472" s="189"/>
    </row>
    <row r="473">
      <c r="B473" s="189"/>
    </row>
    <row r="474">
      <c r="B474" s="189"/>
    </row>
    <row r="475">
      <c r="B475" s="189"/>
    </row>
    <row r="476">
      <c r="B476" s="189"/>
    </row>
    <row r="477">
      <c r="B477" s="189"/>
    </row>
    <row r="478">
      <c r="B478" s="189"/>
    </row>
    <row r="479">
      <c r="B479" s="189"/>
    </row>
    <row r="480">
      <c r="B480" s="189"/>
    </row>
    <row r="481">
      <c r="B481" s="189"/>
    </row>
    <row r="482">
      <c r="B482" s="189"/>
    </row>
    <row r="483">
      <c r="B483" s="189"/>
    </row>
    <row r="484">
      <c r="B484" s="189"/>
    </row>
    <row r="485">
      <c r="B485" s="189"/>
    </row>
    <row r="486">
      <c r="B486" s="189"/>
    </row>
    <row r="487">
      <c r="B487" s="189"/>
    </row>
    <row r="488">
      <c r="B488" s="189"/>
    </row>
    <row r="489">
      <c r="B489" s="189"/>
    </row>
    <row r="490">
      <c r="B490" s="189"/>
    </row>
    <row r="491">
      <c r="B491" s="189"/>
    </row>
    <row r="492">
      <c r="B492" s="189"/>
    </row>
    <row r="493">
      <c r="B493" s="189"/>
    </row>
    <row r="494">
      <c r="B494" s="189"/>
    </row>
    <row r="495">
      <c r="B495" s="189"/>
    </row>
    <row r="496">
      <c r="B496" s="189"/>
    </row>
    <row r="497">
      <c r="B497" s="189"/>
    </row>
    <row r="498">
      <c r="B498" s="189"/>
    </row>
    <row r="499">
      <c r="B499" s="189"/>
    </row>
    <row r="500">
      <c r="B500" s="189"/>
    </row>
    <row r="501">
      <c r="B501" s="189"/>
    </row>
    <row r="502">
      <c r="B502" s="189"/>
    </row>
    <row r="503">
      <c r="B503" s="189"/>
    </row>
    <row r="504">
      <c r="B504" s="189"/>
    </row>
    <row r="505">
      <c r="B505" s="189"/>
    </row>
    <row r="506">
      <c r="B506" s="189"/>
    </row>
    <row r="507">
      <c r="B507" s="189"/>
    </row>
    <row r="508">
      <c r="B508" s="189"/>
    </row>
    <row r="509">
      <c r="B509" s="189"/>
    </row>
    <row r="510">
      <c r="B510" s="189"/>
    </row>
    <row r="511">
      <c r="B511" s="189"/>
    </row>
    <row r="512">
      <c r="B512" s="189"/>
    </row>
    <row r="513">
      <c r="B513" s="189"/>
    </row>
    <row r="514">
      <c r="B514" s="189"/>
    </row>
    <row r="515">
      <c r="B515" s="189"/>
    </row>
    <row r="516">
      <c r="B516" s="189"/>
    </row>
    <row r="517">
      <c r="B517" s="189"/>
    </row>
    <row r="518">
      <c r="B518" s="189"/>
    </row>
    <row r="519">
      <c r="B519" s="189"/>
    </row>
    <row r="520">
      <c r="B520" s="189"/>
    </row>
    <row r="521">
      <c r="B521" s="189"/>
    </row>
    <row r="522">
      <c r="B522" s="189"/>
    </row>
    <row r="523">
      <c r="B523" s="189"/>
    </row>
    <row r="524">
      <c r="B524" s="189"/>
    </row>
    <row r="525">
      <c r="B525" s="189"/>
    </row>
    <row r="526">
      <c r="B526" s="189"/>
    </row>
    <row r="527">
      <c r="B527" s="189"/>
    </row>
    <row r="528">
      <c r="B528" s="189"/>
    </row>
    <row r="529">
      <c r="B529" s="189"/>
    </row>
    <row r="530">
      <c r="B530" s="189"/>
    </row>
    <row r="531">
      <c r="B531" s="189"/>
    </row>
    <row r="532">
      <c r="B532" s="189"/>
    </row>
    <row r="533">
      <c r="B533" s="189"/>
    </row>
    <row r="534">
      <c r="B534" s="189"/>
    </row>
    <row r="535">
      <c r="B535" s="189"/>
    </row>
    <row r="536">
      <c r="B536" s="189"/>
    </row>
    <row r="537">
      <c r="B537" s="189"/>
    </row>
    <row r="538">
      <c r="B538" s="189"/>
    </row>
    <row r="539">
      <c r="B539" s="189"/>
    </row>
    <row r="540">
      <c r="B540" s="189"/>
    </row>
    <row r="541">
      <c r="B541" s="189"/>
    </row>
    <row r="542">
      <c r="B542" s="189"/>
    </row>
    <row r="543">
      <c r="B543" s="189"/>
    </row>
    <row r="544">
      <c r="B544" s="189"/>
    </row>
    <row r="545">
      <c r="B545" s="189"/>
    </row>
    <row r="546">
      <c r="B546" s="189"/>
    </row>
    <row r="547">
      <c r="B547" s="189"/>
    </row>
    <row r="548">
      <c r="B548" s="189"/>
    </row>
    <row r="549">
      <c r="B549" s="189"/>
    </row>
    <row r="550">
      <c r="B550" s="189"/>
    </row>
    <row r="551">
      <c r="B551" s="189"/>
    </row>
    <row r="552">
      <c r="B552" s="189"/>
    </row>
    <row r="553">
      <c r="B553" s="189"/>
    </row>
    <row r="554">
      <c r="B554" s="189"/>
    </row>
    <row r="555">
      <c r="B555" s="189"/>
    </row>
    <row r="556">
      <c r="B556" s="189"/>
    </row>
    <row r="557">
      <c r="B557" s="189"/>
    </row>
    <row r="558">
      <c r="B558" s="189"/>
    </row>
    <row r="559">
      <c r="B559" s="189"/>
    </row>
    <row r="560">
      <c r="B560" s="189"/>
    </row>
    <row r="561">
      <c r="B561" s="189"/>
    </row>
    <row r="562">
      <c r="B562" s="189"/>
    </row>
    <row r="563">
      <c r="B563" s="189"/>
    </row>
    <row r="564">
      <c r="B564" s="189"/>
    </row>
    <row r="565">
      <c r="B565" s="189"/>
    </row>
    <row r="566">
      <c r="B566" s="189"/>
    </row>
    <row r="567">
      <c r="B567" s="189"/>
    </row>
    <row r="568">
      <c r="B568" s="189"/>
    </row>
    <row r="569">
      <c r="B569" s="189"/>
    </row>
    <row r="570">
      <c r="B570" s="189"/>
    </row>
    <row r="571">
      <c r="B571" s="189"/>
    </row>
    <row r="572">
      <c r="B572" s="189"/>
    </row>
    <row r="573">
      <c r="B573" s="189"/>
    </row>
    <row r="574">
      <c r="B574" s="189"/>
    </row>
    <row r="575">
      <c r="B575" s="189"/>
    </row>
    <row r="576">
      <c r="B576" s="189"/>
    </row>
    <row r="577">
      <c r="B577" s="189"/>
    </row>
    <row r="578">
      <c r="B578" s="189"/>
    </row>
    <row r="579">
      <c r="B579" s="189"/>
    </row>
    <row r="580">
      <c r="B580" s="189"/>
    </row>
    <row r="581">
      <c r="B581" s="189"/>
    </row>
    <row r="582">
      <c r="B582" s="189"/>
    </row>
    <row r="583">
      <c r="B583" s="189"/>
    </row>
    <row r="584">
      <c r="B584" s="189"/>
    </row>
    <row r="585">
      <c r="B585" s="189"/>
    </row>
    <row r="586">
      <c r="B586" s="189"/>
    </row>
    <row r="587">
      <c r="B587" s="189"/>
    </row>
    <row r="588">
      <c r="B588" s="189"/>
    </row>
    <row r="589">
      <c r="B589" s="189"/>
    </row>
    <row r="590">
      <c r="B590" s="189"/>
    </row>
    <row r="591">
      <c r="B591" s="189"/>
    </row>
    <row r="592">
      <c r="B592" s="189"/>
    </row>
    <row r="593">
      <c r="B593" s="189"/>
    </row>
    <row r="594">
      <c r="B594" s="189"/>
    </row>
    <row r="595">
      <c r="B595" s="189"/>
    </row>
    <row r="596">
      <c r="B596" s="189"/>
    </row>
    <row r="597">
      <c r="B597" s="189"/>
    </row>
    <row r="598">
      <c r="B598" s="189"/>
    </row>
    <row r="599">
      <c r="B599" s="189"/>
    </row>
    <row r="600">
      <c r="B600" s="189"/>
    </row>
    <row r="601">
      <c r="B601" s="189"/>
    </row>
    <row r="602">
      <c r="B602" s="189"/>
    </row>
    <row r="603">
      <c r="B603" s="189"/>
    </row>
    <row r="604">
      <c r="B604" s="189"/>
    </row>
    <row r="605">
      <c r="B605" s="189"/>
    </row>
    <row r="606">
      <c r="B606" s="189"/>
    </row>
    <row r="607">
      <c r="B607" s="189"/>
    </row>
    <row r="608">
      <c r="B608" s="189"/>
    </row>
    <row r="609">
      <c r="B609" s="189"/>
    </row>
    <row r="610">
      <c r="B610" s="189"/>
    </row>
    <row r="611">
      <c r="B611" s="189"/>
    </row>
    <row r="612">
      <c r="B612" s="189"/>
    </row>
    <row r="613">
      <c r="B613" s="189"/>
    </row>
    <row r="614">
      <c r="B614" s="189"/>
    </row>
    <row r="615">
      <c r="B615" s="189"/>
    </row>
    <row r="616">
      <c r="B616" s="189"/>
    </row>
    <row r="617">
      <c r="B617" s="189"/>
    </row>
    <row r="618">
      <c r="B618" s="189"/>
    </row>
    <row r="619">
      <c r="B619" s="189"/>
    </row>
    <row r="620">
      <c r="B620" s="189"/>
    </row>
    <row r="621">
      <c r="B621" s="189"/>
    </row>
    <row r="622">
      <c r="B622" s="189"/>
    </row>
    <row r="623">
      <c r="B623" s="189"/>
    </row>
    <row r="624">
      <c r="B624" s="189"/>
    </row>
    <row r="625">
      <c r="B625" s="189"/>
    </row>
    <row r="626">
      <c r="B626" s="189"/>
    </row>
    <row r="627">
      <c r="B627" s="189"/>
    </row>
    <row r="628">
      <c r="B628" s="189"/>
    </row>
    <row r="629">
      <c r="B629" s="189"/>
    </row>
    <row r="630">
      <c r="B630" s="189"/>
    </row>
    <row r="631">
      <c r="B631" s="189"/>
    </row>
    <row r="632">
      <c r="B632" s="189"/>
    </row>
    <row r="633">
      <c r="B633" s="189"/>
    </row>
    <row r="634">
      <c r="B634" s="189"/>
    </row>
    <row r="635">
      <c r="B635" s="189"/>
    </row>
    <row r="636">
      <c r="B636" s="189"/>
    </row>
    <row r="637">
      <c r="B637" s="189"/>
    </row>
    <row r="638">
      <c r="B638" s="189"/>
    </row>
    <row r="639">
      <c r="B639" s="189"/>
    </row>
    <row r="640">
      <c r="B640" s="189"/>
    </row>
    <row r="641">
      <c r="B641" s="189"/>
    </row>
    <row r="642">
      <c r="B642" s="189"/>
    </row>
    <row r="643">
      <c r="B643" s="189"/>
    </row>
    <row r="644">
      <c r="B644" s="189"/>
    </row>
    <row r="645">
      <c r="B645" s="189"/>
    </row>
    <row r="646">
      <c r="B646" s="189"/>
    </row>
    <row r="647">
      <c r="B647" s="189"/>
    </row>
    <row r="648">
      <c r="B648" s="189"/>
    </row>
    <row r="649">
      <c r="B649" s="189"/>
    </row>
    <row r="650">
      <c r="B650" s="189"/>
    </row>
    <row r="651">
      <c r="B651" s="189"/>
    </row>
    <row r="652">
      <c r="B652" s="189"/>
    </row>
    <row r="653">
      <c r="B653" s="189"/>
    </row>
    <row r="654">
      <c r="B654" s="189"/>
    </row>
    <row r="655">
      <c r="B655" s="189"/>
    </row>
    <row r="656">
      <c r="B656" s="189"/>
    </row>
    <row r="657">
      <c r="B657" s="189"/>
    </row>
    <row r="658">
      <c r="B658" s="189"/>
    </row>
    <row r="659">
      <c r="B659" s="189"/>
    </row>
    <row r="660">
      <c r="B660" s="189"/>
    </row>
    <row r="661">
      <c r="B661" s="189"/>
    </row>
    <row r="662">
      <c r="B662" s="189"/>
    </row>
    <row r="663">
      <c r="B663" s="189"/>
    </row>
    <row r="664">
      <c r="B664" s="189"/>
    </row>
    <row r="665">
      <c r="B665" s="189"/>
    </row>
    <row r="666">
      <c r="B666" s="189"/>
    </row>
    <row r="667">
      <c r="B667" s="189"/>
    </row>
    <row r="668">
      <c r="B668" s="189"/>
    </row>
    <row r="669">
      <c r="B669" s="189"/>
    </row>
    <row r="670">
      <c r="B670" s="189"/>
    </row>
    <row r="671">
      <c r="B671" s="189"/>
    </row>
    <row r="672">
      <c r="B672" s="189"/>
    </row>
    <row r="673">
      <c r="B673" s="189"/>
    </row>
    <row r="674">
      <c r="B674" s="189"/>
    </row>
    <row r="675">
      <c r="B675" s="189"/>
    </row>
    <row r="676">
      <c r="B676" s="189"/>
    </row>
    <row r="677">
      <c r="B677" s="189"/>
    </row>
    <row r="678">
      <c r="B678" s="189"/>
    </row>
    <row r="679">
      <c r="B679" s="189"/>
    </row>
    <row r="680">
      <c r="B680" s="189"/>
    </row>
    <row r="681">
      <c r="B681" s="189"/>
    </row>
    <row r="682">
      <c r="B682" s="189"/>
    </row>
    <row r="683">
      <c r="B683" s="189"/>
    </row>
    <row r="684">
      <c r="B684" s="189"/>
    </row>
    <row r="685">
      <c r="B685" s="189"/>
    </row>
    <row r="686">
      <c r="B686" s="189"/>
    </row>
    <row r="687">
      <c r="B687" s="189"/>
    </row>
    <row r="688">
      <c r="B688" s="189"/>
    </row>
    <row r="689">
      <c r="B689" s="189"/>
    </row>
    <row r="690">
      <c r="B690" s="189"/>
    </row>
    <row r="691">
      <c r="B691" s="189"/>
    </row>
    <row r="692">
      <c r="B692" s="189"/>
    </row>
    <row r="693">
      <c r="B693" s="189"/>
    </row>
    <row r="694">
      <c r="B694" s="189"/>
    </row>
    <row r="695">
      <c r="B695" s="189"/>
    </row>
    <row r="696">
      <c r="B696" s="189"/>
    </row>
    <row r="697">
      <c r="B697" s="189"/>
    </row>
    <row r="698">
      <c r="B698" s="189"/>
    </row>
    <row r="699">
      <c r="B699" s="189"/>
    </row>
    <row r="700">
      <c r="B700" s="189"/>
    </row>
    <row r="701">
      <c r="B701" s="189"/>
    </row>
    <row r="702">
      <c r="B702" s="189"/>
    </row>
    <row r="703">
      <c r="B703" s="189"/>
    </row>
    <row r="704">
      <c r="B704" s="189"/>
    </row>
    <row r="705">
      <c r="B705" s="189"/>
    </row>
    <row r="706">
      <c r="B706" s="189"/>
    </row>
    <row r="707">
      <c r="B707" s="189"/>
    </row>
    <row r="708">
      <c r="B708" s="189"/>
    </row>
    <row r="709">
      <c r="B709" s="189"/>
    </row>
    <row r="710">
      <c r="B710" s="189"/>
    </row>
    <row r="711">
      <c r="B711" s="189"/>
    </row>
    <row r="712">
      <c r="B712" s="189"/>
    </row>
    <row r="713">
      <c r="B713" s="189"/>
    </row>
    <row r="714">
      <c r="B714" s="189"/>
    </row>
    <row r="715">
      <c r="B715" s="189"/>
    </row>
    <row r="716">
      <c r="B716" s="189"/>
    </row>
    <row r="717">
      <c r="B717" s="189"/>
    </row>
    <row r="718">
      <c r="B718" s="189"/>
    </row>
    <row r="719">
      <c r="B719" s="189"/>
    </row>
    <row r="720">
      <c r="B720" s="189"/>
    </row>
    <row r="721">
      <c r="B721" s="189"/>
    </row>
    <row r="722">
      <c r="B722" s="189"/>
    </row>
    <row r="723">
      <c r="B723" s="189"/>
    </row>
    <row r="724">
      <c r="B724" s="189"/>
    </row>
    <row r="725">
      <c r="B725" s="189"/>
    </row>
    <row r="726">
      <c r="B726" s="189"/>
    </row>
    <row r="727">
      <c r="B727" s="189"/>
    </row>
    <row r="728">
      <c r="B728" s="189"/>
    </row>
    <row r="729">
      <c r="B729" s="189"/>
    </row>
    <row r="730">
      <c r="B730" s="189"/>
    </row>
    <row r="731">
      <c r="B731" s="189"/>
    </row>
    <row r="732">
      <c r="B732" s="189"/>
    </row>
    <row r="733">
      <c r="B733" s="189"/>
    </row>
    <row r="734">
      <c r="B734" s="189"/>
    </row>
    <row r="735">
      <c r="B735" s="189"/>
    </row>
    <row r="736">
      <c r="B736" s="189"/>
    </row>
    <row r="737">
      <c r="B737" s="189"/>
    </row>
    <row r="738">
      <c r="B738" s="189"/>
    </row>
    <row r="739">
      <c r="B739" s="189"/>
    </row>
    <row r="740">
      <c r="B740" s="189"/>
    </row>
    <row r="741">
      <c r="B741" s="189"/>
    </row>
    <row r="742">
      <c r="B742" s="189"/>
    </row>
    <row r="743">
      <c r="B743" s="189"/>
    </row>
    <row r="744">
      <c r="B744" s="189"/>
    </row>
    <row r="745">
      <c r="B745" s="189"/>
    </row>
    <row r="746">
      <c r="B746" s="189"/>
    </row>
    <row r="747">
      <c r="B747" s="189"/>
    </row>
    <row r="748">
      <c r="B748" s="189"/>
    </row>
    <row r="749">
      <c r="B749" s="189"/>
    </row>
    <row r="750">
      <c r="B750" s="189"/>
    </row>
    <row r="751">
      <c r="B751" s="189"/>
    </row>
    <row r="752">
      <c r="B752" s="189"/>
    </row>
    <row r="753">
      <c r="B753" s="189"/>
    </row>
    <row r="754">
      <c r="B754" s="189"/>
    </row>
    <row r="755">
      <c r="B755" s="189"/>
    </row>
    <row r="756">
      <c r="B756" s="189"/>
    </row>
    <row r="757">
      <c r="B757" s="189"/>
    </row>
    <row r="758">
      <c r="B758" s="189"/>
    </row>
    <row r="759">
      <c r="B759" s="189"/>
    </row>
    <row r="760">
      <c r="B760" s="189"/>
    </row>
    <row r="761">
      <c r="B761" s="189"/>
    </row>
    <row r="762">
      <c r="B762" s="189"/>
    </row>
    <row r="763">
      <c r="B763" s="189"/>
    </row>
    <row r="764">
      <c r="B764" s="189"/>
    </row>
    <row r="765">
      <c r="B765" s="189"/>
    </row>
    <row r="766">
      <c r="B766" s="189"/>
    </row>
    <row r="767">
      <c r="B767" s="189"/>
    </row>
    <row r="768">
      <c r="B768" s="189"/>
    </row>
    <row r="769">
      <c r="B769" s="189"/>
    </row>
    <row r="770">
      <c r="B770" s="189"/>
    </row>
    <row r="771">
      <c r="B771" s="189"/>
    </row>
    <row r="772">
      <c r="B772" s="189"/>
    </row>
    <row r="773">
      <c r="B773" s="189"/>
    </row>
    <row r="774">
      <c r="B774" s="189"/>
    </row>
    <row r="775">
      <c r="B775" s="189"/>
    </row>
    <row r="776">
      <c r="B776" s="189"/>
    </row>
    <row r="777">
      <c r="B777" s="189"/>
    </row>
    <row r="778">
      <c r="B778" s="189"/>
    </row>
    <row r="779">
      <c r="B779" s="189"/>
    </row>
    <row r="780">
      <c r="B780" s="189"/>
    </row>
    <row r="781">
      <c r="B781" s="189"/>
    </row>
    <row r="782">
      <c r="B782" s="189"/>
    </row>
    <row r="783">
      <c r="B783" s="189"/>
    </row>
    <row r="784">
      <c r="B784" s="189"/>
    </row>
    <row r="785">
      <c r="B785" s="189"/>
    </row>
    <row r="786">
      <c r="B786" s="189"/>
    </row>
    <row r="787">
      <c r="B787" s="189"/>
    </row>
    <row r="788">
      <c r="B788" s="189"/>
    </row>
    <row r="789">
      <c r="B789" s="189"/>
    </row>
    <row r="790">
      <c r="B790" s="189"/>
    </row>
    <row r="791">
      <c r="B791" s="189"/>
    </row>
    <row r="792">
      <c r="B792" s="189"/>
    </row>
    <row r="793">
      <c r="B793" s="189"/>
    </row>
    <row r="794">
      <c r="B794" s="189"/>
    </row>
    <row r="795">
      <c r="B795" s="189"/>
    </row>
    <row r="796">
      <c r="B796" s="189"/>
    </row>
    <row r="797">
      <c r="B797" s="189"/>
    </row>
    <row r="798">
      <c r="B798" s="189"/>
    </row>
    <row r="799">
      <c r="B799" s="189"/>
    </row>
    <row r="800">
      <c r="B800" s="189"/>
    </row>
    <row r="801">
      <c r="B801" s="189"/>
    </row>
    <row r="802">
      <c r="B802" s="189"/>
    </row>
    <row r="803">
      <c r="B803" s="189"/>
    </row>
    <row r="804">
      <c r="B804" s="189"/>
    </row>
    <row r="805">
      <c r="B805" s="189"/>
    </row>
    <row r="806">
      <c r="B806" s="189"/>
    </row>
    <row r="807">
      <c r="B807" s="189"/>
    </row>
    <row r="808">
      <c r="B808" s="189"/>
    </row>
    <row r="809">
      <c r="B809" s="189"/>
    </row>
    <row r="810">
      <c r="B810" s="189"/>
    </row>
    <row r="811">
      <c r="B811" s="189"/>
    </row>
    <row r="812">
      <c r="B812" s="189"/>
    </row>
    <row r="813">
      <c r="B813" s="189"/>
    </row>
    <row r="814">
      <c r="B814" s="189"/>
    </row>
    <row r="815">
      <c r="B815" s="189"/>
    </row>
    <row r="816">
      <c r="B816" s="189"/>
    </row>
    <row r="817">
      <c r="B817" s="189"/>
    </row>
    <row r="818">
      <c r="B818" s="189"/>
    </row>
    <row r="819">
      <c r="B819" s="189"/>
    </row>
    <row r="820">
      <c r="B820" s="189"/>
    </row>
    <row r="821">
      <c r="B821" s="189"/>
    </row>
    <row r="822">
      <c r="B822" s="189"/>
    </row>
    <row r="823">
      <c r="B823" s="189"/>
    </row>
    <row r="824">
      <c r="B824" s="189"/>
    </row>
    <row r="825">
      <c r="B825" s="189"/>
    </row>
    <row r="826">
      <c r="B826" s="189"/>
    </row>
    <row r="827">
      <c r="B827" s="189"/>
    </row>
    <row r="828">
      <c r="B828" s="189"/>
    </row>
    <row r="829">
      <c r="B829" s="189"/>
    </row>
    <row r="830">
      <c r="B830" s="189"/>
    </row>
    <row r="831">
      <c r="B831" s="189"/>
    </row>
    <row r="832">
      <c r="B832" s="189"/>
    </row>
    <row r="833">
      <c r="B833" s="189"/>
    </row>
    <row r="834">
      <c r="B834" s="189"/>
    </row>
    <row r="835">
      <c r="B835" s="189"/>
    </row>
    <row r="836">
      <c r="B836" s="189"/>
    </row>
    <row r="837">
      <c r="B837" s="189"/>
    </row>
    <row r="838">
      <c r="B838" s="189"/>
    </row>
    <row r="839">
      <c r="B839" s="189"/>
    </row>
    <row r="840">
      <c r="B840" s="189"/>
    </row>
    <row r="841">
      <c r="B841" s="189"/>
    </row>
    <row r="842">
      <c r="B842" s="189"/>
    </row>
    <row r="843">
      <c r="B843" s="189"/>
    </row>
    <row r="844">
      <c r="B844" s="189"/>
    </row>
    <row r="845">
      <c r="B845" s="189"/>
    </row>
    <row r="846">
      <c r="B846" s="189"/>
    </row>
    <row r="847">
      <c r="B847" s="189"/>
    </row>
    <row r="848">
      <c r="B848" s="189"/>
    </row>
    <row r="849">
      <c r="B849" s="189"/>
    </row>
    <row r="850">
      <c r="B850" s="189"/>
    </row>
    <row r="851">
      <c r="B851" s="189"/>
    </row>
    <row r="852">
      <c r="B852" s="189"/>
    </row>
    <row r="853">
      <c r="B853" s="189"/>
    </row>
    <row r="854">
      <c r="B854" s="189"/>
    </row>
    <row r="855">
      <c r="B855" s="189"/>
    </row>
    <row r="856">
      <c r="B856" s="189"/>
    </row>
    <row r="857">
      <c r="B857" s="189"/>
    </row>
    <row r="858">
      <c r="B858" s="189"/>
    </row>
    <row r="859">
      <c r="B859" s="189"/>
    </row>
    <row r="860">
      <c r="B860" s="189"/>
    </row>
    <row r="861">
      <c r="B861" s="189"/>
    </row>
    <row r="862">
      <c r="B862" s="189"/>
    </row>
    <row r="863">
      <c r="B863" s="189"/>
    </row>
    <row r="864">
      <c r="B864" s="189"/>
    </row>
    <row r="865">
      <c r="B865" s="189"/>
    </row>
    <row r="866">
      <c r="B866" s="189"/>
    </row>
    <row r="867">
      <c r="B867" s="189"/>
    </row>
    <row r="868">
      <c r="B868" s="189"/>
    </row>
    <row r="869">
      <c r="B869" s="189"/>
    </row>
    <row r="870">
      <c r="B870" s="189"/>
    </row>
    <row r="871">
      <c r="B871" s="189"/>
    </row>
    <row r="872">
      <c r="B872" s="189"/>
    </row>
    <row r="873">
      <c r="B873" s="189"/>
    </row>
    <row r="874">
      <c r="B874" s="189"/>
    </row>
    <row r="875">
      <c r="B875" s="189"/>
    </row>
    <row r="876">
      <c r="B876" s="189"/>
    </row>
    <row r="877">
      <c r="B877" s="189"/>
    </row>
    <row r="878">
      <c r="B878" s="189"/>
    </row>
    <row r="879">
      <c r="B879" s="189"/>
    </row>
    <row r="880">
      <c r="B880" s="189"/>
    </row>
    <row r="881">
      <c r="B881" s="189"/>
    </row>
    <row r="882">
      <c r="B882" s="189"/>
    </row>
    <row r="883">
      <c r="B883" s="189"/>
    </row>
    <row r="884">
      <c r="B884" s="189"/>
    </row>
    <row r="885">
      <c r="B885" s="189"/>
    </row>
    <row r="886">
      <c r="B886" s="189"/>
    </row>
    <row r="887">
      <c r="B887" s="189"/>
    </row>
    <row r="888">
      <c r="B888" s="189"/>
    </row>
    <row r="889">
      <c r="B889" s="189"/>
    </row>
    <row r="890">
      <c r="B890" s="189"/>
    </row>
    <row r="891">
      <c r="B891" s="189"/>
    </row>
    <row r="892">
      <c r="B892" s="189"/>
    </row>
    <row r="893">
      <c r="B893" s="189"/>
    </row>
    <row r="894">
      <c r="B894" s="189"/>
    </row>
    <row r="895">
      <c r="B895" s="189"/>
    </row>
    <row r="896">
      <c r="B896" s="189"/>
    </row>
    <row r="897">
      <c r="B897" s="189"/>
    </row>
    <row r="898">
      <c r="B898" s="189"/>
    </row>
    <row r="899">
      <c r="B899" s="189"/>
    </row>
    <row r="900">
      <c r="B900" s="189"/>
    </row>
    <row r="901">
      <c r="B901" s="189"/>
    </row>
    <row r="902">
      <c r="B902" s="189"/>
    </row>
    <row r="903">
      <c r="B903" s="189"/>
    </row>
    <row r="904">
      <c r="B904" s="189"/>
    </row>
    <row r="905">
      <c r="B905" s="189"/>
    </row>
    <row r="906">
      <c r="B906" s="189"/>
    </row>
    <row r="907">
      <c r="B907" s="189"/>
    </row>
    <row r="908">
      <c r="B908" s="189"/>
    </row>
    <row r="909">
      <c r="B909" s="189"/>
    </row>
    <row r="910">
      <c r="B910" s="189"/>
    </row>
    <row r="911">
      <c r="B911" s="189"/>
    </row>
    <row r="912">
      <c r="B912" s="189"/>
    </row>
    <row r="913">
      <c r="B913" s="189"/>
    </row>
    <row r="914">
      <c r="B914" s="189"/>
    </row>
    <row r="915">
      <c r="B915" s="189"/>
    </row>
    <row r="916">
      <c r="B916" s="189"/>
    </row>
    <row r="917">
      <c r="B917" s="189"/>
    </row>
    <row r="918">
      <c r="B918" s="189"/>
    </row>
    <row r="919">
      <c r="B919" s="189"/>
    </row>
    <row r="920">
      <c r="B920" s="189"/>
    </row>
    <row r="921">
      <c r="B921" s="189"/>
    </row>
    <row r="922">
      <c r="B922" s="189"/>
    </row>
    <row r="923">
      <c r="B923" s="189"/>
    </row>
    <row r="924">
      <c r="B924" s="189"/>
    </row>
    <row r="925">
      <c r="B925" s="189"/>
    </row>
    <row r="926">
      <c r="B926" s="189"/>
    </row>
    <row r="927">
      <c r="B927" s="189"/>
    </row>
    <row r="928">
      <c r="B928" s="189"/>
    </row>
    <row r="929">
      <c r="B929" s="189"/>
    </row>
    <row r="930">
      <c r="B930" s="189"/>
    </row>
    <row r="931">
      <c r="B931" s="189"/>
    </row>
    <row r="932">
      <c r="B932" s="189"/>
    </row>
    <row r="933">
      <c r="B933" s="189"/>
    </row>
    <row r="934">
      <c r="B934" s="189"/>
    </row>
    <row r="935">
      <c r="B935" s="189"/>
    </row>
    <row r="936">
      <c r="B936" s="189"/>
    </row>
    <row r="937">
      <c r="B937" s="189"/>
    </row>
    <row r="938">
      <c r="B938" s="189"/>
    </row>
    <row r="939">
      <c r="B939" s="189"/>
    </row>
    <row r="940">
      <c r="B940" s="189"/>
    </row>
    <row r="941">
      <c r="B941" s="189"/>
    </row>
    <row r="942">
      <c r="B942" s="189"/>
    </row>
    <row r="943">
      <c r="B943" s="189"/>
    </row>
    <row r="944">
      <c r="B944" s="189"/>
    </row>
    <row r="945">
      <c r="B945" s="189"/>
    </row>
    <row r="946">
      <c r="B946" s="189"/>
    </row>
    <row r="947">
      <c r="B947" s="189"/>
    </row>
    <row r="948">
      <c r="B948" s="189"/>
    </row>
    <row r="949">
      <c r="B949" s="189"/>
    </row>
    <row r="950">
      <c r="B950" s="189"/>
    </row>
    <row r="951">
      <c r="B951" s="189"/>
    </row>
    <row r="952">
      <c r="B952" s="189"/>
    </row>
    <row r="953">
      <c r="B953" s="189"/>
    </row>
    <row r="954">
      <c r="B954" s="189"/>
    </row>
    <row r="955">
      <c r="B955" s="189"/>
    </row>
    <row r="956">
      <c r="B956" s="189"/>
    </row>
    <row r="957">
      <c r="B957" s="189"/>
    </row>
    <row r="958">
      <c r="B958" s="189"/>
    </row>
    <row r="959">
      <c r="B959" s="189"/>
    </row>
    <row r="960">
      <c r="B960" s="189"/>
    </row>
    <row r="961">
      <c r="B961" s="189"/>
    </row>
    <row r="962">
      <c r="B962" s="189"/>
    </row>
    <row r="963">
      <c r="B963" s="189"/>
    </row>
    <row r="964">
      <c r="B964" s="189"/>
    </row>
    <row r="965">
      <c r="B965" s="189"/>
    </row>
    <row r="966">
      <c r="B966" s="189"/>
    </row>
    <row r="967">
      <c r="B967" s="189"/>
    </row>
    <row r="968">
      <c r="B968" s="189"/>
    </row>
    <row r="969">
      <c r="B969" s="189"/>
    </row>
    <row r="970">
      <c r="B970" s="189"/>
    </row>
    <row r="971">
      <c r="B971" s="189"/>
    </row>
    <row r="972">
      <c r="B972" s="189"/>
    </row>
    <row r="973">
      <c r="B973" s="189"/>
    </row>
    <row r="974">
      <c r="B974" s="189"/>
    </row>
    <row r="975">
      <c r="B975" s="189"/>
    </row>
    <row r="976">
      <c r="B976" s="189"/>
    </row>
    <row r="977">
      <c r="B977" s="189"/>
    </row>
    <row r="978">
      <c r="B978" s="189"/>
    </row>
    <row r="979">
      <c r="B979" s="189"/>
    </row>
    <row r="980">
      <c r="B980" s="189"/>
    </row>
    <row r="981">
      <c r="B981" s="189"/>
    </row>
    <row r="982">
      <c r="B982" s="189"/>
    </row>
    <row r="983">
      <c r="B983" s="189"/>
    </row>
    <row r="984">
      <c r="B984" s="189"/>
    </row>
    <row r="985">
      <c r="B985" s="189"/>
    </row>
    <row r="986">
      <c r="B986" s="189"/>
    </row>
    <row r="987">
      <c r="B987" s="189"/>
    </row>
    <row r="988">
      <c r="B988" s="189"/>
    </row>
    <row r="989">
      <c r="B989" s="189"/>
    </row>
    <row r="990">
      <c r="B990" s="189"/>
    </row>
    <row r="991">
      <c r="B991" s="189"/>
    </row>
    <row r="992">
      <c r="B992" s="189"/>
    </row>
    <row r="993">
      <c r="B993" s="189"/>
    </row>
    <row r="994">
      <c r="B994" s="189"/>
    </row>
    <row r="995">
      <c r="B995" s="189"/>
    </row>
    <row r="996">
      <c r="B996" s="189"/>
    </row>
    <row r="997">
      <c r="B997" s="189"/>
    </row>
    <row r="998">
      <c r="B998" s="189"/>
    </row>
    <row r="999">
      <c r="B999" s="189"/>
    </row>
    <row r="1000">
      <c r="B1000" s="189"/>
    </row>
    <row r="1001">
      <c r="B1001" s="189"/>
    </row>
    <row r="1002">
      <c r="B1002" s="189"/>
    </row>
    <row r="1003">
      <c r="B1003" s="189"/>
    </row>
    <row r="1004">
      <c r="B1004" s="189"/>
    </row>
    <row r="1005">
      <c r="B1005" s="189"/>
    </row>
    <row r="1006">
      <c r="B1006" s="189"/>
    </row>
    <row r="1007">
      <c r="B1007" s="189"/>
    </row>
  </sheetData>
  <mergeCells count="10">
    <mergeCell ref="B18:B20"/>
    <mergeCell ref="J21:K21"/>
    <mergeCell ref="B1:G2"/>
    <mergeCell ref="I3:K4"/>
    <mergeCell ref="B4:B8"/>
    <mergeCell ref="I5:K7"/>
    <mergeCell ref="B9:B11"/>
    <mergeCell ref="B14:B17"/>
    <mergeCell ref="B21:B26"/>
    <mergeCell ref="B29:B31"/>
  </mergeCells>
  <printOptions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1.63"/>
    <col customWidth="1" min="3" max="3" width="20.13"/>
    <col customWidth="1" min="4" max="4" width="14.38"/>
    <col customWidth="1" min="16" max="16" width="14.75"/>
  </cols>
  <sheetData>
    <row r="1" ht="21.75" customHeight="1">
      <c r="A1" s="26"/>
      <c r="B1" s="190" t="s">
        <v>133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21.75" customHeight="1">
      <c r="A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ht="21.75" customHeight="1"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21.75" customHeight="1">
      <c r="B4" s="87" t="s">
        <v>134</v>
      </c>
      <c r="C4" s="61"/>
      <c r="D4" s="89" t="s">
        <v>135</v>
      </c>
      <c r="E4" s="86" t="s">
        <v>136</v>
      </c>
      <c r="F4" s="86" t="s">
        <v>137</v>
      </c>
      <c r="G4" s="86" t="s">
        <v>138</v>
      </c>
      <c r="H4" s="86" t="s">
        <v>139</v>
      </c>
      <c r="I4" s="86" t="s">
        <v>140</v>
      </c>
      <c r="J4" s="86" t="s">
        <v>141</v>
      </c>
      <c r="K4" s="86" t="s">
        <v>142</v>
      </c>
      <c r="L4" s="86" t="s">
        <v>143</v>
      </c>
      <c r="M4" s="86" t="s">
        <v>144</v>
      </c>
      <c r="N4" s="86" t="s">
        <v>145</v>
      </c>
      <c r="O4" s="86" t="s">
        <v>146</v>
      </c>
      <c r="P4" s="86" t="s">
        <v>147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21.75" customHeight="1">
      <c r="B5" s="191" t="s">
        <v>148</v>
      </c>
      <c r="C5" s="15"/>
      <c r="D5" s="192">
        <v>350000.0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193">
        <f t="shared" ref="P5:P9" si="1">IF(D5="","",SUM(D5:O5))</f>
        <v>350000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21.75" customHeight="1">
      <c r="B6" s="194" t="s">
        <v>149</v>
      </c>
      <c r="C6" s="195"/>
      <c r="D6" s="196">
        <v>1000000.0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197">
        <f t="shared" si="1"/>
        <v>1000000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21.75" customHeight="1">
      <c r="B7" s="191" t="s">
        <v>150</v>
      </c>
      <c r="C7" s="15"/>
      <c r="D7" s="192">
        <v>45000.0</v>
      </c>
      <c r="E7" s="192">
        <v>40000.0</v>
      </c>
      <c r="F7" s="192">
        <f>E7</f>
        <v>40000</v>
      </c>
      <c r="G7" s="192">
        <v>37000.0</v>
      </c>
      <c r="H7" s="192">
        <v>35000.0</v>
      </c>
      <c r="I7" s="198">
        <v>32000.0</v>
      </c>
      <c r="J7" s="198">
        <v>32000.0</v>
      </c>
      <c r="K7" s="198">
        <v>31700.0</v>
      </c>
      <c r="L7" s="192">
        <v>35000.0</v>
      </c>
      <c r="M7" s="192">
        <v>34000.0</v>
      </c>
      <c r="N7" s="192">
        <v>40000.0</v>
      </c>
      <c r="O7" s="192">
        <v>45000.0</v>
      </c>
      <c r="P7" s="193">
        <f t="shared" si="1"/>
        <v>446700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21.75" customHeight="1">
      <c r="B8" s="194" t="s">
        <v>151</v>
      </c>
      <c r="C8" s="195"/>
      <c r="D8" s="196">
        <v>0.0</v>
      </c>
      <c r="E8" s="196">
        <v>0.0</v>
      </c>
      <c r="F8" s="196">
        <v>0.0</v>
      </c>
      <c r="G8" s="196">
        <v>0.0</v>
      </c>
      <c r="H8" s="196">
        <v>0.0</v>
      </c>
      <c r="I8" s="196">
        <v>0.0</v>
      </c>
      <c r="J8" s="196">
        <v>0.0</v>
      </c>
      <c r="K8" s="196">
        <v>0.0</v>
      </c>
      <c r="L8" s="196">
        <v>0.0</v>
      </c>
      <c r="M8" s="196">
        <v>0.0</v>
      </c>
      <c r="N8" s="196">
        <v>0.0</v>
      </c>
      <c r="O8" s="196">
        <v>0.0</v>
      </c>
      <c r="P8" s="197">
        <f t="shared" si="1"/>
        <v>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21.75" customHeight="1">
      <c r="B9" s="199" t="s">
        <v>152</v>
      </c>
      <c r="C9" s="200"/>
      <c r="D9" s="201">
        <f>IF(D5="","",SUM(D5:D8))</f>
        <v>1395000</v>
      </c>
      <c r="E9" s="201">
        <f t="shared" ref="E9:O9" si="2">IF(E7="","",SUM(E5:E8))</f>
        <v>40000</v>
      </c>
      <c r="F9" s="201">
        <f t="shared" si="2"/>
        <v>40000</v>
      </c>
      <c r="G9" s="201">
        <f t="shared" si="2"/>
        <v>37000</v>
      </c>
      <c r="H9" s="201">
        <f t="shared" si="2"/>
        <v>35000</v>
      </c>
      <c r="I9" s="201">
        <f t="shared" si="2"/>
        <v>32000</v>
      </c>
      <c r="J9" s="201">
        <f t="shared" si="2"/>
        <v>32000</v>
      </c>
      <c r="K9" s="201">
        <f t="shared" si="2"/>
        <v>31700</v>
      </c>
      <c r="L9" s="201">
        <f t="shared" si="2"/>
        <v>35000</v>
      </c>
      <c r="M9" s="201">
        <f t="shared" si="2"/>
        <v>34000</v>
      </c>
      <c r="N9" s="201">
        <f t="shared" si="2"/>
        <v>40000</v>
      </c>
      <c r="O9" s="201">
        <f t="shared" si="2"/>
        <v>45000</v>
      </c>
      <c r="P9" s="202">
        <f t="shared" si="1"/>
        <v>1796700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21.75" customHeight="1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R10" s="26"/>
      <c r="S10" s="203"/>
      <c r="T10" s="26"/>
      <c r="U10" s="26"/>
      <c r="V10" s="26"/>
      <c r="W10" s="26"/>
      <c r="X10" s="26"/>
      <c r="Y10" s="26"/>
      <c r="Z10" s="26"/>
      <c r="AA10" s="26"/>
    </row>
    <row r="11" ht="21.75" customHeight="1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R11" s="26"/>
      <c r="S11" s="203"/>
      <c r="T11" s="26"/>
      <c r="U11" s="26"/>
      <c r="V11" s="26"/>
      <c r="W11" s="26"/>
      <c r="X11" s="26"/>
      <c r="Y11" s="26"/>
      <c r="Z11" s="26"/>
      <c r="AA11" s="26"/>
    </row>
    <row r="12" ht="21.75" customHeight="1">
      <c r="B12" s="150" t="s">
        <v>153</v>
      </c>
      <c r="C12" s="204"/>
      <c r="D12" s="149" t="s">
        <v>135</v>
      </c>
      <c r="E12" s="149" t="s">
        <v>136</v>
      </c>
      <c r="F12" s="149" t="s">
        <v>137</v>
      </c>
      <c r="G12" s="149" t="s">
        <v>138</v>
      </c>
      <c r="H12" s="149" t="s">
        <v>139</v>
      </c>
      <c r="I12" s="149" t="s">
        <v>140</v>
      </c>
      <c r="J12" s="149" t="s">
        <v>141</v>
      </c>
      <c r="K12" s="149" t="s">
        <v>142</v>
      </c>
      <c r="L12" s="149" t="s">
        <v>143</v>
      </c>
      <c r="M12" s="149" t="s">
        <v>144</v>
      </c>
      <c r="N12" s="149" t="s">
        <v>145</v>
      </c>
      <c r="O12" s="149" t="s">
        <v>146</v>
      </c>
      <c r="P12" s="149" t="s">
        <v>147</v>
      </c>
      <c r="R12" s="26"/>
      <c r="S12" s="203"/>
      <c r="T12" s="26"/>
      <c r="U12" s="26"/>
      <c r="V12" s="26"/>
      <c r="W12" s="26"/>
      <c r="X12" s="26"/>
      <c r="Y12" s="26"/>
      <c r="Z12" s="26"/>
      <c r="AA12" s="26"/>
    </row>
    <row r="13" ht="29.25" customHeight="1">
      <c r="B13" s="191" t="s">
        <v>154</v>
      </c>
      <c r="C13" s="15"/>
      <c r="D13" s="78">
        <v>2380.952380952381</v>
      </c>
      <c r="E13" s="78">
        <v>2380.952380952381</v>
      </c>
      <c r="F13" s="78">
        <v>2380.952380952381</v>
      </c>
      <c r="G13" s="78">
        <v>2380.952380952381</v>
      </c>
      <c r="H13" s="78">
        <v>2380.952380952381</v>
      </c>
      <c r="I13" s="78">
        <v>2380.952380952381</v>
      </c>
      <c r="J13" s="78">
        <v>2380.952380952381</v>
      </c>
      <c r="K13" s="78">
        <v>2380.952380952381</v>
      </c>
      <c r="L13" s="78">
        <v>2380.952380952381</v>
      </c>
      <c r="M13" s="78">
        <v>2380.952380952381</v>
      </c>
      <c r="N13" s="78">
        <v>2380.952380952381</v>
      </c>
      <c r="O13" s="78">
        <v>2380.952380952381</v>
      </c>
      <c r="P13" s="78">
        <f t="shared" ref="P13:P30" si="3">IF(D13="","",SUM(D13:O13))</f>
        <v>28571.42857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21.75" customHeight="1">
      <c r="B14" s="205" t="s">
        <v>155</v>
      </c>
      <c r="C14" s="206"/>
      <c r="D14" s="207">
        <v>1666.6666666666667</v>
      </c>
      <c r="E14" s="207">
        <v>1666.6666666666667</v>
      </c>
      <c r="F14" s="207">
        <v>1666.6666666666667</v>
      </c>
      <c r="G14" s="207">
        <v>1666.6666666666667</v>
      </c>
      <c r="H14" s="207">
        <v>1666.6666666666667</v>
      </c>
      <c r="I14" s="207">
        <v>1666.6666666666667</v>
      </c>
      <c r="J14" s="207">
        <v>1666.6666666666667</v>
      </c>
      <c r="K14" s="207">
        <v>1666.6666666666667</v>
      </c>
      <c r="L14" s="207">
        <v>1666.6666666666667</v>
      </c>
      <c r="M14" s="207">
        <v>1666.6666666666667</v>
      </c>
      <c r="N14" s="207">
        <v>1666.6666666666667</v>
      </c>
      <c r="O14" s="207">
        <v>1666.6666666666667</v>
      </c>
      <c r="P14" s="207">
        <f t="shared" si="3"/>
        <v>20000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ht="21.75" customHeight="1">
      <c r="B15" s="208" t="s">
        <v>156</v>
      </c>
      <c r="C15" s="15"/>
      <c r="D15" s="78">
        <f>SUM( INVERSIONES!$F$4:$F$6)</f>
        <v>860250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>
        <f t="shared" si="3"/>
        <v>860250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21.75" customHeight="1">
      <c r="B16" s="205" t="s">
        <v>157</v>
      </c>
      <c r="C16" s="206"/>
      <c r="D16" s="209">
        <f>SUM( 'Amortización Inversiones'!F10:G16)</f>
        <v>127580</v>
      </c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>
        <f t="shared" si="3"/>
        <v>127580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ht="28.5" customHeight="1">
      <c r="B17" s="191" t="s">
        <v>158</v>
      </c>
      <c r="C17" s="15"/>
      <c r="D17" s="198">
        <f>SUM( GASTOS!$F$4:$F$8)/12</f>
        <v>95</v>
      </c>
      <c r="E17" s="198">
        <f>SUM( GASTOS!$F$4:$F$8)/12</f>
        <v>95</v>
      </c>
      <c r="F17" s="198">
        <f>SUM( GASTOS!$F$4:$F$8)/12</f>
        <v>95</v>
      </c>
      <c r="G17" s="198">
        <f>SUM( GASTOS!$F$4:$F$8)/12</f>
        <v>95</v>
      </c>
      <c r="H17" s="198">
        <f>SUM( GASTOS!$F$4:$F$8)/12</f>
        <v>95</v>
      </c>
      <c r="I17" s="198">
        <f>SUM( GASTOS!$F$4:$F$8)/12</f>
        <v>95</v>
      </c>
      <c r="J17" s="198">
        <f>SUM( GASTOS!$F$4:$F$8)/12</f>
        <v>95</v>
      </c>
      <c r="K17" s="198">
        <f>SUM( GASTOS!$F$4:$F$8)/12</f>
        <v>95</v>
      </c>
      <c r="L17" s="198">
        <f>SUM( GASTOS!$F$4:$F$8)/12</f>
        <v>95</v>
      </c>
      <c r="M17" s="198">
        <f>SUM( GASTOS!$F$4:$F$8)/12</f>
        <v>95</v>
      </c>
      <c r="N17" s="198">
        <f>SUM( GASTOS!$F$4:$F$8)/12</f>
        <v>95</v>
      </c>
      <c r="O17" s="198">
        <f>SUM( GASTOS!$F$4:$F$8)/12</f>
        <v>95</v>
      </c>
      <c r="P17" s="78">
        <f t="shared" si="3"/>
        <v>1140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28.5" customHeight="1">
      <c r="B18" s="205" t="s">
        <v>159</v>
      </c>
      <c r="C18" s="206"/>
      <c r="D18" s="209">
        <f>SUM( 'Amortización Inversiones'!F18:G43, )</f>
        <v>40848.35</v>
      </c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>
        <f t="shared" si="3"/>
        <v>40848.35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28.5" customHeight="1">
      <c r="B19" s="208" t="s">
        <v>160</v>
      </c>
      <c r="C19" s="15"/>
      <c r="D19" s="198">
        <f>SUM( 'Amortización Inversiones'!F45:G50)</f>
        <v>7083.9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>
        <f t="shared" si="3"/>
        <v>7083.9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21.75" customHeight="1">
      <c r="B20" s="210" t="s">
        <v>161</v>
      </c>
      <c r="C20" s="206"/>
      <c r="D20" s="209">
        <f>SUM( 'Amortización Inversiones'!F52)</f>
        <v>1000</v>
      </c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>
        <f t="shared" si="3"/>
        <v>1000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ht="21.75" customHeight="1">
      <c r="B21" s="208" t="s">
        <v>162</v>
      </c>
      <c r="C21" s="15"/>
      <c r="D21" s="198">
        <f>SUM(GASTOS!F21:F26)</f>
        <v>2770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>
        <f t="shared" si="3"/>
        <v>2770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21.75" customHeight="1">
      <c r="B22" s="205" t="s">
        <v>163</v>
      </c>
      <c r="C22" s="206"/>
      <c r="D22" s="209">
        <f>SUM(GASTOS!F18:F20)</f>
        <v>1200</v>
      </c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>
        <f t="shared" si="3"/>
        <v>1200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ht="21.75" customHeight="1">
      <c r="B23" s="191" t="s">
        <v>164</v>
      </c>
      <c r="C23" s="15"/>
      <c r="D23" s="198">
        <f>GASTOS!$F$28/12</f>
        <v>500</v>
      </c>
      <c r="E23" s="198">
        <f>GASTOS!$F$28/12</f>
        <v>500</v>
      </c>
      <c r="F23" s="198">
        <f>GASTOS!$F$28/12</f>
        <v>500</v>
      </c>
      <c r="G23" s="198">
        <f>GASTOS!$F$28/12</f>
        <v>500</v>
      </c>
      <c r="H23" s="198">
        <f>GASTOS!$F$28/12</f>
        <v>500</v>
      </c>
      <c r="I23" s="198">
        <f>GASTOS!$F$28/12</f>
        <v>500</v>
      </c>
      <c r="J23" s="198">
        <f>GASTOS!$F$28/12</f>
        <v>500</v>
      </c>
      <c r="K23" s="198">
        <f>GASTOS!$F$28/12</f>
        <v>500</v>
      </c>
      <c r="L23" s="198">
        <f>GASTOS!$F$28/12</f>
        <v>500</v>
      </c>
      <c r="M23" s="198">
        <f>GASTOS!$F$28/12</f>
        <v>500</v>
      </c>
      <c r="N23" s="198">
        <f>GASTOS!$F$28/12</f>
        <v>500</v>
      </c>
      <c r="O23" s="198">
        <f>GASTOS!$F$28/12</f>
        <v>500</v>
      </c>
      <c r="P23" s="78">
        <f t="shared" si="3"/>
        <v>6000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21.75" customHeight="1">
      <c r="B24" s="205" t="s">
        <v>165</v>
      </c>
      <c r="C24" s="206"/>
      <c r="D24" s="209">
        <f>SUM( GASTOS!$F$33)/12</f>
        <v>75</v>
      </c>
      <c r="E24" s="209">
        <f>SUM( GASTOS!$F$33)/12</f>
        <v>75</v>
      </c>
      <c r="F24" s="209">
        <f>SUM( GASTOS!$F$33)/12</f>
        <v>75</v>
      </c>
      <c r="G24" s="209">
        <f>SUM( GASTOS!$F$33)/12</f>
        <v>75</v>
      </c>
      <c r="H24" s="209">
        <f>SUM( GASTOS!$F$33)/12</f>
        <v>75</v>
      </c>
      <c r="I24" s="209">
        <f>SUM( GASTOS!$F$33)/12</f>
        <v>75</v>
      </c>
      <c r="J24" s="209">
        <f>SUM( GASTOS!$F$33)/12</f>
        <v>75</v>
      </c>
      <c r="K24" s="209">
        <f>SUM( GASTOS!$F$33)/12</f>
        <v>75</v>
      </c>
      <c r="L24" s="209">
        <f>SUM( GASTOS!$F$33)/12</f>
        <v>75</v>
      </c>
      <c r="M24" s="209">
        <f>SUM( GASTOS!$F$33)/12</f>
        <v>75</v>
      </c>
      <c r="N24" s="209">
        <f>SUM( GASTOS!$F$33)/12</f>
        <v>75</v>
      </c>
      <c r="O24" s="209">
        <f>SUM( GASTOS!$F$33)/12</f>
        <v>75</v>
      </c>
      <c r="P24" s="207">
        <f t="shared" si="3"/>
        <v>900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ht="21.75" customHeight="1">
      <c r="B25" s="191" t="s">
        <v>166</v>
      </c>
      <c r="C25" s="15"/>
      <c r="D25" s="198">
        <f>SUM( GASTOS!$F$12,GASTOS!$F$13,GASTOS!$F$27)/12</f>
        <v>10365</v>
      </c>
      <c r="E25" s="198">
        <f>SUM( GASTOS!$F$12,GASTOS!$F$13,GASTOS!$F$27)/12</f>
        <v>10365</v>
      </c>
      <c r="F25" s="198">
        <f>SUM( GASTOS!$F$12,GASTOS!$F$13,GASTOS!$F$27)/12</f>
        <v>10365</v>
      </c>
      <c r="G25" s="198">
        <f>SUM( GASTOS!$F$12,GASTOS!$F$13,GASTOS!$F$27)/12</f>
        <v>10365</v>
      </c>
      <c r="H25" s="198">
        <f>SUM( GASTOS!$F$12,GASTOS!$F$13,GASTOS!$F$27)/12</f>
        <v>10365</v>
      </c>
      <c r="I25" s="198">
        <f>SUM( GASTOS!$F$12,GASTOS!$F$13,GASTOS!$F$27)/12</f>
        <v>10365</v>
      </c>
      <c r="J25" s="198">
        <f>SUM( GASTOS!$F$12,GASTOS!$F$13,GASTOS!$F$27)/12</f>
        <v>10365</v>
      </c>
      <c r="K25" s="198">
        <f>SUM( GASTOS!$F$12,GASTOS!$F$13,GASTOS!$F$27)/12</f>
        <v>10365</v>
      </c>
      <c r="L25" s="198">
        <f>SUM( GASTOS!$F$12,GASTOS!$F$13,GASTOS!$F$27)/12</f>
        <v>10365</v>
      </c>
      <c r="M25" s="198">
        <f>SUM( GASTOS!$F$12,GASTOS!$F$13,GASTOS!$F$27)/12</f>
        <v>10365</v>
      </c>
      <c r="N25" s="198">
        <f>SUM( GASTOS!$F$12,GASTOS!$F$13,GASTOS!$F$27)/12</f>
        <v>10365</v>
      </c>
      <c r="O25" s="198">
        <f>SUM( GASTOS!$F$12,GASTOS!$F$13,GASTOS!$F$27)/12</f>
        <v>10365</v>
      </c>
      <c r="P25" s="78">
        <f t="shared" si="3"/>
        <v>124380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21.75" customHeight="1">
      <c r="B26" s="205" t="s">
        <v>125</v>
      </c>
      <c r="C26" s="206"/>
      <c r="D26" s="209">
        <f>SUM( GASTOS!$F$30,GASTOS!$F$31,GASTOS!$F$29)</f>
        <v>1276.66</v>
      </c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7">
        <f t="shared" si="3"/>
        <v>1276.66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ht="21.75" customHeight="1">
      <c r="B27" s="191" t="s">
        <v>167</v>
      </c>
      <c r="C27" s="15"/>
      <c r="D27" s="198">
        <f>SUM( GASTOS!$F$14,GASTOS!$F$16)/12</f>
        <v>8500</v>
      </c>
      <c r="E27" s="198">
        <f>SUM( GASTOS!$F$14,GASTOS!$F$16)/12</f>
        <v>8500</v>
      </c>
      <c r="F27" s="198">
        <f>SUM( GASTOS!$F$14,GASTOS!$F$16)/12</f>
        <v>8500</v>
      </c>
      <c r="G27" s="198">
        <f>SUM( GASTOS!$F$14,GASTOS!$F$16)/12</f>
        <v>8500</v>
      </c>
      <c r="H27" s="198">
        <f>SUM( GASTOS!$F$14,GASTOS!$F$16)/12</f>
        <v>8500</v>
      </c>
      <c r="I27" s="198">
        <f>SUM( GASTOS!$F$14,GASTOS!$F$16)/12</f>
        <v>8500</v>
      </c>
      <c r="J27" s="198">
        <f>SUM( GASTOS!$F$14,GASTOS!$F$16)/12</f>
        <v>8500</v>
      </c>
      <c r="K27" s="198">
        <f>SUM( GASTOS!$F$14,GASTOS!$F$16)/12</f>
        <v>8500</v>
      </c>
      <c r="L27" s="198">
        <f>SUM( GASTOS!$F$14,GASTOS!$F$16)/12</f>
        <v>8500</v>
      </c>
      <c r="M27" s="198">
        <f>SUM( GASTOS!$F$14,GASTOS!$F$16)/12</f>
        <v>8500</v>
      </c>
      <c r="N27" s="198">
        <f>SUM( GASTOS!$F$14,GASTOS!$F$16)/12</f>
        <v>8500</v>
      </c>
      <c r="O27" s="198">
        <f>SUM( GASTOS!$F$14,GASTOS!$F$16)/12</f>
        <v>8500</v>
      </c>
      <c r="P27" s="78">
        <f t="shared" si="3"/>
        <v>102000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ht="21.75" customHeight="1">
      <c r="B28" s="205" t="s">
        <v>168</v>
      </c>
      <c r="C28" s="206"/>
      <c r="D28" s="209">
        <f>SUM( GASTOS!$F$15,GASTOS!$F$17)/12</f>
        <v>2590.8</v>
      </c>
      <c r="E28" s="209">
        <f>SUM( GASTOS!$F$15,GASTOS!$F$17)/12</f>
        <v>2590.8</v>
      </c>
      <c r="F28" s="209">
        <f>SUM( GASTOS!$F$15,GASTOS!$F$17)/12</f>
        <v>2590.8</v>
      </c>
      <c r="G28" s="209">
        <f>SUM( GASTOS!$F$15,GASTOS!$F$17)/12</f>
        <v>2590.8</v>
      </c>
      <c r="H28" s="209">
        <f>SUM( GASTOS!$F$15,GASTOS!$F$17)/12</f>
        <v>2590.8</v>
      </c>
      <c r="I28" s="209">
        <f>SUM( GASTOS!$F$15,GASTOS!$F$17)/12</f>
        <v>2590.8</v>
      </c>
      <c r="J28" s="209">
        <f>SUM( GASTOS!$F$15,GASTOS!$F$17)/12</f>
        <v>2590.8</v>
      </c>
      <c r="K28" s="209">
        <f>SUM( GASTOS!$F$15,GASTOS!$F$17)/12</f>
        <v>2590.8</v>
      </c>
      <c r="L28" s="209">
        <f>SUM( GASTOS!$F$15,GASTOS!$F$17)/12</f>
        <v>2590.8</v>
      </c>
      <c r="M28" s="209">
        <f>SUM( GASTOS!$F$15,GASTOS!$F$17)/12</f>
        <v>2590.8</v>
      </c>
      <c r="N28" s="209">
        <f>SUM( GASTOS!$F$15,GASTOS!$F$17)/12</f>
        <v>2590.8</v>
      </c>
      <c r="O28" s="209">
        <f>SUM( GASTOS!$F$15,GASTOS!$F$17)/12</f>
        <v>2590.8</v>
      </c>
      <c r="P28" s="207">
        <f t="shared" si="3"/>
        <v>31089.6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ht="21.75" customHeight="1">
      <c r="B29" s="191" t="s">
        <v>169</v>
      </c>
      <c r="C29" s="15"/>
      <c r="D29" s="198">
        <f>SUM( GASTOS!$F$9:$F$11)/12</f>
        <v>1000</v>
      </c>
      <c r="E29" s="198">
        <f>SUM( GASTOS!$F$9:$F$11)/12</f>
        <v>1000</v>
      </c>
      <c r="F29" s="198">
        <f>SUM( GASTOS!$F$9:$F$11)/12</f>
        <v>1000</v>
      </c>
      <c r="G29" s="198">
        <f>SUM( GASTOS!$F$9:$F$11)/12</f>
        <v>1000</v>
      </c>
      <c r="H29" s="198">
        <f>SUM( GASTOS!$F$9:$F$11)/12</f>
        <v>1000</v>
      </c>
      <c r="I29" s="198">
        <f>SUM( GASTOS!$F$9:$F$11)/12</f>
        <v>1000</v>
      </c>
      <c r="J29" s="198">
        <f>SUM( GASTOS!$F$9:$F$11)/12</f>
        <v>1000</v>
      </c>
      <c r="K29" s="198">
        <f>SUM( GASTOS!$F$9:$F$11)/12</f>
        <v>1000</v>
      </c>
      <c r="L29" s="198">
        <f>SUM( GASTOS!$F$9:$F$11)/12</f>
        <v>1000</v>
      </c>
      <c r="M29" s="198">
        <f>SUM( GASTOS!$F$9:$F$11)/12</f>
        <v>1000</v>
      </c>
      <c r="N29" s="198">
        <f>SUM( GASTOS!$F$9:$F$11)/12</f>
        <v>1000</v>
      </c>
      <c r="O29" s="198">
        <f>SUM( GASTOS!$F$9:$F$11)/12</f>
        <v>1000</v>
      </c>
      <c r="P29" s="78">
        <f t="shared" si="3"/>
        <v>12000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21.75" customHeight="1">
      <c r="B30" s="205" t="s">
        <v>170</v>
      </c>
      <c r="C30" s="206"/>
      <c r="D30" s="209">
        <f>GASTOS!$F$32/12</f>
        <v>50</v>
      </c>
      <c r="E30" s="209">
        <f>GASTOS!$F$32/12</f>
        <v>50</v>
      </c>
      <c r="F30" s="209">
        <f>GASTOS!$F$32/12</f>
        <v>50</v>
      </c>
      <c r="G30" s="209">
        <f>GASTOS!$F$32/12</f>
        <v>50</v>
      </c>
      <c r="H30" s="209">
        <f>GASTOS!$F$32/12</f>
        <v>50</v>
      </c>
      <c r="I30" s="209">
        <f>GASTOS!$F$32/12</f>
        <v>50</v>
      </c>
      <c r="J30" s="209">
        <f>GASTOS!$F$32/12</f>
        <v>50</v>
      </c>
      <c r="K30" s="209">
        <f>GASTOS!$F$32/12</f>
        <v>50</v>
      </c>
      <c r="L30" s="209">
        <f>GASTOS!$F$32/12</f>
        <v>50</v>
      </c>
      <c r="M30" s="209">
        <f>GASTOS!$F$32/12</f>
        <v>50</v>
      </c>
      <c r="N30" s="209">
        <f>GASTOS!$F$32/12</f>
        <v>50</v>
      </c>
      <c r="O30" s="209">
        <f>GASTOS!$F$32/12</f>
        <v>50</v>
      </c>
      <c r="P30" s="207">
        <f t="shared" si="3"/>
        <v>600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21.75" customHeight="1">
      <c r="B31" s="211" t="s">
        <v>171</v>
      </c>
      <c r="C31" s="212"/>
      <c r="D31" s="213">
        <f t="shared" ref="D31:P31" si="4">SUM(D13:D30)</f>
        <v>1069232.329</v>
      </c>
      <c r="E31" s="213">
        <f t="shared" si="4"/>
        <v>27223.41905</v>
      </c>
      <c r="F31" s="213">
        <f t="shared" si="4"/>
        <v>27223.41905</v>
      </c>
      <c r="G31" s="213">
        <f t="shared" si="4"/>
        <v>27223.41905</v>
      </c>
      <c r="H31" s="213">
        <f t="shared" si="4"/>
        <v>27223.41905</v>
      </c>
      <c r="I31" s="213">
        <f t="shared" si="4"/>
        <v>27223.41905</v>
      </c>
      <c r="J31" s="213">
        <f t="shared" si="4"/>
        <v>27223.41905</v>
      </c>
      <c r="K31" s="213">
        <f t="shared" si="4"/>
        <v>27223.41905</v>
      </c>
      <c r="L31" s="213">
        <f t="shared" si="4"/>
        <v>27223.41905</v>
      </c>
      <c r="M31" s="213">
        <f t="shared" si="4"/>
        <v>27223.41905</v>
      </c>
      <c r="N31" s="213">
        <f t="shared" si="4"/>
        <v>27223.41905</v>
      </c>
      <c r="O31" s="213">
        <f t="shared" si="4"/>
        <v>27223.41905</v>
      </c>
      <c r="P31" s="213">
        <f t="shared" si="4"/>
        <v>1368689.939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21.75" customHeight="1">
      <c r="B32" s="214" t="s">
        <v>172</v>
      </c>
      <c r="C32" s="206"/>
      <c r="D32" s="215">
        <f t="shared" ref="D32:P32" si="5">D9-D31</f>
        <v>325767.671</v>
      </c>
      <c r="E32" s="215">
        <f t="shared" si="5"/>
        <v>12776.58095</v>
      </c>
      <c r="F32" s="215">
        <f t="shared" si="5"/>
        <v>12776.58095</v>
      </c>
      <c r="G32" s="215">
        <f t="shared" si="5"/>
        <v>9776.580952</v>
      </c>
      <c r="H32" s="215">
        <f t="shared" si="5"/>
        <v>7776.580952</v>
      </c>
      <c r="I32" s="215">
        <f t="shared" si="5"/>
        <v>4776.580952</v>
      </c>
      <c r="J32" s="215">
        <f t="shared" si="5"/>
        <v>4776.580952</v>
      </c>
      <c r="K32" s="215">
        <f t="shared" si="5"/>
        <v>4476.580952</v>
      </c>
      <c r="L32" s="215">
        <f t="shared" si="5"/>
        <v>7776.580952</v>
      </c>
      <c r="M32" s="215">
        <f t="shared" si="5"/>
        <v>6776.580952</v>
      </c>
      <c r="N32" s="215">
        <f t="shared" si="5"/>
        <v>12776.58095</v>
      </c>
      <c r="O32" s="215">
        <f t="shared" si="5"/>
        <v>17776.58095</v>
      </c>
      <c r="P32" s="215">
        <f t="shared" si="5"/>
        <v>428010.0614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21.75" customHeight="1">
      <c r="B33" s="216" t="s">
        <v>173</v>
      </c>
      <c r="C33" s="15"/>
      <c r="D33" s="217">
        <f>D32</f>
        <v>325767.671</v>
      </c>
      <c r="E33" s="193">
        <f t="shared" ref="E33:O33" si="6">E32+D33</f>
        <v>338544.2519</v>
      </c>
      <c r="F33" s="193">
        <f t="shared" si="6"/>
        <v>351320.8329</v>
      </c>
      <c r="G33" s="193">
        <f t="shared" si="6"/>
        <v>361097.4138</v>
      </c>
      <c r="H33" s="193">
        <f t="shared" si="6"/>
        <v>368873.9948</v>
      </c>
      <c r="I33" s="193">
        <f t="shared" si="6"/>
        <v>373650.5757</v>
      </c>
      <c r="J33" s="193">
        <f t="shared" si="6"/>
        <v>378427.1567</v>
      </c>
      <c r="K33" s="193">
        <f t="shared" si="6"/>
        <v>382903.7376</v>
      </c>
      <c r="L33" s="193">
        <f t="shared" si="6"/>
        <v>390680.3186</v>
      </c>
      <c r="M33" s="193">
        <f t="shared" si="6"/>
        <v>397456.8995</v>
      </c>
      <c r="N33" s="193">
        <f t="shared" si="6"/>
        <v>410233.4805</v>
      </c>
      <c r="O33" s="193">
        <f t="shared" si="6"/>
        <v>428010.0614</v>
      </c>
      <c r="P33" s="193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26"/>
      <c r="B34" s="218" t="s">
        <v>174</v>
      </c>
      <c r="C34" s="219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</row>
    <row r="1004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</row>
    <row r="100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</row>
    <row r="1006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</row>
    <row r="1007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</row>
    <row r="1008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</row>
  </sheetData>
  <mergeCells count="30">
    <mergeCell ref="B1:P2"/>
    <mergeCell ref="B4:C4"/>
    <mergeCell ref="B5:C5"/>
    <mergeCell ref="B6:C6"/>
    <mergeCell ref="B7:C7"/>
    <mergeCell ref="B8:C8"/>
    <mergeCell ref="B9:C9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bottom="0.75" footer="0.0" header="0.0" left="0.25" right="0.25" top="0.75"/>
  <pageSetup paperSize="9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14.88"/>
    <col customWidth="1" min="10" max="10" width="14.0"/>
  </cols>
  <sheetData>
    <row r="1">
      <c r="A1" s="221" t="s">
        <v>175</v>
      </c>
    </row>
    <row r="2">
      <c r="E2" s="222" t="s">
        <v>176</v>
      </c>
      <c r="F2" s="28"/>
      <c r="G2" s="28"/>
      <c r="H2" s="28"/>
      <c r="I2" s="28"/>
      <c r="J2" s="29"/>
    </row>
    <row r="3">
      <c r="E3" s="223"/>
      <c r="J3" s="41"/>
    </row>
    <row r="4">
      <c r="E4" s="224" t="s">
        <v>177</v>
      </c>
      <c r="F4" s="225"/>
      <c r="G4" s="225"/>
      <c r="H4" s="225"/>
      <c r="I4" s="226"/>
      <c r="J4" s="227">
        <f>SUM(J5)</f>
        <v>446700</v>
      </c>
    </row>
    <row r="5">
      <c r="E5" s="228" t="s">
        <v>150</v>
      </c>
      <c r="I5" s="15"/>
      <c r="J5" s="229">
        <f>'Plan de tesorería'!P7</f>
        <v>446700</v>
      </c>
    </row>
    <row r="6">
      <c r="E6" s="224" t="s">
        <v>178</v>
      </c>
      <c r="F6" s="225"/>
      <c r="G6" s="225"/>
      <c r="H6" s="225"/>
      <c r="I6" s="226"/>
      <c r="J6" s="230">
        <f>SUM(J7:J17)</f>
        <v>309435.815</v>
      </c>
    </row>
    <row r="7">
      <c r="E7" s="231" t="s">
        <v>179</v>
      </c>
      <c r="I7" s="15"/>
      <c r="J7" s="229">
        <f>'Plan de tesorería'!P25</f>
        <v>124380</v>
      </c>
      <c r="K7" s="232"/>
    </row>
    <row r="8">
      <c r="E8" s="233" t="s">
        <v>180</v>
      </c>
      <c r="I8" s="234"/>
      <c r="J8" s="235">
        <f>'Plan de tesorería'!P27</f>
        <v>102000</v>
      </c>
      <c r="K8" s="232"/>
    </row>
    <row r="9">
      <c r="E9" s="231" t="s">
        <v>181</v>
      </c>
      <c r="I9" s="15"/>
      <c r="J9" s="229">
        <f>'Plan de tesorería'!P28</f>
        <v>31089.6</v>
      </c>
      <c r="K9" s="232"/>
    </row>
    <row r="10">
      <c r="E10" s="233" t="s">
        <v>182</v>
      </c>
      <c r="I10" s="234"/>
      <c r="J10" s="235">
        <f>'Plan de tesorería'!P30</f>
        <v>600</v>
      </c>
      <c r="K10" s="232"/>
    </row>
    <row r="11">
      <c r="E11" s="231" t="s">
        <v>169</v>
      </c>
      <c r="I11" s="15"/>
      <c r="J11" s="229">
        <f>'Plan de tesorería'!P29</f>
        <v>12000</v>
      </c>
      <c r="K11" s="232"/>
    </row>
    <row r="12">
      <c r="E12" s="233" t="s">
        <v>115</v>
      </c>
      <c r="I12" s="234"/>
      <c r="J12" s="235">
        <f>'Plan de tesorería'!P21</f>
        <v>2770</v>
      </c>
      <c r="K12" s="232"/>
    </row>
    <row r="13" ht="39.75" customHeight="1">
      <c r="E13" s="231" t="s">
        <v>183</v>
      </c>
      <c r="I13" s="15"/>
      <c r="J13" s="229">
        <f>'Plan de tesorería'!P24</f>
        <v>900</v>
      </c>
      <c r="K13" s="232"/>
    </row>
    <row r="14">
      <c r="E14" s="233" t="s">
        <v>184</v>
      </c>
      <c r="I14" s="234"/>
      <c r="J14" s="235">
        <f>'Plan de tesorería'!P17</f>
        <v>1140</v>
      </c>
      <c r="K14" s="232"/>
    </row>
    <row r="15">
      <c r="E15" s="231" t="s">
        <v>163</v>
      </c>
      <c r="I15" s="15"/>
      <c r="J15" s="229">
        <f>'Plan de tesorería'!P22</f>
        <v>1200</v>
      </c>
      <c r="K15" s="232"/>
    </row>
    <row r="16">
      <c r="E16" s="233" t="s">
        <v>185</v>
      </c>
      <c r="I16" s="234"/>
      <c r="J16" s="236">
        <f>'Amortización Inversiones'!I53</f>
        <v>27356.215</v>
      </c>
      <c r="K16" s="237"/>
    </row>
    <row r="17">
      <c r="A17" s="123"/>
      <c r="E17" s="231" t="s">
        <v>164</v>
      </c>
      <c r="I17" s="15"/>
      <c r="J17" s="229">
        <f> 'Plan de tesorería'!P23</f>
        <v>6000</v>
      </c>
      <c r="K17" s="237"/>
    </row>
    <row r="18">
      <c r="E18" s="238" t="s">
        <v>186</v>
      </c>
      <c r="F18" s="225"/>
      <c r="G18" s="225"/>
      <c r="H18" s="225"/>
      <c r="I18" s="226"/>
      <c r="J18" s="239"/>
    </row>
    <row r="19">
      <c r="E19" s="238" t="s">
        <v>187</v>
      </c>
      <c r="F19" s="225"/>
      <c r="G19" s="225"/>
      <c r="H19" s="225"/>
      <c r="I19" s="226"/>
      <c r="J19" s="240">
        <f>'Plan de tesorería'!P26</f>
        <v>1276.66</v>
      </c>
    </row>
    <row r="20">
      <c r="E20" s="241" t="s">
        <v>125</v>
      </c>
      <c r="I20" s="41"/>
      <c r="J20" s="242">
        <v>1276.66</v>
      </c>
    </row>
    <row r="21">
      <c r="E21" s="243" t="s">
        <v>188</v>
      </c>
      <c r="F21" s="225"/>
      <c r="G21" s="225"/>
      <c r="H21" s="225"/>
      <c r="I21" s="226"/>
      <c r="J21" s="244">
        <f>J4-J6+J18-J19</f>
        <v>135987.525</v>
      </c>
    </row>
    <row r="22">
      <c r="E22" s="245" t="s">
        <v>189</v>
      </c>
      <c r="F22" s="225"/>
      <c r="G22" s="225"/>
      <c r="H22" s="225"/>
      <c r="I22" s="226"/>
      <c r="J22" s="246"/>
    </row>
    <row r="23">
      <c r="E23" s="245" t="s">
        <v>190</v>
      </c>
      <c r="F23" s="225"/>
      <c r="G23" s="225"/>
      <c r="H23" s="225"/>
      <c r="I23" s="226"/>
      <c r="J23" s="247">
        <f>SUM(J24)</f>
        <v>20000</v>
      </c>
    </row>
    <row r="24">
      <c r="E24" s="231" t="s">
        <v>191</v>
      </c>
      <c r="I24" s="15"/>
      <c r="J24" s="229">
        <f>'Plan de tesorería'!P14</f>
        <v>20000</v>
      </c>
    </row>
    <row r="25">
      <c r="E25" s="248" t="s">
        <v>192</v>
      </c>
      <c r="F25" s="225"/>
      <c r="G25" s="225"/>
      <c r="H25" s="225"/>
      <c r="I25" s="226"/>
      <c r="J25" s="249">
        <f>J22-J23</f>
        <v>-20000</v>
      </c>
    </row>
    <row r="26">
      <c r="E26" s="250" t="s">
        <v>193</v>
      </c>
      <c r="F26" s="225"/>
      <c r="G26" s="225"/>
      <c r="H26" s="225"/>
      <c r="I26" s="226"/>
      <c r="J26" s="251">
        <f>J21+J25</f>
        <v>115987.525</v>
      </c>
    </row>
    <row r="27">
      <c r="E27" s="252" t="s">
        <v>194</v>
      </c>
      <c r="F27" s="225"/>
      <c r="G27" s="225"/>
      <c r="H27" s="225"/>
      <c r="I27" s="226"/>
      <c r="J27" s="253">
        <f>J26*0.25</f>
        <v>28996.88125</v>
      </c>
    </row>
    <row r="28">
      <c r="E28" s="254" t="s">
        <v>195</v>
      </c>
      <c r="F28" s="225"/>
      <c r="G28" s="225"/>
      <c r="H28" s="225"/>
      <c r="I28" s="226"/>
      <c r="J28" s="255">
        <f>J26-J27</f>
        <v>86990.64375</v>
      </c>
    </row>
  </sheetData>
  <mergeCells count="26">
    <mergeCell ref="E2:J3"/>
    <mergeCell ref="E4:I4"/>
    <mergeCell ref="E5:I5"/>
    <mergeCell ref="E6:I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24:I24"/>
    <mergeCell ref="E25:I25"/>
    <mergeCell ref="E26:I26"/>
    <mergeCell ref="E27:I27"/>
    <mergeCell ref="E28:I28"/>
    <mergeCell ref="E17:I17"/>
    <mergeCell ref="E18:I18"/>
    <mergeCell ref="E19:I19"/>
    <mergeCell ref="E20:I20"/>
    <mergeCell ref="E21:I21"/>
    <mergeCell ref="E22:I22"/>
    <mergeCell ref="E23:I23"/>
  </mergeCells>
  <printOptions horizontalCentered="1"/>
  <pageMargins bottom="0.75" footer="0.0" header="0.0" left="0.25" right="0.25" top="0.75"/>
  <pageSetup paperSize="9" orientation="portrait" pageOrder="overThenDown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25.75"/>
    <col customWidth="1" min="6" max="6" width="17.0"/>
    <col customWidth="1" min="8" max="8" width="25.75"/>
    <col customWidth="1" min="9" max="9" width="17.13"/>
  </cols>
  <sheetData>
    <row r="1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</row>
    <row r="2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189"/>
      <c r="B3" s="189"/>
      <c r="C3" s="189"/>
      <c r="D3" s="256" t="s">
        <v>196</v>
      </c>
      <c r="E3" s="28"/>
      <c r="F3" s="28"/>
      <c r="G3" s="28"/>
      <c r="H3" s="28"/>
      <c r="I3" s="2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189"/>
      <c r="B4" s="189"/>
      <c r="C4" s="189"/>
      <c r="D4" s="30"/>
      <c r="E4" s="31"/>
      <c r="F4" s="31"/>
      <c r="G4" s="31"/>
      <c r="H4" s="31"/>
      <c r="I4" s="32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</row>
    <row r="5">
      <c r="A5" s="189"/>
      <c r="B5" s="189"/>
      <c r="C5" s="189"/>
      <c r="D5" s="257" t="s">
        <v>197</v>
      </c>
      <c r="F5" s="41"/>
      <c r="G5" s="258" t="s">
        <v>198</v>
      </c>
      <c r="H5" s="225"/>
      <c r="I5" s="226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</row>
    <row r="6">
      <c r="A6" s="189"/>
      <c r="B6" s="189"/>
      <c r="C6" s="189"/>
      <c r="D6" s="259" t="s">
        <v>199</v>
      </c>
      <c r="E6" s="225"/>
      <c r="F6" s="260">
        <f>SUM(F7+F9)</f>
        <v>1009406.035</v>
      </c>
      <c r="G6" s="261" t="s">
        <v>200</v>
      </c>
      <c r="H6" s="225"/>
      <c r="I6" s="262">
        <f>SUM(I7:I8)</f>
        <v>436990.6438</v>
      </c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</row>
    <row r="7">
      <c r="A7" s="189"/>
      <c r="B7" s="189"/>
      <c r="C7" s="189"/>
      <c r="D7" s="263" t="s">
        <v>201</v>
      </c>
      <c r="E7" s="225"/>
      <c r="F7" s="264">
        <f>SUM(F8)</f>
        <v>1000</v>
      </c>
      <c r="G7" s="265" t="s">
        <v>202</v>
      </c>
      <c r="H7" s="41"/>
      <c r="I7" s="266">
        <f>'Plan de tesorería'!P5</f>
        <v>350000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</row>
    <row r="8">
      <c r="A8" s="189"/>
      <c r="B8" s="189"/>
      <c r="C8" s="189"/>
      <c r="D8" s="267" t="s">
        <v>161</v>
      </c>
      <c r="E8" s="41"/>
      <c r="F8" s="268">
        <f>'Plan de tesorería'!P20</f>
        <v>1000</v>
      </c>
      <c r="G8" s="269" t="s">
        <v>203</v>
      </c>
      <c r="H8" s="41"/>
      <c r="I8" s="270">
        <f>'Cuenta de resultados'!J28</f>
        <v>86990.64375</v>
      </c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</row>
    <row r="9">
      <c r="A9" s="189"/>
      <c r="B9" s="189"/>
      <c r="C9" s="189"/>
      <c r="D9" s="263" t="s">
        <v>204</v>
      </c>
      <c r="E9" s="225"/>
      <c r="F9" s="264">
        <f>SUM(F10:F16)</f>
        <v>1008406.035</v>
      </c>
      <c r="G9" s="271" t="s">
        <v>205</v>
      </c>
      <c r="H9" s="28"/>
      <c r="I9" s="272">
        <f>SUM(I10)</f>
        <v>971428.5714</v>
      </c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</row>
    <row r="10">
      <c r="A10" s="189"/>
      <c r="B10" s="189"/>
      <c r="C10" s="189"/>
      <c r="D10" s="273" t="s">
        <v>206</v>
      </c>
      <c r="E10" s="15"/>
      <c r="F10" s="274">
        <f>INVERSIONES!F4</f>
        <v>549500</v>
      </c>
      <c r="G10" s="275" t="s">
        <v>207</v>
      </c>
      <c r="H10" s="226"/>
      <c r="I10" s="276">
        <f>'Amortización del préstamo'!H11</f>
        <v>971428.5714</v>
      </c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</row>
    <row r="11">
      <c r="A11" s="189"/>
      <c r="B11" s="189"/>
      <c r="C11" s="189"/>
      <c r="D11" s="277" t="s">
        <v>208</v>
      </c>
      <c r="E11" s="234"/>
      <c r="F11" s="278">
        <f>INVERSIONES!F5</f>
        <v>226000</v>
      </c>
      <c r="G11" s="279"/>
      <c r="I11" s="41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</row>
    <row r="12">
      <c r="A12" s="189"/>
      <c r="B12" s="189"/>
      <c r="C12" s="189"/>
      <c r="D12" s="273" t="s">
        <v>209</v>
      </c>
      <c r="E12" s="15"/>
      <c r="F12" s="280">
        <f>INVERSIONES!F6</f>
        <v>84750</v>
      </c>
      <c r="I12" s="41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</row>
    <row r="13">
      <c r="A13" s="189"/>
      <c r="B13" s="189"/>
      <c r="C13" s="189"/>
      <c r="D13" s="277" t="s">
        <v>20</v>
      </c>
      <c r="E13" s="234"/>
      <c r="F13" s="278">
        <f>'Plan de tesorería'!P16</f>
        <v>127580</v>
      </c>
      <c r="I13" s="41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</row>
    <row r="14">
      <c r="A14" s="189"/>
      <c r="B14" s="189"/>
      <c r="C14" s="189"/>
      <c r="D14" s="273" t="s">
        <v>28</v>
      </c>
      <c r="E14" s="15"/>
      <c r="F14" s="281">
        <f>'Plan de tesorería'!P18</f>
        <v>40848.35</v>
      </c>
      <c r="I14" s="41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</row>
    <row r="15">
      <c r="A15" s="189"/>
      <c r="B15" s="189"/>
      <c r="C15" s="189"/>
      <c r="D15" s="277" t="s">
        <v>210</v>
      </c>
      <c r="E15" s="234"/>
      <c r="F15" s="278">
        <f>'Plan de tesorería'!P19</f>
        <v>7083.9</v>
      </c>
      <c r="I15" s="41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</row>
    <row r="16">
      <c r="A16" s="189"/>
      <c r="B16" s="189"/>
      <c r="C16" s="189"/>
      <c r="D16" s="273" t="s">
        <v>74</v>
      </c>
      <c r="E16" s="15"/>
      <c r="F16" s="280">
        <f>'Amortización Inversiones'!I53-'Amortización Inversiones'!I53-'Amortización Inversiones'!I53</f>
        <v>-27356.215</v>
      </c>
      <c r="I16" s="41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</row>
    <row r="17">
      <c r="A17" s="189"/>
      <c r="B17" s="189"/>
      <c r="C17" s="189"/>
      <c r="D17" s="282" t="s">
        <v>211</v>
      </c>
      <c r="E17" s="28"/>
      <c r="F17" s="283"/>
      <c r="I17" s="41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</row>
    <row r="18">
      <c r="A18" s="189"/>
      <c r="B18" s="189"/>
      <c r="C18" s="189"/>
      <c r="D18" s="284"/>
      <c r="E18" s="225"/>
      <c r="F18" s="226"/>
      <c r="I18" s="41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</row>
    <row r="19">
      <c r="A19" s="189"/>
      <c r="B19" s="189"/>
      <c r="C19" s="189"/>
      <c r="D19" s="282" t="s">
        <v>212</v>
      </c>
      <c r="E19" s="28"/>
      <c r="F19" s="283"/>
      <c r="I19" s="41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</row>
    <row r="20">
      <c r="A20" s="189"/>
      <c r="B20" s="189"/>
      <c r="C20" s="189"/>
      <c r="D20" s="284"/>
      <c r="E20" s="225"/>
      <c r="F20" s="226"/>
      <c r="I20" s="41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</row>
    <row r="21">
      <c r="A21" s="189"/>
      <c r="B21" s="189"/>
      <c r="C21" s="189"/>
      <c r="D21" s="285" t="s">
        <v>213</v>
      </c>
      <c r="E21" s="31"/>
      <c r="F21" s="286">
        <f>SUM(F22+F24+F26)</f>
        <v>428010.0614</v>
      </c>
      <c r="G21" s="261" t="s">
        <v>214</v>
      </c>
      <c r="H21" s="225"/>
      <c r="I21" s="262">
        <f>SUM(I22)</f>
        <v>28996.88125</v>
      </c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</row>
    <row r="22">
      <c r="A22" s="189"/>
      <c r="B22" s="189"/>
      <c r="C22" s="189"/>
      <c r="D22" s="263" t="s">
        <v>215</v>
      </c>
      <c r="E22" s="225"/>
      <c r="F22" s="287"/>
      <c r="G22" s="275" t="s">
        <v>216</v>
      </c>
      <c r="H22" s="226"/>
      <c r="I22" s="288">
        <f>'Cuenta de resultados'!J27</f>
        <v>28996.88125</v>
      </c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</row>
    <row r="23">
      <c r="A23" s="189"/>
      <c r="B23" s="189"/>
      <c r="C23" s="189"/>
      <c r="D23" s="284"/>
      <c r="E23" s="225"/>
      <c r="F23" s="226"/>
      <c r="G23" s="289"/>
      <c r="I23" s="41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</row>
    <row r="24">
      <c r="A24" s="189"/>
      <c r="B24" s="189"/>
      <c r="C24" s="189"/>
      <c r="D24" s="263" t="s">
        <v>217</v>
      </c>
      <c r="E24" s="226"/>
      <c r="F24" s="290"/>
      <c r="G24" s="223"/>
      <c r="I24" s="41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</row>
    <row r="25">
      <c r="A25" s="189"/>
      <c r="B25" s="189"/>
      <c r="C25" s="189"/>
      <c r="D25" s="284"/>
      <c r="E25" s="225"/>
      <c r="F25" s="226"/>
      <c r="G25" s="223"/>
      <c r="I25" s="41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</row>
    <row r="26">
      <c r="A26" s="189"/>
      <c r="B26" s="189"/>
      <c r="C26" s="189"/>
      <c r="D26" s="263" t="s">
        <v>218</v>
      </c>
      <c r="E26" s="225"/>
      <c r="F26" s="264">
        <f>SUM(F27)</f>
        <v>428010.0614</v>
      </c>
      <c r="G26" s="223"/>
      <c r="I26" s="41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</row>
    <row r="27">
      <c r="A27" s="189"/>
      <c r="B27" s="189"/>
      <c r="C27" s="189"/>
      <c r="D27" s="273" t="s">
        <v>219</v>
      </c>
      <c r="E27" s="41"/>
      <c r="F27" s="268">
        <f>'Plan de tesorería'!O33</f>
        <v>428010.0614</v>
      </c>
      <c r="G27" s="223"/>
      <c r="I27" s="41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</row>
    <row r="28" ht="27.0" customHeight="1">
      <c r="A28" s="189"/>
      <c r="B28" s="189"/>
      <c r="C28" s="189"/>
      <c r="D28" s="291" t="s">
        <v>220</v>
      </c>
      <c r="E28" s="226"/>
      <c r="F28" s="292">
        <f>SUM(F6,F21)</f>
        <v>1437416.096</v>
      </c>
      <c r="G28" s="293" t="s">
        <v>221</v>
      </c>
      <c r="H28" s="226"/>
      <c r="I28" s="294">
        <f>SUM(I6,I9,I21)</f>
        <v>1437416.096</v>
      </c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</row>
    <row r="29" ht="30.0" customHeight="1">
      <c r="A29" s="189"/>
      <c r="B29" s="189"/>
      <c r="C29" s="189"/>
      <c r="D29" s="295" t="s">
        <v>222</v>
      </c>
      <c r="E29" s="31"/>
      <c r="F29" s="31"/>
      <c r="G29" s="31"/>
      <c r="H29" s="31"/>
      <c r="I29" s="32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</row>
    <row r="30">
      <c r="A30" s="189"/>
      <c r="B30" s="189"/>
      <c r="C30" s="189"/>
      <c r="D30" s="189"/>
      <c r="E30" s="189"/>
      <c r="F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</row>
    <row r="31">
      <c r="A31" s="189"/>
      <c r="B31" s="189"/>
      <c r="C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</row>
    <row r="32">
      <c r="A32" s="189"/>
      <c r="B32" s="189"/>
      <c r="C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</row>
    <row r="33">
      <c r="A33" s="189"/>
      <c r="B33" s="189"/>
      <c r="C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</row>
    <row r="34">
      <c r="A34" s="189"/>
      <c r="B34" s="189"/>
      <c r="C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</row>
    <row r="35">
      <c r="A35" s="189"/>
      <c r="B35" s="189"/>
      <c r="C35" s="296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</row>
    <row r="36">
      <c r="A36" s="189"/>
      <c r="B36" s="189"/>
      <c r="C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</row>
    <row r="37">
      <c r="A37" s="189"/>
      <c r="B37" s="189"/>
      <c r="C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</row>
    <row r="38">
      <c r="A38" s="189"/>
      <c r="B38" s="189"/>
      <c r="C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</row>
    <row r="39">
      <c r="A39" s="189"/>
      <c r="B39" s="189"/>
      <c r="C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</row>
    <row r="40">
      <c r="A40" s="189"/>
      <c r="B40" s="189"/>
      <c r="C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</row>
    <row r="41">
      <c r="A41" s="189"/>
      <c r="B41" s="189"/>
      <c r="C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</row>
    <row r="42">
      <c r="A42" s="189"/>
      <c r="B42" s="189"/>
      <c r="C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</row>
    <row r="43">
      <c r="A43" s="189"/>
      <c r="B43" s="189"/>
      <c r="C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</row>
    <row r="44">
      <c r="A44" s="189"/>
      <c r="B44" s="189"/>
      <c r="C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</row>
    <row r="45">
      <c r="A45" s="189"/>
      <c r="B45" s="189"/>
      <c r="C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</row>
    <row r="46">
      <c r="A46" s="189"/>
      <c r="B46" s="189"/>
      <c r="C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</row>
    <row r="47">
      <c r="A47" s="189"/>
      <c r="B47" s="189"/>
      <c r="C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</row>
    <row r="48">
      <c r="A48" s="189"/>
      <c r="B48" s="189"/>
      <c r="C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</row>
    <row r="49">
      <c r="A49" s="189"/>
      <c r="B49" s="189"/>
      <c r="C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</row>
    <row r="50">
      <c r="A50" s="189"/>
      <c r="B50" s="189"/>
      <c r="C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</row>
    <row r="51">
      <c r="A51" s="189"/>
      <c r="B51" s="189"/>
      <c r="C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</row>
    <row r="52">
      <c r="A52" s="189"/>
      <c r="B52" s="189"/>
      <c r="C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</row>
    <row r="53">
      <c r="A53" s="189"/>
      <c r="B53" s="189"/>
      <c r="C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</row>
    <row r="54">
      <c r="A54" s="189"/>
      <c r="B54" s="189"/>
      <c r="C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</row>
    <row r="5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</row>
    <row r="56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</row>
    <row r="57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</row>
    <row r="58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</row>
    <row r="59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</row>
    <row r="60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</row>
    <row r="61">
      <c r="A61" s="189"/>
      <c r="B61" s="189"/>
      <c r="C61" s="189"/>
      <c r="D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</row>
    <row r="62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</row>
    <row r="63">
      <c r="A63" s="189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</row>
    <row r="64">
      <c r="A64" s="189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</row>
    <row r="65">
      <c r="A65" s="189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</row>
    <row r="66">
      <c r="A66" s="189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</row>
    <row r="67">
      <c r="A67" s="189"/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</row>
    <row r="68">
      <c r="A68" s="189"/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</row>
    <row r="69">
      <c r="A69" s="189"/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</row>
    <row r="70">
      <c r="A70" s="189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</row>
    <row r="71">
      <c r="A71" s="189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</row>
    <row r="72">
      <c r="A72" s="189"/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</row>
    <row r="73">
      <c r="A73" s="189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</row>
    <row r="74">
      <c r="A74" s="189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</row>
    <row r="75">
      <c r="A75" s="189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</row>
    <row r="76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</row>
    <row r="77">
      <c r="A77" s="189"/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</row>
    <row r="78">
      <c r="A78" s="189"/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</row>
    <row r="79">
      <c r="A79" s="189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</row>
    <row r="80">
      <c r="A80" s="189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</row>
    <row r="81">
      <c r="A81" s="189"/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</row>
    <row r="82">
      <c r="A82" s="189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</row>
    <row r="83">
      <c r="A83" s="189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</row>
    <row r="84">
      <c r="A84" s="189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</row>
    <row r="85">
      <c r="A85" s="189"/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</row>
    <row r="86">
      <c r="A86" s="189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</row>
    <row r="87">
      <c r="A87" s="189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</row>
    <row r="88">
      <c r="A88" s="189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</row>
    <row r="89">
      <c r="A89" s="189"/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</row>
    <row r="90">
      <c r="A90" s="189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</row>
    <row r="91">
      <c r="A91" s="189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</row>
    <row r="92">
      <c r="A92" s="189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</row>
    <row r="93">
      <c r="A93" s="189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</row>
    <row r="94">
      <c r="A94" s="189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</row>
    <row r="95">
      <c r="A95" s="189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</row>
    <row r="96">
      <c r="A96" s="189"/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</row>
    <row r="97">
      <c r="A97" s="189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</row>
    <row r="98">
      <c r="A98" s="189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</row>
    <row r="99">
      <c r="A99" s="189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</row>
    <row r="100">
      <c r="A100" s="189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</row>
    <row r="101">
      <c r="A101" s="189"/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</row>
    <row r="102">
      <c r="A102" s="189"/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</row>
    <row r="103">
      <c r="A103" s="189"/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</row>
    <row r="104">
      <c r="A104" s="189"/>
      <c r="B104" s="189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</row>
    <row r="105">
      <c r="A105" s="189"/>
      <c r="B105" s="189"/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</row>
    <row r="106">
      <c r="A106" s="189"/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</row>
    <row r="107">
      <c r="A107" s="189"/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</row>
    <row r="108">
      <c r="A108" s="189"/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</row>
    <row r="109">
      <c r="A109" s="189"/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</row>
    <row r="110">
      <c r="A110" s="189"/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</row>
    <row r="111">
      <c r="A111" s="189"/>
      <c r="B111" s="189"/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</row>
    <row r="112">
      <c r="A112" s="189"/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</row>
    <row r="113">
      <c r="A113" s="189"/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</row>
    <row r="114">
      <c r="A114" s="189"/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</row>
    <row r="115">
      <c r="A115" s="189"/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</row>
    <row r="116">
      <c r="A116" s="189"/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</row>
    <row r="117">
      <c r="A117" s="189"/>
      <c r="B117" s="189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</row>
    <row r="118">
      <c r="A118" s="189"/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</row>
    <row r="119">
      <c r="A119" s="189"/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</row>
    <row r="120">
      <c r="A120" s="189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</row>
    <row r="121">
      <c r="A121" s="189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</row>
    <row r="122">
      <c r="A122" s="189"/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</row>
    <row r="123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</row>
    <row r="124">
      <c r="A124" s="189"/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</row>
    <row r="125">
      <c r="A125" s="189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</row>
    <row r="126">
      <c r="A126" s="189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</row>
    <row r="127">
      <c r="A127" s="189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</row>
    <row r="128">
      <c r="A128" s="189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</row>
    <row r="129">
      <c r="A129" s="189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</row>
    <row r="130">
      <c r="A130" s="189"/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</row>
    <row r="131">
      <c r="A131" s="189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</row>
    <row r="132">
      <c r="A132" s="189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</row>
    <row r="133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</row>
    <row r="134">
      <c r="A134" s="189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</row>
    <row r="135">
      <c r="A135" s="189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</row>
    <row r="136">
      <c r="A136" s="189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</row>
    <row r="137">
      <c r="A137" s="189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</row>
    <row r="138">
      <c r="A138" s="189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</row>
    <row r="139">
      <c r="A139" s="189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</row>
    <row r="140">
      <c r="A140" s="189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</row>
    <row r="141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</row>
    <row r="142">
      <c r="A142" s="189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</row>
    <row r="143">
      <c r="A143" s="189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</row>
    <row r="144">
      <c r="A144" s="189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</row>
    <row r="145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</row>
    <row r="146">
      <c r="A146" s="189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</row>
    <row r="147">
      <c r="A147" s="189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</row>
    <row r="148">
      <c r="A148" s="189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</row>
    <row r="149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</row>
    <row r="150">
      <c r="A150" s="189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</row>
    <row r="151">
      <c r="A151" s="189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</row>
    <row r="152">
      <c r="A152" s="189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</row>
    <row r="153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</row>
    <row r="154">
      <c r="A154" s="189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</row>
    <row r="155">
      <c r="A155" s="189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</row>
    <row r="156">
      <c r="A156" s="189"/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</row>
    <row r="157">
      <c r="A157" s="189"/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</row>
    <row r="158">
      <c r="A158" s="189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</row>
    <row r="159">
      <c r="A159" s="189"/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</row>
    <row r="160">
      <c r="A160" s="189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</row>
    <row r="161">
      <c r="A161" s="189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</row>
    <row r="162">
      <c r="A162" s="189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</row>
    <row r="163">
      <c r="A163" s="189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</row>
    <row r="164">
      <c r="A164" s="189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</row>
    <row r="165">
      <c r="A165" s="189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</row>
    <row r="166">
      <c r="A166" s="189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</row>
    <row r="167">
      <c r="A167" s="189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</row>
    <row r="168">
      <c r="A168" s="189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</row>
    <row r="169">
      <c r="A169" s="189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</row>
    <row r="170">
      <c r="A170" s="189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</row>
    <row r="171">
      <c r="A171" s="189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</row>
    <row r="172">
      <c r="A172" s="189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</row>
    <row r="173">
      <c r="A173" s="189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</row>
    <row r="174">
      <c r="A174" s="189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</row>
    <row r="175">
      <c r="A175" s="189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</row>
    <row r="176">
      <c r="A176" s="189"/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</row>
    <row r="177">
      <c r="A177" s="189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</row>
    <row r="178">
      <c r="A178" s="189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</row>
    <row r="179">
      <c r="A179" s="189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</row>
    <row r="180">
      <c r="A180" s="189"/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</row>
    <row r="181">
      <c r="A181" s="189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</row>
    <row r="182">
      <c r="A182" s="189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</row>
    <row r="183">
      <c r="A183" s="189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</row>
    <row r="184">
      <c r="A184" s="189"/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</row>
    <row r="185">
      <c r="A185" s="189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</row>
    <row r="186">
      <c r="A186" s="189"/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</row>
    <row r="187">
      <c r="A187" s="189"/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</row>
    <row r="188">
      <c r="A188" s="189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</row>
    <row r="189">
      <c r="A189" s="189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</row>
    <row r="190">
      <c r="A190" s="189"/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</row>
    <row r="191">
      <c r="A191" s="189"/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</row>
    <row r="192">
      <c r="A192" s="189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</row>
    <row r="193">
      <c r="A193" s="189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</row>
    <row r="194">
      <c r="A194" s="189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</row>
    <row r="195">
      <c r="A195" s="189"/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</row>
    <row r="196">
      <c r="A196" s="189"/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</row>
    <row r="197">
      <c r="A197" s="189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</row>
    <row r="198">
      <c r="A198" s="189"/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</row>
    <row r="199">
      <c r="A199" s="189"/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</row>
    <row r="200">
      <c r="A200" s="189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</row>
    <row r="201">
      <c r="A201" s="189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</row>
    <row r="202">
      <c r="A202" s="189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</row>
    <row r="203">
      <c r="A203" s="189"/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</row>
    <row r="204">
      <c r="A204" s="189"/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</row>
    <row r="205">
      <c r="A205" s="189"/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</row>
    <row r="206">
      <c r="A206" s="189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</row>
    <row r="207">
      <c r="A207" s="189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</row>
    <row r="208">
      <c r="A208" s="189"/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</row>
    <row r="209">
      <c r="A209" s="189"/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</row>
    <row r="210">
      <c r="A210" s="189"/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</row>
    <row r="211">
      <c r="A211" s="189"/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</row>
    <row r="212">
      <c r="A212" s="189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</row>
    <row r="213">
      <c r="A213" s="189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</row>
    <row r="214">
      <c r="A214" s="189"/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</row>
    <row r="215">
      <c r="A215" s="189"/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</row>
    <row r="216">
      <c r="A216" s="189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</row>
    <row r="217">
      <c r="A217" s="189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</row>
    <row r="218">
      <c r="A218" s="189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</row>
    <row r="219">
      <c r="A219" s="189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</row>
    <row r="220">
      <c r="A220" s="189"/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</row>
    <row r="221">
      <c r="A221" s="189"/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</row>
    <row r="222">
      <c r="A222" s="189"/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</row>
    <row r="223">
      <c r="A223" s="189"/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</row>
    <row r="224">
      <c r="A224" s="189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</row>
    <row r="225">
      <c r="A225" s="189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</row>
    <row r="226">
      <c r="A226" s="189"/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</row>
    <row r="227">
      <c r="A227" s="189"/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</row>
    <row r="228">
      <c r="A228" s="189"/>
      <c r="B228" s="189"/>
      <c r="C228" s="189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</row>
    <row r="229">
      <c r="A229" s="189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</row>
    <row r="230">
      <c r="A230" s="189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</row>
    <row r="231">
      <c r="A231" s="189"/>
      <c r="B231" s="189"/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</row>
    <row r="232">
      <c r="A232" s="189"/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</row>
    <row r="233">
      <c r="A233" s="189"/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</row>
    <row r="234">
      <c r="A234" s="189"/>
      <c r="B234" s="189"/>
      <c r="C234" s="189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</row>
    <row r="235">
      <c r="A235" s="189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</row>
    <row r="236">
      <c r="A236" s="189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</row>
    <row r="237">
      <c r="A237" s="189"/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</row>
    <row r="238">
      <c r="A238" s="189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  <c r="Y238" s="189"/>
      <c r="Z238" s="189"/>
    </row>
    <row r="239">
      <c r="A239" s="189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X239" s="189"/>
      <c r="Y239" s="189"/>
      <c r="Z239" s="189"/>
    </row>
    <row r="240">
      <c r="A240" s="189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</row>
    <row r="241">
      <c r="A241" s="189"/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</row>
    <row r="242">
      <c r="A242" s="189"/>
      <c r="B242" s="189"/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</row>
    <row r="243">
      <c r="A243" s="189"/>
      <c r="B243" s="189"/>
      <c r="C243" s="189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</row>
    <row r="244">
      <c r="A244" s="189"/>
      <c r="B244" s="189"/>
      <c r="C244" s="189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</row>
    <row r="245">
      <c r="A245" s="189"/>
      <c r="B245" s="189"/>
      <c r="C245" s="189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</row>
    <row r="246">
      <c r="A246" s="189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</row>
    <row r="247">
      <c r="A247" s="189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</row>
    <row r="248">
      <c r="A248" s="189"/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</row>
    <row r="249">
      <c r="A249" s="189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</row>
    <row r="250">
      <c r="A250" s="189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</row>
    <row r="251">
      <c r="A251" s="189"/>
      <c r="B251" s="189"/>
      <c r="C251" s="189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</row>
    <row r="252">
      <c r="A252" s="189"/>
      <c r="B252" s="189"/>
      <c r="C252" s="189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</row>
    <row r="253">
      <c r="A253" s="189"/>
      <c r="B253" s="189"/>
      <c r="C253" s="189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</row>
    <row r="254">
      <c r="A254" s="189"/>
      <c r="B254" s="189"/>
      <c r="C254" s="189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</row>
    <row r="255">
      <c r="A255" s="189"/>
      <c r="B255" s="189"/>
      <c r="C255" s="189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</row>
    <row r="256">
      <c r="A256" s="189"/>
      <c r="B256" s="189"/>
      <c r="C256" s="189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</row>
    <row r="257">
      <c r="A257" s="189"/>
      <c r="B257" s="189"/>
      <c r="C257" s="189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</row>
    <row r="258">
      <c r="A258" s="189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</row>
    <row r="259">
      <c r="A259" s="189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</row>
    <row r="260">
      <c r="A260" s="189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</row>
    <row r="261">
      <c r="A261" s="189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</row>
    <row r="262">
      <c r="A262" s="189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</row>
    <row r="263">
      <c r="A263" s="189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</row>
    <row r="264">
      <c r="A264" s="189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</row>
    <row r="265">
      <c r="A265" s="189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</row>
    <row r="266">
      <c r="A266" s="189"/>
      <c r="B266" s="189"/>
      <c r="C266" s="189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</row>
    <row r="267">
      <c r="A267" s="189"/>
      <c r="B267" s="189"/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</row>
    <row r="268">
      <c r="A268" s="189"/>
      <c r="B268" s="189"/>
      <c r="C268" s="189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</row>
    <row r="269">
      <c r="A269" s="189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</row>
    <row r="270">
      <c r="A270" s="189"/>
      <c r="B270" s="189"/>
      <c r="C270" s="189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</row>
    <row r="271">
      <c r="A271" s="189"/>
      <c r="B271" s="189"/>
      <c r="C271" s="189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</row>
    <row r="272">
      <c r="A272" s="189"/>
      <c r="B272" s="189"/>
      <c r="C272" s="189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</row>
    <row r="273">
      <c r="A273" s="189"/>
      <c r="B273" s="189"/>
      <c r="C273" s="189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</row>
    <row r="274">
      <c r="A274" s="189"/>
      <c r="B274" s="189"/>
      <c r="C274" s="189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</row>
    <row r="275">
      <c r="A275" s="189"/>
      <c r="B275" s="189"/>
      <c r="C275" s="189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</row>
    <row r="276">
      <c r="A276" s="189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</row>
    <row r="277">
      <c r="A277" s="189"/>
      <c r="B277" s="189"/>
      <c r="C277" s="189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</row>
    <row r="278">
      <c r="A278" s="189"/>
      <c r="B278" s="189"/>
      <c r="C278" s="189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</row>
    <row r="279">
      <c r="A279" s="189"/>
      <c r="B279" s="189"/>
      <c r="C279" s="189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</row>
    <row r="280">
      <c r="A280" s="189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</row>
    <row r="281">
      <c r="A281" s="189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</row>
    <row r="282">
      <c r="A282" s="189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</row>
    <row r="283">
      <c r="A283" s="189"/>
      <c r="B283" s="189"/>
      <c r="C283" s="189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</row>
    <row r="284">
      <c r="A284" s="189"/>
      <c r="B284" s="189"/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</row>
    <row r="285">
      <c r="A285" s="189"/>
      <c r="B285" s="189"/>
      <c r="C285" s="189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</row>
    <row r="286">
      <c r="A286" s="189"/>
      <c r="B286" s="189"/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</row>
    <row r="287">
      <c r="A287" s="189"/>
      <c r="B287" s="189"/>
      <c r="C287" s="189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</row>
    <row r="288">
      <c r="A288" s="189"/>
      <c r="B288" s="189"/>
      <c r="C288" s="189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</row>
    <row r="289">
      <c r="A289" s="189"/>
      <c r="B289" s="189"/>
      <c r="C289" s="189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</row>
    <row r="290">
      <c r="A290" s="189"/>
      <c r="B290" s="189"/>
      <c r="C290" s="189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</row>
    <row r="291">
      <c r="A291" s="189"/>
      <c r="B291" s="189"/>
      <c r="C291" s="189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</row>
    <row r="292">
      <c r="A292" s="189"/>
      <c r="B292" s="189"/>
      <c r="C292" s="189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</row>
    <row r="293">
      <c r="A293" s="189"/>
      <c r="B293" s="189"/>
      <c r="C293" s="189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</row>
    <row r="294">
      <c r="A294" s="189"/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</row>
    <row r="295">
      <c r="A295" s="189"/>
      <c r="B295" s="189"/>
      <c r="C295" s="189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</row>
    <row r="296">
      <c r="A296" s="189"/>
      <c r="B296" s="189"/>
      <c r="C296" s="189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</row>
    <row r="297">
      <c r="A297" s="189"/>
      <c r="B297" s="189"/>
      <c r="C297" s="189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</row>
    <row r="298">
      <c r="A298" s="189"/>
      <c r="B298" s="189"/>
      <c r="C298" s="189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</row>
    <row r="299">
      <c r="A299" s="189"/>
      <c r="B299" s="189"/>
      <c r="C299" s="189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</row>
    <row r="300">
      <c r="A300" s="189"/>
      <c r="B300" s="189"/>
      <c r="C300" s="189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</row>
    <row r="301">
      <c r="A301" s="189"/>
      <c r="B301" s="189"/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</row>
    <row r="302">
      <c r="A302" s="189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</row>
    <row r="303">
      <c r="A303" s="189"/>
      <c r="B303" s="189"/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</row>
    <row r="304">
      <c r="A304" s="189"/>
      <c r="B304" s="189"/>
      <c r="C304" s="189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</row>
    <row r="305">
      <c r="A305" s="189"/>
      <c r="B305" s="189"/>
      <c r="C305" s="189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</row>
    <row r="306">
      <c r="A306" s="189"/>
      <c r="B306" s="189"/>
      <c r="C306" s="189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</row>
    <row r="307">
      <c r="A307" s="189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</row>
    <row r="308">
      <c r="A308" s="189"/>
      <c r="B308" s="189"/>
      <c r="C308" s="189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</row>
    <row r="309">
      <c r="A309" s="189"/>
      <c r="B309" s="189"/>
      <c r="C309" s="189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</row>
    <row r="310">
      <c r="A310" s="189"/>
      <c r="B310" s="189"/>
      <c r="C310" s="189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</row>
    <row r="311">
      <c r="A311" s="189"/>
      <c r="B311" s="189"/>
      <c r="C311" s="189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</row>
    <row r="312">
      <c r="A312" s="189"/>
      <c r="B312" s="189"/>
      <c r="C312" s="189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</row>
    <row r="313">
      <c r="A313" s="189"/>
      <c r="B313" s="189"/>
      <c r="C313" s="189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</row>
    <row r="314">
      <c r="A314" s="189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</row>
    <row r="315">
      <c r="A315" s="189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</row>
    <row r="316">
      <c r="A316" s="189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</row>
    <row r="317">
      <c r="A317" s="189"/>
      <c r="B317" s="189"/>
      <c r="C317" s="189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</row>
    <row r="318">
      <c r="A318" s="189"/>
      <c r="B318" s="189"/>
      <c r="C318" s="189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</row>
    <row r="319">
      <c r="A319" s="189"/>
      <c r="B319" s="189"/>
      <c r="C319" s="189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</row>
    <row r="320">
      <c r="A320" s="189"/>
      <c r="B320" s="189"/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</row>
    <row r="321">
      <c r="A321" s="189"/>
      <c r="B321" s="189"/>
      <c r="C321" s="189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</row>
    <row r="322">
      <c r="A322" s="189"/>
      <c r="B322" s="189"/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</row>
    <row r="323">
      <c r="A323" s="189"/>
      <c r="B323" s="189"/>
      <c r="C323" s="189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</row>
    <row r="324">
      <c r="A324" s="189"/>
      <c r="B324" s="189"/>
      <c r="C324" s="189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</row>
    <row r="325">
      <c r="A325" s="189"/>
      <c r="B325" s="189"/>
      <c r="C325" s="189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</row>
    <row r="326">
      <c r="A326" s="189"/>
      <c r="B326" s="189"/>
      <c r="C326" s="189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</row>
    <row r="327">
      <c r="A327" s="189"/>
      <c r="B327" s="189"/>
      <c r="C327" s="189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</row>
    <row r="328">
      <c r="A328" s="189"/>
      <c r="B328" s="189"/>
      <c r="C328" s="189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</row>
    <row r="329">
      <c r="A329" s="189"/>
      <c r="B329" s="189"/>
      <c r="C329" s="189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</row>
    <row r="330">
      <c r="A330" s="189"/>
      <c r="B330" s="189"/>
      <c r="C330" s="189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</row>
    <row r="331">
      <c r="A331" s="189"/>
      <c r="B331" s="189"/>
      <c r="C331" s="189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</row>
    <row r="332">
      <c r="A332" s="189"/>
      <c r="B332" s="189"/>
      <c r="C332" s="189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</row>
    <row r="333">
      <c r="A333" s="189"/>
      <c r="B333" s="189"/>
      <c r="C333" s="189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</row>
    <row r="334">
      <c r="A334" s="189"/>
      <c r="B334" s="189"/>
      <c r="C334" s="189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</row>
    <row r="335">
      <c r="A335" s="189"/>
      <c r="B335" s="189"/>
      <c r="C335" s="189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</row>
    <row r="336">
      <c r="A336" s="189"/>
      <c r="B336" s="189"/>
      <c r="C336" s="189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</row>
    <row r="337">
      <c r="A337" s="189"/>
      <c r="B337" s="189"/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</row>
    <row r="338">
      <c r="A338" s="189"/>
      <c r="B338" s="189"/>
      <c r="C338" s="189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</row>
    <row r="339">
      <c r="A339" s="189"/>
      <c r="B339" s="189"/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</row>
    <row r="340">
      <c r="A340" s="189"/>
      <c r="B340" s="189"/>
      <c r="C340" s="189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</row>
    <row r="341">
      <c r="A341" s="189"/>
      <c r="B341" s="189"/>
      <c r="C341" s="189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</row>
    <row r="342">
      <c r="A342" s="189"/>
      <c r="B342" s="189"/>
      <c r="C342" s="189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</row>
    <row r="343">
      <c r="A343" s="189"/>
      <c r="B343" s="189"/>
      <c r="C343" s="189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</row>
    <row r="344">
      <c r="A344" s="189"/>
      <c r="B344" s="189"/>
      <c r="C344" s="189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</row>
    <row r="345">
      <c r="A345" s="189"/>
      <c r="B345" s="189"/>
      <c r="C345" s="189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  <c r="X345" s="189"/>
      <c r="Y345" s="189"/>
      <c r="Z345" s="189"/>
    </row>
    <row r="346">
      <c r="A346" s="189"/>
      <c r="B346" s="189"/>
      <c r="C346" s="189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  <c r="X346" s="189"/>
      <c r="Y346" s="189"/>
      <c r="Z346" s="189"/>
    </row>
    <row r="347">
      <c r="A347" s="189"/>
      <c r="B347" s="189"/>
      <c r="C347" s="189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  <c r="X347" s="189"/>
      <c r="Y347" s="189"/>
      <c r="Z347" s="189"/>
    </row>
    <row r="348">
      <c r="A348" s="189"/>
      <c r="B348" s="189"/>
      <c r="C348" s="189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</row>
    <row r="349">
      <c r="A349" s="189"/>
      <c r="B349" s="189"/>
      <c r="C349" s="189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</row>
    <row r="350">
      <c r="A350" s="189"/>
      <c r="B350" s="189"/>
      <c r="C350" s="189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</row>
    <row r="351">
      <c r="A351" s="189"/>
      <c r="B351" s="189"/>
      <c r="C351" s="189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</row>
    <row r="352">
      <c r="A352" s="189"/>
      <c r="B352" s="189"/>
      <c r="C352" s="189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</row>
    <row r="353">
      <c r="A353" s="189"/>
      <c r="B353" s="189"/>
      <c r="C353" s="189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</row>
    <row r="354">
      <c r="A354" s="189"/>
      <c r="B354" s="189"/>
      <c r="C354" s="189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</row>
    <row r="355">
      <c r="A355" s="189"/>
      <c r="B355" s="189"/>
      <c r="C355" s="189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</row>
    <row r="356">
      <c r="A356" s="189"/>
      <c r="B356" s="189"/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</row>
    <row r="357">
      <c r="A357" s="189"/>
      <c r="B357" s="189"/>
      <c r="C357" s="189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  <c r="X357" s="189"/>
      <c r="Y357" s="189"/>
      <c r="Z357" s="189"/>
    </row>
    <row r="358">
      <c r="A358" s="189"/>
      <c r="B358" s="189"/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  <c r="X358" s="189"/>
      <c r="Y358" s="189"/>
      <c r="Z358" s="189"/>
    </row>
    <row r="359">
      <c r="A359" s="189"/>
      <c r="B359" s="189"/>
      <c r="C359" s="189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  <c r="X359" s="189"/>
      <c r="Y359" s="189"/>
      <c r="Z359" s="189"/>
    </row>
    <row r="360">
      <c r="A360" s="189"/>
      <c r="B360" s="189"/>
      <c r="C360" s="189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</row>
    <row r="361">
      <c r="A361" s="189"/>
      <c r="B361" s="189"/>
      <c r="C361" s="189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  <c r="X361" s="189"/>
      <c r="Y361" s="189"/>
      <c r="Z361" s="189"/>
    </row>
    <row r="362">
      <c r="A362" s="189"/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  <c r="X362" s="189"/>
      <c r="Y362" s="189"/>
      <c r="Z362" s="189"/>
    </row>
    <row r="363">
      <c r="A363" s="189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  <c r="X363" s="189"/>
      <c r="Y363" s="189"/>
      <c r="Z363" s="189"/>
    </row>
    <row r="364">
      <c r="A364" s="189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  <c r="X364" s="189"/>
      <c r="Y364" s="189"/>
      <c r="Z364" s="189"/>
    </row>
    <row r="365">
      <c r="A365" s="189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  <c r="X365" s="189"/>
      <c r="Y365" s="189"/>
      <c r="Z365" s="189"/>
    </row>
    <row r="366">
      <c r="A366" s="189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</row>
    <row r="367">
      <c r="A367" s="189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</row>
    <row r="368">
      <c r="A368" s="189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</row>
    <row r="369">
      <c r="A369" s="189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</row>
    <row r="370">
      <c r="A370" s="189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</row>
    <row r="371">
      <c r="A371" s="189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</row>
    <row r="372">
      <c r="A372" s="189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</row>
    <row r="373">
      <c r="A373" s="189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</row>
    <row r="374">
      <c r="A374" s="189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</row>
    <row r="375">
      <c r="A375" s="189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</row>
    <row r="376">
      <c r="A376" s="189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</row>
    <row r="377">
      <c r="A377" s="189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</row>
    <row r="378">
      <c r="A378" s="189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</row>
    <row r="379">
      <c r="A379" s="189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</row>
    <row r="380">
      <c r="A380" s="189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</row>
    <row r="381">
      <c r="A381" s="189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</row>
    <row r="382">
      <c r="A382" s="189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</row>
    <row r="383">
      <c r="A383" s="189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</row>
    <row r="384">
      <c r="A384" s="189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</row>
    <row r="385">
      <c r="A385" s="189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</row>
    <row r="386">
      <c r="A386" s="189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</row>
    <row r="387">
      <c r="A387" s="189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</row>
    <row r="388">
      <c r="A388" s="189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</row>
    <row r="389">
      <c r="A389" s="189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</row>
    <row r="390">
      <c r="A390" s="189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</row>
    <row r="391">
      <c r="A391" s="189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</row>
    <row r="392">
      <c r="A392" s="189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</row>
    <row r="393">
      <c r="A393" s="189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</row>
    <row r="394">
      <c r="A394" s="189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</row>
    <row r="395">
      <c r="A395" s="189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</row>
    <row r="396">
      <c r="A396" s="189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</row>
    <row r="397">
      <c r="A397" s="189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</row>
    <row r="398">
      <c r="A398" s="189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</row>
    <row r="399">
      <c r="A399" s="189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</row>
    <row r="400">
      <c r="A400" s="189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</row>
    <row r="401">
      <c r="A401" s="189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</row>
    <row r="402">
      <c r="A402" s="189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</row>
    <row r="403">
      <c r="A403" s="189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</row>
    <row r="404">
      <c r="A404" s="189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  <c r="X404" s="189"/>
      <c r="Y404" s="189"/>
      <c r="Z404" s="189"/>
    </row>
    <row r="405">
      <c r="A405" s="189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  <c r="Y405" s="189"/>
      <c r="Z405" s="189"/>
    </row>
    <row r="406">
      <c r="A406" s="189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</row>
    <row r="407">
      <c r="A407" s="189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</row>
    <row r="408">
      <c r="A408" s="189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</row>
    <row r="409">
      <c r="A409" s="189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</row>
    <row r="410">
      <c r="A410" s="189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</row>
    <row r="411">
      <c r="A411" s="189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</row>
    <row r="412">
      <c r="A412" s="189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</row>
    <row r="413">
      <c r="A413" s="189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</row>
    <row r="414">
      <c r="A414" s="189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</row>
    <row r="415">
      <c r="A415" s="189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</row>
    <row r="416">
      <c r="A416" s="189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</row>
    <row r="417">
      <c r="A417" s="189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  <c r="X417" s="189"/>
      <c r="Y417" s="189"/>
      <c r="Z417" s="189"/>
    </row>
    <row r="418">
      <c r="A418" s="189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  <c r="X418" s="189"/>
      <c r="Y418" s="189"/>
      <c r="Z418" s="189"/>
    </row>
    <row r="419">
      <c r="A419" s="189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  <c r="X419" s="189"/>
      <c r="Y419" s="189"/>
      <c r="Z419" s="189"/>
    </row>
    <row r="420">
      <c r="A420" s="189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</row>
    <row r="421">
      <c r="A421" s="189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</row>
    <row r="422">
      <c r="A422" s="189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</row>
    <row r="423">
      <c r="A423" s="189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</row>
    <row r="424">
      <c r="A424" s="189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</row>
    <row r="425">
      <c r="A425" s="189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</row>
    <row r="426">
      <c r="A426" s="189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</row>
    <row r="427">
      <c r="A427" s="189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</row>
    <row r="428">
      <c r="A428" s="189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</row>
    <row r="429">
      <c r="A429" s="189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</row>
    <row r="430">
      <c r="A430" s="189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</row>
    <row r="431">
      <c r="A431" s="189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</row>
    <row r="432">
      <c r="A432" s="189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</row>
    <row r="433">
      <c r="A433" s="189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</row>
    <row r="434">
      <c r="A434" s="189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</row>
    <row r="435">
      <c r="A435" s="189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</row>
    <row r="436">
      <c r="A436" s="189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</row>
    <row r="437">
      <c r="A437" s="189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</row>
    <row r="438">
      <c r="A438" s="189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</row>
    <row r="439">
      <c r="A439" s="189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</row>
    <row r="440">
      <c r="A440" s="189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</row>
    <row r="441">
      <c r="A441" s="189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</row>
    <row r="442">
      <c r="A442" s="189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</row>
    <row r="443">
      <c r="A443" s="189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</row>
    <row r="444">
      <c r="A444" s="189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</row>
    <row r="445">
      <c r="A445" s="189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</row>
    <row r="446">
      <c r="A446" s="189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</row>
    <row r="447">
      <c r="A447" s="189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</row>
    <row r="448">
      <c r="A448" s="189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  <c r="X448" s="189"/>
      <c r="Y448" s="189"/>
      <c r="Z448" s="189"/>
    </row>
    <row r="449">
      <c r="A449" s="189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  <c r="Y449" s="189"/>
      <c r="Z449" s="189"/>
    </row>
    <row r="450">
      <c r="A450" s="189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  <c r="Y450" s="189"/>
      <c r="Z450" s="189"/>
    </row>
    <row r="451">
      <c r="A451" s="189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</row>
    <row r="452">
      <c r="A452" s="189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  <c r="X452" s="189"/>
      <c r="Y452" s="189"/>
      <c r="Z452" s="189"/>
    </row>
    <row r="453">
      <c r="A453" s="189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</row>
    <row r="454">
      <c r="A454" s="189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</row>
    <row r="455">
      <c r="A455" s="189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</row>
    <row r="456">
      <c r="A456" s="189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</row>
    <row r="457">
      <c r="A457" s="189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</row>
    <row r="458">
      <c r="A458" s="189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</row>
    <row r="459">
      <c r="A459" s="189"/>
      <c r="B459" s="189"/>
      <c r="C459" s="189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</row>
    <row r="460">
      <c r="A460" s="189"/>
      <c r="B460" s="189"/>
      <c r="C460" s="189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</row>
    <row r="461">
      <c r="A461" s="189"/>
      <c r="B461" s="189"/>
      <c r="C461" s="189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</row>
    <row r="462">
      <c r="A462" s="189"/>
      <c r="B462" s="189"/>
      <c r="C462" s="189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</row>
    <row r="463">
      <c r="A463" s="189"/>
      <c r="B463" s="189"/>
      <c r="C463" s="189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</row>
    <row r="464">
      <c r="A464" s="189"/>
      <c r="B464" s="189"/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</row>
    <row r="465">
      <c r="A465" s="189"/>
      <c r="B465" s="189"/>
      <c r="C465" s="189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</row>
    <row r="466">
      <c r="A466" s="189"/>
      <c r="B466" s="189"/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</row>
    <row r="467">
      <c r="A467" s="189"/>
      <c r="B467" s="189"/>
      <c r="C467" s="189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</row>
    <row r="468">
      <c r="A468" s="189"/>
      <c r="B468" s="189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</row>
    <row r="469">
      <c r="A469" s="189"/>
      <c r="B469" s="189"/>
      <c r="C469" s="189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</row>
    <row r="470">
      <c r="A470" s="189"/>
      <c r="B470" s="189"/>
      <c r="C470" s="189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</row>
    <row r="471">
      <c r="A471" s="189"/>
      <c r="B471" s="189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</row>
    <row r="472">
      <c r="A472" s="189"/>
      <c r="B472" s="189"/>
      <c r="C472" s="189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</row>
    <row r="473">
      <c r="A473" s="189"/>
      <c r="B473" s="189"/>
      <c r="C473" s="189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</row>
    <row r="474">
      <c r="A474" s="189"/>
      <c r="B474" s="189"/>
      <c r="C474" s="189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</row>
    <row r="475">
      <c r="A475" s="189"/>
      <c r="B475" s="189"/>
      <c r="C475" s="189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</row>
    <row r="476">
      <c r="A476" s="189"/>
      <c r="B476" s="189"/>
      <c r="C476" s="189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</row>
    <row r="477">
      <c r="A477" s="189"/>
      <c r="B477" s="189"/>
      <c r="C477" s="189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</row>
    <row r="478">
      <c r="A478" s="189"/>
      <c r="B478" s="189"/>
      <c r="C478" s="189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</row>
    <row r="479">
      <c r="A479" s="189"/>
      <c r="B479" s="189"/>
      <c r="C479" s="189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</row>
    <row r="480">
      <c r="A480" s="189"/>
      <c r="B480" s="189"/>
      <c r="C480" s="189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</row>
    <row r="481">
      <c r="A481" s="189"/>
      <c r="B481" s="189"/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</row>
    <row r="482">
      <c r="A482" s="189"/>
      <c r="B482" s="189"/>
      <c r="C482" s="189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</row>
    <row r="483">
      <c r="A483" s="189"/>
      <c r="B483" s="189"/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</row>
    <row r="484">
      <c r="A484" s="189"/>
      <c r="B484" s="189"/>
      <c r="C484" s="189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</row>
    <row r="485">
      <c r="A485" s="189"/>
      <c r="B485" s="189"/>
      <c r="C485" s="189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</row>
    <row r="486">
      <c r="A486" s="189"/>
      <c r="B486" s="189"/>
      <c r="C486" s="189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</row>
    <row r="487">
      <c r="A487" s="189"/>
      <c r="B487" s="189"/>
      <c r="C487" s="189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</row>
    <row r="488">
      <c r="A488" s="189"/>
      <c r="B488" s="189"/>
      <c r="C488" s="189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</row>
    <row r="489">
      <c r="A489" s="189"/>
      <c r="B489" s="189"/>
      <c r="C489" s="189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</row>
    <row r="490">
      <c r="A490" s="189"/>
      <c r="B490" s="189"/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</row>
    <row r="491">
      <c r="A491" s="189"/>
      <c r="B491" s="189"/>
      <c r="C491" s="189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  <c r="X491" s="189"/>
      <c r="Y491" s="189"/>
      <c r="Z491" s="189"/>
    </row>
    <row r="492">
      <c r="A492" s="189"/>
      <c r="B492" s="189"/>
      <c r="C492" s="189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</row>
    <row r="493">
      <c r="A493" s="189"/>
      <c r="B493" s="189"/>
      <c r="C493" s="189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</row>
    <row r="494">
      <c r="A494" s="189"/>
      <c r="B494" s="189"/>
      <c r="C494" s="189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</row>
    <row r="495">
      <c r="A495" s="189"/>
      <c r="B495" s="189"/>
      <c r="C495" s="189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</row>
    <row r="496">
      <c r="A496" s="189"/>
      <c r="B496" s="189"/>
      <c r="C496" s="189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</row>
    <row r="497">
      <c r="A497" s="189"/>
      <c r="B497" s="189"/>
      <c r="C497" s="189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</row>
    <row r="498">
      <c r="A498" s="189"/>
      <c r="B498" s="189"/>
      <c r="C498" s="189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</row>
    <row r="499">
      <c r="A499" s="189"/>
      <c r="B499" s="189"/>
      <c r="C499" s="189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</row>
    <row r="500">
      <c r="A500" s="189"/>
      <c r="B500" s="189"/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</row>
    <row r="501">
      <c r="A501" s="189"/>
      <c r="B501" s="189"/>
      <c r="C501" s="189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</row>
    <row r="502">
      <c r="A502" s="189"/>
      <c r="B502" s="189"/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</row>
    <row r="503">
      <c r="A503" s="189"/>
      <c r="B503" s="189"/>
      <c r="C503" s="189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  <c r="X503" s="189"/>
      <c r="Y503" s="189"/>
      <c r="Z503" s="189"/>
    </row>
    <row r="504">
      <c r="A504" s="189"/>
      <c r="B504" s="189"/>
      <c r="C504" s="189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</row>
    <row r="505">
      <c r="A505" s="189"/>
      <c r="B505" s="189"/>
      <c r="C505" s="189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</row>
    <row r="506">
      <c r="A506" s="189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</row>
    <row r="507">
      <c r="A507" s="189"/>
      <c r="B507" s="189"/>
      <c r="C507" s="189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</row>
    <row r="508">
      <c r="A508" s="189"/>
      <c r="B508" s="189"/>
      <c r="C508" s="189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  <c r="X508" s="189"/>
      <c r="Y508" s="189"/>
      <c r="Z508" s="189"/>
    </row>
    <row r="509">
      <c r="A509" s="189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89"/>
      <c r="Y509" s="189"/>
      <c r="Z509" s="189"/>
    </row>
    <row r="510">
      <c r="A510" s="189"/>
      <c r="B510" s="189"/>
      <c r="C510" s="189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</row>
    <row r="511">
      <c r="A511" s="189"/>
      <c r="B511" s="189"/>
      <c r="C511" s="189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</row>
    <row r="512">
      <c r="A512" s="189"/>
      <c r="B512" s="189"/>
      <c r="C512" s="189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</row>
    <row r="513">
      <c r="A513" s="189"/>
      <c r="B513" s="189"/>
      <c r="C513" s="189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</row>
    <row r="514">
      <c r="A514" s="189"/>
      <c r="B514" s="189"/>
      <c r="C514" s="189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</row>
    <row r="515">
      <c r="A515" s="189"/>
      <c r="B515" s="189"/>
      <c r="C515" s="189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</row>
    <row r="516">
      <c r="A516" s="189"/>
      <c r="B516" s="189"/>
      <c r="C516" s="189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</row>
    <row r="517">
      <c r="A517" s="189"/>
      <c r="B517" s="189"/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</row>
    <row r="518">
      <c r="A518" s="189"/>
      <c r="B518" s="189"/>
      <c r="C518" s="189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</row>
    <row r="519">
      <c r="A519" s="189"/>
      <c r="B519" s="189"/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</row>
    <row r="520">
      <c r="A520" s="189"/>
      <c r="B520" s="189"/>
      <c r="C520" s="189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</row>
    <row r="521">
      <c r="A521" s="189"/>
      <c r="B521" s="189"/>
      <c r="C521" s="189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</row>
    <row r="522">
      <c r="A522" s="189"/>
      <c r="B522" s="189"/>
      <c r="C522" s="189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</row>
    <row r="523">
      <c r="A523" s="189"/>
      <c r="B523" s="189"/>
      <c r="C523" s="189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</row>
    <row r="524">
      <c r="A524" s="189"/>
      <c r="B524" s="189"/>
      <c r="C524" s="189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  <c r="Y524" s="189"/>
      <c r="Z524" s="189"/>
    </row>
    <row r="525">
      <c r="A525" s="189"/>
      <c r="B525" s="189"/>
      <c r="C525" s="189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</row>
    <row r="526">
      <c r="A526" s="189"/>
      <c r="B526" s="189"/>
      <c r="C526" s="189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  <c r="X526" s="189"/>
      <c r="Y526" s="189"/>
      <c r="Z526" s="189"/>
    </row>
    <row r="527">
      <c r="A527" s="189"/>
      <c r="B527" s="189"/>
      <c r="C527" s="189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</row>
    <row r="528">
      <c r="A528" s="189"/>
      <c r="B528" s="189"/>
      <c r="C528" s="189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</row>
    <row r="529">
      <c r="A529" s="189"/>
      <c r="B529" s="189"/>
      <c r="C529" s="189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</row>
    <row r="530">
      <c r="A530" s="189"/>
      <c r="B530" s="189"/>
      <c r="C530" s="189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</row>
    <row r="531">
      <c r="A531" s="189"/>
      <c r="B531" s="189"/>
      <c r="C531" s="189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</row>
    <row r="532">
      <c r="A532" s="189"/>
      <c r="B532" s="189"/>
      <c r="C532" s="189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</row>
    <row r="533">
      <c r="A533" s="189"/>
      <c r="B533" s="189"/>
      <c r="C533" s="189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</row>
    <row r="534">
      <c r="A534" s="189"/>
      <c r="B534" s="189"/>
      <c r="C534" s="189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</row>
    <row r="535">
      <c r="A535" s="189"/>
      <c r="B535" s="189"/>
      <c r="C535" s="189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</row>
    <row r="536">
      <c r="A536" s="189"/>
      <c r="B536" s="189"/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</row>
    <row r="537">
      <c r="A537" s="189"/>
      <c r="B537" s="189"/>
      <c r="C537" s="189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  <c r="X537" s="189"/>
      <c r="Y537" s="189"/>
      <c r="Z537" s="189"/>
    </row>
    <row r="538">
      <c r="A538" s="189"/>
      <c r="B538" s="189"/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</row>
    <row r="539">
      <c r="A539" s="189"/>
      <c r="B539" s="189"/>
      <c r="C539" s="189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</row>
    <row r="540">
      <c r="A540" s="189"/>
      <c r="B540" s="189"/>
      <c r="C540" s="189"/>
      <c r="D540" s="189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</row>
    <row r="541">
      <c r="A541" s="189"/>
      <c r="B541" s="189"/>
      <c r="C541" s="189"/>
      <c r="D541" s="189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</row>
    <row r="542">
      <c r="A542" s="189"/>
      <c r="B542" s="189"/>
      <c r="C542" s="189"/>
      <c r="D542" s="189"/>
      <c r="E542" s="189"/>
      <c r="F542" s="189"/>
      <c r="G542" s="189"/>
      <c r="H542" s="189"/>
      <c r="I542" s="189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</row>
    <row r="543">
      <c r="A543" s="189"/>
      <c r="B543" s="189"/>
      <c r="C543" s="189"/>
      <c r="D543" s="189"/>
      <c r="E543" s="189"/>
      <c r="F543" s="189"/>
      <c r="G543" s="189"/>
      <c r="H543" s="189"/>
      <c r="I543" s="189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</row>
    <row r="544">
      <c r="A544" s="189"/>
      <c r="B544" s="189"/>
      <c r="C544" s="189"/>
      <c r="D544" s="189"/>
      <c r="E544" s="189"/>
      <c r="F544" s="189"/>
      <c r="G544" s="189"/>
      <c r="H544" s="189"/>
      <c r="I544" s="189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</row>
    <row r="545">
      <c r="A545" s="189"/>
      <c r="B545" s="189"/>
      <c r="C545" s="189"/>
      <c r="D545" s="189"/>
      <c r="E545" s="189"/>
      <c r="F545" s="189"/>
      <c r="G545" s="189"/>
      <c r="H545" s="189"/>
      <c r="I545" s="189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</row>
    <row r="546">
      <c r="A546" s="189"/>
      <c r="B546" s="189"/>
      <c r="C546" s="189"/>
      <c r="D546" s="189"/>
      <c r="E546" s="189"/>
      <c r="F546" s="189"/>
      <c r="G546" s="189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</row>
    <row r="547">
      <c r="A547" s="189"/>
      <c r="B547" s="189"/>
      <c r="C547" s="189"/>
      <c r="D547" s="189"/>
      <c r="E547" s="189"/>
      <c r="F547" s="189"/>
      <c r="G547" s="189"/>
      <c r="H547" s="189"/>
      <c r="I547" s="189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</row>
    <row r="548">
      <c r="A548" s="189"/>
      <c r="B548" s="189"/>
      <c r="C548" s="189"/>
      <c r="D548" s="189"/>
      <c r="E548" s="189"/>
      <c r="F548" s="189"/>
      <c r="G548" s="189"/>
      <c r="H548" s="189"/>
      <c r="I548" s="189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</row>
    <row r="549">
      <c r="A549" s="189"/>
      <c r="B549" s="189"/>
      <c r="C549" s="189"/>
      <c r="D549" s="189"/>
      <c r="E549" s="189"/>
      <c r="F549" s="189"/>
      <c r="G549" s="189"/>
      <c r="H549" s="189"/>
      <c r="I549" s="189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</row>
    <row r="550">
      <c r="A550" s="189"/>
      <c r="B550" s="189"/>
      <c r="C550" s="189"/>
      <c r="D550" s="189"/>
      <c r="E550" s="189"/>
      <c r="F550" s="189"/>
      <c r="G550" s="189"/>
      <c r="H550" s="189"/>
      <c r="I550" s="189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</row>
    <row r="551">
      <c r="A551" s="189"/>
      <c r="B551" s="189"/>
      <c r="C551" s="189"/>
      <c r="D551" s="189"/>
      <c r="E551" s="189"/>
      <c r="F551" s="189"/>
      <c r="G551" s="189"/>
      <c r="H551" s="189"/>
      <c r="I551" s="189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</row>
    <row r="552">
      <c r="A552" s="189"/>
      <c r="B552" s="189"/>
      <c r="C552" s="189"/>
      <c r="D552" s="189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</row>
    <row r="553">
      <c r="A553" s="189"/>
      <c r="B553" s="189"/>
      <c r="C553" s="189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</row>
    <row r="554">
      <c r="A554" s="189"/>
      <c r="B554" s="189"/>
      <c r="C554" s="189"/>
      <c r="D554" s="189"/>
      <c r="E554" s="189"/>
      <c r="F554" s="189"/>
      <c r="G554" s="189"/>
      <c r="H554" s="189"/>
      <c r="I554" s="189"/>
      <c r="J554" s="189"/>
      <c r="K554" s="189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</row>
    <row r="555">
      <c r="A555" s="189"/>
      <c r="B555" s="189"/>
      <c r="C555" s="189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</row>
    <row r="556">
      <c r="A556" s="189"/>
      <c r="B556" s="189"/>
      <c r="C556" s="189"/>
      <c r="D556" s="189"/>
      <c r="E556" s="189"/>
      <c r="F556" s="189"/>
      <c r="G556" s="189"/>
      <c r="H556" s="189"/>
      <c r="I556" s="189"/>
      <c r="J556" s="189"/>
      <c r="K556" s="189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</row>
    <row r="557">
      <c r="A557" s="189"/>
      <c r="B557" s="189"/>
      <c r="C557" s="189"/>
      <c r="D557" s="189"/>
      <c r="E557" s="189"/>
      <c r="F557" s="189"/>
      <c r="G557" s="189"/>
      <c r="H557" s="189"/>
      <c r="I557" s="189"/>
      <c r="J557" s="189"/>
      <c r="K557" s="189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</row>
    <row r="558">
      <c r="A558" s="189"/>
      <c r="B558" s="189"/>
      <c r="C558" s="189"/>
      <c r="D558" s="189"/>
      <c r="E558" s="189"/>
      <c r="F558" s="189"/>
      <c r="G558" s="189"/>
      <c r="H558" s="189"/>
      <c r="I558" s="189"/>
      <c r="J558" s="189"/>
      <c r="K558" s="189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</row>
    <row r="559">
      <c r="A559" s="189"/>
      <c r="B559" s="189"/>
      <c r="C559" s="189"/>
      <c r="D559" s="189"/>
      <c r="E559" s="189"/>
      <c r="F559" s="189"/>
      <c r="G559" s="189"/>
      <c r="H559" s="189"/>
      <c r="I559" s="189"/>
      <c r="J559" s="189"/>
      <c r="K559" s="189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</row>
    <row r="560">
      <c r="A560" s="189"/>
      <c r="B560" s="189"/>
      <c r="C560" s="189"/>
      <c r="D560" s="189"/>
      <c r="E560" s="189"/>
      <c r="F560" s="189"/>
      <c r="G560" s="189"/>
      <c r="H560" s="189"/>
      <c r="I560" s="189"/>
      <c r="J560" s="189"/>
      <c r="K560" s="189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</row>
    <row r="561">
      <c r="A561" s="189"/>
      <c r="B561" s="189"/>
      <c r="C561" s="189"/>
      <c r="D561" s="189"/>
      <c r="E561" s="189"/>
      <c r="F561" s="189"/>
      <c r="G561" s="189"/>
      <c r="H561" s="189"/>
      <c r="I561" s="189"/>
      <c r="J561" s="189"/>
      <c r="K561" s="189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</row>
    <row r="562">
      <c r="A562" s="189"/>
      <c r="B562" s="189"/>
      <c r="C562" s="189"/>
      <c r="D562" s="189"/>
      <c r="E562" s="189"/>
      <c r="F562" s="189"/>
      <c r="G562" s="189"/>
      <c r="H562" s="189"/>
      <c r="I562" s="189"/>
      <c r="J562" s="189"/>
      <c r="K562" s="189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</row>
    <row r="563">
      <c r="A563" s="189"/>
      <c r="B563" s="189"/>
      <c r="C563" s="189"/>
      <c r="D563" s="189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</row>
    <row r="564">
      <c r="A564" s="189"/>
      <c r="B564" s="189"/>
      <c r="C564" s="189"/>
      <c r="D564" s="189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</row>
    <row r="565">
      <c r="A565" s="189"/>
      <c r="B565" s="189"/>
      <c r="C565" s="189"/>
      <c r="D565" s="189"/>
      <c r="E565" s="189"/>
      <c r="F565" s="189"/>
      <c r="G565" s="189"/>
      <c r="H565" s="189"/>
      <c r="I565" s="189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</row>
    <row r="566">
      <c r="A566" s="189"/>
      <c r="B566" s="189"/>
      <c r="C566" s="189"/>
      <c r="D566" s="189"/>
      <c r="E566" s="189"/>
      <c r="F566" s="189"/>
      <c r="G566" s="189"/>
      <c r="H566" s="189"/>
      <c r="I566" s="189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</row>
    <row r="567">
      <c r="A567" s="189"/>
      <c r="B567" s="189"/>
      <c r="C567" s="189"/>
      <c r="D567" s="189"/>
      <c r="E567" s="189"/>
      <c r="F567" s="189"/>
      <c r="G567" s="189"/>
      <c r="H567" s="189"/>
      <c r="I567" s="189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</row>
    <row r="568">
      <c r="A568" s="189"/>
      <c r="B568" s="189"/>
      <c r="C568" s="189"/>
      <c r="D568" s="189"/>
      <c r="E568" s="189"/>
      <c r="F568" s="189"/>
      <c r="G568" s="189"/>
      <c r="H568" s="189"/>
      <c r="I568" s="189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</row>
    <row r="569">
      <c r="A569" s="189"/>
      <c r="B569" s="189"/>
      <c r="C569" s="189"/>
      <c r="D569" s="189"/>
      <c r="E569" s="189"/>
      <c r="F569" s="189"/>
      <c r="G569" s="189"/>
      <c r="H569" s="189"/>
      <c r="I569" s="189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</row>
    <row r="570">
      <c r="A570" s="189"/>
      <c r="B570" s="189"/>
      <c r="C570" s="189"/>
      <c r="D570" s="189"/>
      <c r="E570" s="189"/>
      <c r="F570" s="189"/>
      <c r="G570" s="189"/>
      <c r="H570" s="189"/>
      <c r="I570" s="189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</row>
    <row r="571">
      <c r="A571" s="189"/>
      <c r="B571" s="189"/>
      <c r="C571" s="189"/>
      <c r="D571" s="189"/>
      <c r="E571" s="189"/>
      <c r="F571" s="189"/>
      <c r="G571" s="189"/>
      <c r="H571" s="189"/>
      <c r="I571" s="189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</row>
    <row r="572">
      <c r="A572" s="189"/>
      <c r="B572" s="189"/>
      <c r="C572" s="189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  <c r="X572" s="189"/>
      <c r="Y572" s="189"/>
      <c r="Z572" s="189"/>
    </row>
    <row r="573">
      <c r="A573" s="189"/>
      <c r="B573" s="189"/>
      <c r="C573" s="189"/>
      <c r="D573" s="189"/>
      <c r="E573" s="189"/>
      <c r="F573" s="189"/>
      <c r="G573" s="189"/>
      <c r="H573" s="189"/>
      <c r="I573" s="189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  <c r="X573" s="189"/>
      <c r="Y573" s="189"/>
      <c r="Z573" s="189"/>
    </row>
    <row r="574">
      <c r="A574" s="189"/>
      <c r="B574" s="189"/>
      <c r="C574" s="189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</row>
    <row r="575">
      <c r="A575" s="189"/>
      <c r="B575" s="189"/>
      <c r="C575" s="189"/>
      <c r="D575" s="189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</row>
    <row r="576">
      <c r="A576" s="189"/>
      <c r="B576" s="189"/>
      <c r="C576" s="189"/>
      <c r="D576" s="189"/>
      <c r="E576" s="189"/>
      <c r="F576" s="189"/>
      <c r="G576" s="189"/>
      <c r="H576" s="189"/>
      <c r="I576" s="189"/>
      <c r="J576" s="189"/>
      <c r="K576" s="189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  <c r="V576" s="189"/>
      <c r="W576" s="189"/>
      <c r="X576" s="189"/>
      <c r="Y576" s="189"/>
      <c r="Z576" s="189"/>
    </row>
    <row r="577">
      <c r="A577" s="189"/>
      <c r="B577" s="189"/>
      <c r="C577" s="189"/>
      <c r="D577" s="189"/>
      <c r="E577" s="189"/>
      <c r="F577" s="189"/>
      <c r="G577" s="189"/>
      <c r="H577" s="189"/>
      <c r="I577" s="189"/>
      <c r="J577" s="189"/>
      <c r="K577" s="189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  <c r="V577" s="189"/>
      <c r="W577" s="189"/>
      <c r="X577" s="189"/>
      <c r="Y577" s="189"/>
      <c r="Z577" s="189"/>
    </row>
    <row r="578">
      <c r="A578" s="189"/>
      <c r="B578" s="189"/>
      <c r="C578" s="189"/>
      <c r="D578" s="189"/>
      <c r="E578" s="189"/>
      <c r="F578" s="189"/>
      <c r="G578" s="189"/>
      <c r="H578" s="189"/>
      <c r="I578" s="189"/>
      <c r="J578" s="189"/>
      <c r="K578" s="189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  <c r="V578" s="189"/>
      <c r="W578" s="189"/>
      <c r="X578" s="189"/>
      <c r="Y578" s="189"/>
      <c r="Z578" s="189"/>
    </row>
    <row r="579">
      <c r="A579" s="189"/>
      <c r="B579" s="189"/>
      <c r="C579" s="189"/>
      <c r="D579" s="189"/>
      <c r="E579" s="189"/>
      <c r="F579" s="189"/>
      <c r="G579" s="189"/>
      <c r="H579" s="189"/>
      <c r="I579" s="189"/>
      <c r="J579" s="189"/>
      <c r="K579" s="189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  <c r="V579" s="189"/>
      <c r="W579" s="189"/>
      <c r="X579" s="189"/>
      <c r="Y579" s="189"/>
      <c r="Z579" s="189"/>
    </row>
    <row r="580">
      <c r="A580" s="189"/>
      <c r="B580" s="189"/>
      <c r="C580" s="189"/>
      <c r="D580" s="189"/>
      <c r="E580" s="189"/>
      <c r="F580" s="189"/>
      <c r="G580" s="189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</row>
    <row r="581">
      <c r="A581" s="189"/>
      <c r="B581" s="189"/>
      <c r="C581" s="189"/>
      <c r="D581" s="189"/>
      <c r="E581" s="189"/>
      <c r="F581" s="189"/>
      <c r="G581" s="189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</row>
    <row r="582">
      <c r="A582" s="189"/>
      <c r="B582" s="189"/>
      <c r="C582" s="189"/>
      <c r="D582" s="189"/>
      <c r="E582" s="189"/>
      <c r="F582" s="189"/>
      <c r="G582" s="189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</row>
    <row r="583">
      <c r="A583" s="189"/>
      <c r="B583" s="189"/>
      <c r="C583" s="189"/>
      <c r="D583" s="189"/>
      <c r="E583" s="189"/>
      <c r="F583" s="189"/>
      <c r="G583" s="189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</row>
    <row r="584">
      <c r="A584" s="189"/>
      <c r="B584" s="189"/>
      <c r="C584" s="189"/>
      <c r="D584" s="189"/>
      <c r="E584" s="189"/>
      <c r="F584" s="189"/>
      <c r="G584" s="189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</row>
    <row r="585">
      <c r="A585" s="189"/>
      <c r="B585" s="189"/>
      <c r="C585" s="189"/>
      <c r="D585" s="189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</row>
    <row r="586">
      <c r="A586" s="189"/>
      <c r="B586" s="189"/>
      <c r="C586" s="189"/>
      <c r="D586" s="189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</row>
    <row r="587">
      <c r="A587" s="189"/>
      <c r="B587" s="189"/>
      <c r="C587" s="189"/>
      <c r="D587" s="189"/>
      <c r="E587" s="189"/>
      <c r="F587" s="189"/>
      <c r="G587" s="189"/>
      <c r="H587" s="189"/>
      <c r="I587" s="189"/>
      <c r="J587" s="189"/>
      <c r="K587" s="189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  <c r="V587" s="189"/>
      <c r="W587" s="189"/>
      <c r="X587" s="189"/>
      <c r="Y587" s="189"/>
      <c r="Z587" s="189"/>
    </row>
    <row r="588">
      <c r="A588" s="189"/>
      <c r="B588" s="189"/>
      <c r="C588" s="189"/>
      <c r="D588" s="189"/>
      <c r="E588" s="189"/>
      <c r="F588" s="189"/>
      <c r="G588" s="189"/>
      <c r="H588" s="189"/>
      <c r="I588" s="189"/>
      <c r="J588" s="189"/>
      <c r="K588" s="189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  <c r="V588" s="189"/>
      <c r="W588" s="189"/>
      <c r="X588" s="189"/>
      <c r="Y588" s="189"/>
      <c r="Z588" s="189"/>
    </row>
    <row r="589">
      <c r="A589" s="189"/>
      <c r="B589" s="189"/>
      <c r="C589" s="189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  <c r="V589" s="189"/>
      <c r="W589" s="189"/>
      <c r="X589" s="189"/>
      <c r="Y589" s="189"/>
      <c r="Z589" s="189"/>
    </row>
    <row r="590">
      <c r="A590" s="189"/>
      <c r="B590" s="189"/>
      <c r="C590" s="189"/>
      <c r="D590" s="189"/>
      <c r="E590" s="189"/>
      <c r="F590" s="189"/>
      <c r="G590" s="189"/>
      <c r="H590" s="189"/>
      <c r="I590" s="189"/>
      <c r="J590" s="189"/>
      <c r="K590" s="189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  <c r="V590" s="189"/>
      <c r="W590" s="189"/>
      <c r="X590" s="189"/>
      <c r="Y590" s="189"/>
      <c r="Z590" s="189"/>
    </row>
    <row r="591">
      <c r="A591" s="189"/>
      <c r="B591" s="189"/>
      <c r="C591" s="189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  <c r="V591" s="189"/>
      <c r="W591" s="189"/>
      <c r="X591" s="189"/>
      <c r="Y591" s="189"/>
      <c r="Z591" s="189"/>
    </row>
    <row r="592">
      <c r="A592" s="189"/>
      <c r="B592" s="189"/>
      <c r="C592" s="189"/>
      <c r="D592" s="189"/>
      <c r="E592" s="189"/>
      <c r="F592" s="189"/>
      <c r="G592" s="189"/>
      <c r="H592" s="189"/>
      <c r="I592" s="189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  <c r="X592" s="189"/>
      <c r="Y592" s="189"/>
      <c r="Z592" s="189"/>
    </row>
    <row r="593">
      <c r="A593" s="189"/>
      <c r="B593" s="189"/>
      <c r="C593" s="189"/>
      <c r="D593" s="189"/>
      <c r="E593" s="189"/>
      <c r="F593" s="189"/>
      <c r="G593" s="189"/>
      <c r="H593" s="189"/>
      <c r="I593" s="189"/>
      <c r="J593" s="189"/>
      <c r="K593" s="189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  <c r="V593" s="189"/>
      <c r="W593" s="189"/>
      <c r="X593" s="189"/>
      <c r="Y593" s="189"/>
      <c r="Z593" s="189"/>
    </row>
    <row r="594">
      <c r="A594" s="189"/>
      <c r="B594" s="189"/>
      <c r="C594" s="189"/>
      <c r="D594" s="189"/>
      <c r="E594" s="189"/>
      <c r="F594" s="189"/>
      <c r="G594" s="189"/>
      <c r="H594" s="189"/>
      <c r="I594" s="189"/>
      <c r="J594" s="189"/>
      <c r="K594" s="189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  <c r="V594" s="189"/>
      <c r="W594" s="189"/>
      <c r="X594" s="189"/>
      <c r="Y594" s="189"/>
      <c r="Z594" s="189"/>
    </row>
    <row r="595">
      <c r="A595" s="189"/>
      <c r="B595" s="189"/>
      <c r="C595" s="189"/>
      <c r="D595" s="189"/>
      <c r="E595" s="189"/>
      <c r="F595" s="189"/>
      <c r="G595" s="189"/>
      <c r="H595" s="189"/>
      <c r="I595" s="189"/>
      <c r="J595" s="189"/>
      <c r="K595" s="189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  <c r="V595" s="189"/>
      <c r="W595" s="189"/>
      <c r="X595" s="189"/>
      <c r="Y595" s="189"/>
      <c r="Z595" s="189"/>
    </row>
    <row r="596">
      <c r="A596" s="189"/>
      <c r="B596" s="189"/>
      <c r="C596" s="189"/>
      <c r="D596" s="189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</row>
    <row r="597">
      <c r="A597" s="189"/>
      <c r="B597" s="189"/>
      <c r="C597" s="189"/>
      <c r="D597" s="189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</row>
    <row r="598">
      <c r="A598" s="189"/>
      <c r="B598" s="189"/>
      <c r="C598" s="189"/>
      <c r="D598" s="189"/>
      <c r="E598" s="189"/>
      <c r="F598" s="189"/>
      <c r="G598" s="189"/>
      <c r="H598" s="189"/>
      <c r="I598" s="189"/>
      <c r="J598" s="189"/>
      <c r="K598" s="189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  <c r="V598" s="189"/>
      <c r="W598" s="189"/>
      <c r="X598" s="189"/>
      <c r="Y598" s="189"/>
      <c r="Z598" s="189"/>
    </row>
    <row r="599">
      <c r="A599" s="189"/>
      <c r="B599" s="189"/>
      <c r="C599" s="189"/>
      <c r="D599" s="189"/>
      <c r="E599" s="189"/>
      <c r="F599" s="189"/>
      <c r="G599" s="189"/>
      <c r="H599" s="189"/>
      <c r="I599" s="189"/>
      <c r="J599" s="189"/>
      <c r="K599" s="189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  <c r="V599" s="189"/>
      <c r="W599" s="189"/>
      <c r="X599" s="189"/>
      <c r="Y599" s="189"/>
      <c r="Z599" s="189"/>
    </row>
    <row r="600">
      <c r="A600" s="189"/>
      <c r="B600" s="189"/>
      <c r="C600" s="189"/>
      <c r="D600" s="189"/>
      <c r="E600" s="189"/>
      <c r="F600" s="189"/>
      <c r="G600" s="189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</row>
    <row r="601">
      <c r="A601" s="189"/>
      <c r="B601" s="189"/>
      <c r="C601" s="189"/>
      <c r="D601" s="189"/>
      <c r="E601" s="189"/>
      <c r="F601" s="189"/>
      <c r="G601" s="189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</row>
    <row r="602">
      <c r="A602" s="189"/>
      <c r="B602" s="189"/>
      <c r="C602" s="189"/>
      <c r="D602" s="189"/>
      <c r="E602" s="189"/>
      <c r="F602" s="189"/>
      <c r="G602" s="189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</row>
    <row r="603">
      <c r="A603" s="189"/>
      <c r="B603" s="189"/>
      <c r="C603" s="189"/>
      <c r="D603" s="189"/>
      <c r="E603" s="189"/>
      <c r="F603" s="189"/>
      <c r="G603" s="189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</row>
    <row r="604">
      <c r="A604" s="189"/>
      <c r="B604" s="189"/>
      <c r="C604" s="189"/>
      <c r="D604" s="189"/>
      <c r="E604" s="189"/>
      <c r="F604" s="189"/>
      <c r="G604" s="189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</row>
    <row r="605">
      <c r="A605" s="189"/>
      <c r="B605" s="189"/>
      <c r="C605" s="189"/>
      <c r="D605" s="189"/>
      <c r="E605" s="189"/>
      <c r="F605" s="189"/>
      <c r="G605" s="189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</row>
    <row r="606">
      <c r="A606" s="189"/>
      <c r="B606" s="189"/>
      <c r="C606" s="189"/>
      <c r="D606" s="189"/>
      <c r="E606" s="189"/>
      <c r="F606" s="189"/>
      <c r="G606" s="189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</row>
    <row r="607">
      <c r="A607" s="189"/>
      <c r="B607" s="189"/>
      <c r="C607" s="189"/>
      <c r="D607" s="189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</row>
    <row r="608">
      <c r="A608" s="189"/>
      <c r="B608" s="189"/>
      <c r="C608" s="189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</row>
    <row r="609">
      <c r="A609" s="189"/>
      <c r="B609" s="189"/>
      <c r="C609" s="189"/>
      <c r="D609" s="189"/>
      <c r="E609" s="189"/>
      <c r="F609" s="189"/>
      <c r="G609" s="189"/>
      <c r="H609" s="189"/>
      <c r="I609" s="189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  <c r="Y609" s="189"/>
      <c r="Z609" s="189"/>
    </row>
    <row r="610">
      <c r="A610" s="189"/>
      <c r="B610" s="189"/>
      <c r="C610" s="189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</row>
    <row r="611">
      <c r="A611" s="189"/>
      <c r="B611" s="189"/>
      <c r="C611" s="189"/>
      <c r="D611" s="189"/>
      <c r="E611" s="189"/>
      <c r="F611" s="189"/>
      <c r="G611" s="189"/>
      <c r="H611" s="189"/>
      <c r="I611" s="189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</row>
    <row r="612">
      <c r="A612" s="189"/>
      <c r="B612" s="189"/>
      <c r="C612" s="189"/>
      <c r="D612" s="189"/>
      <c r="E612" s="189"/>
      <c r="F612" s="189"/>
      <c r="G612" s="189"/>
      <c r="H612" s="189"/>
      <c r="I612" s="189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</row>
    <row r="613">
      <c r="A613" s="189"/>
      <c r="B613" s="189"/>
      <c r="C613" s="189"/>
      <c r="D613" s="189"/>
      <c r="E613" s="189"/>
      <c r="F613" s="189"/>
      <c r="G613" s="189"/>
      <c r="H613" s="189"/>
      <c r="I613" s="189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</row>
    <row r="614">
      <c r="A614" s="189"/>
      <c r="B614" s="189"/>
      <c r="C614" s="189"/>
      <c r="D614" s="189"/>
      <c r="E614" s="189"/>
      <c r="F614" s="189"/>
      <c r="G614" s="189"/>
      <c r="H614" s="189"/>
      <c r="I614" s="189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</row>
    <row r="615">
      <c r="A615" s="189"/>
      <c r="B615" s="189"/>
      <c r="C615" s="189"/>
      <c r="D615" s="189"/>
      <c r="E615" s="189"/>
      <c r="F615" s="189"/>
      <c r="G615" s="189"/>
      <c r="H615" s="189"/>
      <c r="I615" s="189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</row>
    <row r="616">
      <c r="A616" s="189"/>
      <c r="B616" s="189"/>
      <c r="C616" s="189"/>
      <c r="D616" s="189"/>
      <c r="E616" s="189"/>
      <c r="F616" s="189"/>
      <c r="G616" s="189"/>
      <c r="H616" s="189"/>
      <c r="I616" s="189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</row>
    <row r="617">
      <c r="A617" s="189"/>
      <c r="B617" s="189"/>
      <c r="C617" s="189"/>
      <c r="D617" s="189"/>
      <c r="E617" s="189"/>
      <c r="F617" s="189"/>
      <c r="G617" s="189"/>
      <c r="H617" s="189"/>
      <c r="I617" s="189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</row>
    <row r="618">
      <c r="A618" s="189"/>
      <c r="B618" s="189"/>
      <c r="C618" s="189"/>
      <c r="D618" s="189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</row>
    <row r="619">
      <c r="A619" s="189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</row>
    <row r="620">
      <c r="A620" s="189"/>
      <c r="B620" s="189"/>
      <c r="C620" s="189"/>
      <c r="D620" s="189"/>
      <c r="E620" s="189"/>
      <c r="F620" s="189"/>
      <c r="G620" s="189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</row>
    <row r="621">
      <c r="A621" s="189"/>
      <c r="B621" s="189"/>
      <c r="C621" s="189"/>
      <c r="D621" s="189"/>
      <c r="E621" s="189"/>
      <c r="F621" s="189"/>
      <c r="G621" s="189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</row>
    <row r="622">
      <c r="A622" s="189"/>
      <c r="B622" s="189"/>
      <c r="C622" s="189"/>
      <c r="D622" s="189"/>
      <c r="E622" s="189"/>
      <c r="F622" s="189"/>
      <c r="G622" s="189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</row>
    <row r="623">
      <c r="A623" s="189"/>
      <c r="B623" s="189"/>
      <c r="C623" s="189"/>
      <c r="D623" s="189"/>
      <c r="E623" s="189"/>
      <c r="F623" s="189"/>
      <c r="G623" s="189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</row>
    <row r="624">
      <c r="A624" s="189"/>
      <c r="B624" s="189"/>
      <c r="C624" s="189"/>
      <c r="D624" s="189"/>
      <c r="E624" s="189"/>
      <c r="F624" s="189"/>
      <c r="G624" s="189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</row>
    <row r="625">
      <c r="A625" s="189"/>
      <c r="B625" s="189"/>
      <c r="C625" s="189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</row>
    <row r="626">
      <c r="A626" s="189"/>
      <c r="B626" s="189"/>
      <c r="C626" s="189"/>
      <c r="D626" s="189"/>
      <c r="E626" s="189"/>
      <c r="F626" s="189"/>
      <c r="G626" s="189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</row>
    <row r="627">
      <c r="A627" s="189"/>
      <c r="B627" s="189"/>
      <c r="C627" s="189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</row>
    <row r="628">
      <c r="A628" s="189"/>
      <c r="B628" s="189"/>
      <c r="C628" s="189"/>
      <c r="D628" s="189"/>
      <c r="E628" s="189"/>
      <c r="F628" s="189"/>
      <c r="G628" s="189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</row>
    <row r="629">
      <c r="A629" s="189"/>
      <c r="B629" s="189"/>
      <c r="C629" s="189"/>
      <c r="D629" s="189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</row>
    <row r="630">
      <c r="A630" s="189"/>
      <c r="B630" s="189"/>
      <c r="C630" s="189"/>
      <c r="D630" s="189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</row>
    <row r="631">
      <c r="A631" s="189"/>
      <c r="B631" s="189"/>
      <c r="C631" s="189"/>
      <c r="D631" s="189"/>
      <c r="E631" s="189"/>
      <c r="F631" s="189"/>
      <c r="G631" s="189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</row>
    <row r="632">
      <c r="A632" s="189"/>
      <c r="B632" s="189"/>
      <c r="C632" s="189"/>
      <c r="D632" s="189"/>
      <c r="E632" s="189"/>
      <c r="F632" s="189"/>
      <c r="G632" s="189"/>
      <c r="H632" s="189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</row>
    <row r="633">
      <c r="A633" s="189"/>
      <c r="B633" s="189"/>
      <c r="C633" s="189"/>
      <c r="D633" s="189"/>
      <c r="E633" s="189"/>
      <c r="F633" s="189"/>
      <c r="G633" s="189"/>
      <c r="H633" s="189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</row>
    <row r="634">
      <c r="A634" s="189"/>
      <c r="B634" s="189"/>
      <c r="C634" s="189"/>
      <c r="D634" s="189"/>
      <c r="E634" s="189"/>
      <c r="F634" s="189"/>
      <c r="G634" s="189"/>
      <c r="H634" s="189"/>
      <c r="I634" s="189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</row>
    <row r="635">
      <c r="A635" s="189"/>
      <c r="B635" s="189"/>
      <c r="C635" s="189"/>
      <c r="D635" s="189"/>
      <c r="E635" s="189"/>
      <c r="F635" s="189"/>
      <c r="G635" s="189"/>
      <c r="H635" s="189"/>
      <c r="I635" s="189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</row>
    <row r="636">
      <c r="A636" s="189"/>
      <c r="B636" s="189"/>
      <c r="C636" s="189"/>
      <c r="D636" s="189"/>
      <c r="E636" s="189"/>
      <c r="F636" s="189"/>
      <c r="G636" s="189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</row>
    <row r="637">
      <c r="A637" s="189"/>
      <c r="B637" s="189"/>
      <c r="C637" s="189"/>
      <c r="D637" s="189"/>
      <c r="E637" s="189"/>
      <c r="F637" s="189"/>
      <c r="G637" s="189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</row>
    <row r="638">
      <c r="A638" s="189"/>
      <c r="B638" s="189"/>
      <c r="C638" s="189"/>
      <c r="D638" s="189"/>
      <c r="E638" s="189"/>
      <c r="F638" s="189"/>
      <c r="G638" s="189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</row>
    <row r="639">
      <c r="A639" s="189"/>
      <c r="B639" s="189"/>
      <c r="C639" s="189"/>
      <c r="D639" s="189"/>
      <c r="E639" s="189"/>
      <c r="F639" s="189"/>
      <c r="G639" s="189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</row>
    <row r="640">
      <c r="A640" s="189"/>
      <c r="B640" s="189"/>
      <c r="C640" s="189"/>
      <c r="D640" s="189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</row>
    <row r="641">
      <c r="A641" s="189"/>
      <c r="B641" s="189"/>
      <c r="C641" s="189"/>
      <c r="D641" s="189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</row>
    <row r="642">
      <c r="A642" s="189"/>
      <c r="B642" s="189"/>
      <c r="C642" s="189"/>
      <c r="D642" s="189"/>
      <c r="E642" s="189"/>
      <c r="F642" s="189"/>
      <c r="G642" s="189"/>
      <c r="H642" s="189"/>
      <c r="I642" s="189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</row>
    <row r="643">
      <c r="A643" s="189"/>
      <c r="B643" s="189"/>
      <c r="C643" s="189"/>
      <c r="D643" s="189"/>
      <c r="E643" s="189"/>
      <c r="F643" s="189"/>
      <c r="G643" s="189"/>
      <c r="H643" s="189"/>
      <c r="I643" s="189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</row>
    <row r="644">
      <c r="A644" s="189"/>
      <c r="B644" s="189"/>
      <c r="C644" s="189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</row>
    <row r="645">
      <c r="A645" s="189"/>
      <c r="B645" s="189"/>
      <c r="C645" s="189"/>
      <c r="D645" s="189"/>
      <c r="E645" s="189"/>
      <c r="F645" s="189"/>
      <c r="G645" s="189"/>
      <c r="H645" s="189"/>
      <c r="I645" s="189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</row>
    <row r="646">
      <c r="A646" s="189"/>
      <c r="B646" s="189"/>
      <c r="C646" s="189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</row>
    <row r="647">
      <c r="A647" s="189"/>
      <c r="B647" s="189"/>
      <c r="C647" s="189"/>
      <c r="D647" s="189"/>
      <c r="E647" s="189"/>
      <c r="F647" s="189"/>
      <c r="G647" s="189"/>
      <c r="H647" s="189"/>
      <c r="I647" s="189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</row>
    <row r="648">
      <c r="A648" s="189"/>
      <c r="B648" s="189"/>
      <c r="C648" s="189"/>
      <c r="D648" s="189"/>
      <c r="E648" s="189"/>
      <c r="F648" s="189"/>
      <c r="G648" s="189"/>
      <c r="H648" s="189"/>
      <c r="I648" s="189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</row>
    <row r="649">
      <c r="A649" s="189"/>
      <c r="B649" s="189"/>
      <c r="C649" s="189"/>
      <c r="D649" s="189"/>
      <c r="E649" s="189"/>
      <c r="F649" s="189"/>
      <c r="G649" s="189"/>
      <c r="H649" s="189"/>
      <c r="I649" s="189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</row>
    <row r="650">
      <c r="A650" s="189"/>
      <c r="B650" s="189"/>
      <c r="C650" s="189"/>
      <c r="D650" s="189"/>
      <c r="E650" s="189"/>
      <c r="F650" s="189"/>
      <c r="G650" s="189"/>
      <c r="H650" s="189"/>
      <c r="I650" s="189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</row>
    <row r="651">
      <c r="A651" s="189"/>
      <c r="B651" s="189"/>
      <c r="C651" s="189"/>
      <c r="D651" s="189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</row>
    <row r="652">
      <c r="A652" s="189"/>
      <c r="B652" s="189"/>
      <c r="C652" s="189"/>
      <c r="D652" s="189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</row>
    <row r="653">
      <c r="A653" s="189"/>
      <c r="B653" s="189"/>
      <c r="C653" s="189"/>
      <c r="D653" s="189"/>
      <c r="E653" s="189"/>
      <c r="F653" s="189"/>
      <c r="G653" s="189"/>
      <c r="H653" s="189"/>
      <c r="I653" s="189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</row>
    <row r="654">
      <c r="A654" s="189"/>
      <c r="B654" s="189"/>
      <c r="C654" s="189"/>
      <c r="D654" s="189"/>
      <c r="E654" s="189"/>
      <c r="F654" s="189"/>
      <c r="G654" s="189"/>
      <c r="H654" s="189"/>
      <c r="I654" s="189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</row>
    <row r="655">
      <c r="A655" s="189"/>
      <c r="B655" s="189"/>
      <c r="C655" s="189"/>
      <c r="D655" s="189"/>
      <c r="E655" s="189"/>
      <c r="F655" s="189"/>
      <c r="G655" s="189"/>
      <c r="H655" s="189"/>
      <c r="I655" s="189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189"/>
      <c r="Y655" s="189"/>
      <c r="Z655" s="189"/>
    </row>
    <row r="656">
      <c r="A656" s="189"/>
      <c r="B656" s="189"/>
      <c r="C656" s="189"/>
      <c r="D656" s="189"/>
      <c r="E656" s="189"/>
      <c r="F656" s="189"/>
      <c r="G656" s="189"/>
      <c r="H656" s="189"/>
      <c r="I656" s="189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189"/>
      <c r="Y656" s="189"/>
      <c r="Z656" s="189"/>
    </row>
    <row r="657">
      <c r="A657" s="189"/>
      <c r="B657" s="189"/>
      <c r="C657" s="189"/>
      <c r="D657" s="189"/>
      <c r="E657" s="189"/>
      <c r="F657" s="189"/>
      <c r="G657" s="189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</row>
    <row r="658">
      <c r="A658" s="189"/>
      <c r="B658" s="189"/>
      <c r="C658" s="189"/>
      <c r="D658" s="189"/>
      <c r="E658" s="189"/>
      <c r="F658" s="189"/>
      <c r="G658" s="189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</row>
    <row r="659">
      <c r="A659" s="189"/>
      <c r="B659" s="189"/>
      <c r="C659" s="189"/>
      <c r="D659" s="189"/>
      <c r="E659" s="189"/>
      <c r="F659" s="189"/>
      <c r="G659" s="189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189"/>
      <c r="Y659" s="189"/>
      <c r="Z659" s="189"/>
    </row>
    <row r="660">
      <c r="A660" s="189"/>
      <c r="B660" s="189"/>
      <c r="C660" s="189"/>
      <c r="D660" s="189"/>
      <c r="E660" s="189"/>
      <c r="F660" s="189"/>
      <c r="G660" s="189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  <c r="Y660" s="189"/>
      <c r="Z660" s="189"/>
    </row>
    <row r="661">
      <c r="A661" s="189"/>
      <c r="B661" s="189"/>
      <c r="C661" s="189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</row>
    <row r="662">
      <c r="A662" s="189"/>
      <c r="B662" s="189"/>
      <c r="C662" s="189"/>
      <c r="D662" s="189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</row>
    <row r="663">
      <c r="A663" s="189"/>
      <c r="B663" s="189"/>
      <c r="C663" s="189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189"/>
      <c r="Y663" s="189"/>
      <c r="Z663" s="189"/>
    </row>
    <row r="664">
      <c r="A664" s="189"/>
      <c r="B664" s="189"/>
      <c r="C664" s="189"/>
      <c r="D664" s="189"/>
      <c r="E664" s="189"/>
      <c r="F664" s="189"/>
      <c r="G664" s="189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</row>
    <row r="665">
      <c r="A665" s="189"/>
      <c r="B665" s="189"/>
      <c r="C665" s="189"/>
      <c r="D665" s="189"/>
      <c r="E665" s="189"/>
      <c r="F665" s="189"/>
      <c r="G665" s="189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</row>
    <row r="666">
      <c r="A666" s="189"/>
      <c r="B666" s="189"/>
      <c r="C666" s="189"/>
      <c r="D666" s="189"/>
      <c r="E666" s="189"/>
      <c r="F666" s="189"/>
      <c r="G666" s="189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189"/>
      <c r="Y666" s="189"/>
      <c r="Z666" s="189"/>
    </row>
    <row r="667">
      <c r="A667" s="189"/>
      <c r="B667" s="189"/>
      <c r="C667" s="189"/>
      <c r="D667" s="189"/>
      <c r="E667" s="189"/>
      <c r="F667" s="189"/>
      <c r="G667" s="189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189"/>
      <c r="Y667" s="189"/>
      <c r="Z667" s="189"/>
    </row>
    <row r="668">
      <c r="A668" s="189"/>
      <c r="B668" s="189"/>
      <c r="C668" s="189"/>
      <c r="D668" s="189"/>
      <c r="E668" s="189"/>
      <c r="F668" s="189"/>
      <c r="G668" s="189"/>
      <c r="H668" s="189"/>
      <c r="I668" s="189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  <c r="X668" s="189"/>
      <c r="Y668" s="189"/>
      <c r="Z668" s="189"/>
    </row>
    <row r="669">
      <c r="A669" s="189"/>
      <c r="B669" s="189"/>
      <c r="C669" s="189"/>
      <c r="D669" s="189"/>
      <c r="E669" s="189"/>
      <c r="F669" s="189"/>
      <c r="G669" s="189"/>
      <c r="H669" s="189"/>
      <c r="I669" s="189"/>
      <c r="J669" s="189"/>
      <c r="K669" s="189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  <c r="V669" s="189"/>
      <c r="W669" s="189"/>
      <c r="X669" s="189"/>
      <c r="Y669" s="189"/>
      <c r="Z669" s="189"/>
    </row>
    <row r="670">
      <c r="A670" s="189"/>
      <c r="B670" s="189"/>
      <c r="C670" s="189"/>
      <c r="D670" s="189"/>
      <c r="E670" s="189"/>
      <c r="F670" s="189"/>
      <c r="G670" s="189"/>
      <c r="H670" s="189"/>
      <c r="I670" s="189"/>
      <c r="J670" s="189"/>
      <c r="K670" s="189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  <c r="V670" s="189"/>
      <c r="W670" s="189"/>
      <c r="X670" s="189"/>
      <c r="Y670" s="189"/>
      <c r="Z670" s="189"/>
    </row>
    <row r="671">
      <c r="A671" s="189"/>
      <c r="B671" s="189"/>
      <c r="C671" s="189"/>
      <c r="D671" s="189"/>
      <c r="E671" s="189"/>
      <c r="F671" s="189"/>
      <c r="G671" s="189"/>
      <c r="H671" s="189"/>
      <c r="I671" s="189"/>
      <c r="J671" s="189"/>
      <c r="K671" s="189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  <c r="V671" s="189"/>
      <c r="W671" s="189"/>
      <c r="X671" s="189"/>
      <c r="Y671" s="189"/>
      <c r="Z671" s="189"/>
    </row>
    <row r="672">
      <c r="A672" s="189"/>
      <c r="B672" s="189"/>
      <c r="C672" s="189"/>
      <c r="D672" s="189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</row>
    <row r="673">
      <c r="A673" s="189"/>
      <c r="B673" s="189"/>
      <c r="C673" s="189"/>
      <c r="D673" s="189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</row>
    <row r="674">
      <c r="A674" s="189"/>
      <c r="B674" s="189"/>
      <c r="C674" s="189"/>
      <c r="D674" s="189"/>
      <c r="E674" s="189"/>
      <c r="F674" s="189"/>
      <c r="G674" s="189"/>
      <c r="H674" s="189"/>
      <c r="I674" s="189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</row>
    <row r="675">
      <c r="A675" s="189"/>
      <c r="B675" s="189"/>
      <c r="C675" s="189"/>
      <c r="D675" s="189"/>
      <c r="E675" s="189"/>
      <c r="F675" s="189"/>
      <c r="G675" s="189"/>
      <c r="H675" s="189"/>
      <c r="I675" s="189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</row>
    <row r="676">
      <c r="A676" s="189"/>
      <c r="B676" s="189"/>
      <c r="C676" s="189"/>
      <c r="D676" s="189"/>
      <c r="E676" s="189"/>
      <c r="F676" s="189"/>
      <c r="G676" s="189"/>
      <c r="H676" s="189"/>
      <c r="I676" s="189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</row>
    <row r="677">
      <c r="A677" s="189"/>
      <c r="B677" s="189"/>
      <c r="C677" s="189"/>
      <c r="D677" s="189"/>
      <c r="E677" s="189"/>
      <c r="F677" s="189"/>
      <c r="G677" s="189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</row>
    <row r="678">
      <c r="A678" s="189"/>
      <c r="B678" s="189"/>
      <c r="C678" s="189"/>
      <c r="D678" s="189"/>
      <c r="E678" s="189"/>
      <c r="F678" s="189"/>
      <c r="G678" s="189"/>
      <c r="H678" s="189"/>
      <c r="I678" s="189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</row>
    <row r="679">
      <c r="A679" s="189"/>
      <c r="B679" s="189"/>
      <c r="C679" s="189"/>
      <c r="D679" s="189"/>
      <c r="E679" s="189"/>
      <c r="F679" s="189"/>
      <c r="G679" s="189"/>
      <c r="H679" s="189"/>
      <c r="I679" s="189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</row>
    <row r="680">
      <c r="A680" s="189"/>
      <c r="B680" s="189"/>
      <c r="C680" s="189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</row>
    <row r="681">
      <c r="A681" s="189"/>
      <c r="B681" s="189"/>
      <c r="C681" s="189"/>
      <c r="D681" s="189"/>
      <c r="E681" s="189"/>
      <c r="F681" s="189"/>
      <c r="G681" s="189"/>
      <c r="H681" s="189"/>
      <c r="I681" s="189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</row>
    <row r="682">
      <c r="A682" s="189"/>
      <c r="B682" s="189"/>
      <c r="C682" s="189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</row>
    <row r="683">
      <c r="A683" s="189"/>
      <c r="B683" s="189"/>
      <c r="C683" s="189"/>
      <c r="D683" s="189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</row>
    <row r="684">
      <c r="A684" s="189"/>
      <c r="B684" s="189"/>
      <c r="C684" s="189"/>
      <c r="D684" s="189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</row>
    <row r="685">
      <c r="A685" s="189"/>
      <c r="B685" s="189"/>
      <c r="C685" s="189"/>
      <c r="D685" s="189"/>
      <c r="E685" s="189"/>
      <c r="F685" s="189"/>
      <c r="G685" s="189"/>
      <c r="H685" s="189"/>
      <c r="I685" s="189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</row>
    <row r="686">
      <c r="A686" s="189"/>
      <c r="B686" s="189"/>
      <c r="C686" s="189"/>
      <c r="D686" s="189"/>
      <c r="E686" s="189"/>
      <c r="F686" s="189"/>
      <c r="G686" s="189"/>
      <c r="H686" s="189"/>
      <c r="I686" s="189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</row>
    <row r="687">
      <c r="A687" s="189"/>
      <c r="B687" s="189"/>
      <c r="C687" s="189"/>
      <c r="D687" s="189"/>
      <c r="E687" s="189"/>
      <c r="F687" s="189"/>
      <c r="G687" s="189"/>
      <c r="H687" s="189"/>
      <c r="I687" s="189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</row>
    <row r="688">
      <c r="A688" s="189"/>
      <c r="B688" s="189"/>
      <c r="C688" s="189"/>
      <c r="D688" s="189"/>
      <c r="E688" s="189"/>
      <c r="F688" s="189"/>
      <c r="G688" s="189"/>
      <c r="H688" s="189"/>
      <c r="I688" s="189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</row>
    <row r="689">
      <c r="A689" s="189"/>
      <c r="B689" s="189"/>
      <c r="C689" s="189"/>
      <c r="D689" s="189"/>
      <c r="E689" s="189"/>
      <c r="F689" s="189"/>
      <c r="G689" s="189"/>
      <c r="H689" s="189"/>
      <c r="I689" s="189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</row>
    <row r="690">
      <c r="A690" s="189"/>
      <c r="B690" s="189"/>
      <c r="C690" s="189"/>
      <c r="D690" s="189"/>
      <c r="E690" s="189"/>
      <c r="F690" s="189"/>
      <c r="G690" s="189"/>
      <c r="H690" s="189"/>
      <c r="I690" s="189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</row>
    <row r="691">
      <c r="A691" s="189"/>
      <c r="B691" s="189"/>
      <c r="C691" s="189"/>
      <c r="D691" s="189"/>
      <c r="E691" s="189"/>
      <c r="F691" s="189"/>
      <c r="G691" s="189"/>
      <c r="H691" s="189"/>
      <c r="I691" s="189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</row>
    <row r="692">
      <c r="A692" s="189"/>
      <c r="B692" s="189"/>
      <c r="C692" s="189"/>
      <c r="D692" s="189"/>
      <c r="E692" s="189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</row>
    <row r="693">
      <c r="A693" s="189"/>
      <c r="B693" s="189"/>
      <c r="C693" s="189"/>
      <c r="D693" s="189"/>
      <c r="E693" s="189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</row>
    <row r="694">
      <c r="A694" s="189"/>
      <c r="B694" s="189"/>
      <c r="C694" s="189"/>
      <c r="D694" s="189"/>
      <c r="E694" s="189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</row>
    <row r="695">
      <c r="A695" s="189"/>
      <c r="B695" s="189"/>
      <c r="C695" s="189"/>
      <c r="D695" s="189"/>
      <c r="E695" s="189"/>
      <c r="F695" s="189"/>
      <c r="G695" s="189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</row>
    <row r="696">
      <c r="A696" s="189"/>
      <c r="B696" s="189"/>
      <c r="C696" s="189"/>
      <c r="D696" s="189"/>
      <c r="E696" s="189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</row>
    <row r="697">
      <c r="A697" s="189"/>
      <c r="B697" s="189"/>
      <c r="C697" s="189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</row>
    <row r="698">
      <c r="A698" s="189"/>
      <c r="B698" s="189"/>
      <c r="C698" s="189"/>
      <c r="D698" s="189"/>
      <c r="E698" s="189"/>
      <c r="F698" s="189"/>
      <c r="G698" s="189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</row>
    <row r="699">
      <c r="A699" s="189"/>
      <c r="B699" s="189"/>
      <c r="C699" s="189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</row>
    <row r="700">
      <c r="A700" s="189"/>
      <c r="B700" s="189"/>
      <c r="C700" s="189"/>
      <c r="D700" s="189"/>
      <c r="E700" s="189"/>
      <c r="F700" s="189"/>
      <c r="G700" s="189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</row>
    <row r="701">
      <c r="A701" s="189"/>
      <c r="B701" s="189"/>
      <c r="C701" s="189"/>
      <c r="D701" s="189"/>
      <c r="E701" s="189"/>
      <c r="F701" s="189"/>
      <c r="G701" s="189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</row>
    <row r="702">
      <c r="A702" s="189"/>
      <c r="B702" s="189"/>
      <c r="C702" s="189"/>
      <c r="D702" s="189"/>
      <c r="E702" s="189"/>
      <c r="F702" s="189"/>
      <c r="G702" s="189"/>
      <c r="H702" s="189"/>
      <c r="I702" s="189"/>
      <c r="J702" s="189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</row>
    <row r="703">
      <c r="A703" s="189"/>
      <c r="B703" s="189"/>
      <c r="C703" s="189"/>
      <c r="D703" s="189"/>
      <c r="E703" s="189"/>
      <c r="F703" s="189"/>
      <c r="G703" s="189"/>
      <c r="H703" s="189"/>
      <c r="I703" s="189"/>
      <c r="J703" s="189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</row>
    <row r="704">
      <c r="A704" s="189"/>
      <c r="B704" s="189"/>
      <c r="C704" s="189"/>
      <c r="D704" s="189"/>
      <c r="E704" s="189"/>
      <c r="F704" s="189"/>
      <c r="G704" s="189"/>
      <c r="H704" s="189"/>
      <c r="I704" s="189"/>
      <c r="J704" s="189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</row>
    <row r="705">
      <c r="A705" s="189"/>
      <c r="B705" s="189"/>
      <c r="C705" s="189"/>
      <c r="D705" s="189"/>
      <c r="E705" s="189"/>
      <c r="F705" s="189"/>
      <c r="G705" s="189"/>
      <c r="H705" s="189"/>
      <c r="I705" s="189"/>
      <c r="J705" s="189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</row>
    <row r="706">
      <c r="A706" s="189"/>
      <c r="B706" s="189"/>
      <c r="C706" s="189"/>
      <c r="D706" s="189"/>
      <c r="E706" s="189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</row>
    <row r="707">
      <c r="A707" s="189"/>
      <c r="B707" s="189"/>
      <c r="C707" s="189"/>
      <c r="D707" s="189"/>
      <c r="E707" s="189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</row>
    <row r="708">
      <c r="A708" s="189"/>
      <c r="B708" s="189"/>
      <c r="C708" s="189"/>
      <c r="D708" s="189"/>
      <c r="E708" s="189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</row>
    <row r="709">
      <c r="A709" s="189"/>
      <c r="B709" s="189"/>
      <c r="C709" s="189"/>
      <c r="D709" s="189"/>
      <c r="E709" s="189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</row>
    <row r="710">
      <c r="A710" s="189"/>
      <c r="B710" s="189"/>
      <c r="C710" s="189"/>
      <c r="D710" s="189"/>
      <c r="E710" s="189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</row>
    <row r="711">
      <c r="A711" s="189"/>
      <c r="B711" s="189"/>
      <c r="C711" s="189"/>
      <c r="D711" s="189"/>
      <c r="E711" s="189"/>
      <c r="F711" s="189"/>
      <c r="G711" s="189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</row>
    <row r="712">
      <c r="A712" s="189"/>
      <c r="B712" s="189"/>
      <c r="C712" s="189"/>
      <c r="D712" s="189"/>
      <c r="E712" s="189"/>
      <c r="F712" s="189"/>
      <c r="G712" s="189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</row>
    <row r="713">
      <c r="A713" s="189"/>
      <c r="B713" s="189"/>
      <c r="C713" s="189"/>
      <c r="D713" s="189"/>
      <c r="E713" s="189"/>
      <c r="F713" s="189"/>
      <c r="G713" s="189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</row>
    <row r="714">
      <c r="A714" s="189"/>
      <c r="B714" s="189"/>
      <c r="C714" s="189"/>
      <c r="D714" s="189"/>
      <c r="E714" s="189"/>
      <c r="F714" s="189"/>
      <c r="G714" s="189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</row>
    <row r="715">
      <c r="A715" s="189"/>
      <c r="B715" s="189"/>
      <c r="C715" s="189"/>
      <c r="D715" s="189"/>
      <c r="E715" s="189"/>
      <c r="F715" s="189"/>
      <c r="G715" s="189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</row>
    <row r="716">
      <c r="A716" s="189"/>
      <c r="B716" s="189"/>
      <c r="C716" s="189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</row>
    <row r="717">
      <c r="A717" s="189"/>
      <c r="B717" s="189"/>
      <c r="C717" s="189"/>
      <c r="D717" s="189"/>
      <c r="E717" s="189"/>
      <c r="F717" s="189"/>
      <c r="G717" s="189"/>
      <c r="H717" s="189"/>
      <c r="I717" s="189"/>
      <c r="J717" s="189"/>
      <c r="K717" s="189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  <c r="X717" s="189"/>
      <c r="Y717" s="189"/>
      <c r="Z717" s="189"/>
    </row>
    <row r="718">
      <c r="A718" s="189"/>
      <c r="B718" s="189"/>
      <c r="C718" s="189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  <c r="X718" s="189"/>
      <c r="Y718" s="189"/>
      <c r="Z718" s="189"/>
    </row>
    <row r="719">
      <c r="A719" s="189"/>
      <c r="B719" s="189"/>
      <c r="C719" s="189"/>
      <c r="D719" s="189"/>
      <c r="E719" s="189"/>
      <c r="F719" s="189"/>
      <c r="G719" s="189"/>
      <c r="H719" s="189"/>
      <c r="I719" s="189"/>
      <c r="J719" s="189"/>
      <c r="K719" s="189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  <c r="X719" s="189"/>
      <c r="Y719" s="189"/>
      <c r="Z719" s="189"/>
    </row>
    <row r="720">
      <c r="A720" s="189"/>
      <c r="B720" s="189"/>
      <c r="C720" s="189"/>
      <c r="D720" s="189"/>
      <c r="E720" s="189"/>
      <c r="F720" s="189"/>
      <c r="G720" s="189"/>
      <c r="H720" s="189"/>
      <c r="I720" s="189"/>
      <c r="J720" s="189"/>
      <c r="K720" s="189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  <c r="V720" s="189"/>
      <c r="W720" s="189"/>
      <c r="X720" s="189"/>
      <c r="Y720" s="189"/>
      <c r="Z720" s="189"/>
    </row>
    <row r="721">
      <c r="A721" s="189"/>
      <c r="B721" s="189"/>
      <c r="C721" s="189"/>
      <c r="D721" s="189"/>
      <c r="E721" s="189"/>
      <c r="F721" s="189"/>
      <c r="G721" s="189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</row>
    <row r="722">
      <c r="A722" s="189"/>
      <c r="B722" s="189"/>
      <c r="C722" s="189"/>
      <c r="D722" s="189"/>
      <c r="E722" s="189"/>
      <c r="F722" s="189"/>
      <c r="G722" s="189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</row>
    <row r="723">
      <c r="A723" s="189"/>
      <c r="B723" s="189"/>
      <c r="C723" s="189"/>
      <c r="D723" s="189"/>
      <c r="E723" s="189"/>
      <c r="F723" s="189"/>
      <c r="G723" s="189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</row>
    <row r="724">
      <c r="A724" s="189"/>
      <c r="B724" s="189"/>
      <c r="C724" s="189"/>
      <c r="D724" s="189"/>
      <c r="E724" s="189"/>
      <c r="F724" s="189"/>
      <c r="G724" s="189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</row>
    <row r="725">
      <c r="A725" s="189"/>
      <c r="B725" s="189"/>
      <c r="C725" s="189"/>
      <c r="D725" s="189"/>
      <c r="E725" s="189"/>
      <c r="F725" s="189"/>
      <c r="G725" s="189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</row>
    <row r="726">
      <c r="A726" s="189"/>
      <c r="B726" s="189"/>
      <c r="C726" s="189"/>
      <c r="D726" s="189"/>
      <c r="E726" s="189"/>
      <c r="F726" s="189"/>
      <c r="G726" s="189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</row>
    <row r="727">
      <c r="A727" s="189"/>
      <c r="B727" s="189"/>
      <c r="C727" s="189"/>
      <c r="D727" s="189"/>
      <c r="E727" s="189"/>
      <c r="F727" s="189"/>
      <c r="G727" s="189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</row>
    <row r="728">
      <c r="A728" s="189"/>
      <c r="B728" s="189"/>
      <c r="C728" s="189"/>
      <c r="D728" s="189"/>
      <c r="E728" s="189"/>
      <c r="F728" s="189"/>
      <c r="G728" s="189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</row>
    <row r="729">
      <c r="A729" s="189"/>
      <c r="B729" s="189"/>
      <c r="C729" s="189"/>
      <c r="D729" s="189"/>
      <c r="E729" s="189"/>
      <c r="F729" s="189"/>
      <c r="G729" s="189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</row>
    <row r="730">
      <c r="A730" s="189"/>
      <c r="B730" s="189"/>
      <c r="C730" s="189"/>
      <c r="D730" s="189"/>
      <c r="E730" s="189"/>
      <c r="F730" s="189"/>
      <c r="G730" s="189"/>
      <c r="H730" s="189"/>
      <c r="I730" s="189"/>
      <c r="J730" s="189"/>
      <c r="K730" s="189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</row>
    <row r="731">
      <c r="A731" s="189"/>
      <c r="B731" s="189"/>
      <c r="C731" s="189"/>
      <c r="D731" s="189"/>
      <c r="E731" s="189"/>
      <c r="F731" s="189"/>
      <c r="G731" s="189"/>
      <c r="H731" s="189"/>
      <c r="I731" s="189"/>
      <c r="J731" s="189"/>
      <c r="K731" s="189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</row>
    <row r="732">
      <c r="A732" s="189"/>
      <c r="B732" s="189"/>
      <c r="C732" s="189"/>
      <c r="D732" s="189"/>
      <c r="E732" s="189"/>
      <c r="F732" s="189"/>
      <c r="G732" s="189"/>
      <c r="H732" s="189"/>
      <c r="I732" s="189"/>
      <c r="J732" s="189"/>
      <c r="K732" s="189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</row>
    <row r="733">
      <c r="A733" s="189"/>
      <c r="B733" s="189"/>
      <c r="C733" s="189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</row>
    <row r="734">
      <c r="A734" s="189"/>
      <c r="B734" s="189"/>
      <c r="C734" s="189"/>
      <c r="D734" s="189"/>
      <c r="E734" s="189"/>
      <c r="F734" s="189"/>
      <c r="G734" s="189"/>
      <c r="H734" s="189"/>
      <c r="I734" s="189"/>
      <c r="J734" s="189"/>
      <c r="K734" s="189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</row>
    <row r="735">
      <c r="A735" s="189"/>
      <c r="B735" s="189"/>
      <c r="C735" s="189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  <c r="V735" s="189"/>
      <c r="W735" s="189"/>
      <c r="X735" s="189"/>
      <c r="Y735" s="189"/>
      <c r="Z735" s="189"/>
    </row>
    <row r="736">
      <c r="A736" s="189"/>
      <c r="B736" s="189"/>
      <c r="C736" s="189"/>
      <c r="D736" s="189"/>
      <c r="E736" s="189"/>
      <c r="F736" s="189"/>
      <c r="G736" s="189"/>
      <c r="H736" s="189"/>
      <c r="I736" s="189"/>
      <c r="J736" s="189"/>
      <c r="K736" s="189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  <c r="V736" s="189"/>
      <c r="W736" s="189"/>
      <c r="X736" s="189"/>
      <c r="Y736" s="189"/>
      <c r="Z736" s="189"/>
    </row>
    <row r="737">
      <c r="A737" s="189"/>
      <c r="B737" s="189"/>
      <c r="C737" s="189"/>
      <c r="D737" s="189"/>
      <c r="E737" s="189"/>
      <c r="F737" s="189"/>
      <c r="G737" s="189"/>
      <c r="H737" s="189"/>
      <c r="I737" s="189"/>
      <c r="J737" s="189"/>
      <c r="K737" s="189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  <c r="V737" s="189"/>
      <c r="W737" s="189"/>
      <c r="X737" s="189"/>
      <c r="Y737" s="189"/>
      <c r="Z737" s="189"/>
    </row>
    <row r="738">
      <c r="A738" s="189"/>
      <c r="B738" s="189"/>
      <c r="C738" s="189"/>
      <c r="D738" s="189"/>
      <c r="E738" s="189"/>
      <c r="F738" s="189"/>
      <c r="G738" s="189"/>
      <c r="H738" s="189"/>
      <c r="I738" s="189"/>
      <c r="J738" s="189"/>
      <c r="K738" s="189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  <c r="V738" s="189"/>
      <c r="W738" s="189"/>
      <c r="X738" s="189"/>
      <c r="Y738" s="189"/>
      <c r="Z738" s="189"/>
    </row>
    <row r="739">
      <c r="A739" s="189"/>
      <c r="B739" s="189"/>
      <c r="C739" s="189"/>
      <c r="D739" s="189"/>
      <c r="E739" s="189"/>
      <c r="F739" s="189"/>
      <c r="G739" s="189"/>
      <c r="H739" s="189"/>
      <c r="I739" s="189"/>
      <c r="J739" s="189"/>
      <c r="K739" s="189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  <c r="V739" s="189"/>
      <c r="W739" s="189"/>
      <c r="X739" s="189"/>
      <c r="Y739" s="189"/>
      <c r="Z739" s="189"/>
    </row>
    <row r="740">
      <c r="A740" s="189"/>
      <c r="B740" s="189"/>
      <c r="C740" s="189"/>
      <c r="D740" s="189"/>
      <c r="E740" s="189"/>
      <c r="F740" s="189"/>
      <c r="G740" s="189"/>
      <c r="H740" s="189"/>
      <c r="I740" s="189"/>
      <c r="J740" s="189"/>
      <c r="K740" s="189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  <c r="V740" s="189"/>
      <c r="W740" s="189"/>
      <c r="X740" s="189"/>
      <c r="Y740" s="189"/>
      <c r="Z740" s="189"/>
    </row>
    <row r="741">
      <c r="A741" s="189"/>
      <c r="B741" s="189"/>
      <c r="C741" s="189"/>
      <c r="D741" s="189"/>
      <c r="E741" s="189"/>
      <c r="F741" s="189"/>
      <c r="G741" s="189"/>
      <c r="H741" s="189"/>
      <c r="I741" s="189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  <c r="X741" s="189"/>
      <c r="Y741" s="189"/>
      <c r="Z741" s="189"/>
    </row>
    <row r="742">
      <c r="A742" s="189"/>
      <c r="B742" s="189"/>
      <c r="C742" s="189"/>
      <c r="D742" s="189"/>
      <c r="E742" s="189"/>
      <c r="F742" s="189"/>
      <c r="G742" s="189"/>
      <c r="H742" s="189"/>
      <c r="I742" s="189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  <c r="X742" s="189"/>
      <c r="Y742" s="189"/>
      <c r="Z742" s="189"/>
    </row>
    <row r="743">
      <c r="A743" s="189"/>
      <c r="B743" s="189"/>
      <c r="C743" s="189"/>
      <c r="D743" s="189"/>
      <c r="E743" s="189"/>
      <c r="F743" s="189"/>
      <c r="G743" s="189"/>
      <c r="H743" s="189"/>
      <c r="I743" s="189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  <c r="X743" s="189"/>
      <c r="Y743" s="189"/>
      <c r="Z743" s="189"/>
    </row>
    <row r="744">
      <c r="A744" s="189"/>
      <c r="B744" s="189"/>
      <c r="C744" s="189"/>
      <c r="D744" s="189"/>
      <c r="E744" s="189"/>
      <c r="F744" s="189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</row>
    <row r="745">
      <c r="A745" s="189"/>
      <c r="B745" s="189"/>
      <c r="C745" s="189"/>
      <c r="D745" s="189"/>
      <c r="E745" s="189"/>
      <c r="F745" s="189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</row>
    <row r="746">
      <c r="A746" s="189"/>
      <c r="B746" s="189"/>
      <c r="C746" s="189"/>
      <c r="D746" s="189"/>
      <c r="E746" s="189"/>
      <c r="F746" s="189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</row>
    <row r="747">
      <c r="A747" s="189"/>
      <c r="B747" s="189"/>
      <c r="C747" s="189"/>
      <c r="D747" s="189"/>
      <c r="E747" s="189"/>
      <c r="F747" s="189"/>
      <c r="G747" s="189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</row>
    <row r="748">
      <c r="A748" s="189"/>
      <c r="B748" s="189"/>
      <c r="C748" s="189"/>
      <c r="D748" s="189"/>
      <c r="E748" s="189"/>
      <c r="F748" s="189"/>
      <c r="G748" s="189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</row>
    <row r="749">
      <c r="A749" s="189"/>
      <c r="B749" s="189"/>
      <c r="C749" s="189"/>
      <c r="D749" s="189"/>
      <c r="E749" s="189"/>
      <c r="F749" s="189"/>
      <c r="G749" s="189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</row>
    <row r="750">
      <c r="A750" s="189"/>
      <c r="B750" s="189"/>
      <c r="C750" s="189"/>
      <c r="D750" s="189"/>
      <c r="E750" s="189"/>
      <c r="F750" s="189"/>
      <c r="G750" s="189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</row>
    <row r="751">
      <c r="A751" s="189"/>
      <c r="B751" s="189"/>
      <c r="C751" s="189"/>
      <c r="D751" s="189"/>
      <c r="E751" s="189"/>
      <c r="F751" s="189"/>
      <c r="G751" s="189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</row>
    <row r="752">
      <c r="A752" s="189"/>
      <c r="B752" s="189"/>
      <c r="C752" s="189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</row>
    <row r="753">
      <c r="A753" s="189"/>
      <c r="B753" s="189"/>
      <c r="C753" s="189"/>
      <c r="D753" s="189"/>
      <c r="E753" s="189"/>
      <c r="F753" s="189"/>
      <c r="G753" s="189"/>
      <c r="H753" s="189"/>
      <c r="I753" s="189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  <c r="X753" s="189"/>
      <c r="Y753" s="189"/>
      <c r="Z753" s="189"/>
    </row>
    <row r="754">
      <c r="A754" s="189"/>
      <c r="B754" s="189"/>
      <c r="C754" s="189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  <c r="X754" s="189"/>
      <c r="Y754" s="189"/>
      <c r="Z754" s="189"/>
    </row>
    <row r="755">
      <c r="A755" s="189"/>
      <c r="B755" s="189"/>
      <c r="C755" s="189"/>
      <c r="D755" s="189"/>
      <c r="E755" s="189"/>
      <c r="F755" s="189"/>
      <c r="G755" s="189"/>
      <c r="H755" s="189"/>
      <c r="I755" s="189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  <c r="X755" s="189"/>
      <c r="Y755" s="189"/>
      <c r="Z755" s="189"/>
    </row>
    <row r="756">
      <c r="A756" s="189"/>
      <c r="B756" s="189"/>
      <c r="C756" s="189"/>
      <c r="D756" s="189"/>
      <c r="E756" s="189"/>
      <c r="F756" s="189"/>
      <c r="G756" s="189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</row>
    <row r="757">
      <c r="A757" s="189"/>
      <c r="B757" s="189"/>
      <c r="C757" s="189"/>
      <c r="D757" s="189"/>
      <c r="E757" s="189"/>
      <c r="F757" s="189"/>
      <c r="G757" s="189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</row>
    <row r="758">
      <c r="A758" s="189"/>
      <c r="B758" s="189"/>
      <c r="C758" s="189"/>
      <c r="D758" s="189"/>
      <c r="E758" s="189"/>
      <c r="F758" s="189"/>
      <c r="G758" s="189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</row>
    <row r="759">
      <c r="A759" s="189"/>
      <c r="B759" s="189"/>
      <c r="C759" s="189"/>
      <c r="D759" s="189"/>
      <c r="E759" s="189"/>
      <c r="F759" s="189"/>
      <c r="G759" s="189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</row>
    <row r="760">
      <c r="A760" s="189"/>
      <c r="B760" s="189"/>
      <c r="C760" s="189"/>
      <c r="D760" s="189"/>
      <c r="E760" s="189"/>
      <c r="F760" s="189"/>
      <c r="G760" s="189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</row>
    <row r="761">
      <c r="A761" s="189"/>
      <c r="B761" s="189"/>
      <c r="C761" s="189"/>
      <c r="D761" s="189"/>
      <c r="E761" s="189"/>
      <c r="F761" s="189"/>
      <c r="G761" s="189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</row>
    <row r="762">
      <c r="A762" s="189"/>
      <c r="B762" s="189"/>
      <c r="C762" s="189"/>
      <c r="D762" s="189"/>
      <c r="E762" s="189"/>
      <c r="F762" s="189"/>
      <c r="G762" s="189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</row>
    <row r="763">
      <c r="A763" s="189"/>
      <c r="B763" s="189"/>
      <c r="C763" s="189"/>
      <c r="D763" s="189"/>
      <c r="E763" s="189"/>
      <c r="F763" s="189"/>
      <c r="G763" s="189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</row>
    <row r="764">
      <c r="A764" s="189"/>
      <c r="B764" s="189"/>
      <c r="C764" s="189"/>
      <c r="D764" s="189"/>
      <c r="E764" s="189"/>
      <c r="F764" s="189"/>
      <c r="G764" s="189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</row>
    <row r="765">
      <c r="A765" s="189"/>
      <c r="B765" s="189"/>
      <c r="C765" s="189"/>
      <c r="D765" s="189"/>
      <c r="E765" s="189"/>
      <c r="F765" s="189"/>
      <c r="G765" s="189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</row>
    <row r="766">
      <c r="A766" s="189"/>
      <c r="B766" s="189"/>
      <c r="C766" s="189"/>
      <c r="D766" s="189"/>
      <c r="E766" s="189"/>
      <c r="F766" s="189"/>
      <c r="G766" s="189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</row>
    <row r="767">
      <c r="A767" s="189"/>
      <c r="B767" s="189"/>
      <c r="C767" s="189"/>
      <c r="D767" s="189"/>
      <c r="E767" s="189"/>
      <c r="F767" s="189"/>
      <c r="G767" s="189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</row>
    <row r="768">
      <c r="A768" s="189"/>
      <c r="B768" s="189"/>
      <c r="C768" s="189"/>
      <c r="D768" s="189"/>
      <c r="E768" s="189"/>
      <c r="F768" s="189"/>
      <c r="G768" s="189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</row>
    <row r="769">
      <c r="A769" s="189"/>
      <c r="B769" s="189"/>
      <c r="C769" s="189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</row>
    <row r="770">
      <c r="A770" s="189"/>
      <c r="B770" s="189"/>
      <c r="C770" s="189"/>
      <c r="D770" s="189"/>
      <c r="E770" s="189"/>
      <c r="F770" s="189"/>
      <c r="G770" s="189"/>
      <c r="H770" s="189"/>
      <c r="I770" s="189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  <c r="X770" s="189"/>
      <c r="Y770" s="189"/>
      <c r="Z770" s="189"/>
    </row>
    <row r="771">
      <c r="A771" s="189"/>
      <c r="B771" s="189"/>
      <c r="C771" s="189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  <c r="X771" s="189"/>
      <c r="Y771" s="189"/>
      <c r="Z771" s="189"/>
    </row>
    <row r="772">
      <c r="A772" s="189"/>
      <c r="B772" s="189"/>
      <c r="C772" s="189"/>
      <c r="D772" s="189"/>
      <c r="E772" s="189"/>
      <c r="F772" s="189"/>
      <c r="G772" s="189"/>
      <c r="H772" s="189"/>
      <c r="I772" s="189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  <c r="X772" s="189"/>
      <c r="Y772" s="189"/>
      <c r="Z772" s="189"/>
    </row>
    <row r="773">
      <c r="A773" s="189"/>
      <c r="B773" s="189"/>
      <c r="C773" s="189"/>
      <c r="D773" s="189"/>
      <c r="E773" s="189"/>
      <c r="F773" s="189"/>
      <c r="G773" s="189"/>
      <c r="H773" s="189"/>
      <c r="I773" s="189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  <c r="X773" s="189"/>
      <c r="Y773" s="189"/>
      <c r="Z773" s="189"/>
    </row>
    <row r="774">
      <c r="A774" s="189"/>
      <c r="B774" s="189"/>
      <c r="C774" s="189"/>
      <c r="D774" s="189"/>
      <c r="E774" s="189"/>
      <c r="F774" s="189"/>
      <c r="G774" s="189"/>
      <c r="H774" s="189"/>
      <c r="I774" s="189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  <c r="X774" s="189"/>
      <c r="Y774" s="189"/>
      <c r="Z774" s="189"/>
    </row>
    <row r="775">
      <c r="A775" s="189"/>
      <c r="B775" s="189"/>
      <c r="C775" s="189"/>
      <c r="D775" s="189"/>
      <c r="E775" s="189"/>
      <c r="F775" s="189"/>
      <c r="G775" s="189"/>
      <c r="H775" s="189"/>
      <c r="I775" s="189"/>
      <c r="J775" s="189"/>
      <c r="K775" s="189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  <c r="V775" s="189"/>
      <c r="W775" s="189"/>
      <c r="X775" s="189"/>
      <c r="Y775" s="189"/>
      <c r="Z775" s="189"/>
    </row>
    <row r="776">
      <c r="A776" s="189"/>
      <c r="B776" s="189"/>
      <c r="C776" s="189"/>
      <c r="D776" s="189"/>
      <c r="E776" s="189"/>
      <c r="F776" s="189"/>
      <c r="G776" s="189"/>
      <c r="H776" s="189"/>
      <c r="I776" s="189"/>
      <c r="J776" s="189"/>
      <c r="K776" s="189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  <c r="V776" s="189"/>
      <c r="W776" s="189"/>
      <c r="X776" s="189"/>
      <c r="Y776" s="189"/>
      <c r="Z776" s="189"/>
    </row>
    <row r="777">
      <c r="A777" s="189"/>
      <c r="B777" s="189"/>
      <c r="C777" s="189"/>
      <c r="D777" s="189"/>
      <c r="E777" s="189"/>
      <c r="F777" s="189"/>
      <c r="G777" s="189"/>
      <c r="H777" s="189"/>
      <c r="I777" s="189"/>
      <c r="J777" s="189"/>
      <c r="K777" s="189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  <c r="V777" s="189"/>
      <c r="W777" s="189"/>
      <c r="X777" s="189"/>
      <c r="Y777" s="189"/>
      <c r="Z777" s="189"/>
    </row>
    <row r="778">
      <c r="A778" s="189"/>
      <c r="B778" s="189"/>
      <c r="C778" s="189"/>
      <c r="D778" s="189"/>
      <c r="E778" s="189"/>
      <c r="F778" s="189"/>
      <c r="G778" s="189"/>
      <c r="H778" s="189"/>
      <c r="I778" s="189"/>
      <c r="J778" s="189"/>
      <c r="K778" s="189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  <c r="V778" s="189"/>
      <c r="W778" s="189"/>
      <c r="X778" s="189"/>
      <c r="Y778" s="189"/>
      <c r="Z778" s="189"/>
    </row>
    <row r="779">
      <c r="A779" s="189"/>
      <c r="B779" s="189"/>
      <c r="C779" s="189"/>
      <c r="D779" s="189"/>
      <c r="E779" s="189"/>
      <c r="F779" s="189"/>
      <c r="G779" s="189"/>
      <c r="H779" s="189"/>
      <c r="I779" s="189"/>
      <c r="J779" s="189"/>
      <c r="K779" s="189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  <c r="X779" s="189"/>
      <c r="Y779" s="189"/>
      <c r="Z779" s="189"/>
    </row>
    <row r="780">
      <c r="A780" s="189"/>
      <c r="B780" s="189"/>
      <c r="C780" s="189"/>
      <c r="D780" s="189"/>
      <c r="E780" s="189"/>
      <c r="F780" s="189"/>
      <c r="G780" s="189"/>
      <c r="H780" s="189"/>
      <c r="I780" s="189"/>
      <c r="J780" s="189"/>
      <c r="K780" s="189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</row>
    <row r="781">
      <c r="A781" s="189"/>
      <c r="B781" s="189"/>
      <c r="C781" s="189"/>
      <c r="D781" s="189"/>
      <c r="E781" s="189"/>
      <c r="F781" s="189"/>
      <c r="G781" s="189"/>
      <c r="H781" s="189"/>
      <c r="I781" s="189"/>
      <c r="J781" s="189"/>
      <c r="K781" s="189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</row>
    <row r="782">
      <c r="A782" s="189"/>
      <c r="B782" s="189"/>
      <c r="C782" s="189"/>
      <c r="D782" s="189"/>
      <c r="E782" s="189"/>
      <c r="F782" s="189"/>
      <c r="G782" s="189"/>
      <c r="H782" s="189"/>
      <c r="I782" s="189"/>
      <c r="J782" s="189"/>
      <c r="K782" s="189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</row>
    <row r="783">
      <c r="A783" s="189"/>
      <c r="B783" s="189"/>
      <c r="C783" s="189"/>
      <c r="D783" s="189"/>
      <c r="E783" s="189"/>
      <c r="F783" s="189"/>
      <c r="G783" s="189"/>
      <c r="H783" s="189"/>
      <c r="I783" s="189"/>
      <c r="J783" s="189"/>
      <c r="K783" s="189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</row>
    <row r="784">
      <c r="A784" s="189"/>
      <c r="B784" s="189"/>
      <c r="C784" s="189"/>
      <c r="D784" s="189"/>
      <c r="E784" s="189"/>
      <c r="F784" s="189"/>
      <c r="G784" s="189"/>
      <c r="H784" s="189"/>
      <c r="I784" s="189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</row>
    <row r="785">
      <c r="A785" s="189"/>
      <c r="B785" s="189"/>
      <c r="C785" s="189"/>
      <c r="D785" s="189"/>
      <c r="E785" s="189"/>
      <c r="F785" s="189"/>
      <c r="G785" s="189"/>
      <c r="H785" s="189"/>
      <c r="I785" s="189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</row>
    <row r="786">
      <c r="A786" s="189"/>
      <c r="B786" s="189"/>
      <c r="C786" s="189"/>
      <c r="D786" s="189"/>
      <c r="E786" s="189"/>
      <c r="F786" s="189"/>
      <c r="G786" s="189"/>
      <c r="H786" s="189"/>
      <c r="I786" s="189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</row>
    <row r="787">
      <c r="A787" s="189"/>
      <c r="B787" s="189"/>
      <c r="C787" s="189"/>
      <c r="D787" s="189"/>
      <c r="E787" s="189"/>
      <c r="F787" s="189"/>
      <c r="G787" s="189"/>
      <c r="H787" s="189"/>
      <c r="I787" s="189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</row>
    <row r="788">
      <c r="A788" s="189"/>
      <c r="B788" s="189"/>
      <c r="C788" s="189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</row>
    <row r="789">
      <c r="A789" s="189"/>
      <c r="B789" s="189"/>
      <c r="C789" s="189"/>
      <c r="D789" s="189"/>
      <c r="E789" s="189"/>
      <c r="F789" s="189"/>
      <c r="G789" s="189"/>
      <c r="H789" s="189"/>
      <c r="I789" s="189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  <c r="X789" s="189"/>
      <c r="Y789" s="189"/>
      <c r="Z789" s="189"/>
    </row>
    <row r="790">
      <c r="A790" s="189"/>
      <c r="B790" s="189"/>
      <c r="C790" s="189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  <c r="X790" s="189"/>
      <c r="Y790" s="189"/>
      <c r="Z790" s="189"/>
    </row>
    <row r="791">
      <c r="A791" s="189"/>
      <c r="B791" s="189"/>
      <c r="C791" s="189"/>
      <c r="D791" s="189"/>
      <c r="E791" s="189"/>
      <c r="F791" s="189"/>
      <c r="G791" s="189"/>
      <c r="H791" s="189"/>
      <c r="I791" s="189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  <c r="X791" s="189"/>
      <c r="Y791" s="189"/>
      <c r="Z791" s="189"/>
    </row>
    <row r="792">
      <c r="A792" s="189"/>
      <c r="B792" s="189"/>
      <c r="C792" s="189"/>
      <c r="D792" s="189"/>
      <c r="E792" s="189"/>
      <c r="F792" s="189"/>
      <c r="G792" s="189"/>
      <c r="H792" s="189"/>
      <c r="I792" s="189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</row>
    <row r="793">
      <c r="A793" s="189"/>
      <c r="B793" s="189"/>
      <c r="C793" s="189"/>
      <c r="D793" s="189"/>
      <c r="E793" s="189"/>
      <c r="F793" s="189"/>
      <c r="G793" s="189"/>
      <c r="H793" s="189"/>
      <c r="I793" s="189"/>
      <c r="J793" s="189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</row>
    <row r="794">
      <c r="A794" s="189"/>
      <c r="B794" s="189"/>
      <c r="C794" s="189"/>
      <c r="D794" s="189"/>
      <c r="E794" s="189"/>
      <c r="F794" s="189"/>
      <c r="G794" s="189"/>
      <c r="H794" s="189"/>
      <c r="I794" s="189"/>
      <c r="J794" s="189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</row>
    <row r="795">
      <c r="A795" s="189"/>
      <c r="B795" s="189"/>
      <c r="C795" s="189"/>
      <c r="D795" s="189"/>
      <c r="E795" s="189"/>
      <c r="F795" s="189"/>
      <c r="G795" s="189"/>
      <c r="H795" s="189"/>
      <c r="I795" s="189"/>
      <c r="J795" s="189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</row>
    <row r="796">
      <c r="A796" s="189"/>
      <c r="B796" s="189"/>
      <c r="C796" s="189"/>
      <c r="D796" s="189"/>
      <c r="E796" s="189"/>
      <c r="F796" s="189"/>
      <c r="G796" s="189"/>
      <c r="H796" s="189"/>
      <c r="I796" s="189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</row>
    <row r="797">
      <c r="A797" s="189"/>
      <c r="B797" s="189"/>
      <c r="C797" s="189"/>
      <c r="D797" s="189"/>
      <c r="E797" s="189"/>
      <c r="F797" s="189"/>
      <c r="G797" s="189"/>
      <c r="H797" s="189"/>
      <c r="I797" s="189"/>
      <c r="J797" s="189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</row>
    <row r="798">
      <c r="A798" s="189"/>
      <c r="B798" s="189"/>
      <c r="C798" s="189"/>
      <c r="D798" s="189"/>
      <c r="E798" s="189"/>
      <c r="F798" s="189"/>
      <c r="G798" s="189"/>
      <c r="H798" s="189"/>
      <c r="I798" s="189"/>
      <c r="J798" s="189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</row>
    <row r="799">
      <c r="A799" s="189"/>
      <c r="B799" s="189"/>
      <c r="C799" s="189"/>
      <c r="D799" s="189"/>
      <c r="E799" s="189"/>
      <c r="F799" s="189"/>
      <c r="G799" s="189"/>
      <c r="H799" s="189"/>
      <c r="I799" s="189"/>
      <c r="J799" s="189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</row>
    <row r="800">
      <c r="A800" s="189"/>
      <c r="B800" s="189"/>
      <c r="C800" s="189"/>
      <c r="D800" s="189"/>
      <c r="E800" s="189"/>
      <c r="F800" s="189"/>
      <c r="G800" s="189"/>
      <c r="H800" s="189"/>
      <c r="I800" s="189"/>
      <c r="J800" s="189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</row>
    <row r="801">
      <c r="A801" s="189"/>
      <c r="B801" s="189"/>
      <c r="C801" s="189"/>
      <c r="D801" s="189"/>
      <c r="E801" s="189"/>
      <c r="F801" s="189"/>
      <c r="G801" s="189"/>
      <c r="H801" s="189"/>
      <c r="I801" s="189"/>
      <c r="J801" s="189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</row>
    <row r="802">
      <c r="A802" s="189"/>
      <c r="B802" s="189"/>
      <c r="C802" s="189"/>
      <c r="D802" s="189"/>
      <c r="E802" s="189"/>
      <c r="F802" s="189"/>
      <c r="G802" s="189"/>
      <c r="H802" s="189"/>
      <c r="I802" s="189"/>
      <c r="J802" s="189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</row>
    <row r="803">
      <c r="A803" s="189"/>
      <c r="B803" s="189"/>
      <c r="C803" s="189"/>
      <c r="D803" s="189"/>
      <c r="E803" s="189"/>
      <c r="F803" s="189"/>
      <c r="G803" s="189"/>
      <c r="H803" s="189"/>
      <c r="I803" s="189"/>
      <c r="J803" s="189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</row>
    <row r="804">
      <c r="A804" s="189"/>
      <c r="B804" s="189"/>
      <c r="C804" s="189"/>
      <c r="D804" s="189"/>
      <c r="E804" s="189"/>
      <c r="F804" s="189"/>
      <c r="G804" s="189"/>
      <c r="H804" s="189"/>
      <c r="I804" s="189"/>
      <c r="J804" s="189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</row>
    <row r="805">
      <c r="A805" s="189"/>
      <c r="B805" s="189"/>
      <c r="C805" s="189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</row>
    <row r="806">
      <c r="A806" s="189"/>
      <c r="B806" s="189"/>
      <c r="C806" s="189"/>
      <c r="D806" s="189"/>
      <c r="E806" s="189"/>
      <c r="F806" s="189"/>
      <c r="G806" s="189"/>
      <c r="H806" s="189"/>
      <c r="I806" s="189"/>
      <c r="J806" s="189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</row>
    <row r="807">
      <c r="A807" s="189"/>
      <c r="B807" s="189"/>
      <c r="C807" s="189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</row>
    <row r="808">
      <c r="A808" s="189"/>
      <c r="B808" s="189"/>
      <c r="C808" s="189"/>
      <c r="D808" s="189"/>
      <c r="E808" s="189"/>
      <c r="F808" s="189"/>
      <c r="G808" s="189"/>
      <c r="H808" s="189"/>
      <c r="I808" s="189"/>
      <c r="J808" s="189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  <c r="V808" s="189"/>
      <c r="W808" s="189"/>
      <c r="X808" s="189"/>
      <c r="Y808" s="189"/>
      <c r="Z808" s="189"/>
    </row>
    <row r="809">
      <c r="A809" s="189"/>
      <c r="B809" s="189"/>
      <c r="C809" s="189"/>
      <c r="D809" s="189"/>
      <c r="E809" s="189"/>
      <c r="F809" s="189"/>
      <c r="G809" s="189"/>
      <c r="H809" s="189"/>
      <c r="I809" s="189"/>
      <c r="J809" s="189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  <c r="V809" s="189"/>
      <c r="W809" s="189"/>
      <c r="X809" s="189"/>
      <c r="Y809" s="189"/>
      <c r="Z809" s="189"/>
    </row>
    <row r="810">
      <c r="A810" s="189"/>
      <c r="B810" s="189"/>
      <c r="C810" s="189"/>
      <c r="D810" s="189"/>
      <c r="E810" s="189"/>
      <c r="F810" s="189"/>
      <c r="G810" s="189"/>
      <c r="H810" s="189"/>
      <c r="I810" s="189"/>
      <c r="J810" s="189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  <c r="V810" s="189"/>
      <c r="W810" s="189"/>
      <c r="X810" s="189"/>
      <c r="Y810" s="189"/>
      <c r="Z810" s="189"/>
    </row>
    <row r="811">
      <c r="A811" s="189"/>
      <c r="B811" s="189"/>
      <c r="C811" s="189"/>
      <c r="D811" s="189"/>
      <c r="E811" s="189"/>
      <c r="F811" s="189"/>
      <c r="G811" s="189"/>
      <c r="H811" s="189"/>
      <c r="I811" s="189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  <c r="V811" s="189"/>
      <c r="W811" s="189"/>
      <c r="X811" s="189"/>
      <c r="Y811" s="189"/>
      <c r="Z811" s="189"/>
    </row>
    <row r="812">
      <c r="A812" s="189"/>
      <c r="B812" s="189"/>
      <c r="C812" s="189"/>
      <c r="D812" s="189"/>
      <c r="E812" s="189"/>
      <c r="F812" s="189"/>
      <c r="G812" s="189"/>
      <c r="H812" s="189"/>
      <c r="I812" s="189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  <c r="V812" s="189"/>
      <c r="W812" s="189"/>
      <c r="X812" s="189"/>
      <c r="Y812" s="189"/>
      <c r="Z812" s="189"/>
    </row>
    <row r="813">
      <c r="A813" s="189"/>
      <c r="B813" s="189"/>
      <c r="C813" s="189"/>
      <c r="D813" s="189"/>
      <c r="E813" s="189"/>
      <c r="F813" s="189"/>
      <c r="G813" s="189"/>
      <c r="H813" s="189"/>
      <c r="I813" s="189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89"/>
      <c r="Z813" s="189"/>
    </row>
    <row r="814">
      <c r="A814" s="189"/>
      <c r="B814" s="189"/>
      <c r="C814" s="189"/>
      <c r="D814" s="189"/>
      <c r="E814" s="189"/>
      <c r="F814" s="189"/>
      <c r="G814" s="189"/>
      <c r="H814" s="189"/>
      <c r="I814" s="189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  <c r="V814" s="189"/>
      <c r="W814" s="189"/>
      <c r="X814" s="189"/>
      <c r="Y814" s="189"/>
      <c r="Z814" s="189"/>
    </row>
    <row r="815">
      <c r="A815" s="189"/>
      <c r="B815" s="189"/>
      <c r="C815" s="189"/>
      <c r="D815" s="189"/>
      <c r="E815" s="189"/>
      <c r="F815" s="189"/>
      <c r="G815" s="189"/>
      <c r="H815" s="189"/>
      <c r="I815" s="189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  <c r="V815" s="189"/>
      <c r="W815" s="189"/>
      <c r="X815" s="189"/>
      <c r="Y815" s="189"/>
      <c r="Z815" s="189"/>
    </row>
    <row r="816">
      <c r="A816" s="189"/>
      <c r="B816" s="189"/>
      <c r="C816" s="189"/>
      <c r="D816" s="189"/>
      <c r="E816" s="189"/>
      <c r="F816" s="189"/>
      <c r="G816" s="189"/>
      <c r="H816" s="189"/>
      <c r="I816" s="189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</row>
    <row r="817">
      <c r="A817" s="189"/>
      <c r="B817" s="189"/>
      <c r="C817" s="189"/>
      <c r="D817" s="189"/>
      <c r="E817" s="189"/>
      <c r="F817" s="189"/>
      <c r="G817" s="189"/>
      <c r="H817" s="189"/>
      <c r="I817" s="189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</row>
    <row r="818">
      <c r="A818" s="189"/>
      <c r="B818" s="189"/>
      <c r="C818" s="189"/>
      <c r="D818" s="189"/>
      <c r="E818" s="189"/>
      <c r="F818" s="189"/>
      <c r="G818" s="189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</row>
    <row r="819">
      <c r="A819" s="189"/>
      <c r="B819" s="189"/>
      <c r="C819" s="189"/>
      <c r="D819" s="189"/>
      <c r="E819" s="189"/>
      <c r="F819" s="189"/>
      <c r="G819" s="189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</row>
    <row r="820">
      <c r="A820" s="189"/>
      <c r="B820" s="189"/>
      <c r="C820" s="189"/>
      <c r="D820" s="189"/>
      <c r="E820" s="189"/>
      <c r="F820" s="189"/>
      <c r="G820" s="189"/>
      <c r="H820" s="189"/>
      <c r="I820" s="189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</row>
    <row r="821">
      <c r="A821" s="189"/>
      <c r="B821" s="189"/>
      <c r="C821" s="189"/>
      <c r="D821" s="189"/>
      <c r="E821" s="189"/>
      <c r="F821" s="189"/>
      <c r="G821" s="189"/>
      <c r="H821" s="189"/>
      <c r="I821" s="189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</row>
    <row r="822">
      <c r="A822" s="189"/>
      <c r="B822" s="189"/>
      <c r="C822" s="189"/>
      <c r="D822" s="189"/>
      <c r="E822" s="189"/>
      <c r="F822" s="189"/>
      <c r="G822" s="189"/>
      <c r="H822" s="189"/>
      <c r="I822" s="189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</row>
    <row r="823">
      <c r="A823" s="189"/>
      <c r="B823" s="189"/>
      <c r="C823" s="189"/>
      <c r="D823" s="189"/>
      <c r="E823" s="189"/>
      <c r="F823" s="189"/>
      <c r="G823" s="189"/>
      <c r="H823" s="189"/>
      <c r="I823" s="189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</row>
    <row r="824">
      <c r="A824" s="189"/>
      <c r="B824" s="189"/>
      <c r="C824" s="189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  <c r="V824" s="189"/>
      <c r="W824" s="189"/>
      <c r="X824" s="189"/>
      <c r="Y824" s="189"/>
      <c r="Z824" s="189"/>
    </row>
    <row r="825">
      <c r="A825" s="189"/>
      <c r="B825" s="189"/>
      <c r="C825" s="189"/>
      <c r="D825" s="189"/>
      <c r="E825" s="189"/>
      <c r="F825" s="189"/>
      <c r="G825" s="189"/>
      <c r="H825" s="189"/>
      <c r="I825" s="189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  <c r="V825" s="189"/>
      <c r="W825" s="189"/>
      <c r="X825" s="189"/>
      <c r="Y825" s="189"/>
      <c r="Z825" s="189"/>
    </row>
    <row r="826">
      <c r="A826" s="189"/>
      <c r="B826" s="189"/>
      <c r="C826" s="189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</row>
    <row r="827">
      <c r="A827" s="189"/>
      <c r="B827" s="189"/>
      <c r="C827" s="189"/>
      <c r="D827" s="189"/>
      <c r="E827" s="189"/>
      <c r="F827" s="189"/>
      <c r="G827" s="189"/>
      <c r="H827" s="189"/>
      <c r="I827" s="189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  <c r="V827" s="189"/>
      <c r="W827" s="189"/>
      <c r="X827" s="189"/>
      <c r="Y827" s="189"/>
      <c r="Z827" s="189"/>
    </row>
    <row r="828">
      <c r="A828" s="189"/>
      <c r="B828" s="189"/>
      <c r="C828" s="189"/>
      <c r="D828" s="189"/>
      <c r="E828" s="189"/>
      <c r="F828" s="189"/>
      <c r="G828" s="189"/>
      <c r="H828" s="189"/>
      <c r="I828" s="189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  <c r="V828" s="189"/>
      <c r="W828" s="189"/>
      <c r="X828" s="189"/>
      <c r="Y828" s="189"/>
      <c r="Z828" s="189"/>
    </row>
    <row r="829">
      <c r="A829" s="189"/>
      <c r="B829" s="189"/>
      <c r="C829" s="189"/>
      <c r="D829" s="189"/>
      <c r="E829" s="189"/>
      <c r="F829" s="189"/>
      <c r="G829" s="189"/>
      <c r="H829" s="189"/>
      <c r="I829" s="189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</row>
    <row r="830">
      <c r="A830" s="189"/>
      <c r="B830" s="189"/>
      <c r="C830" s="189"/>
      <c r="D830" s="189"/>
      <c r="E830" s="189"/>
      <c r="F830" s="189"/>
      <c r="G830" s="189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</row>
    <row r="831">
      <c r="A831" s="189"/>
      <c r="B831" s="189"/>
      <c r="C831" s="189"/>
      <c r="D831" s="189"/>
      <c r="E831" s="189"/>
      <c r="F831" s="189"/>
      <c r="G831" s="189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</row>
    <row r="832">
      <c r="A832" s="189"/>
      <c r="B832" s="189"/>
      <c r="C832" s="189"/>
      <c r="D832" s="189"/>
      <c r="E832" s="189"/>
      <c r="F832" s="189"/>
      <c r="G832" s="189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</row>
    <row r="833">
      <c r="A833" s="189"/>
      <c r="B833" s="189"/>
      <c r="C833" s="189"/>
      <c r="D833" s="189"/>
      <c r="E833" s="189"/>
      <c r="F833" s="189"/>
      <c r="G833" s="189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</row>
    <row r="834">
      <c r="A834" s="189"/>
      <c r="B834" s="189"/>
      <c r="C834" s="189"/>
      <c r="D834" s="189"/>
      <c r="E834" s="189"/>
      <c r="F834" s="189"/>
      <c r="G834" s="189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</row>
    <row r="835">
      <c r="A835" s="189"/>
      <c r="B835" s="189"/>
      <c r="C835" s="189"/>
      <c r="D835" s="189"/>
      <c r="E835" s="189"/>
      <c r="F835" s="189"/>
      <c r="G835" s="189"/>
      <c r="H835" s="189"/>
      <c r="I835" s="189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</row>
    <row r="836">
      <c r="A836" s="189"/>
      <c r="B836" s="189"/>
      <c r="C836" s="189"/>
      <c r="D836" s="189"/>
      <c r="E836" s="189"/>
      <c r="F836" s="189"/>
      <c r="G836" s="189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</row>
    <row r="837">
      <c r="A837" s="189"/>
      <c r="B837" s="189"/>
      <c r="C837" s="189"/>
      <c r="D837" s="189"/>
      <c r="E837" s="189"/>
      <c r="F837" s="189"/>
      <c r="G837" s="189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</row>
    <row r="838">
      <c r="A838" s="189"/>
      <c r="B838" s="189"/>
      <c r="C838" s="189"/>
      <c r="D838" s="189"/>
      <c r="E838" s="189"/>
      <c r="F838" s="189"/>
      <c r="G838" s="189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</row>
    <row r="839">
      <c r="A839" s="189"/>
      <c r="B839" s="189"/>
      <c r="C839" s="189"/>
      <c r="D839" s="189"/>
      <c r="E839" s="189"/>
      <c r="F839" s="189"/>
      <c r="G839" s="189"/>
      <c r="H839" s="189"/>
      <c r="I839" s="189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</row>
    <row r="840">
      <c r="A840" s="189"/>
      <c r="B840" s="189"/>
      <c r="C840" s="189"/>
      <c r="D840" s="189"/>
      <c r="E840" s="189"/>
      <c r="F840" s="189"/>
      <c r="G840" s="189"/>
      <c r="H840" s="189"/>
      <c r="I840" s="189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</row>
    <row r="841">
      <c r="A841" s="189"/>
      <c r="B841" s="189"/>
      <c r="C841" s="189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</row>
    <row r="842">
      <c r="A842" s="189"/>
      <c r="B842" s="189"/>
      <c r="C842" s="189"/>
      <c r="D842" s="189"/>
      <c r="E842" s="189"/>
      <c r="F842" s="189"/>
      <c r="G842" s="189"/>
      <c r="H842" s="189"/>
      <c r="I842" s="189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  <c r="V842" s="189"/>
      <c r="W842" s="189"/>
      <c r="X842" s="189"/>
      <c r="Y842" s="189"/>
      <c r="Z842" s="189"/>
    </row>
    <row r="843">
      <c r="A843" s="189"/>
      <c r="B843" s="189"/>
      <c r="C843" s="189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  <c r="V843" s="189"/>
      <c r="W843" s="189"/>
      <c r="X843" s="189"/>
      <c r="Y843" s="189"/>
      <c r="Z843" s="189"/>
    </row>
    <row r="844">
      <c r="A844" s="189"/>
      <c r="B844" s="189"/>
      <c r="C844" s="189"/>
      <c r="D844" s="189"/>
      <c r="E844" s="189"/>
      <c r="F844" s="189"/>
      <c r="G844" s="189"/>
      <c r="H844" s="189"/>
      <c r="I844" s="189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  <c r="V844" s="189"/>
      <c r="W844" s="189"/>
      <c r="X844" s="189"/>
      <c r="Y844" s="189"/>
      <c r="Z844" s="189"/>
    </row>
    <row r="845">
      <c r="A845" s="189"/>
      <c r="B845" s="189"/>
      <c r="C845" s="189"/>
      <c r="D845" s="189"/>
      <c r="E845" s="189"/>
      <c r="F845" s="189"/>
      <c r="G845" s="189"/>
      <c r="H845" s="189"/>
      <c r="I845" s="189"/>
      <c r="J845" s="189"/>
      <c r="K845" s="189"/>
      <c r="L845" s="189"/>
      <c r="M845" s="189"/>
      <c r="N845" s="189"/>
      <c r="O845" s="189"/>
      <c r="P845" s="189"/>
      <c r="Q845" s="189"/>
      <c r="R845" s="189"/>
      <c r="S845" s="189"/>
      <c r="T845" s="189"/>
      <c r="U845" s="189"/>
      <c r="V845" s="189"/>
      <c r="W845" s="189"/>
      <c r="X845" s="189"/>
      <c r="Y845" s="189"/>
      <c r="Z845" s="189"/>
    </row>
    <row r="846">
      <c r="A846" s="189"/>
      <c r="B846" s="189"/>
      <c r="C846" s="189"/>
      <c r="D846" s="189"/>
      <c r="E846" s="189"/>
      <c r="F846" s="189"/>
      <c r="G846" s="189"/>
      <c r="H846" s="189"/>
      <c r="I846" s="189"/>
      <c r="J846" s="189"/>
      <c r="K846" s="189"/>
      <c r="L846" s="189"/>
      <c r="M846" s="189"/>
      <c r="N846" s="189"/>
      <c r="O846" s="189"/>
      <c r="P846" s="189"/>
      <c r="Q846" s="189"/>
      <c r="R846" s="189"/>
      <c r="S846" s="189"/>
      <c r="T846" s="189"/>
      <c r="U846" s="189"/>
      <c r="V846" s="189"/>
      <c r="W846" s="189"/>
      <c r="X846" s="189"/>
      <c r="Y846" s="189"/>
      <c r="Z846" s="189"/>
    </row>
    <row r="847">
      <c r="A847" s="189"/>
      <c r="B847" s="189"/>
      <c r="C847" s="189"/>
      <c r="D847" s="189"/>
      <c r="E847" s="189"/>
      <c r="F847" s="189"/>
      <c r="G847" s="189"/>
      <c r="H847" s="189"/>
      <c r="I847" s="189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  <c r="V847" s="189"/>
      <c r="W847" s="189"/>
      <c r="X847" s="189"/>
      <c r="Y847" s="189"/>
      <c r="Z847" s="189"/>
    </row>
    <row r="848">
      <c r="A848" s="189"/>
      <c r="B848" s="189"/>
      <c r="C848" s="189"/>
      <c r="D848" s="189"/>
      <c r="E848" s="189"/>
      <c r="F848" s="189"/>
      <c r="G848" s="189"/>
      <c r="H848" s="189"/>
      <c r="I848" s="189"/>
      <c r="J848" s="189"/>
      <c r="K848" s="189"/>
      <c r="L848" s="189"/>
      <c r="M848" s="189"/>
      <c r="N848" s="189"/>
      <c r="O848" s="189"/>
      <c r="P848" s="189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</row>
    <row r="849">
      <c r="A849" s="189"/>
      <c r="B849" s="189"/>
      <c r="C849" s="189"/>
      <c r="D849" s="189"/>
      <c r="E849" s="189"/>
      <c r="F849" s="189"/>
      <c r="G849" s="189"/>
      <c r="H849" s="189"/>
      <c r="I849" s="189"/>
      <c r="J849" s="189"/>
      <c r="K849" s="189"/>
      <c r="L849" s="189"/>
      <c r="M849" s="189"/>
      <c r="N849" s="189"/>
      <c r="O849" s="189"/>
      <c r="P849" s="189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</row>
    <row r="850">
      <c r="A850" s="189"/>
      <c r="B850" s="189"/>
      <c r="C850" s="189"/>
      <c r="D850" s="189"/>
      <c r="E850" s="189"/>
      <c r="F850" s="189"/>
      <c r="G850" s="189"/>
      <c r="H850" s="189"/>
      <c r="I850" s="189"/>
      <c r="J850" s="189"/>
      <c r="K850" s="189"/>
      <c r="L850" s="189"/>
      <c r="M850" s="189"/>
      <c r="N850" s="189"/>
      <c r="O850" s="189"/>
      <c r="P850" s="189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</row>
    <row r="851">
      <c r="A851" s="189"/>
      <c r="B851" s="189"/>
      <c r="C851" s="189"/>
      <c r="D851" s="189"/>
      <c r="E851" s="189"/>
      <c r="F851" s="189"/>
      <c r="G851" s="189"/>
      <c r="H851" s="189"/>
      <c r="I851" s="189"/>
      <c r="J851" s="189"/>
      <c r="K851" s="189"/>
      <c r="L851" s="189"/>
      <c r="M851" s="189"/>
      <c r="N851" s="189"/>
      <c r="O851" s="189"/>
      <c r="P851" s="189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</row>
    <row r="852">
      <c r="A852" s="189"/>
      <c r="B852" s="189"/>
      <c r="C852" s="189"/>
      <c r="D852" s="189"/>
      <c r="E852" s="189"/>
      <c r="F852" s="189"/>
      <c r="G852" s="189"/>
      <c r="H852" s="189"/>
      <c r="I852" s="189"/>
      <c r="J852" s="189"/>
      <c r="K852" s="189"/>
      <c r="L852" s="189"/>
      <c r="M852" s="189"/>
      <c r="N852" s="189"/>
      <c r="O852" s="189"/>
      <c r="P852" s="189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</row>
    <row r="853">
      <c r="A853" s="189"/>
      <c r="B853" s="189"/>
      <c r="C853" s="189"/>
      <c r="D853" s="189"/>
      <c r="E853" s="189"/>
      <c r="F853" s="189"/>
      <c r="G853" s="189"/>
      <c r="H853" s="189"/>
      <c r="I853" s="189"/>
      <c r="J853" s="189"/>
      <c r="K853" s="189"/>
      <c r="L853" s="189"/>
      <c r="M853" s="189"/>
      <c r="N853" s="189"/>
      <c r="O853" s="189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</row>
    <row r="854">
      <c r="A854" s="189"/>
      <c r="B854" s="189"/>
      <c r="C854" s="189"/>
      <c r="D854" s="189"/>
      <c r="E854" s="189"/>
      <c r="F854" s="189"/>
      <c r="G854" s="189"/>
      <c r="H854" s="189"/>
      <c r="I854" s="189"/>
      <c r="J854" s="189"/>
      <c r="K854" s="189"/>
      <c r="L854" s="189"/>
      <c r="M854" s="189"/>
      <c r="N854" s="189"/>
      <c r="O854" s="189"/>
      <c r="P854" s="189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</row>
    <row r="855">
      <c r="A855" s="189"/>
      <c r="B855" s="189"/>
      <c r="C855" s="189"/>
      <c r="D855" s="189"/>
      <c r="E855" s="189"/>
      <c r="F855" s="189"/>
      <c r="G855" s="189"/>
      <c r="H855" s="189"/>
      <c r="I855" s="189"/>
      <c r="J855" s="189"/>
      <c r="K855" s="189"/>
      <c r="L855" s="189"/>
      <c r="M855" s="189"/>
      <c r="N855" s="189"/>
      <c r="O855" s="189"/>
      <c r="P855" s="189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</row>
    <row r="856">
      <c r="A856" s="189"/>
      <c r="B856" s="189"/>
      <c r="C856" s="189"/>
      <c r="D856" s="189"/>
      <c r="E856" s="189"/>
      <c r="F856" s="189"/>
      <c r="G856" s="189"/>
      <c r="H856" s="189"/>
      <c r="I856" s="189"/>
      <c r="J856" s="189"/>
      <c r="K856" s="189"/>
      <c r="L856" s="189"/>
      <c r="M856" s="189"/>
      <c r="N856" s="189"/>
      <c r="O856" s="189"/>
      <c r="P856" s="189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</row>
    <row r="857">
      <c r="A857" s="189"/>
      <c r="B857" s="189"/>
      <c r="C857" s="189"/>
      <c r="D857" s="189"/>
      <c r="E857" s="189"/>
      <c r="F857" s="189"/>
      <c r="G857" s="189"/>
      <c r="H857" s="189"/>
      <c r="I857" s="189"/>
      <c r="J857" s="189"/>
      <c r="K857" s="189"/>
      <c r="L857" s="189"/>
      <c r="M857" s="189"/>
      <c r="N857" s="189"/>
      <c r="O857" s="189"/>
      <c r="P857" s="189"/>
      <c r="Q857" s="189"/>
      <c r="R857" s="189"/>
      <c r="S857" s="189"/>
      <c r="T857" s="189"/>
      <c r="U857" s="189"/>
      <c r="V857" s="189"/>
      <c r="W857" s="189"/>
      <c r="X857" s="189"/>
      <c r="Y857" s="189"/>
      <c r="Z857" s="189"/>
    </row>
    <row r="858">
      <c r="A858" s="189"/>
      <c r="B858" s="189"/>
      <c r="C858" s="189"/>
      <c r="D858" s="189"/>
      <c r="E858" s="189"/>
      <c r="F858" s="189"/>
      <c r="G858" s="189"/>
      <c r="H858" s="189"/>
      <c r="I858" s="189"/>
      <c r="J858" s="189"/>
      <c r="K858" s="189"/>
      <c r="L858" s="189"/>
      <c r="M858" s="189"/>
      <c r="N858" s="189"/>
      <c r="O858" s="189"/>
      <c r="P858" s="189"/>
      <c r="Q858" s="189"/>
      <c r="R858" s="189"/>
      <c r="S858" s="189"/>
      <c r="T858" s="189"/>
      <c r="U858" s="189"/>
      <c r="V858" s="189"/>
      <c r="W858" s="189"/>
      <c r="X858" s="189"/>
      <c r="Y858" s="189"/>
      <c r="Z858" s="189"/>
    </row>
    <row r="859">
      <c r="A859" s="189"/>
      <c r="B859" s="189"/>
      <c r="C859" s="189"/>
      <c r="D859" s="189"/>
      <c r="E859" s="189"/>
      <c r="F859" s="189"/>
      <c r="G859" s="189"/>
      <c r="H859" s="189"/>
      <c r="I859" s="189"/>
      <c r="J859" s="189"/>
      <c r="K859" s="189"/>
      <c r="L859" s="189"/>
      <c r="M859" s="189"/>
      <c r="N859" s="189"/>
      <c r="O859" s="189"/>
      <c r="P859" s="189"/>
      <c r="Q859" s="189"/>
      <c r="R859" s="189"/>
      <c r="S859" s="189"/>
      <c r="T859" s="189"/>
      <c r="U859" s="189"/>
      <c r="V859" s="189"/>
      <c r="W859" s="189"/>
      <c r="X859" s="189"/>
      <c r="Y859" s="189"/>
      <c r="Z859" s="189"/>
    </row>
    <row r="860">
      <c r="A860" s="189"/>
      <c r="B860" s="189"/>
      <c r="C860" s="189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  <c r="N860" s="189"/>
      <c r="O860" s="189"/>
      <c r="P860" s="189"/>
      <c r="Q860" s="189"/>
      <c r="R860" s="189"/>
      <c r="S860" s="189"/>
      <c r="T860" s="189"/>
      <c r="U860" s="189"/>
      <c r="V860" s="189"/>
      <c r="W860" s="189"/>
      <c r="X860" s="189"/>
      <c r="Y860" s="189"/>
      <c r="Z860" s="189"/>
    </row>
    <row r="861">
      <c r="A861" s="189"/>
      <c r="B861" s="189"/>
      <c r="C861" s="189"/>
      <c r="D861" s="189"/>
      <c r="E861" s="189"/>
      <c r="F861" s="189"/>
      <c r="G861" s="189"/>
      <c r="H861" s="189"/>
      <c r="I861" s="189"/>
      <c r="J861" s="189"/>
      <c r="K861" s="189"/>
      <c r="L861" s="189"/>
      <c r="M861" s="189"/>
      <c r="N861" s="189"/>
      <c r="O861" s="189"/>
      <c r="P861" s="189"/>
      <c r="Q861" s="189"/>
      <c r="R861" s="189"/>
      <c r="S861" s="189"/>
      <c r="T861" s="189"/>
      <c r="U861" s="189"/>
      <c r="V861" s="189"/>
      <c r="W861" s="189"/>
      <c r="X861" s="189"/>
      <c r="Y861" s="189"/>
      <c r="Z861" s="189"/>
    </row>
    <row r="862">
      <c r="A862" s="189"/>
      <c r="B862" s="189"/>
      <c r="C862" s="189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  <c r="N862" s="189"/>
      <c r="O862" s="189"/>
      <c r="P862" s="189"/>
      <c r="Q862" s="189"/>
      <c r="R862" s="189"/>
      <c r="S862" s="189"/>
      <c r="T862" s="189"/>
      <c r="U862" s="189"/>
      <c r="V862" s="189"/>
      <c r="W862" s="189"/>
      <c r="X862" s="189"/>
      <c r="Y862" s="189"/>
      <c r="Z862" s="189"/>
    </row>
    <row r="863">
      <c r="A863" s="189"/>
      <c r="B863" s="189"/>
      <c r="C863" s="189"/>
      <c r="D863" s="189"/>
      <c r="E863" s="189"/>
      <c r="F863" s="189"/>
      <c r="G863" s="189"/>
      <c r="H863" s="189"/>
      <c r="I863" s="189"/>
      <c r="J863" s="189"/>
      <c r="K863" s="189"/>
      <c r="L863" s="189"/>
      <c r="M863" s="189"/>
      <c r="N863" s="189"/>
      <c r="O863" s="189"/>
      <c r="P863" s="189"/>
      <c r="Q863" s="189"/>
      <c r="R863" s="189"/>
      <c r="S863" s="189"/>
      <c r="T863" s="189"/>
      <c r="U863" s="189"/>
      <c r="V863" s="189"/>
      <c r="W863" s="189"/>
      <c r="X863" s="189"/>
      <c r="Y863" s="189"/>
      <c r="Z863" s="189"/>
    </row>
    <row r="864">
      <c r="A864" s="189"/>
      <c r="B864" s="189"/>
      <c r="C864" s="189"/>
      <c r="D864" s="189"/>
      <c r="E864" s="189"/>
      <c r="F864" s="189"/>
      <c r="G864" s="189"/>
      <c r="H864" s="189"/>
      <c r="I864" s="189"/>
      <c r="J864" s="189"/>
      <c r="K864" s="189"/>
      <c r="L864" s="189"/>
      <c r="M864" s="189"/>
      <c r="N864" s="189"/>
      <c r="O864" s="189"/>
      <c r="P864" s="189"/>
      <c r="Q864" s="189"/>
      <c r="R864" s="189"/>
      <c r="S864" s="189"/>
      <c r="T864" s="189"/>
      <c r="U864" s="189"/>
      <c r="V864" s="189"/>
      <c r="W864" s="189"/>
      <c r="X864" s="189"/>
      <c r="Y864" s="189"/>
      <c r="Z864" s="189"/>
    </row>
    <row r="865">
      <c r="A865" s="189"/>
      <c r="B865" s="189"/>
      <c r="C865" s="189"/>
      <c r="D865" s="189"/>
      <c r="E865" s="189"/>
      <c r="F865" s="189"/>
      <c r="G865" s="189"/>
      <c r="H865" s="189"/>
      <c r="I865" s="189"/>
      <c r="J865" s="189"/>
      <c r="K865" s="189"/>
      <c r="L865" s="189"/>
      <c r="M865" s="189"/>
      <c r="N865" s="189"/>
      <c r="O865" s="189"/>
      <c r="P865" s="189"/>
      <c r="Q865" s="189"/>
      <c r="R865" s="189"/>
      <c r="S865" s="189"/>
      <c r="T865" s="189"/>
      <c r="U865" s="189"/>
      <c r="V865" s="189"/>
      <c r="W865" s="189"/>
      <c r="X865" s="189"/>
      <c r="Y865" s="189"/>
      <c r="Z865" s="189"/>
    </row>
    <row r="866">
      <c r="A866" s="189"/>
      <c r="B866" s="189"/>
      <c r="C866" s="189"/>
      <c r="D866" s="189"/>
      <c r="E866" s="189"/>
      <c r="F866" s="189"/>
      <c r="G866" s="189"/>
      <c r="H866" s="189"/>
      <c r="I866" s="189"/>
      <c r="J866" s="189"/>
      <c r="K866" s="189"/>
      <c r="L866" s="189"/>
      <c r="M866" s="189"/>
      <c r="N866" s="189"/>
      <c r="O866" s="189"/>
      <c r="P866" s="189"/>
      <c r="Q866" s="189"/>
      <c r="R866" s="189"/>
      <c r="S866" s="189"/>
      <c r="T866" s="189"/>
      <c r="U866" s="189"/>
      <c r="V866" s="189"/>
      <c r="W866" s="189"/>
      <c r="X866" s="189"/>
      <c r="Y866" s="189"/>
      <c r="Z866" s="189"/>
    </row>
    <row r="867">
      <c r="A867" s="189"/>
      <c r="B867" s="189"/>
      <c r="C867" s="189"/>
      <c r="D867" s="189"/>
      <c r="E867" s="189"/>
      <c r="F867" s="189"/>
      <c r="G867" s="189"/>
      <c r="H867" s="189"/>
      <c r="I867" s="189"/>
      <c r="J867" s="189"/>
      <c r="K867" s="189"/>
      <c r="L867" s="189"/>
      <c r="M867" s="189"/>
      <c r="N867" s="189"/>
      <c r="O867" s="189"/>
      <c r="P867" s="189"/>
      <c r="Q867" s="189"/>
      <c r="R867" s="189"/>
      <c r="S867" s="189"/>
      <c r="T867" s="189"/>
      <c r="U867" s="189"/>
      <c r="V867" s="189"/>
      <c r="W867" s="189"/>
      <c r="X867" s="189"/>
      <c r="Y867" s="189"/>
      <c r="Z867" s="189"/>
    </row>
    <row r="868">
      <c r="A868" s="189"/>
      <c r="B868" s="189"/>
      <c r="C868" s="189"/>
      <c r="D868" s="189"/>
      <c r="E868" s="189"/>
      <c r="F868" s="189"/>
      <c r="G868" s="189"/>
      <c r="H868" s="189"/>
      <c r="I868" s="189"/>
      <c r="J868" s="189"/>
      <c r="K868" s="189"/>
      <c r="L868" s="189"/>
      <c r="M868" s="189"/>
      <c r="N868" s="189"/>
      <c r="O868" s="189"/>
      <c r="P868" s="189"/>
      <c r="Q868" s="189"/>
      <c r="R868" s="189"/>
      <c r="S868" s="189"/>
      <c r="T868" s="189"/>
      <c r="U868" s="189"/>
      <c r="V868" s="189"/>
      <c r="W868" s="189"/>
      <c r="X868" s="189"/>
      <c r="Y868" s="189"/>
      <c r="Z868" s="189"/>
    </row>
    <row r="869">
      <c r="A869" s="189"/>
      <c r="B869" s="189"/>
      <c r="C869" s="189"/>
      <c r="D869" s="189"/>
      <c r="E869" s="189"/>
      <c r="F869" s="189"/>
      <c r="G869" s="189"/>
      <c r="H869" s="189"/>
      <c r="I869" s="189"/>
      <c r="J869" s="189"/>
      <c r="K869" s="189"/>
      <c r="L869" s="189"/>
      <c r="M869" s="189"/>
      <c r="N869" s="189"/>
      <c r="O869" s="189"/>
      <c r="P869" s="189"/>
      <c r="Q869" s="189"/>
      <c r="R869" s="189"/>
      <c r="S869" s="189"/>
      <c r="T869" s="189"/>
      <c r="U869" s="189"/>
      <c r="V869" s="189"/>
      <c r="W869" s="189"/>
      <c r="X869" s="189"/>
      <c r="Y869" s="189"/>
      <c r="Z869" s="189"/>
    </row>
    <row r="870">
      <c r="A870" s="189"/>
      <c r="B870" s="189"/>
      <c r="C870" s="189"/>
      <c r="D870" s="189"/>
      <c r="E870" s="189"/>
      <c r="F870" s="189"/>
      <c r="G870" s="189"/>
      <c r="H870" s="189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</row>
    <row r="871">
      <c r="A871" s="189"/>
      <c r="B871" s="189"/>
      <c r="C871" s="189"/>
      <c r="D871" s="189"/>
      <c r="E871" s="189"/>
      <c r="F871" s="189"/>
      <c r="G871" s="189"/>
      <c r="H871" s="189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</row>
    <row r="872">
      <c r="A872" s="189"/>
      <c r="B872" s="189"/>
      <c r="C872" s="189"/>
      <c r="D872" s="189"/>
      <c r="E872" s="189"/>
      <c r="F872" s="189"/>
      <c r="G872" s="189"/>
      <c r="H872" s="189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</row>
    <row r="873">
      <c r="A873" s="189"/>
      <c r="B873" s="189"/>
      <c r="C873" s="189"/>
      <c r="D873" s="189"/>
      <c r="E873" s="189"/>
      <c r="F873" s="189"/>
      <c r="G873" s="189"/>
      <c r="H873" s="189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</row>
    <row r="874">
      <c r="A874" s="189"/>
      <c r="B874" s="189"/>
      <c r="C874" s="189"/>
      <c r="D874" s="189"/>
      <c r="E874" s="189"/>
      <c r="F874" s="189"/>
      <c r="G874" s="189"/>
      <c r="H874" s="189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</row>
    <row r="875">
      <c r="A875" s="189"/>
      <c r="B875" s="189"/>
      <c r="C875" s="189"/>
      <c r="D875" s="189"/>
      <c r="E875" s="189"/>
      <c r="F875" s="189"/>
      <c r="G875" s="189"/>
      <c r="H875" s="189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</row>
    <row r="876">
      <c r="A876" s="189"/>
      <c r="B876" s="189"/>
      <c r="C876" s="189"/>
      <c r="D876" s="189"/>
      <c r="E876" s="189"/>
      <c r="F876" s="189"/>
      <c r="G876" s="189"/>
      <c r="H876" s="189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</row>
    <row r="877">
      <c r="A877" s="189"/>
      <c r="B877" s="189"/>
      <c r="C877" s="189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</row>
    <row r="878">
      <c r="A878" s="189"/>
      <c r="B878" s="189"/>
      <c r="C878" s="189"/>
      <c r="D878" s="189"/>
      <c r="E878" s="189"/>
      <c r="F878" s="189"/>
      <c r="G878" s="189"/>
      <c r="H878" s="189"/>
      <c r="I878" s="189"/>
      <c r="J878" s="189"/>
      <c r="K878" s="189"/>
      <c r="L878" s="189"/>
      <c r="M878" s="189"/>
      <c r="N878" s="189"/>
      <c r="O878" s="189"/>
      <c r="P878" s="189"/>
      <c r="Q878" s="189"/>
      <c r="R878" s="189"/>
      <c r="S878" s="189"/>
      <c r="T878" s="189"/>
      <c r="U878" s="189"/>
      <c r="V878" s="189"/>
      <c r="W878" s="189"/>
      <c r="X878" s="189"/>
      <c r="Y878" s="189"/>
      <c r="Z878" s="189"/>
    </row>
    <row r="879">
      <c r="A879" s="189"/>
      <c r="B879" s="189"/>
      <c r="C879" s="189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  <c r="N879" s="189"/>
      <c r="O879" s="189"/>
      <c r="P879" s="189"/>
      <c r="Q879" s="189"/>
      <c r="R879" s="189"/>
      <c r="S879" s="189"/>
      <c r="T879" s="189"/>
      <c r="U879" s="189"/>
      <c r="V879" s="189"/>
      <c r="W879" s="189"/>
      <c r="X879" s="189"/>
      <c r="Y879" s="189"/>
      <c r="Z879" s="189"/>
    </row>
    <row r="880">
      <c r="A880" s="189"/>
      <c r="B880" s="189"/>
      <c r="C880" s="189"/>
      <c r="D880" s="189"/>
      <c r="E880" s="189"/>
      <c r="F880" s="189"/>
      <c r="G880" s="189"/>
      <c r="H880" s="189"/>
      <c r="I880" s="189"/>
      <c r="J880" s="189"/>
      <c r="K880" s="189"/>
      <c r="L880" s="189"/>
      <c r="M880" s="189"/>
      <c r="N880" s="189"/>
      <c r="O880" s="189"/>
      <c r="P880" s="189"/>
      <c r="Q880" s="189"/>
      <c r="R880" s="189"/>
      <c r="S880" s="189"/>
      <c r="T880" s="189"/>
      <c r="U880" s="189"/>
      <c r="V880" s="189"/>
      <c r="W880" s="189"/>
      <c r="X880" s="189"/>
      <c r="Y880" s="189"/>
      <c r="Z880" s="189"/>
    </row>
    <row r="881">
      <c r="A881" s="189"/>
      <c r="B881" s="189"/>
      <c r="C881" s="189"/>
      <c r="D881" s="189"/>
      <c r="E881" s="189"/>
      <c r="F881" s="189"/>
      <c r="G881" s="189"/>
      <c r="H881" s="189"/>
      <c r="I881" s="189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  <c r="V881" s="189"/>
      <c r="W881" s="189"/>
      <c r="X881" s="189"/>
      <c r="Y881" s="189"/>
      <c r="Z881" s="189"/>
    </row>
    <row r="882">
      <c r="A882" s="189"/>
      <c r="B882" s="189"/>
      <c r="C882" s="189"/>
      <c r="D882" s="189"/>
      <c r="E882" s="189"/>
      <c r="F882" s="189"/>
      <c r="G882" s="189"/>
      <c r="H882" s="189"/>
      <c r="I882" s="189"/>
      <c r="J882" s="189"/>
      <c r="K882" s="189"/>
      <c r="L882" s="189"/>
      <c r="M882" s="189"/>
      <c r="N882" s="189"/>
      <c r="O882" s="189"/>
      <c r="P882" s="189"/>
      <c r="Q882" s="189"/>
      <c r="R882" s="189"/>
      <c r="S882" s="189"/>
      <c r="T882" s="189"/>
      <c r="U882" s="189"/>
      <c r="V882" s="189"/>
      <c r="W882" s="189"/>
      <c r="X882" s="189"/>
      <c r="Y882" s="189"/>
      <c r="Z882" s="189"/>
    </row>
    <row r="883">
      <c r="A883" s="189"/>
      <c r="B883" s="189"/>
      <c r="C883" s="189"/>
      <c r="D883" s="189"/>
      <c r="E883" s="189"/>
      <c r="F883" s="189"/>
      <c r="G883" s="189"/>
      <c r="H883" s="189"/>
      <c r="I883" s="189"/>
      <c r="J883" s="189"/>
      <c r="K883" s="189"/>
      <c r="L883" s="189"/>
      <c r="M883" s="189"/>
      <c r="N883" s="189"/>
      <c r="O883" s="189"/>
      <c r="P883" s="189"/>
      <c r="Q883" s="189"/>
      <c r="R883" s="189"/>
      <c r="S883" s="189"/>
      <c r="T883" s="189"/>
      <c r="U883" s="189"/>
      <c r="V883" s="189"/>
      <c r="W883" s="189"/>
      <c r="X883" s="189"/>
      <c r="Y883" s="189"/>
      <c r="Z883" s="189"/>
    </row>
    <row r="884">
      <c r="A884" s="189"/>
      <c r="B884" s="189"/>
      <c r="C884" s="189"/>
      <c r="D884" s="189"/>
      <c r="E884" s="189"/>
      <c r="F884" s="189"/>
      <c r="G884" s="189"/>
      <c r="H884" s="189"/>
      <c r="I884" s="189"/>
      <c r="J884" s="189"/>
      <c r="K884" s="189"/>
      <c r="L884" s="189"/>
      <c r="M884" s="189"/>
      <c r="N884" s="189"/>
      <c r="O884" s="189"/>
      <c r="P884" s="189"/>
      <c r="Q884" s="189"/>
      <c r="R884" s="189"/>
      <c r="S884" s="189"/>
      <c r="T884" s="189"/>
      <c r="U884" s="189"/>
      <c r="V884" s="189"/>
      <c r="W884" s="189"/>
      <c r="X884" s="189"/>
      <c r="Y884" s="189"/>
      <c r="Z884" s="189"/>
    </row>
    <row r="885">
      <c r="A885" s="189"/>
      <c r="B885" s="189"/>
      <c r="C885" s="189"/>
      <c r="D885" s="189"/>
      <c r="E885" s="189"/>
      <c r="F885" s="189"/>
      <c r="G885" s="189"/>
      <c r="H885" s="189"/>
      <c r="I885" s="189"/>
      <c r="J885" s="189"/>
      <c r="K885" s="189"/>
      <c r="L885" s="189"/>
      <c r="M885" s="189"/>
      <c r="N885" s="189"/>
      <c r="O885" s="189"/>
      <c r="P885" s="189"/>
      <c r="Q885" s="189"/>
      <c r="R885" s="189"/>
      <c r="S885" s="189"/>
      <c r="T885" s="189"/>
      <c r="U885" s="189"/>
      <c r="V885" s="189"/>
      <c r="W885" s="189"/>
      <c r="X885" s="189"/>
      <c r="Y885" s="189"/>
      <c r="Z885" s="189"/>
    </row>
    <row r="886">
      <c r="A886" s="189"/>
      <c r="B886" s="189"/>
      <c r="C886" s="189"/>
      <c r="D886" s="189"/>
      <c r="E886" s="189"/>
      <c r="F886" s="189"/>
      <c r="G886" s="189"/>
      <c r="H886" s="189"/>
      <c r="I886" s="189"/>
      <c r="J886" s="189"/>
      <c r="K886" s="189"/>
      <c r="L886" s="189"/>
      <c r="M886" s="189"/>
      <c r="N886" s="189"/>
      <c r="O886" s="189"/>
      <c r="P886" s="189"/>
      <c r="Q886" s="189"/>
      <c r="R886" s="189"/>
      <c r="S886" s="189"/>
      <c r="T886" s="189"/>
      <c r="U886" s="189"/>
      <c r="V886" s="189"/>
      <c r="W886" s="189"/>
      <c r="X886" s="189"/>
      <c r="Y886" s="189"/>
      <c r="Z886" s="189"/>
    </row>
    <row r="887">
      <c r="A887" s="189"/>
      <c r="B887" s="189"/>
      <c r="C887" s="189"/>
      <c r="D887" s="189"/>
      <c r="E887" s="189"/>
      <c r="F887" s="189"/>
      <c r="G887" s="189"/>
      <c r="H887" s="189"/>
      <c r="I887" s="189"/>
      <c r="J887" s="189"/>
      <c r="K887" s="189"/>
      <c r="L887" s="189"/>
      <c r="M887" s="189"/>
      <c r="N887" s="189"/>
      <c r="O887" s="189"/>
      <c r="P887" s="189"/>
      <c r="Q887" s="189"/>
      <c r="R887" s="189"/>
      <c r="S887" s="189"/>
      <c r="T887" s="189"/>
      <c r="U887" s="189"/>
      <c r="V887" s="189"/>
      <c r="W887" s="189"/>
      <c r="X887" s="189"/>
      <c r="Y887" s="189"/>
      <c r="Z887" s="189"/>
    </row>
    <row r="888">
      <c r="A888" s="189"/>
      <c r="B888" s="189"/>
      <c r="C888" s="189"/>
      <c r="D888" s="189"/>
      <c r="E888" s="189"/>
      <c r="F888" s="189"/>
      <c r="G888" s="189"/>
      <c r="H888" s="189"/>
      <c r="I888" s="189"/>
      <c r="J888" s="189"/>
      <c r="K888" s="189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</row>
    <row r="889">
      <c r="A889" s="189"/>
      <c r="B889" s="189"/>
      <c r="C889" s="189"/>
      <c r="D889" s="189"/>
      <c r="E889" s="189"/>
      <c r="F889" s="189"/>
      <c r="G889" s="189"/>
      <c r="H889" s="189"/>
      <c r="I889" s="189"/>
      <c r="J889" s="189"/>
      <c r="K889" s="189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</row>
    <row r="890">
      <c r="A890" s="189"/>
      <c r="B890" s="189"/>
      <c r="C890" s="189"/>
      <c r="D890" s="189"/>
      <c r="E890" s="189"/>
      <c r="F890" s="189"/>
      <c r="G890" s="189"/>
      <c r="H890" s="189"/>
      <c r="I890" s="189"/>
      <c r="J890" s="189"/>
      <c r="K890" s="189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</row>
    <row r="891">
      <c r="A891" s="189"/>
      <c r="B891" s="189"/>
      <c r="C891" s="189"/>
      <c r="D891" s="189"/>
      <c r="E891" s="189"/>
      <c r="F891" s="189"/>
      <c r="G891" s="189"/>
      <c r="H891" s="189"/>
      <c r="I891" s="189"/>
      <c r="J891" s="189"/>
      <c r="K891" s="189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  <c r="V891" s="189"/>
      <c r="W891" s="189"/>
      <c r="X891" s="189"/>
      <c r="Y891" s="189"/>
      <c r="Z891" s="189"/>
    </row>
    <row r="892">
      <c r="A892" s="189"/>
      <c r="B892" s="189"/>
      <c r="C892" s="189"/>
      <c r="D892" s="189"/>
      <c r="E892" s="189"/>
      <c r="F892" s="189"/>
      <c r="G892" s="189"/>
      <c r="H892" s="189"/>
      <c r="I892" s="189"/>
      <c r="J892" s="189"/>
      <c r="K892" s="189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  <c r="V892" s="189"/>
      <c r="W892" s="189"/>
      <c r="X892" s="189"/>
      <c r="Y892" s="189"/>
      <c r="Z892" s="189"/>
    </row>
    <row r="893">
      <c r="A893" s="189"/>
      <c r="B893" s="189"/>
      <c r="C893" s="189"/>
      <c r="D893" s="189"/>
      <c r="E893" s="189"/>
      <c r="F893" s="189"/>
      <c r="G893" s="189"/>
      <c r="H893" s="189"/>
      <c r="I893" s="189"/>
      <c r="J893" s="189"/>
      <c r="K893" s="189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  <c r="V893" s="189"/>
      <c r="W893" s="189"/>
      <c r="X893" s="189"/>
      <c r="Y893" s="189"/>
      <c r="Z893" s="189"/>
    </row>
    <row r="894">
      <c r="A894" s="189"/>
      <c r="B894" s="189"/>
      <c r="C894" s="189"/>
      <c r="D894" s="189"/>
      <c r="E894" s="189"/>
      <c r="F894" s="189"/>
      <c r="G894" s="189"/>
      <c r="H894" s="189"/>
      <c r="I894" s="189"/>
      <c r="J894" s="189"/>
      <c r="K894" s="189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  <c r="V894" s="189"/>
      <c r="W894" s="189"/>
      <c r="X894" s="189"/>
      <c r="Y894" s="189"/>
      <c r="Z894" s="189"/>
    </row>
    <row r="895">
      <c r="A895" s="189"/>
      <c r="B895" s="189"/>
      <c r="C895" s="189"/>
      <c r="D895" s="189"/>
      <c r="E895" s="189"/>
      <c r="F895" s="189"/>
      <c r="G895" s="189"/>
      <c r="H895" s="189"/>
      <c r="I895" s="189"/>
      <c r="J895" s="189"/>
      <c r="K895" s="189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  <c r="V895" s="189"/>
      <c r="W895" s="189"/>
      <c r="X895" s="189"/>
      <c r="Y895" s="189"/>
      <c r="Z895" s="189"/>
    </row>
    <row r="896">
      <c r="A896" s="189"/>
      <c r="B896" s="189"/>
      <c r="C896" s="189"/>
      <c r="D896" s="189"/>
      <c r="E896" s="189"/>
      <c r="F896" s="189"/>
      <c r="G896" s="189"/>
      <c r="H896" s="189"/>
      <c r="I896" s="189"/>
      <c r="J896" s="189"/>
      <c r="K896" s="189"/>
      <c r="L896" s="189"/>
      <c r="M896" s="189"/>
      <c r="N896" s="189"/>
      <c r="O896" s="189"/>
      <c r="P896" s="189"/>
      <c r="Q896" s="189"/>
      <c r="R896" s="189"/>
      <c r="S896" s="189"/>
      <c r="T896" s="189"/>
      <c r="U896" s="189"/>
      <c r="V896" s="189"/>
      <c r="W896" s="189"/>
      <c r="X896" s="189"/>
      <c r="Y896" s="189"/>
      <c r="Z896" s="189"/>
    </row>
    <row r="897">
      <c r="A897" s="189"/>
      <c r="B897" s="189"/>
      <c r="C897" s="189"/>
      <c r="D897" s="189"/>
      <c r="E897" s="189"/>
      <c r="F897" s="189"/>
      <c r="G897" s="189"/>
      <c r="H897" s="189"/>
      <c r="I897" s="189"/>
      <c r="J897" s="189"/>
      <c r="K897" s="189"/>
      <c r="L897" s="189"/>
      <c r="M897" s="189"/>
      <c r="N897" s="189"/>
      <c r="O897" s="189"/>
      <c r="P897" s="189"/>
      <c r="Q897" s="189"/>
      <c r="R897" s="189"/>
      <c r="S897" s="189"/>
      <c r="T897" s="189"/>
      <c r="U897" s="189"/>
      <c r="V897" s="189"/>
      <c r="W897" s="189"/>
      <c r="X897" s="189"/>
      <c r="Y897" s="189"/>
      <c r="Z897" s="189"/>
    </row>
    <row r="898">
      <c r="A898" s="189"/>
      <c r="B898" s="189"/>
      <c r="C898" s="189"/>
      <c r="D898" s="189"/>
      <c r="E898" s="189"/>
      <c r="F898" s="189"/>
      <c r="G898" s="189"/>
      <c r="H898" s="189"/>
      <c r="I898" s="189"/>
      <c r="J898" s="189"/>
      <c r="K898" s="189"/>
      <c r="L898" s="189"/>
      <c r="M898" s="189"/>
      <c r="N898" s="189"/>
      <c r="O898" s="189"/>
      <c r="P898" s="189"/>
      <c r="Q898" s="189"/>
      <c r="R898" s="189"/>
      <c r="S898" s="189"/>
      <c r="T898" s="189"/>
      <c r="U898" s="189"/>
      <c r="V898" s="189"/>
      <c r="W898" s="189"/>
      <c r="X898" s="189"/>
      <c r="Y898" s="189"/>
      <c r="Z898" s="189"/>
    </row>
    <row r="899">
      <c r="A899" s="189"/>
      <c r="B899" s="189"/>
      <c r="C899" s="189"/>
      <c r="D899" s="189"/>
      <c r="E899" s="189"/>
      <c r="F899" s="189"/>
      <c r="G899" s="189"/>
      <c r="H899" s="189"/>
      <c r="I899" s="189"/>
      <c r="J899" s="189"/>
      <c r="K899" s="189"/>
      <c r="L899" s="189"/>
      <c r="M899" s="189"/>
      <c r="N899" s="189"/>
      <c r="O899" s="189"/>
      <c r="P899" s="189"/>
      <c r="Q899" s="189"/>
      <c r="R899" s="189"/>
      <c r="S899" s="189"/>
      <c r="T899" s="189"/>
      <c r="U899" s="189"/>
      <c r="V899" s="189"/>
      <c r="W899" s="189"/>
      <c r="X899" s="189"/>
      <c r="Y899" s="189"/>
      <c r="Z899" s="189"/>
    </row>
    <row r="900">
      <c r="A900" s="189"/>
      <c r="B900" s="189"/>
      <c r="C900" s="189"/>
      <c r="D900" s="189"/>
      <c r="E900" s="189"/>
      <c r="F900" s="189"/>
      <c r="G900" s="189"/>
      <c r="H900" s="189"/>
      <c r="I900" s="189"/>
      <c r="J900" s="189"/>
      <c r="K900" s="189"/>
      <c r="L900" s="189"/>
      <c r="M900" s="189"/>
      <c r="N900" s="189"/>
      <c r="O900" s="189"/>
      <c r="P900" s="189"/>
      <c r="Q900" s="189"/>
      <c r="R900" s="189"/>
      <c r="S900" s="189"/>
      <c r="T900" s="189"/>
      <c r="U900" s="189"/>
      <c r="V900" s="189"/>
      <c r="W900" s="189"/>
      <c r="X900" s="189"/>
      <c r="Y900" s="189"/>
      <c r="Z900" s="189"/>
    </row>
    <row r="901">
      <c r="A901" s="189"/>
      <c r="B901" s="189"/>
      <c r="C901" s="189"/>
      <c r="D901" s="189"/>
      <c r="E901" s="189"/>
      <c r="F901" s="189"/>
      <c r="G901" s="189"/>
      <c r="H901" s="189"/>
      <c r="I901" s="189"/>
      <c r="J901" s="189"/>
      <c r="K901" s="189"/>
      <c r="L901" s="189"/>
      <c r="M901" s="189"/>
      <c r="N901" s="189"/>
      <c r="O901" s="189"/>
      <c r="P901" s="189"/>
      <c r="Q901" s="189"/>
      <c r="R901" s="189"/>
      <c r="S901" s="189"/>
      <c r="T901" s="189"/>
      <c r="U901" s="189"/>
      <c r="V901" s="189"/>
      <c r="W901" s="189"/>
      <c r="X901" s="189"/>
      <c r="Y901" s="189"/>
      <c r="Z901" s="189"/>
    </row>
    <row r="902">
      <c r="A902" s="189"/>
      <c r="B902" s="189"/>
      <c r="C902" s="189"/>
      <c r="D902" s="189"/>
      <c r="E902" s="189"/>
      <c r="F902" s="189"/>
      <c r="G902" s="189"/>
      <c r="H902" s="189"/>
      <c r="I902" s="189"/>
      <c r="J902" s="189"/>
      <c r="K902" s="189"/>
      <c r="L902" s="189"/>
      <c r="M902" s="189"/>
      <c r="N902" s="189"/>
      <c r="O902" s="189"/>
      <c r="P902" s="189"/>
      <c r="Q902" s="189"/>
      <c r="R902" s="189"/>
      <c r="S902" s="189"/>
      <c r="T902" s="189"/>
      <c r="U902" s="189"/>
      <c r="V902" s="189"/>
      <c r="W902" s="189"/>
      <c r="X902" s="189"/>
      <c r="Y902" s="189"/>
      <c r="Z902" s="189"/>
    </row>
    <row r="903">
      <c r="A903" s="189"/>
      <c r="B903" s="189"/>
      <c r="C903" s="189"/>
      <c r="D903" s="189"/>
      <c r="E903" s="189"/>
      <c r="F903" s="189"/>
      <c r="G903" s="189"/>
      <c r="H903" s="189"/>
      <c r="I903" s="189"/>
      <c r="J903" s="189"/>
      <c r="K903" s="189"/>
      <c r="L903" s="189"/>
      <c r="M903" s="189"/>
      <c r="N903" s="189"/>
      <c r="O903" s="189"/>
      <c r="P903" s="189"/>
      <c r="Q903" s="189"/>
      <c r="R903" s="189"/>
      <c r="S903" s="189"/>
      <c r="T903" s="189"/>
      <c r="U903" s="189"/>
      <c r="V903" s="189"/>
      <c r="W903" s="189"/>
      <c r="X903" s="189"/>
      <c r="Y903" s="189"/>
      <c r="Z903" s="189"/>
    </row>
    <row r="904">
      <c r="A904" s="189"/>
      <c r="B904" s="189"/>
      <c r="C904" s="189"/>
      <c r="D904" s="189"/>
      <c r="E904" s="189"/>
      <c r="F904" s="189"/>
      <c r="G904" s="189"/>
      <c r="H904" s="189"/>
      <c r="I904" s="189"/>
      <c r="J904" s="189"/>
      <c r="K904" s="189"/>
      <c r="L904" s="189"/>
      <c r="M904" s="189"/>
      <c r="N904" s="189"/>
      <c r="O904" s="189"/>
      <c r="P904" s="189"/>
      <c r="Q904" s="189"/>
      <c r="R904" s="189"/>
      <c r="S904" s="189"/>
      <c r="T904" s="189"/>
      <c r="U904" s="189"/>
      <c r="V904" s="189"/>
      <c r="W904" s="189"/>
      <c r="X904" s="189"/>
      <c r="Y904" s="189"/>
      <c r="Z904" s="189"/>
    </row>
    <row r="905">
      <c r="A905" s="189"/>
      <c r="B905" s="189"/>
      <c r="C905" s="189"/>
      <c r="D905" s="189"/>
      <c r="E905" s="189"/>
      <c r="F905" s="189"/>
      <c r="G905" s="189"/>
      <c r="H905" s="189"/>
      <c r="I905" s="189"/>
      <c r="J905" s="189"/>
      <c r="K905" s="189"/>
      <c r="L905" s="189"/>
      <c r="M905" s="189"/>
      <c r="N905" s="189"/>
      <c r="O905" s="189"/>
      <c r="P905" s="189"/>
      <c r="Q905" s="189"/>
      <c r="R905" s="189"/>
      <c r="S905" s="189"/>
      <c r="T905" s="189"/>
      <c r="U905" s="189"/>
      <c r="V905" s="189"/>
      <c r="W905" s="189"/>
      <c r="X905" s="189"/>
      <c r="Y905" s="189"/>
      <c r="Z905" s="189"/>
    </row>
    <row r="906">
      <c r="A906" s="189"/>
      <c r="B906" s="189"/>
      <c r="C906" s="189"/>
      <c r="D906" s="189"/>
      <c r="E906" s="189"/>
      <c r="F906" s="189"/>
      <c r="G906" s="189"/>
      <c r="H906" s="189"/>
      <c r="I906" s="189"/>
      <c r="J906" s="189"/>
      <c r="K906" s="189"/>
      <c r="L906" s="189"/>
      <c r="M906" s="189"/>
      <c r="N906" s="189"/>
      <c r="O906" s="189"/>
      <c r="P906" s="189"/>
      <c r="Q906" s="189"/>
      <c r="R906" s="189"/>
      <c r="S906" s="189"/>
      <c r="T906" s="189"/>
      <c r="U906" s="189"/>
      <c r="V906" s="189"/>
      <c r="W906" s="189"/>
      <c r="X906" s="189"/>
      <c r="Y906" s="189"/>
      <c r="Z906" s="189"/>
    </row>
    <row r="907">
      <c r="A907" s="189"/>
      <c r="B907" s="189"/>
      <c r="C907" s="189"/>
      <c r="D907" s="189"/>
      <c r="E907" s="189"/>
      <c r="F907" s="189"/>
      <c r="G907" s="189"/>
      <c r="H907" s="189"/>
      <c r="I907" s="189"/>
      <c r="J907" s="189"/>
      <c r="K907" s="189"/>
      <c r="L907" s="189"/>
      <c r="M907" s="189"/>
      <c r="N907" s="189"/>
      <c r="O907" s="189"/>
      <c r="P907" s="189"/>
      <c r="Q907" s="189"/>
      <c r="R907" s="189"/>
      <c r="S907" s="189"/>
      <c r="T907" s="189"/>
      <c r="U907" s="189"/>
      <c r="V907" s="189"/>
      <c r="W907" s="189"/>
      <c r="X907" s="189"/>
      <c r="Y907" s="189"/>
      <c r="Z907" s="189"/>
    </row>
    <row r="908">
      <c r="A908" s="189"/>
      <c r="B908" s="189"/>
      <c r="C908" s="189"/>
      <c r="D908" s="189"/>
      <c r="E908" s="189"/>
      <c r="F908" s="189"/>
      <c r="G908" s="189"/>
      <c r="H908" s="189"/>
      <c r="I908" s="189"/>
      <c r="J908" s="189"/>
      <c r="K908" s="189"/>
      <c r="L908" s="189"/>
      <c r="M908" s="189"/>
      <c r="N908" s="189"/>
      <c r="O908" s="189"/>
      <c r="P908" s="189"/>
      <c r="Q908" s="189"/>
      <c r="R908" s="189"/>
      <c r="S908" s="189"/>
      <c r="T908" s="189"/>
      <c r="U908" s="189"/>
      <c r="V908" s="189"/>
      <c r="W908" s="189"/>
      <c r="X908" s="189"/>
      <c r="Y908" s="189"/>
      <c r="Z908" s="189"/>
    </row>
    <row r="909">
      <c r="A909" s="189"/>
      <c r="B909" s="189"/>
      <c r="C909" s="189"/>
      <c r="D909" s="189"/>
      <c r="E909" s="189"/>
      <c r="F909" s="189"/>
      <c r="G909" s="189"/>
      <c r="H909" s="189"/>
      <c r="I909" s="189"/>
      <c r="J909" s="189"/>
      <c r="K909" s="189"/>
      <c r="L909" s="189"/>
      <c r="M909" s="189"/>
      <c r="N909" s="189"/>
      <c r="O909" s="189"/>
      <c r="P909" s="189"/>
      <c r="Q909" s="189"/>
      <c r="R909" s="189"/>
      <c r="S909" s="189"/>
      <c r="T909" s="189"/>
      <c r="U909" s="189"/>
      <c r="V909" s="189"/>
      <c r="W909" s="189"/>
      <c r="X909" s="189"/>
      <c r="Y909" s="189"/>
      <c r="Z909" s="189"/>
    </row>
    <row r="910">
      <c r="A910" s="189"/>
      <c r="B910" s="189"/>
      <c r="C910" s="189"/>
      <c r="D910" s="189"/>
      <c r="E910" s="189"/>
      <c r="F910" s="189"/>
      <c r="G910" s="189"/>
      <c r="H910" s="189"/>
      <c r="I910" s="189"/>
      <c r="J910" s="189"/>
      <c r="K910" s="189"/>
      <c r="L910" s="189"/>
      <c r="M910" s="189"/>
      <c r="N910" s="189"/>
      <c r="O910" s="189"/>
      <c r="P910" s="189"/>
      <c r="Q910" s="189"/>
      <c r="R910" s="189"/>
      <c r="S910" s="189"/>
      <c r="T910" s="189"/>
      <c r="U910" s="189"/>
      <c r="V910" s="189"/>
      <c r="W910" s="189"/>
      <c r="X910" s="189"/>
      <c r="Y910" s="189"/>
      <c r="Z910" s="189"/>
    </row>
    <row r="911">
      <c r="A911" s="189"/>
      <c r="B911" s="189"/>
      <c r="C911" s="189"/>
      <c r="D911" s="189"/>
      <c r="E911" s="189"/>
      <c r="F911" s="189"/>
      <c r="G911" s="189"/>
      <c r="H911" s="189"/>
      <c r="I911" s="189"/>
      <c r="J911" s="189"/>
      <c r="K911" s="189"/>
      <c r="L911" s="189"/>
      <c r="M911" s="189"/>
      <c r="N911" s="189"/>
      <c r="O911" s="189"/>
      <c r="P911" s="189"/>
      <c r="Q911" s="189"/>
      <c r="R911" s="189"/>
      <c r="S911" s="189"/>
      <c r="T911" s="189"/>
      <c r="U911" s="189"/>
      <c r="V911" s="189"/>
      <c r="W911" s="189"/>
      <c r="X911" s="189"/>
      <c r="Y911" s="189"/>
      <c r="Z911" s="189"/>
    </row>
    <row r="912">
      <c r="A912" s="189"/>
      <c r="B912" s="189"/>
      <c r="C912" s="189"/>
      <c r="D912" s="189"/>
      <c r="E912" s="189"/>
      <c r="F912" s="189"/>
      <c r="G912" s="189"/>
      <c r="H912" s="189"/>
      <c r="I912" s="189"/>
      <c r="J912" s="189"/>
      <c r="K912" s="189"/>
      <c r="L912" s="189"/>
      <c r="M912" s="189"/>
      <c r="N912" s="189"/>
      <c r="O912" s="189"/>
      <c r="P912" s="189"/>
      <c r="Q912" s="189"/>
      <c r="R912" s="189"/>
      <c r="S912" s="189"/>
      <c r="T912" s="189"/>
      <c r="U912" s="189"/>
      <c r="V912" s="189"/>
      <c r="W912" s="189"/>
      <c r="X912" s="189"/>
      <c r="Y912" s="189"/>
      <c r="Z912" s="189"/>
    </row>
    <row r="913">
      <c r="A913" s="189"/>
      <c r="B913" s="189"/>
      <c r="C913" s="189"/>
      <c r="D913" s="189"/>
      <c r="E913" s="189"/>
      <c r="F913" s="189"/>
      <c r="G913" s="189"/>
      <c r="H913" s="189"/>
      <c r="I913" s="189"/>
      <c r="J913" s="189"/>
      <c r="K913" s="189"/>
      <c r="L913" s="189"/>
      <c r="M913" s="189"/>
      <c r="N913" s="189"/>
      <c r="O913" s="189"/>
      <c r="P913" s="189"/>
      <c r="Q913" s="189"/>
      <c r="R913" s="189"/>
      <c r="S913" s="189"/>
      <c r="T913" s="189"/>
      <c r="U913" s="189"/>
      <c r="V913" s="189"/>
      <c r="W913" s="189"/>
      <c r="X913" s="189"/>
      <c r="Y913" s="189"/>
      <c r="Z913" s="189"/>
    </row>
    <row r="914">
      <c r="A914" s="189"/>
      <c r="B914" s="189"/>
      <c r="C914" s="189"/>
      <c r="D914" s="189"/>
      <c r="E914" s="189"/>
      <c r="F914" s="189"/>
      <c r="G914" s="189"/>
      <c r="H914" s="189"/>
      <c r="I914" s="189"/>
      <c r="J914" s="189"/>
      <c r="K914" s="189"/>
      <c r="L914" s="189"/>
      <c r="M914" s="189"/>
      <c r="N914" s="189"/>
      <c r="O914" s="189"/>
      <c r="P914" s="189"/>
      <c r="Q914" s="189"/>
      <c r="R914" s="189"/>
      <c r="S914" s="189"/>
      <c r="T914" s="189"/>
      <c r="U914" s="189"/>
      <c r="V914" s="189"/>
      <c r="W914" s="189"/>
      <c r="X914" s="189"/>
      <c r="Y914" s="189"/>
      <c r="Z914" s="189"/>
    </row>
    <row r="915">
      <c r="A915" s="189"/>
      <c r="B915" s="189"/>
      <c r="C915" s="189"/>
      <c r="D915" s="189"/>
      <c r="E915" s="189"/>
      <c r="F915" s="189"/>
      <c r="G915" s="189"/>
      <c r="H915" s="189"/>
      <c r="I915" s="189"/>
      <c r="J915" s="189"/>
      <c r="K915" s="189"/>
      <c r="L915" s="189"/>
      <c r="M915" s="189"/>
      <c r="N915" s="189"/>
      <c r="O915" s="189"/>
      <c r="P915" s="189"/>
      <c r="Q915" s="189"/>
      <c r="R915" s="189"/>
      <c r="S915" s="189"/>
      <c r="T915" s="189"/>
      <c r="U915" s="189"/>
      <c r="V915" s="189"/>
      <c r="W915" s="189"/>
      <c r="X915" s="189"/>
      <c r="Y915" s="189"/>
      <c r="Z915" s="189"/>
    </row>
    <row r="916">
      <c r="A916" s="189"/>
      <c r="B916" s="189"/>
      <c r="C916" s="189"/>
      <c r="D916" s="189"/>
      <c r="E916" s="189"/>
      <c r="F916" s="189"/>
      <c r="G916" s="189"/>
      <c r="H916" s="189"/>
      <c r="I916" s="189"/>
      <c r="J916" s="189"/>
      <c r="K916" s="189"/>
      <c r="L916" s="189"/>
      <c r="M916" s="189"/>
      <c r="N916" s="189"/>
      <c r="O916" s="189"/>
      <c r="P916" s="189"/>
      <c r="Q916" s="189"/>
      <c r="R916" s="189"/>
      <c r="S916" s="189"/>
      <c r="T916" s="189"/>
      <c r="U916" s="189"/>
      <c r="V916" s="189"/>
      <c r="W916" s="189"/>
      <c r="X916" s="189"/>
      <c r="Y916" s="189"/>
      <c r="Z916" s="189"/>
    </row>
    <row r="917">
      <c r="A917" s="189"/>
      <c r="B917" s="189"/>
      <c r="C917" s="189"/>
      <c r="D917" s="189"/>
      <c r="E917" s="189"/>
      <c r="F917" s="189"/>
      <c r="G917" s="189"/>
      <c r="H917" s="189"/>
      <c r="I917" s="189"/>
      <c r="J917" s="189"/>
      <c r="K917" s="189"/>
      <c r="L917" s="189"/>
      <c r="M917" s="189"/>
      <c r="N917" s="189"/>
      <c r="O917" s="189"/>
      <c r="P917" s="189"/>
      <c r="Q917" s="189"/>
      <c r="R917" s="189"/>
      <c r="S917" s="189"/>
      <c r="T917" s="189"/>
      <c r="U917" s="189"/>
      <c r="V917" s="189"/>
      <c r="W917" s="189"/>
      <c r="X917" s="189"/>
      <c r="Y917" s="189"/>
      <c r="Z917" s="189"/>
    </row>
    <row r="918">
      <c r="A918" s="189"/>
      <c r="B918" s="189"/>
      <c r="C918" s="189"/>
      <c r="D918" s="189"/>
      <c r="E918" s="189"/>
      <c r="F918" s="189"/>
      <c r="G918" s="189"/>
      <c r="H918" s="189"/>
      <c r="I918" s="189"/>
      <c r="J918" s="189"/>
      <c r="K918" s="189"/>
      <c r="L918" s="189"/>
      <c r="M918" s="189"/>
      <c r="N918" s="189"/>
      <c r="O918" s="189"/>
      <c r="P918" s="189"/>
      <c r="Q918" s="189"/>
      <c r="R918" s="189"/>
      <c r="S918" s="189"/>
      <c r="T918" s="189"/>
      <c r="U918" s="189"/>
      <c r="V918" s="189"/>
      <c r="W918" s="189"/>
      <c r="X918" s="189"/>
      <c r="Y918" s="189"/>
      <c r="Z918" s="189"/>
    </row>
    <row r="919">
      <c r="A919" s="189"/>
      <c r="B919" s="189"/>
      <c r="C919" s="189"/>
      <c r="D919" s="189"/>
      <c r="E919" s="189"/>
      <c r="F919" s="189"/>
      <c r="G919" s="189"/>
      <c r="H919" s="189"/>
      <c r="I919" s="189"/>
      <c r="J919" s="189"/>
      <c r="K919" s="189"/>
      <c r="L919" s="189"/>
      <c r="M919" s="189"/>
      <c r="N919" s="189"/>
      <c r="O919" s="189"/>
      <c r="P919" s="189"/>
      <c r="Q919" s="189"/>
      <c r="R919" s="189"/>
      <c r="S919" s="189"/>
      <c r="T919" s="189"/>
      <c r="U919" s="189"/>
      <c r="V919" s="189"/>
      <c r="W919" s="189"/>
      <c r="X919" s="189"/>
      <c r="Y919" s="189"/>
      <c r="Z919" s="189"/>
    </row>
    <row r="920">
      <c r="A920" s="189"/>
      <c r="B920" s="189"/>
      <c r="C920" s="189"/>
      <c r="D920" s="189"/>
      <c r="E920" s="189"/>
      <c r="F920" s="189"/>
      <c r="G920" s="189"/>
      <c r="H920" s="189"/>
      <c r="I920" s="189"/>
      <c r="J920" s="189"/>
      <c r="K920" s="189"/>
      <c r="L920" s="189"/>
      <c r="M920" s="189"/>
      <c r="N920" s="189"/>
      <c r="O920" s="189"/>
      <c r="P920" s="189"/>
      <c r="Q920" s="189"/>
      <c r="R920" s="189"/>
      <c r="S920" s="189"/>
      <c r="T920" s="189"/>
      <c r="U920" s="189"/>
      <c r="V920" s="189"/>
      <c r="W920" s="189"/>
      <c r="X920" s="189"/>
      <c r="Y920" s="189"/>
      <c r="Z920" s="189"/>
    </row>
    <row r="921">
      <c r="A921" s="189"/>
      <c r="B921" s="189"/>
      <c r="C921" s="189"/>
      <c r="D921" s="189"/>
      <c r="E921" s="189"/>
      <c r="F921" s="189"/>
      <c r="G921" s="189"/>
      <c r="H921" s="189"/>
      <c r="I921" s="189"/>
      <c r="J921" s="189"/>
      <c r="K921" s="189"/>
      <c r="L921" s="189"/>
      <c r="M921" s="189"/>
      <c r="N921" s="189"/>
      <c r="O921" s="189"/>
      <c r="P921" s="189"/>
      <c r="Q921" s="189"/>
      <c r="R921" s="189"/>
      <c r="S921" s="189"/>
      <c r="T921" s="189"/>
      <c r="U921" s="189"/>
      <c r="V921" s="189"/>
      <c r="W921" s="189"/>
      <c r="X921" s="189"/>
      <c r="Y921" s="189"/>
      <c r="Z921" s="189"/>
    </row>
    <row r="922">
      <c r="A922" s="189"/>
      <c r="B922" s="189"/>
      <c r="C922" s="189"/>
      <c r="D922" s="189"/>
      <c r="E922" s="189"/>
      <c r="F922" s="189"/>
      <c r="G922" s="189"/>
      <c r="H922" s="189"/>
      <c r="I922" s="189"/>
      <c r="J922" s="189"/>
      <c r="K922" s="189"/>
      <c r="L922" s="189"/>
      <c r="M922" s="189"/>
      <c r="N922" s="189"/>
      <c r="O922" s="189"/>
      <c r="P922" s="189"/>
      <c r="Q922" s="189"/>
      <c r="R922" s="189"/>
      <c r="S922" s="189"/>
      <c r="T922" s="189"/>
      <c r="U922" s="189"/>
      <c r="V922" s="189"/>
      <c r="W922" s="189"/>
      <c r="X922" s="189"/>
      <c r="Y922" s="189"/>
      <c r="Z922" s="189"/>
    </row>
    <row r="923">
      <c r="A923" s="189"/>
      <c r="B923" s="189"/>
      <c r="C923" s="189"/>
      <c r="D923" s="189"/>
      <c r="E923" s="189"/>
      <c r="F923" s="189"/>
      <c r="G923" s="189"/>
      <c r="H923" s="189"/>
      <c r="I923" s="189"/>
      <c r="J923" s="189"/>
      <c r="K923" s="189"/>
      <c r="L923" s="189"/>
      <c r="M923" s="189"/>
      <c r="N923" s="189"/>
      <c r="O923" s="189"/>
      <c r="P923" s="189"/>
      <c r="Q923" s="189"/>
      <c r="R923" s="189"/>
      <c r="S923" s="189"/>
      <c r="T923" s="189"/>
      <c r="U923" s="189"/>
      <c r="V923" s="189"/>
      <c r="W923" s="189"/>
      <c r="X923" s="189"/>
      <c r="Y923" s="189"/>
      <c r="Z923" s="189"/>
    </row>
    <row r="924">
      <c r="A924" s="189"/>
      <c r="B924" s="189"/>
      <c r="C924" s="189"/>
      <c r="D924" s="189"/>
      <c r="E924" s="189"/>
      <c r="F924" s="189"/>
      <c r="G924" s="189"/>
      <c r="H924" s="189"/>
      <c r="I924" s="189"/>
      <c r="J924" s="189"/>
      <c r="K924" s="189"/>
      <c r="L924" s="189"/>
      <c r="M924" s="189"/>
      <c r="N924" s="189"/>
      <c r="O924" s="189"/>
      <c r="P924" s="189"/>
      <c r="Q924" s="189"/>
      <c r="R924" s="189"/>
      <c r="S924" s="189"/>
      <c r="T924" s="189"/>
      <c r="U924" s="189"/>
      <c r="V924" s="189"/>
      <c r="W924" s="189"/>
      <c r="X924" s="189"/>
      <c r="Y924" s="189"/>
      <c r="Z924" s="189"/>
    </row>
    <row r="925">
      <c r="A925" s="189"/>
      <c r="B925" s="189"/>
      <c r="C925" s="189"/>
      <c r="D925" s="189"/>
      <c r="E925" s="189"/>
      <c r="F925" s="189"/>
      <c r="G925" s="189"/>
      <c r="H925" s="189"/>
      <c r="I925" s="189"/>
      <c r="J925" s="189"/>
      <c r="K925" s="189"/>
      <c r="L925" s="189"/>
      <c r="M925" s="189"/>
      <c r="N925" s="189"/>
      <c r="O925" s="189"/>
      <c r="P925" s="189"/>
      <c r="Q925" s="189"/>
      <c r="R925" s="189"/>
      <c r="S925" s="189"/>
      <c r="T925" s="189"/>
      <c r="U925" s="189"/>
      <c r="V925" s="189"/>
      <c r="W925" s="189"/>
      <c r="X925" s="189"/>
      <c r="Y925" s="189"/>
      <c r="Z925" s="189"/>
    </row>
    <row r="926">
      <c r="A926" s="189"/>
      <c r="B926" s="189"/>
      <c r="C926" s="189"/>
      <c r="D926" s="189"/>
      <c r="E926" s="189"/>
      <c r="F926" s="189"/>
      <c r="G926" s="189"/>
      <c r="H926" s="189"/>
      <c r="I926" s="189"/>
      <c r="J926" s="189"/>
      <c r="K926" s="189"/>
      <c r="L926" s="189"/>
      <c r="M926" s="189"/>
      <c r="N926" s="189"/>
      <c r="O926" s="189"/>
      <c r="P926" s="189"/>
      <c r="Q926" s="189"/>
      <c r="R926" s="189"/>
      <c r="S926" s="189"/>
      <c r="T926" s="189"/>
      <c r="U926" s="189"/>
      <c r="V926" s="189"/>
      <c r="W926" s="189"/>
      <c r="X926" s="189"/>
      <c r="Y926" s="189"/>
      <c r="Z926" s="189"/>
    </row>
    <row r="927">
      <c r="A927" s="189"/>
      <c r="B927" s="189"/>
      <c r="C927" s="189"/>
      <c r="D927" s="189"/>
      <c r="E927" s="189"/>
      <c r="F927" s="189"/>
      <c r="G927" s="189"/>
      <c r="H927" s="189"/>
      <c r="I927" s="189"/>
      <c r="J927" s="189"/>
      <c r="K927" s="189"/>
      <c r="L927" s="189"/>
      <c r="M927" s="189"/>
      <c r="N927" s="189"/>
      <c r="O927" s="189"/>
      <c r="P927" s="189"/>
      <c r="Q927" s="189"/>
      <c r="R927" s="189"/>
      <c r="S927" s="189"/>
      <c r="T927" s="189"/>
      <c r="U927" s="189"/>
      <c r="V927" s="189"/>
      <c r="W927" s="189"/>
      <c r="X927" s="189"/>
      <c r="Y927" s="189"/>
      <c r="Z927" s="189"/>
    </row>
    <row r="928">
      <c r="A928" s="189"/>
      <c r="B928" s="189"/>
      <c r="C928" s="189"/>
      <c r="D928" s="189"/>
      <c r="E928" s="189"/>
      <c r="F928" s="189"/>
      <c r="G928" s="189"/>
      <c r="H928" s="189"/>
      <c r="I928" s="189"/>
      <c r="J928" s="189"/>
      <c r="K928" s="189"/>
      <c r="L928" s="189"/>
      <c r="M928" s="189"/>
      <c r="N928" s="189"/>
      <c r="O928" s="189"/>
      <c r="P928" s="189"/>
      <c r="Q928" s="189"/>
      <c r="R928" s="189"/>
      <c r="S928" s="189"/>
      <c r="T928" s="189"/>
      <c r="U928" s="189"/>
      <c r="V928" s="189"/>
      <c r="W928" s="189"/>
      <c r="X928" s="189"/>
      <c r="Y928" s="189"/>
      <c r="Z928" s="189"/>
    </row>
    <row r="929">
      <c r="A929" s="189"/>
      <c r="B929" s="189"/>
      <c r="C929" s="189"/>
      <c r="D929" s="189"/>
      <c r="E929" s="189"/>
      <c r="F929" s="189"/>
      <c r="G929" s="189"/>
      <c r="H929" s="189"/>
      <c r="I929" s="189"/>
      <c r="J929" s="189"/>
      <c r="K929" s="189"/>
      <c r="L929" s="189"/>
      <c r="M929" s="189"/>
      <c r="N929" s="189"/>
      <c r="O929" s="189"/>
      <c r="P929" s="189"/>
      <c r="Q929" s="189"/>
      <c r="R929" s="189"/>
      <c r="S929" s="189"/>
      <c r="T929" s="189"/>
      <c r="U929" s="189"/>
      <c r="V929" s="189"/>
      <c r="W929" s="189"/>
      <c r="X929" s="189"/>
      <c r="Y929" s="189"/>
      <c r="Z929" s="189"/>
    </row>
    <row r="930">
      <c r="A930" s="189"/>
      <c r="B930" s="189"/>
      <c r="C930" s="189"/>
      <c r="D930" s="189"/>
      <c r="E930" s="189"/>
      <c r="F930" s="189"/>
      <c r="G930" s="189"/>
      <c r="H930" s="189"/>
      <c r="I930" s="189"/>
      <c r="J930" s="189"/>
      <c r="K930" s="189"/>
      <c r="L930" s="189"/>
      <c r="M930" s="189"/>
      <c r="N930" s="189"/>
      <c r="O930" s="189"/>
      <c r="P930" s="189"/>
      <c r="Q930" s="189"/>
      <c r="R930" s="189"/>
      <c r="S930" s="189"/>
      <c r="T930" s="189"/>
      <c r="U930" s="189"/>
      <c r="V930" s="189"/>
      <c r="W930" s="189"/>
      <c r="X930" s="189"/>
      <c r="Y930" s="189"/>
      <c r="Z930" s="189"/>
    </row>
    <row r="931">
      <c r="A931" s="189"/>
      <c r="B931" s="189"/>
      <c r="C931" s="189"/>
      <c r="D931" s="189"/>
      <c r="E931" s="189"/>
      <c r="F931" s="189"/>
      <c r="G931" s="189"/>
      <c r="H931" s="189"/>
      <c r="I931" s="189"/>
      <c r="J931" s="189"/>
      <c r="K931" s="189"/>
      <c r="L931" s="189"/>
      <c r="M931" s="189"/>
      <c r="N931" s="189"/>
      <c r="O931" s="189"/>
      <c r="P931" s="189"/>
      <c r="Q931" s="189"/>
      <c r="R931" s="189"/>
      <c r="S931" s="189"/>
      <c r="T931" s="189"/>
      <c r="U931" s="189"/>
      <c r="V931" s="189"/>
      <c r="W931" s="189"/>
      <c r="X931" s="189"/>
      <c r="Y931" s="189"/>
      <c r="Z931" s="189"/>
    </row>
    <row r="932">
      <c r="A932" s="189"/>
      <c r="B932" s="189"/>
      <c r="C932" s="189"/>
      <c r="D932" s="189"/>
      <c r="E932" s="189"/>
      <c r="F932" s="189"/>
      <c r="G932" s="189"/>
      <c r="H932" s="189"/>
      <c r="I932" s="189"/>
      <c r="J932" s="189"/>
      <c r="K932" s="189"/>
      <c r="L932" s="189"/>
      <c r="M932" s="189"/>
      <c r="N932" s="189"/>
      <c r="O932" s="189"/>
      <c r="P932" s="189"/>
      <c r="Q932" s="189"/>
      <c r="R932" s="189"/>
      <c r="S932" s="189"/>
      <c r="T932" s="189"/>
      <c r="U932" s="189"/>
      <c r="V932" s="189"/>
      <c r="W932" s="189"/>
      <c r="X932" s="189"/>
      <c r="Y932" s="189"/>
      <c r="Z932" s="189"/>
    </row>
    <row r="933">
      <c r="A933" s="189"/>
      <c r="B933" s="189"/>
      <c r="C933" s="189"/>
      <c r="D933" s="189"/>
      <c r="E933" s="189"/>
      <c r="F933" s="189"/>
      <c r="G933" s="189"/>
      <c r="H933" s="189"/>
      <c r="I933" s="189"/>
      <c r="J933" s="189"/>
      <c r="K933" s="189"/>
      <c r="L933" s="189"/>
      <c r="M933" s="189"/>
      <c r="N933" s="189"/>
      <c r="O933" s="189"/>
      <c r="P933" s="189"/>
      <c r="Q933" s="189"/>
      <c r="R933" s="189"/>
      <c r="S933" s="189"/>
      <c r="T933" s="189"/>
      <c r="U933" s="189"/>
      <c r="V933" s="189"/>
      <c r="W933" s="189"/>
      <c r="X933" s="189"/>
      <c r="Y933" s="189"/>
      <c r="Z933" s="189"/>
    </row>
    <row r="934">
      <c r="A934" s="189"/>
      <c r="B934" s="189"/>
      <c r="C934" s="189"/>
      <c r="D934" s="189"/>
      <c r="E934" s="189"/>
      <c r="F934" s="189"/>
      <c r="G934" s="189"/>
      <c r="H934" s="189"/>
      <c r="I934" s="189"/>
      <c r="J934" s="189"/>
      <c r="K934" s="189"/>
      <c r="L934" s="189"/>
      <c r="M934" s="189"/>
      <c r="N934" s="189"/>
      <c r="O934" s="189"/>
      <c r="P934" s="189"/>
      <c r="Q934" s="189"/>
      <c r="R934" s="189"/>
      <c r="S934" s="189"/>
      <c r="T934" s="189"/>
      <c r="U934" s="189"/>
      <c r="V934" s="189"/>
      <c r="W934" s="189"/>
      <c r="X934" s="189"/>
      <c r="Y934" s="189"/>
      <c r="Z934" s="189"/>
    </row>
    <row r="935">
      <c r="A935" s="189"/>
      <c r="B935" s="189"/>
      <c r="C935" s="189"/>
      <c r="D935" s="189"/>
      <c r="E935" s="189"/>
      <c r="F935" s="189"/>
      <c r="G935" s="189"/>
      <c r="H935" s="189"/>
      <c r="I935" s="189"/>
      <c r="J935" s="189"/>
      <c r="K935" s="189"/>
      <c r="L935" s="189"/>
      <c r="M935" s="189"/>
      <c r="N935" s="189"/>
      <c r="O935" s="189"/>
      <c r="P935" s="189"/>
      <c r="Q935" s="189"/>
      <c r="R935" s="189"/>
      <c r="S935" s="189"/>
      <c r="T935" s="189"/>
      <c r="U935" s="189"/>
      <c r="V935" s="189"/>
      <c r="W935" s="189"/>
      <c r="X935" s="189"/>
      <c r="Y935" s="189"/>
      <c r="Z935" s="189"/>
    </row>
    <row r="936">
      <c r="A936" s="189"/>
      <c r="B936" s="189"/>
      <c r="C936" s="189"/>
      <c r="D936" s="189"/>
      <c r="E936" s="189"/>
      <c r="F936" s="189"/>
      <c r="G936" s="189"/>
      <c r="H936" s="189"/>
      <c r="I936" s="189"/>
      <c r="J936" s="189"/>
      <c r="K936" s="189"/>
      <c r="L936" s="189"/>
      <c r="M936" s="189"/>
      <c r="N936" s="189"/>
      <c r="O936" s="189"/>
      <c r="P936" s="189"/>
      <c r="Q936" s="189"/>
      <c r="R936" s="189"/>
      <c r="S936" s="189"/>
      <c r="T936" s="189"/>
      <c r="U936" s="189"/>
      <c r="V936" s="189"/>
      <c r="W936" s="189"/>
      <c r="X936" s="189"/>
      <c r="Y936" s="189"/>
      <c r="Z936" s="189"/>
    </row>
    <row r="937">
      <c r="A937" s="189"/>
      <c r="B937" s="189"/>
      <c r="C937" s="189"/>
      <c r="D937" s="189"/>
      <c r="E937" s="189"/>
      <c r="F937" s="189"/>
      <c r="G937" s="189"/>
      <c r="H937" s="189"/>
      <c r="I937" s="189"/>
      <c r="J937" s="189"/>
      <c r="K937" s="189"/>
      <c r="L937" s="189"/>
      <c r="M937" s="189"/>
      <c r="N937" s="189"/>
      <c r="O937" s="189"/>
      <c r="P937" s="189"/>
      <c r="Q937" s="189"/>
      <c r="R937" s="189"/>
      <c r="S937" s="189"/>
      <c r="T937" s="189"/>
      <c r="U937" s="189"/>
      <c r="V937" s="189"/>
      <c r="W937" s="189"/>
      <c r="X937" s="189"/>
      <c r="Y937" s="189"/>
      <c r="Z937" s="189"/>
    </row>
    <row r="938">
      <c r="A938" s="189"/>
      <c r="B938" s="189"/>
      <c r="C938" s="189"/>
      <c r="D938" s="189"/>
      <c r="E938" s="189"/>
      <c r="F938" s="189"/>
      <c r="G938" s="189"/>
      <c r="H938" s="189"/>
      <c r="I938" s="189"/>
      <c r="J938" s="189"/>
      <c r="K938" s="189"/>
      <c r="L938" s="189"/>
      <c r="M938" s="189"/>
      <c r="N938" s="189"/>
      <c r="O938" s="189"/>
      <c r="P938" s="189"/>
      <c r="Q938" s="189"/>
      <c r="R938" s="189"/>
      <c r="S938" s="189"/>
      <c r="T938" s="189"/>
      <c r="U938" s="189"/>
      <c r="V938" s="189"/>
      <c r="W938" s="189"/>
      <c r="X938" s="189"/>
      <c r="Y938" s="189"/>
      <c r="Z938" s="189"/>
    </row>
    <row r="939">
      <c r="A939" s="189"/>
      <c r="B939" s="189"/>
      <c r="C939" s="189"/>
      <c r="D939" s="189"/>
      <c r="E939" s="189"/>
      <c r="F939" s="189"/>
      <c r="G939" s="189"/>
      <c r="H939" s="189"/>
      <c r="I939" s="189"/>
      <c r="J939" s="189"/>
      <c r="K939" s="189"/>
      <c r="L939" s="189"/>
      <c r="M939" s="189"/>
      <c r="N939" s="189"/>
      <c r="O939" s="189"/>
      <c r="P939" s="189"/>
      <c r="Q939" s="189"/>
      <c r="R939" s="189"/>
      <c r="S939" s="189"/>
      <c r="T939" s="189"/>
      <c r="U939" s="189"/>
      <c r="V939" s="189"/>
      <c r="W939" s="189"/>
      <c r="X939" s="189"/>
      <c r="Y939" s="189"/>
      <c r="Z939" s="189"/>
    </row>
    <row r="940">
      <c r="A940" s="189"/>
      <c r="B940" s="189"/>
      <c r="C940" s="189"/>
      <c r="D940" s="189"/>
      <c r="E940" s="189"/>
      <c r="F940" s="189"/>
      <c r="G940" s="189"/>
      <c r="H940" s="189"/>
      <c r="I940" s="189"/>
      <c r="J940" s="189"/>
      <c r="K940" s="189"/>
      <c r="L940" s="189"/>
      <c r="M940" s="189"/>
      <c r="N940" s="189"/>
      <c r="O940" s="189"/>
      <c r="P940" s="189"/>
      <c r="Q940" s="189"/>
      <c r="R940" s="189"/>
      <c r="S940" s="189"/>
      <c r="T940" s="189"/>
      <c r="U940" s="189"/>
      <c r="V940" s="189"/>
      <c r="W940" s="189"/>
      <c r="X940" s="189"/>
      <c r="Y940" s="189"/>
      <c r="Z940" s="189"/>
    </row>
    <row r="941">
      <c r="A941" s="189"/>
      <c r="B941" s="189"/>
      <c r="C941" s="189"/>
      <c r="D941" s="189"/>
      <c r="E941" s="189"/>
      <c r="F941" s="189"/>
      <c r="G941" s="189"/>
      <c r="H941" s="189"/>
      <c r="I941" s="189"/>
      <c r="J941" s="189"/>
      <c r="K941" s="189"/>
      <c r="L941" s="189"/>
      <c r="M941" s="189"/>
      <c r="N941" s="189"/>
      <c r="O941" s="189"/>
      <c r="P941" s="189"/>
      <c r="Q941" s="189"/>
      <c r="R941" s="189"/>
      <c r="S941" s="189"/>
      <c r="T941" s="189"/>
      <c r="U941" s="189"/>
      <c r="V941" s="189"/>
      <c r="W941" s="189"/>
      <c r="X941" s="189"/>
      <c r="Y941" s="189"/>
      <c r="Z941" s="189"/>
    </row>
    <row r="942">
      <c r="A942" s="189"/>
      <c r="B942" s="189"/>
      <c r="C942" s="189"/>
      <c r="D942" s="189"/>
      <c r="E942" s="189"/>
      <c r="F942" s="189"/>
      <c r="G942" s="189"/>
      <c r="H942" s="189"/>
      <c r="I942" s="189"/>
      <c r="J942" s="189"/>
      <c r="K942" s="189"/>
      <c r="L942" s="189"/>
      <c r="M942" s="189"/>
      <c r="N942" s="189"/>
      <c r="O942" s="189"/>
      <c r="P942" s="189"/>
      <c r="Q942" s="189"/>
      <c r="R942" s="189"/>
      <c r="S942" s="189"/>
      <c r="T942" s="189"/>
      <c r="U942" s="189"/>
      <c r="V942" s="189"/>
      <c r="W942" s="189"/>
      <c r="X942" s="189"/>
      <c r="Y942" s="189"/>
      <c r="Z942" s="189"/>
    </row>
    <row r="943">
      <c r="A943" s="189"/>
      <c r="B943" s="189"/>
      <c r="C943" s="189"/>
      <c r="D943" s="189"/>
      <c r="E943" s="189"/>
      <c r="F943" s="189"/>
      <c r="G943" s="189"/>
      <c r="H943" s="189"/>
      <c r="I943" s="189"/>
      <c r="J943" s="189"/>
      <c r="K943" s="189"/>
      <c r="L943" s="189"/>
      <c r="M943" s="189"/>
      <c r="N943" s="189"/>
      <c r="O943" s="189"/>
      <c r="P943" s="189"/>
      <c r="Q943" s="189"/>
      <c r="R943" s="189"/>
      <c r="S943" s="189"/>
      <c r="T943" s="189"/>
      <c r="U943" s="189"/>
      <c r="V943" s="189"/>
      <c r="W943" s="189"/>
      <c r="X943" s="189"/>
      <c r="Y943" s="189"/>
      <c r="Z943" s="189"/>
    </row>
    <row r="944">
      <c r="A944" s="189"/>
      <c r="B944" s="189"/>
      <c r="C944" s="189"/>
      <c r="D944" s="189"/>
      <c r="E944" s="189"/>
      <c r="F944" s="189"/>
      <c r="G944" s="189"/>
      <c r="H944" s="189"/>
      <c r="I944" s="189"/>
      <c r="J944" s="189"/>
      <c r="K944" s="189"/>
      <c r="L944" s="189"/>
      <c r="M944" s="189"/>
      <c r="N944" s="189"/>
      <c r="O944" s="189"/>
      <c r="P944" s="189"/>
      <c r="Q944" s="189"/>
      <c r="R944" s="189"/>
      <c r="S944" s="189"/>
      <c r="T944" s="189"/>
      <c r="U944" s="189"/>
      <c r="V944" s="189"/>
      <c r="W944" s="189"/>
      <c r="X944" s="189"/>
      <c r="Y944" s="189"/>
      <c r="Z944" s="189"/>
    </row>
    <row r="945">
      <c r="A945" s="189"/>
      <c r="B945" s="189"/>
      <c r="C945" s="189"/>
      <c r="D945" s="189"/>
      <c r="E945" s="189"/>
      <c r="F945" s="189"/>
      <c r="G945" s="189"/>
      <c r="H945" s="189"/>
      <c r="I945" s="189"/>
      <c r="J945" s="189"/>
      <c r="K945" s="189"/>
      <c r="L945" s="189"/>
      <c r="M945" s="189"/>
      <c r="N945" s="189"/>
      <c r="O945" s="189"/>
      <c r="P945" s="189"/>
      <c r="Q945" s="189"/>
      <c r="R945" s="189"/>
      <c r="S945" s="189"/>
      <c r="T945" s="189"/>
      <c r="U945" s="189"/>
      <c r="V945" s="189"/>
      <c r="W945" s="189"/>
      <c r="X945" s="189"/>
      <c r="Y945" s="189"/>
      <c r="Z945" s="189"/>
    </row>
    <row r="946">
      <c r="A946" s="189"/>
      <c r="B946" s="189"/>
      <c r="C946" s="189"/>
      <c r="D946" s="189"/>
      <c r="E946" s="189"/>
      <c r="F946" s="189"/>
      <c r="G946" s="189"/>
      <c r="H946" s="189"/>
      <c r="I946" s="189"/>
      <c r="J946" s="189"/>
      <c r="K946" s="189"/>
      <c r="L946" s="189"/>
      <c r="M946" s="189"/>
      <c r="N946" s="189"/>
      <c r="O946" s="189"/>
      <c r="P946" s="189"/>
      <c r="Q946" s="189"/>
      <c r="R946" s="189"/>
      <c r="S946" s="189"/>
      <c r="T946" s="189"/>
      <c r="U946" s="189"/>
      <c r="V946" s="189"/>
      <c r="W946" s="189"/>
      <c r="X946" s="189"/>
      <c r="Y946" s="189"/>
      <c r="Z946" s="189"/>
    </row>
    <row r="947">
      <c r="A947" s="189"/>
      <c r="B947" s="189"/>
      <c r="C947" s="189"/>
      <c r="D947" s="189"/>
      <c r="E947" s="189"/>
      <c r="F947" s="189"/>
      <c r="G947" s="189"/>
      <c r="H947" s="189"/>
      <c r="I947" s="189"/>
      <c r="J947" s="189"/>
      <c r="K947" s="189"/>
      <c r="L947" s="189"/>
      <c r="M947" s="189"/>
      <c r="N947" s="189"/>
      <c r="O947" s="189"/>
      <c r="P947" s="189"/>
      <c r="Q947" s="189"/>
      <c r="R947" s="189"/>
      <c r="S947" s="189"/>
      <c r="T947" s="189"/>
      <c r="U947" s="189"/>
      <c r="V947" s="189"/>
      <c r="W947" s="189"/>
      <c r="X947" s="189"/>
      <c r="Y947" s="189"/>
      <c r="Z947" s="189"/>
    </row>
    <row r="948">
      <c r="A948" s="189"/>
      <c r="B948" s="189"/>
      <c r="C948" s="189"/>
      <c r="D948" s="189"/>
      <c r="E948" s="189"/>
      <c r="F948" s="189"/>
      <c r="G948" s="189"/>
      <c r="H948" s="189"/>
      <c r="I948" s="189"/>
      <c r="J948" s="189"/>
      <c r="K948" s="189"/>
      <c r="L948" s="189"/>
      <c r="M948" s="189"/>
      <c r="N948" s="189"/>
      <c r="O948" s="189"/>
      <c r="P948" s="189"/>
      <c r="Q948" s="189"/>
      <c r="R948" s="189"/>
      <c r="S948" s="189"/>
      <c r="T948" s="189"/>
      <c r="U948" s="189"/>
      <c r="V948" s="189"/>
      <c r="W948" s="189"/>
      <c r="X948" s="189"/>
      <c r="Y948" s="189"/>
      <c r="Z948" s="189"/>
    </row>
    <row r="949">
      <c r="A949" s="189"/>
      <c r="B949" s="189"/>
      <c r="C949" s="189"/>
      <c r="D949" s="189"/>
      <c r="E949" s="189"/>
      <c r="F949" s="189"/>
      <c r="G949" s="189"/>
      <c r="H949" s="189"/>
      <c r="I949" s="189"/>
      <c r="J949" s="189"/>
      <c r="K949" s="189"/>
      <c r="L949" s="189"/>
      <c r="M949" s="189"/>
      <c r="N949" s="189"/>
      <c r="O949" s="189"/>
      <c r="P949" s="189"/>
      <c r="Q949" s="189"/>
      <c r="R949" s="189"/>
      <c r="S949" s="189"/>
      <c r="T949" s="189"/>
      <c r="U949" s="189"/>
      <c r="V949" s="189"/>
      <c r="W949" s="189"/>
      <c r="X949" s="189"/>
      <c r="Y949" s="189"/>
      <c r="Z949" s="189"/>
    </row>
    <row r="950">
      <c r="A950" s="189"/>
      <c r="B950" s="189"/>
      <c r="C950" s="189"/>
      <c r="D950" s="189"/>
      <c r="E950" s="189"/>
      <c r="F950" s="189"/>
      <c r="G950" s="189"/>
      <c r="H950" s="189"/>
      <c r="I950" s="189"/>
      <c r="J950" s="189"/>
      <c r="K950" s="189"/>
      <c r="L950" s="189"/>
      <c r="M950" s="189"/>
      <c r="N950" s="189"/>
      <c r="O950" s="189"/>
      <c r="P950" s="189"/>
      <c r="Q950" s="189"/>
      <c r="R950" s="189"/>
      <c r="S950" s="189"/>
      <c r="T950" s="189"/>
      <c r="U950" s="189"/>
      <c r="V950" s="189"/>
      <c r="W950" s="189"/>
      <c r="X950" s="189"/>
      <c r="Y950" s="189"/>
      <c r="Z950" s="189"/>
    </row>
    <row r="951">
      <c r="A951" s="189"/>
      <c r="B951" s="189"/>
      <c r="C951" s="189"/>
      <c r="D951" s="189"/>
      <c r="E951" s="189"/>
      <c r="F951" s="189"/>
      <c r="G951" s="189"/>
      <c r="H951" s="189"/>
      <c r="I951" s="189"/>
      <c r="J951" s="189"/>
      <c r="K951" s="189"/>
      <c r="L951" s="189"/>
      <c r="M951" s="189"/>
      <c r="N951" s="189"/>
      <c r="O951" s="189"/>
      <c r="P951" s="189"/>
      <c r="Q951" s="189"/>
      <c r="R951" s="189"/>
      <c r="S951" s="189"/>
      <c r="T951" s="189"/>
      <c r="U951" s="189"/>
      <c r="V951" s="189"/>
      <c r="W951" s="189"/>
      <c r="X951" s="189"/>
      <c r="Y951" s="189"/>
      <c r="Z951" s="189"/>
    </row>
    <row r="952">
      <c r="A952" s="189"/>
      <c r="B952" s="189"/>
      <c r="C952" s="189"/>
      <c r="D952" s="189"/>
      <c r="E952" s="189"/>
      <c r="F952" s="189"/>
      <c r="G952" s="189"/>
      <c r="H952" s="189"/>
      <c r="I952" s="189"/>
      <c r="J952" s="189"/>
      <c r="K952" s="189"/>
      <c r="L952" s="189"/>
      <c r="M952" s="189"/>
      <c r="N952" s="189"/>
      <c r="O952" s="189"/>
      <c r="P952" s="189"/>
      <c r="Q952" s="189"/>
      <c r="R952" s="189"/>
      <c r="S952" s="189"/>
      <c r="T952" s="189"/>
      <c r="U952" s="189"/>
      <c r="V952" s="189"/>
      <c r="W952" s="189"/>
      <c r="X952" s="189"/>
      <c r="Y952" s="189"/>
      <c r="Z952" s="189"/>
    </row>
    <row r="953">
      <c r="A953" s="189"/>
      <c r="B953" s="189"/>
      <c r="C953" s="189"/>
      <c r="D953" s="189"/>
      <c r="E953" s="189"/>
      <c r="F953" s="189"/>
      <c r="G953" s="189"/>
      <c r="H953" s="189"/>
      <c r="I953" s="189"/>
      <c r="J953" s="189"/>
      <c r="K953" s="189"/>
      <c r="L953" s="189"/>
      <c r="M953" s="189"/>
      <c r="N953" s="189"/>
      <c r="O953" s="189"/>
      <c r="P953" s="189"/>
      <c r="Q953" s="189"/>
      <c r="R953" s="189"/>
      <c r="S953" s="189"/>
      <c r="T953" s="189"/>
      <c r="U953" s="189"/>
      <c r="V953" s="189"/>
      <c r="W953" s="189"/>
      <c r="X953" s="189"/>
      <c r="Y953" s="189"/>
      <c r="Z953" s="189"/>
    </row>
    <row r="954">
      <c r="A954" s="189"/>
      <c r="B954" s="189"/>
      <c r="C954" s="189"/>
      <c r="D954" s="189"/>
      <c r="E954" s="189"/>
      <c r="F954" s="189"/>
      <c r="G954" s="189"/>
      <c r="H954" s="189"/>
      <c r="I954" s="189"/>
      <c r="J954" s="189"/>
      <c r="K954" s="189"/>
      <c r="L954" s="189"/>
      <c r="M954" s="189"/>
      <c r="N954" s="189"/>
      <c r="O954" s="189"/>
      <c r="P954" s="189"/>
      <c r="Q954" s="189"/>
      <c r="R954" s="189"/>
      <c r="S954" s="189"/>
      <c r="T954" s="189"/>
      <c r="U954" s="189"/>
      <c r="V954" s="189"/>
      <c r="W954" s="189"/>
      <c r="X954" s="189"/>
      <c r="Y954" s="189"/>
      <c r="Z954" s="189"/>
    </row>
    <row r="955">
      <c r="A955" s="189"/>
      <c r="B955" s="189"/>
      <c r="C955" s="189"/>
      <c r="D955" s="189"/>
      <c r="E955" s="189"/>
      <c r="F955" s="189"/>
      <c r="G955" s="189"/>
      <c r="H955" s="189"/>
      <c r="I955" s="189"/>
      <c r="J955" s="189"/>
      <c r="K955" s="189"/>
      <c r="L955" s="189"/>
      <c r="M955" s="189"/>
      <c r="N955" s="189"/>
      <c r="O955" s="189"/>
      <c r="P955" s="189"/>
      <c r="Q955" s="189"/>
      <c r="R955" s="189"/>
      <c r="S955" s="189"/>
      <c r="T955" s="189"/>
      <c r="U955" s="189"/>
      <c r="V955" s="189"/>
      <c r="W955" s="189"/>
      <c r="X955" s="189"/>
      <c r="Y955" s="189"/>
      <c r="Z955" s="189"/>
    </row>
    <row r="956">
      <c r="A956" s="189"/>
      <c r="B956" s="189"/>
      <c r="C956" s="189"/>
      <c r="D956" s="189"/>
      <c r="E956" s="189"/>
      <c r="F956" s="189"/>
      <c r="G956" s="189"/>
      <c r="H956" s="189"/>
      <c r="I956" s="189"/>
      <c r="J956" s="189"/>
      <c r="K956" s="189"/>
      <c r="L956" s="189"/>
      <c r="M956" s="189"/>
      <c r="N956" s="189"/>
      <c r="O956" s="189"/>
      <c r="P956" s="189"/>
      <c r="Q956" s="189"/>
      <c r="R956" s="189"/>
      <c r="S956" s="189"/>
      <c r="T956" s="189"/>
      <c r="U956" s="189"/>
      <c r="V956" s="189"/>
      <c r="W956" s="189"/>
      <c r="X956" s="189"/>
      <c r="Y956" s="189"/>
      <c r="Z956" s="189"/>
    </row>
    <row r="957">
      <c r="A957" s="189"/>
      <c r="B957" s="189"/>
      <c r="C957" s="189"/>
      <c r="D957" s="189"/>
      <c r="E957" s="189"/>
      <c r="F957" s="189"/>
      <c r="G957" s="189"/>
      <c r="H957" s="189"/>
      <c r="I957" s="189"/>
      <c r="J957" s="189"/>
      <c r="K957" s="189"/>
      <c r="L957" s="189"/>
      <c r="M957" s="189"/>
      <c r="N957" s="189"/>
      <c r="O957" s="189"/>
      <c r="P957" s="189"/>
      <c r="Q957" s="189"/>
      <c r="R957" s="189"/>
      <c r="S957" s="189"/>
      <c r="T957" s="189"/>
      <c r="U957" s="189"/>
      <c r="V957" s="189"/>
      <c r="W957" s="189"/>
      <c r="X957" s="189"/>
      <c r="Y957" s="189"/>
      <c r="Z957" s="189"/>
    </row>
    <row r="958">
      <c r="A958" s="189"/>
      <c r="B958" s="189"/>
      <c r="C958" s="189"/>
      <c r="D958" s="189"/>
      <c r="E958" s="189"/>
      <c r="F958" s="189"/>
      <c r="G958" s="189"/>
      <c r="H958" s="189"/>
      <c r="I958" s="189"/>
      <c r="J958" s="189"/>
      <c r="K958" s="189"/>
      <c r="L958" s="189"/>
      <c r="M958" s="189"/>
      <c r="N958" s="189"/>
      <c r="O958" s="189"/>
      <c r="P958" s="189"/>
      <c r="Q958" s="189"/>
      <c r="R958" s="189"/>
      <c r="S958" s="189"/>
      <c r="T958" s="189"/>
      <c r="U958" s="189"/>
      <c r="V958" s="189"/>
      <c r="W958" s="189"/>
      <c r="X958" s="189"/>
      <c r="Y958" s="189"/>
      <c r="Z958" s="189"/>
    </row>
    <row r="959">
      <c r="A959" s="189"/>
      <c r="B959" s="189"/>
      <c r="C959" s="189"/>
      <c r="D959" s="189"/>
      <c r="E959" s="189"/>
      <c r="F959" s="189"/>
      <c r="G959" s="189"/>
      <c r="H959" s="189"/>
      <c r="I959" s="189"/>
      <c r="J959" s="189"/>
      <c r="K959" s="189"/>
      <c r="L959" s="189"/>
      <c r="M959" s="189"/>
      <c r="N959" s="189"/>
      <c r="O959" s="189"/>
      <c r="P959" s="189"/>
      <c r="Q959" s="189"/>
      <c r="R959" s="189"/>
      <c r="S959" s="189"/>
      <c r="T959" s="189"/>
      <c r="U959" s="189"/>
      <c r="V959" s="189"/>
      <c r="W959" s="189"/>
      <c r="X959" s="189"/>
      <c r="Y959" s="189"/>
      <c r="Z959" s="189"/>
    </row>
    <row r="960">
      <c r="A960" s="189"/>
      <c r="B960" s="189"/>
      <c r="C960" s="189"/>
      <c r="D960" s="189"/>
      <c r="E960" s="189"/>
      <c r="F960" s="189"/>
      <c r="G960" s="189"/>
      <c r="H960" s="189"/>
      <c r="I960" s="189"/>
      <c r="J960" s="189"/>
      <c r="K960" s="189"/>
      <c r="L960" s="189"/>
      <c r="M960" s="189"/>
      <c r="N960" s="189"/>
      <c r="O960" s="189"/>
      <c r="P960" s="189"/>
      <c r="Q960" s="189"/>
      <c r="R960" s="189"/>
      <c r="S960" s="189"/>
      <c r="T960" s="189"/>
      <c r="U960" s="189"/>
      <c r="V960" s="189"/>
      <c r="W960" s="189"/>
      <c r="X960" s="189"/>
      <c r="Y960" s="189"/>
      <c r="Z960" s="189"/>
    </row>
    <row r="961">
      <c r="A961" s="189"/>
      <c r="B961" s="189"/>
      <c r="C961" s="189"/>
      <c r="D961" s="189"/>
      <c r="E961" s="189"/>
      <c r="F961" s="189"/>
      <c r="G961" s="189"/>
      <c r="H961" s="189"/>
      <c r="I961" s="189"/>
      <c r="J961" s="189"/>
      <c r="K961" s="189"/>
      <c r="L961" s="189"/>
      <c r="M961" s="189"/>
      <c r="N961" s="189"/>
      <c r="O961" s="189"/>
      <c r="P961" s="189"/>
      <c r="Q961" s="189"/>
      <c r="R961" s="189"/>
      <c r="S961" s="189"/>
      <c r="T961" s="189"/>
      <c r="U961" s="189"/>
      <c r="V961" s="189"/>
      <c r="W961" s="189"/>
      <c r="X961" s="189"/>
      <c r="Y961" s="189"/>
      <c r="Z961" s="189"/>
    </row>
    <row r="962">
      <c r="A962" s="189"/>
      <c r="B962" s="189"/>
      <c r="C962" s="189"/>
      <c r="D962" s="189"/>
      <c r="E962" s="189"/>
      <c r="F962" s="189"/>
      <c r="G962" s="189"/>
      <c r="H962" s="189"/>
      <c r="I962" s="189"/>
      <c r="J962" s="189"/>
      <c r="K962" s="189"/>
      <c r="L962" s="189"/>
      <c r="M962" s="189"/>
      <c r="N962" s="189"/>
      <c r="O962" s="189"/>
      <c r="P962" s="189"/>
      <c r="Q962" s="189"/>
      <c r="R962" s="189"/>
      <c r="S962" s="189"/>
      <c r="T962" s="189"/>
      <c r="U962" s="189"/>
      <c r="V962" s="189"/>
      <c r="W962" s="189"/>
      <c r="X962" s="189"/>
      <c r="Y962" s="189"/>
      <c r="Z962" s="189"/>
    </row>
    <row r="963">
      <c r="A963" s="189"/>
      <c r="B963" s="189"/>
      <c r="C963" s="189"/>
      <c r="D963" s="189"/>
      <c r="E963" s="189"/>
      <c r="F963" s="189"/>
      <c r="G963" s="189"/>
      <c r="H963" s="189"/>
      <c r="I963" s="189"/>
      <c r="J963" s="189"/>
      <c r="K963" s="189"/>
      <c r="L963" s="189"/>
      <c r="M963" s="189"/>
      <c r="N963" s="189"/>
      <c r="O963" s="189"/>
      <c r="P963" s="189"/>
      <c r="Q963" s="189"/>
      <c r="R963" s="189"/>
      <c r="S963" s="189"/>
      <c r="T963" s="189"/>
      <c r="U963" s="189"/>
      <c r="V963" s="189"/>
      <c r="W963" s="189"/>
      <c r="X963" s="189"/>
      <c r="Y963" s="189"/>
      <c r="Z963" s="189"/>
    </row>
    <row r="964">
      <c r="A964" s="189"/>
      <c r="B964" s="189"/>
      <c r="C964" s="189"/>
      <c r="D964" s="189"/>
      <c r="E964" s="189"/>
      <c r="F964" s="189"/>
      <c r="G964" s="189"/>
      <c r="H964" s="189"/>
      <c r="I964" s="189"/>
      <c r="J964" s="189"/>
      <c r="K964" s="189"/>
      <c r="L964" s="189"/>
      <c r="M964" s="189"/>
      <c r="N964" s="189"/>
      <c r="O964" s="189"/>
      <c r="P964" s="189"/>
      <c r="Q964" s="189"/>
      <c r="R964" s="189"/>
      <c r="S964" s="189"/>
      <c r="T964" s="189"/>
      <c r="U964" s="189"/>
      <c r="V964" s="189"/>
      <c r="W964" s="189"/>
      <c r="X964" s="189"/>
      <c r="Y964" s="189"/>
      <c r="Z964" s="189"/>
    </row>
    <row r="965">
      <c r="A965" s="189"/>
      <c r="B965" s="189"/>
      <c r="C965" s="189"/>
      <c r="D965" s="189"/>
      <c r="E965" s="189"/>
      <c r="F965" s="189"/>
      <c r="G965" s="189"/>
      <c r="H965" s="189"/>
      <c r="I965" s="189"/>
      <c r="J965" s="189"/>
      <c r="K965" s="189"/>
      <c r="L965" s="189"/>
      <c r="M965" s="189"/>
      <c r="N965" s="189"/>
      <c r="O965" s="189"/>
      <c r="P965" s="189"/>
      <c r="Q965" s="189"/>
      <c r="R965" s="189"/>
      <c r="S965" s="189"/>
      <c r="T965" s="189"/>
      <c r="U965" s="189"/>
      <c r="V965" s="189"/>
      <c r="W965" s="189"/>
      <c r="X965" s="189"/>
      <c r="Y965" s="189"/>
      <c r="Z965" s="189"/>
    </row>
    <row r="966">
      <c r="A966" s="189"/>
      <c r="B966" s="189"/>
      <c r="C966" s="189"/>
      <c r="D966" s="189"/>
      <c r="E966" s="189"/>
      <c r="F966" s="189"/>
      <c r="G966" s="189"/>
      <c r="H966" s="189"/>
      <c r="I966" s="189"/>
      <c r="J966" s="189"/>
      <c r="K966" s="189"/>
      <c r="L966" s="189"/>
      <c r="M966" s="189"/>
      <c r="N966" s="189"/>
      <c r="O966" s="189"/>
      <c r="P966" s="189"/>
      <c r="Q966" s="189"/>
      <c r="R966" s="189"/>
      <c r="S966" s="189"/>
      <c r="T966" s="189"/>
      <c r="U966" s="189"/>
      <c r="V966" s="189"/>
      <c r="W966" s="189"/>
      <c r="X966" s="189"/>
      <c r="Y966" s="189"/>
      <c r="Z966" s="189"/>
    </row>
    <row r="967">
      <c r="A967" s="189"/>
      <c r="B967" s="189"/>
      <c r="C967" s="189"/>
      <c r="D967" s="189"/>
      <c r="E967" s="189"/>
      <c r="F967" s="189"/>
      <c r="G967" s="189"/>
      <c r="H967" s="189"/>
      <c r="I967" s="189"/>
      <c r="J967" s="189"/>
      <c r="K967" s="189"/>
      <c r="L967" s="189"/>
      <c r="M967" s="189"/>
      <c r="N967" s="189"/>
      <c r="O967" s="189"/>
      <c r="P967" s="189"/>
      <c r="Q967" s="189"/>
      <c r="R967" s="189"/>
      <c r="S967" s="189"/>
      <c r="T967" s="189"/>
      <c r="U967" s="189"/>
      <c r="V967" s="189"/>
      <c r="W967" s="189"/>
      <c r="X967" s="189"/>
      <c r="Y967" s="189"/>
      <c r="Z967" s="189"/>
    </row>
    <row r="968">
      <c r="A968" s="189"/>
      <c r="B968" s="189"/>
      <c r="C968" s="189"/>
      <c r="D968" s="189"/>
      <c r="E968" s="189"/>
      <c r="F968" s="189"/>
      <c r="G968" s="189"/>
      <c r="H968" s="189"/>
      <c r="I968" s="189"/>
      <c r="J968" s="189"/>
      <c r="K968" s="189"/>
      <c r="L968" s="189"/>
      <c r="M968" s="189"/>
      <c r="N968" s="189"/>
      <c r="O968" s="189"/>
      <c r="P968" s="189"/>
      <c r="Q968" s="189"/>
      <c r="R968" s="189"/>
      <c r="S968" s="189"/>
      <c r="T968" s="189"/>
      <c r="U968" s="189"/>
      <c r="V968" s="189"/>
      <c r="W968" s="189"/>
      <c r="X968" s="189"/>
      <c r="Y968" s="189"/>
      <c r="Z968" s="189"/>
    </row>
    <row r="969">
      <c r="A969" s="189"/>
      <c r="B969" s="189"/>
      <c r="C969" s="189"/>
      <c r="D969" s="189"/>
      <c r="E969" s="189"/>
      <c r="F969" s="189"/>
      <c r="G969" s="189"/>
      <c r="H969" s="189"/>
      <c r="I969" s="189"/>
      <c r="J969" s="189"/>
      <c r="K969" s="189"/>
      <c r="L969" s="189"/>
      <c r="M969" s="189"/>
      <c r="N969" s="189"/>
      <c r="O969" s="189"/>
      <c r="P969" s="189"/>
      <c r="Q969" s="189"/>
      <c r="R969" s="189"/>
      <c r="S969" s="189"/>
      <c r="T969" s="189"/>
      <c r="U969" s="189"/>
      <c r="V969" s="189"/>
      <c r="W969" s="189"/>
      <c r="X969" s="189"/>
      <c r="Y969" s="189"/>
      <c r="Z969" s="189"/>
    </row>
    <row r="970">
      <c r="A970" s="189"/>
      <c r="B970" s="189"/>
      <c r="C970" s="189"/>
      <c r="D970" s="189"/>
      <c r="E970" s="189"/>
      <c r="F970" s="189"/>
      <c r="G970" s="189"/>
      <c r="H970" s="189"/>
      <c r="I970" s="189"/>
      <c r="J970" s="189"/>
      <c r="K970" s="189"/>
      <c r="L970" s="189"/>
      <c r="M970" s="189"/>
      <c r="N970" s="189"/>
      <c r="O970" s="189"/>
      <c r="P970" s="189"/>
      <c r="Q970" s="189"/>
      <c r="R970" s="189"/>
      <c r="S970" s="189"/>
      <c r="T970" s="189"/>
      <c r="U970" s="189"/>
      <c r="V970" s="189"/>
      <c r="W970" s="189"/>
      <c r="X970" s="189"/>
      <c r="Y970" s="189"/>
      <c r="Z970" s="189"/>
    </row>
    <row r="971">
      <c r="A971" s="189"/>
      <c r="B971" s="189"/>
      <c r="C971" s="189"/>
      <c r="D971" s="189"/>
      <c r="E971" s="189"/>
      <c r="F971" s="189"/>
      <c r="G971" s="189"/>
      <c r="H971" s="189"/>
      <c r="I971" s="189"/>
      <c r="J971" s="189"/>
      <c r="K971" s="189"/>
      <c r="L971" s="189"/>
      <c r="M971" s="189"/>
      <c r="N971" s="189"/>
      <c r="O971" s="189"/>
      <c r="P971" s="189"/>
      <c r="Q971" s="189"/>
      <c r="R971" s="189"/>
      <c r="S971" s="189"/>
      <c r="T971" s="189"/>
      <c r="U971" s="189"/>
      <c r="V971" s="189"/>
      <c r="W971" s="189"/>
      <c r="X971" s="189"/>
      <c r="Y971" s="189"/>
      <c r="Z971" s="189"/>
    </row>
    <row r="972">
      <c r="A972" s="189"/>
      <c r="B972" s="189"/>
      <c r="C972" s="189"/>
      <c r="D972" s="189"/>
      <c r="E972" s="189"/>
      <c r="F972" s="189"/>
      <c r="G972" s="189"/>
      <c r="H972" s="189"/>
      <c r="I972" s="189"/>
      <c r="J972" s="189"/>
      <c r="K972" s="189"/>
      <c r="L972" s="189"/>
      <c r="M972" s="189"/>
      <c r="N972" s="189"/>
      <c r="O972" s="189"/>
      <c r="P972" s="189"/>
      <c r="Q972" s="189"/>
      <c r="R972" s="189"/>
      <c r="S972" s="189"/>
      <c r="T972" s="189"/>
      <c r="U972" s="189"/>
      <c r="V972" s="189"/>
      <c r="W972" s="189"/>
      <c r="X972" s="189"/>
      <c r="Y972" s="189"/>
      <c r="Z972" s="189"/>
    </row>
    <row r="973">
      <c r="A973" s="189"/>
      <c r="B973" s="189"/>
      <c r="C973" s="189"/>
      <c r="D973" s="189"/>
      <c r="E973" s="189"/>
      <c r="F973" s="189"/>
      <c r="G973" s="189"/>
      <c r="H973" s="189"/>
      <c r="I973" s="189"/>
      <c r="J973" s="189"/>
      <c r="K973" s="189"/>
      <c r="L973" s="189"/>
      <c r="M973" s="189"/>
      <c r="N973" s="189"/>
      <c r="O973" s="189"/>
      <c r="P973" s="189"/>
      <c r="Q973" s="189"/>
      <c r="R973" s="189"/>
      <c r="S973" s="189"/>
      <c r="T973" s="189"/>
      <c r="U973" s="189"/>
      <c r="V973" s="189"/>
      <c r="W973" s="189"/>
      <c r="X973" s="189"/>
      <c r="Y973" s="189"/>
      <c r="Z973" s="189"/>
    </row>
    <row r="974">
      <c r="A974" s="189"/>
      <c r="B974" s="189"/>
      <c r="C974" s="189"/>
      <c r="D974" s="189"/>
      <c r="E974" s="189"/>
      <c r="F974" s="189"/>
      <c r="G974" s="189"/>
      <c r="H974" s="189"/>
      <c r="I974" s="189"/>
      <c r="J974" s="189"/>
      <c r="K974" s="189"/>
      <c r="L974" s="189"/>
      <c r="M974" s="189"/>
      <c r="N974" s="189"/>
      <c r="O974" s="189"/>
      <c r="P974" s="189"/>
      <c r="Q974" s="189"/>
      <c r="R974" s="189"/>
      <c r="S974" s="189"/>
      <c r="T974" s="189"/>
      <c r="U974" s="189"/>
      <c r="V974" s="189"/>
      <c r="W974" s="189"/>
      <c r="X974" s="189"/>
      <c r="Y974" s="189"/>
      <c r="Z974" s="189"/>
    </row>
    <row r="975">
      <c r="A975" s="189"/>
      <c r="B975" s="189"/>
      <c r="C975" s="189"/>
      <c r="D975" s="189"/>
      <c r="E975" s="189"/>
      <c r="F975" s="189"/>
      <c r="G975" s="189"/>
      <c r="H975" s="189"/>
      <c r="I975" s="189"/>
      <c r="J975" s="189"/>
      <c r="K975" s="189"/>
      <c r="L975" s="189"/>
      <c r="M975" s="189"/>
      <c r="N975" s="189"/>
      <c r="O975" s="189"/>
      <c r="P975" s="189"/>
      <c r="Q975" s="189"/>
      <c r="R975" s="189"/>
      <c r="S975" s="189"/>
      <c r="T975" s="189"/>
      <c r="U975" s="189"/>
      <c r="V975" s="189"/>
      <c r="W975" s="189"/>
      <c r="X975" s="189"/>
      <c r="Y975" s="189"/>
      <c r="Z975" s="189"/>
    </row>
    <row r="976">
      <c r="A976" s="189"/>
      <c r="B976" s="189"/>
      <c r="C976" s="189"/>
      <c r="D976" s="189"/>
      <c r="E976" s="189"/>
      <c r="F976" s="189"/>
      <c r="G976" s="189"/>
      <c r="H976" s="189"/>
      <c r="I976" s="189"/>
      <c r="J976" s="189"/>
      <c r="K976" s="189"/>
      <c r="L976" s="189"/>
      <c r="M976" s="189"/>
      <c r="N976" s="189"/>
      <c r="O976" s="189"/>
      <c r="P976" s="189"/>
      <c r="Q976" s="189"/>
      <c r="R976" s="189"/>
      <c r="S976" s="189"/>
      <c r="T976" s="189"/>
      <c r="U976" s="189"/>
      <c r="V976" s="189"/>
      <c r="W976" s="189"/>
      <c r="X976" s="189"/>
      <c r="Y976" s="189"/>
      <c r="Z976" s="189"/>
    </row>
    <row r="977">
      <c r="A977" s="189"/>
      <c r="B977" s="189"/>
      <c r="C977" s="189"/>
      <c r="D977" s="189"/>
      <c r="E977" s="189"/>
      <c r="F977" s="189"/>
      <c r="G977" s="189"/>
      <c r="H977" s="189"/>
      <c r="I977" s="189"/>
      <c r="J977" s="189"/>
      <c r="K977" s="189"/>
      <c r="L977" s="189"/>
      <c r="M977" s="189"/>
      <c r="N977" s="189"/>
      <c r="O977" s="189"/>
      <c r="P977" s="189"/>
      <c r="Q977" s="189"/>
      <c r="R977" s="189"/>
      <c r="S977" s="189"/>
      <c r="T977" s="189"/>
      <c r="U977" s="189"/>
      <c r="V977" s="189"/>
      <c r="W977" s="189"/>
      <c r="X977" s="189"/>
      <c r="Y977" s="189"/>
      <c r="Z977" s="189"/>
    </row>
    <row r="978">
      <c r="A978" s="189"/>
      <c r="B978" s="189"/>
      <c r="C978" s="189"/>
      <c r="D978" s="189"/>
      <c r="E978" s="189"/>
      <c r="F978" s="189"/>
      <c r="G978" s="189"/>
      <c r="H978" s="189"/>
      <c r="I978" s="189"/>
      <c r="J978" s="189"/>
      <c r="K978" s="189"/>
      <c r="L978" s="189"/>
      <c r="M978" s="189"/>
      <c r="N978" s="189"/>
      <c r="O978" s="189"/>
      <c r="P978" s="189"/>
      <c r="Q978" s="189"/>
      <c r="R978" s="189"/>
      <c r="S978" s="189"/>
      <c r="T978" s="189"/>
      <c r="U978" s="189"/>
      <c r="V978" s="189"/>
      <c r="W978" s="189"/>
      <c r="X978" s="189"/>
      <c r="Y978" s="189"/>
      <c r="Z978" s="189"/>
    </row>
    <row r="979">
      <c r="A979" s="189"/>
      <c r="B979" s="189"/>
      <c r="C979" s="189"/>
      <c r="D979" s="189"/>
      <c r="E979" s="189"/>
      <c r="F979" s="189"/>
      <c r="G979" s="189"/>
      <c r="H979" s="189"/>
      <c r="I979" s="189"/>
      <c r="J979" s="189"/>
      <c r="K979" s="189"/>
      <c r="L979" s="189"/>
      <c r="M979" s="189"/>
      <c r="N979" s="189"/>
      <c r="O979" s="189"/>
      <c r="P979" s="189"/>
      <c r="Q979" s="189"/>
      <c r="R979" s="189"/>
      <c r="S979" s="189"/>
      <c r="T979" s="189"/>
      <c r="U979" s="189"/>
      <c r="V979" s="189"/>
      <c r="W979" s="189"/>
      <c r="X979" s="189"/>
      <c r="Y979" s="189"/>
      <c r="Z979" s="189"/>
    </row>
  </sheetData>
  <mergeCells count="37">
    <mergeCell ref="G7:H7"/>
    <mergeCell ref="G8:H8"/>
    <mergeCell ref="G11:I20"/>
    <mergeCell ref="G21:H21"/>
    <mergeCell ref="G22:H22"/>
    <mergeCell ref="G23:I27"/>
    <mergeCell ref="G28:H28"/>
    <mergeCell ref="D3:I4"/>
    <mergeCell ref="D5:F5"/>
    <mergeCell ref="G5:I5"/>
    <mergeCell ref="D6:E6"/>
    <mergeCell ref="G6:H6"/>
    <mergeCell ref="D7:E7"/>
    <mergeCell ref="D8:E8"/>
    <mergeCell ref="D9:E9"/>
    <mergeCell ref="G9:H9"/>
    <mergeCell ref="D10:E10"/>
    <mergeCell ref="G10:H10"/>
    <mergeCell ref="D11:E11"/>
    <mergeCell ref="D12:E12"/>
    <mergeCell ref="D13:E13"/>
    <mergeCell ref="D14:E14"/>
    <mergeCell ref="D15:E15"/>
    <mergeCell ref="D16:E16"/>
    <mergeCell ref="D17:E17"/>
    <mergeCell ref="D18:F18"/>
    <mergeCell ref="D19:E19"/>
    <mergeCell ref="D20:F20"/>
    <mergeCell ref="D28:E28"/>
    <mergeCell ref="D29:I29"/>
    <mergeCell ref="D21:E21"/>
    <mergeCell ref="D22:E22"/>
    <mergeCell ref="D23:F23"/>
    <mergeCell ref="D24:E24"/>
    <mergeCell ref="D25:F25"/>
    <mergeCell ref="D26:E26"/>
    <mergeCell ref="D27:E27"/>
  </mergeCells>
  <printOptions horizontalCentered="1"/>
  <pageMargins bottom="0.75" footer="0.0" header="0.0" left="0.25" right="0.25" top="0.75"/>
  <pageSetup paperSize="9" orientation="landscape" pageOrder="overThenDown"/>
  <drawing r:id="rId1"/>
</worksheet>
</file>