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- Engenharia Civil\- Especialização - UFG\1.9. ECA1 - Estruturas de Concreto Armado I - TRABALHO\"/>
    </mc:Choice>
  </mc:AlternateContent>
  <bookViews>
    <workbookView xWindow="0" yWindow="0" windowWidth="20490" windowHeight="7650" activeTab="1"/>
  </bookViews>
  <sheets>
    <sheet name="Capa" sheetId="8" r:id="rId1"/>
    <sheet name="Cálculo" sheetId="1" r:id="rId2"/>
    <sheet name="Momentos" sheetId="6" r:id="rId3"/>
    <sheet name="Reações" sheetId="3" r:id="rId4"/>
  </sheets>
  <externalReferences>
    <externalReference r:id="rId5"/>
  </externalReferences>
  <definedNames>
    <definedName name="CASO_">Cálculo!$D$13</definedName>
    <definedName name="lx">Cálculo!$D$3</definedName>
    <definedName name="ly">Cálculo!$D$4</definedName>
    <definedName name="M_1">Momentos!$A$12:$E$34</definedName>
    <definedName name="M_1λ">Momentos!$A$12:$A$34</definedName>
    <definedName name="M_2A">Momentos!$F$12:$J$34</definedName>
    <definedName name="M_2Aλ">Momentos!$F$12:$F$34</definedName>
    <definedName name="M_2B">Momentos!$K$12:$O$34</definedName>
    <definedName name="M_2Bλ">Momentos!$K$12:$K$34</definedName>
    <definedName name="M_3">Momentos!$P$12:$T$34</definedName>
    <definedName name="M_3λ">Momentos!$P$12:$P$34</definedName>
    <definedName name="M_4A">Momentos!$U$12:$Y$34</definedName>
    <definedName name="M_4Aλ">Momentos!$U$12:$U$34</definedName>
    <definedName name="M_4B">Momentos!$Z$12:$AD$34</definedName>
    <definedName name="M_4Bλ">Momentos!$Z$12:$Z$34</definedName>
    <definedName name="M_5A">Momentos!$AE$12:$AI$34</definedName>
    <definedName name="M_5Aλ">Momentos!$AE$12:$AE$34</definedName>
    <definedName name="M_5B">Momentos!$AJ$12:$AN$34</definedName>
    <definedName name="M_5Bλ">Momentos!$AJ$12:$AJ$34</definedName>
    <definedName name="M_6">Momentos!$AO$12:$AS$34</definedName>
    <definedName name="M_6λ">Momentos!$AO$12:$AO$34</definedName>
    <definedName name="M_λ">[1]Momentos!$A$12:$A$34</definedName>
    <definedName name="q">Cálculo!$D$5</definedName>
    <definedName name="R_1">Reações!$B$12:$F$34</definedName>
    <definedName name="R_1λ">Reações!$B$12:$B$34</definedName>
    <definedName name="R_2A">Reações!$G$12:$K$34</definedName>
    <definedName name="R_2Aλ">Reações!$G$12:$G$34</definedName>
    <definedName name="R_2B">Reações!$L$12:$P$34</definedName>
    <definedName name="R_2Bλ">Reações!$L$12:$L$34</definedName>
    <definedName name="R_3">Reações!$Q$12:$U$34</definedName>
    <definedName name="R_3λ">Reações!$Q$12:$Q$34</definedName>
    <definedName name="R_4A">Reações!$V$12:$Z$34</definedName>
    <definedName name="R_4Aλ">Reações!$V$12:$V$34</definedName>
    <definedName name="R_4B">Reações!$AA$12:$AE$34</definedName>
    <definedName name="R_4Bλ">Reações!$AA$12:$AA$34</definedName>
    <definedName name="R_5A">Reações!$AF$12:$AJ$34</definedName>
    <definedName name="R_5Aλ">Reações!$AF$12:$AF$34</definedName>
    <definedName name="R_5B">Reações!$AK$12:$AO$34</definedName>
    <definedName name="R_5Bλ">Reações!$AK$12:$AK$34</definedName>
    <definedName name="R_6">Reações!$AP$12:$AT$34</definedName>
    <definedName name="R_6λ">Reações!$AP$12:$AP$34</definedName>
    <definedName name="λ">Cálculo!$H$16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Q37" i="3" s="1"/>
  <c r="AO37" i="6" l="1"/>
  <c r="A13" i="3"/>
  <c r="A22" i="3"/>
  <c r="A6" i="3"/>
  <c r="A14" i="3"/>
  <c r="A23" i="3"/>
  <c r="A31" i="3"/>
  <c r="A7" i="3"/>
  <c r="A9" i="3"/>
  <c r="A11" i="3"/>
  <c r="A15" i="3"/>
  <c r="A24" i="3"/>
  <c r="A32" i="3"/>
  <c r="A8" i="3"/>
  <c r="A25" i="3"/>
  <c r="A33" i="3"/>
  <c r="A27" i="3"/>
  <c r="A30" i="3"/>
  <c r="A16" i="3"/>
  <c r="A17" i="3"/>
  <c r="A26" i="3"/>
  <c r="A18" i="3"/>
  <c r="A10" i="3"/>
  <c r="A19" i="3"/>
  <c r="A3" i="3"/>
  <c r="A20" i="3"/>
  <c r="A28" i="3"/>
  <c r="A4" i="3"/>
  <c r="A2" i="3"/>
  <c r="A21" i="3"/>
  <c r="A29" i="3"/>
  <c r="A5" i="3"/>
  <c r="D13" i="1"/>
  <c r="H15" i="1" l="1"/>
  <c r="T6" i="1" s="1"/>
  <c r="N6" i="1" s="1"/>
  <c r="H17" i="1"/>
  <c r="T14" i="1" s="1"/>
  <c r="AP37" i="6" l="1"/>
  <c r="N14" i="1"/>
  <c r="V9" i="1"/>
  <c r="V14" i="1"/>
  <c r="V15" i="1"/>
  <c r="T17" i="1"/>
  <c r="T16" i="1"/>
  <c r="T15" i="1"/>
  <c r="V8" i="1"/>
  <c r="V17" i="1"/>
  <c r="V6" i="1"/>
  <c r="T8" i="1"/>
  <c r="V16" i="1"/>
  <c r="V7" i="1"/>
  <c r="T9" i="1"/>
  <c r="T7" i="1"/>
  <c r="C17" i="1"/>
  <c r="E11" i="1"/>
  <c r="P6" i="1" l="1"/>
  <c r="N9" i="1"/>
  <c r="P7" i="1"/>
  <c r="P8" i="1"/>
  <c r="P9" i="1"/>
  <c r="N7" i="1"/>
  <c r="N8" i="1"/>
  <c r="I15" i="1"/>
  <c r="AQ37" i="6" l="1"/>
  <c r="N15" i="1"/>
  <c r="U37" i="3"/>
  <c r="P17" i="1"/>
  <c r="T37" i="3"/>
  <c r="P16" i="1"/>
  <c r="S37" i="3"/>
  <c r="P15" i="1"/>
  <c r="AS37" i="6"/>
  <c r="N17" i="1"/>
  <c r="AR37" i="6"/>
  <c r="N16" i="1"/>
  <c r="R37" i="3"/>
  <c r="P14" i="1"/>
</calcChain>
</file>

<file path=xl/comments1.xml><?xml version="1.0" encoding="utf-8"?>
<comments xmlns="http://schemas.openxmlformats.org/spreadsheetml/2006/main">
  <authors>
    <author>Carla Praxedes</author>
  </authors>
  <commentList>
    <comment ref="C3" authorId="0" shapeId="0">
      <text>
        <r>
          <rPr>
            <b/>
            <sz val="9"/>
            <color indexed="81"/>
            <rFont val="Segoe UI"/>
            <family val="2"/>
          </rPr>
          <t>Comprimento do menor vão (eixo x)</t>
        </r>
      </text>
    </comment>
    <comment ref="C4" authorId="0" shapeId="0">
      <text>
        <r>
          <rPr>
            <b/>
            <sz val="9"/>
            <color indexed="81"/>
            <rFont val="Segoe UI"/>
            <family val="2"/>
          </rPr>
          <t>Comprimento do maior vão (eixo y)</t>
        </r>
      </text>
    </comment>
    <comment ref="C5" authorId="0" shapeId="0">
      <text>
        <r>
          <rPr>
            <b/>
            <sz val="9"/>
            <color indexed="81"/>
            <rFont val="Segoe UI"/>
            <family val="2"/>
          </rPr>
          <t>Valor do Carregamento</t>
        </r>
      </text>
    </comment>
  </commentList>
</comments>
</file>

<file path=xl/sharedStrings.xml><?xml version="1.0" encoding="utf-8"?>
<sst xmlns="http://schemas.openxmlformats.org/spreadsheetml/2006/main" count="223" uniqueCount="83">
  <si>
    <t>lx</t>
  </si>
  <si>
    <t>ly</t>
  </si>
  <si>
    <t>q</t>
  </si>
  <si>
    <t>m</t>
  </si>
  <si>
    <t>kN/m²</t>
  </si>
  <si>
    <t>λ</t>
  </si>
  <si>
    <r>
      <t>λ</t>
    </r>
    <r>
      <rPr>
        <vertAlign val="subscript"/>
        <sz val="11"/>
        <color theme="1"/>
        <rFont val="Calibri"/>
        <family val="2"/>
        <scheme val="minor"/>
      </rPr>
      <t>INF</t>
    </r>
  </si>
  <si>
    <r>
      <t>λ</t>
    </r>
    <r>
      <rPr>
        <vertAlign val="subscript"/>
        <sz val="11"/>
        <color theme="1"/>
        <rFont val="Calibri"/>
        <family val="2"/>
        <scheme val="minor"/>
      </rPr>
      <t>SUP</t>
    </r>
  </si>
  <si>
    <r>
      <t>μ</t>
    </r>
    <r>
      <rPr>
        <vertAlign val="subscript"/>
        <sz val="11"/>
        <color theme="1"/>
        <rFont val="Calibri"/>
        <family val="2"/>
        <scheme val="minor"/>
      </rPr>
      <t>x</t>
    </r>
  </si>
  <si>
    <r>
      <t>μ</t>
    </r>
    <r>
      <rPr>
        <vertAlign val="subscript"/>
        <sz val="11"/>
        <color theme="1"/>
        <rFont val="Calibri"/>
        <family val="2"/>
        <scheme val="minor"/>
      </rPr>
      <t>y</t>
    </r>
  </si>
  <si>
    <r>
      <t>μ'</t>
    </r>
    <r>
      <rPr>
        <vertAlign val="subscript"/>
        <sz val="11"/>
        <color theme="1"/>
        <rFont val="Calibri"/>
        <family val="2"/>
        <scheme val="minor"/>
      </rPr>
      <t>y</t>
    </r>
  </si>
  <si>
    <r>
      <t>μ'</t>
    </r>
    <r>
      <rPr>
        <vertAlign val="subscript"/>
        <sz val="11"/>
        <color theme="1"/>
        <rFont val="Calibri"/>
        <family val="2"/>
        <scheme val="minor"/>
      </rPr>
      <t>x</t>
    </r>
  </si>
  <si>
    <r>
      <t>M</t>
    </r>
    <r>
      <rPr>
        <vertAlign val="subscript"/>
        <sz val="11"/>
        <color theme="1"/>
        <rFont val="Calibri"/>
        <family val="2"/>
        <scheme val="minor"/>
      </rPr>
      <t>x</t>
    </r>
  </si>
  <si>
    <r>
      <t>X</t>
    </r>
    <r>
      <rPr>
        <vertAlign val="subscript"/>
        <sz val="11"/>
        <color theme="1"/>
        <rFont val="Calibri"/>
        <family val="2"/>
        <scheme val="minor"/>
      </rPr>
      <t>x</t>
    </r>
  </si>
  <si>
    <r>
      <t>X</t>
    </r>
    <r>
      <rPr>
        <vertAlign val="subscript"/>
        <sz val="11"/>
        <color theme="1"/>
        <rFont val="Calibri"/>
        <family val="2"/>
        <scheme val="minor"/>
      </rPr>
      <t>y</t>
    </r>
  </si>
  <si>
    <r>
      <t>M</t>
    </r>
    <r>
      <rPr>
        <vertAlign val="subscript"/>
        <sz val="11"/>
        <color theme="1"/>
        <rFont val="Calibri"/>
        <family val="2"/>
        <scheme val="minor"/>
      </rPr>
      <t>y</t>
    </r>
  </si>
  <si>
    <t>TABELA A-5</t>
  </si>
  <si>
    <t>REAÇOES DE APOIO EM LAJES COM CARGA UNIFORME</t>
  </si>
  <si>
    <r>
      <t>ν</t>
    </r>
    <r>
      <rPr>
        <b/>
        <vertAlign val="subscript"/>
        <sz val="11"/>
        <color rgb="FF000000"/>
        <rFont val="Calibri"/>
        <family val="2"/>
        <scheme val="minor"/>
      </rPr>
      <t xml:space="preserve">x </t>
    </r>
  </si>
  <si>
    <r>
      <t>ν</t>
    </r>
    <r>
      <rPr>
        <b/>
        <vertAlign val="subscript"/>
        <sz val="11"/>
        <color rgb="FF000000"/>
        <rFont val="Calibri"/>
        <family val="2"/>
        <scheme val="minor"/>
      </rPr>
      <t>y</t>
    </r>
  </si>
  <si>
    <r>
      <t>ν'</t>
    </r>
    <r>
      <rPr>
        <b/>
        <vertAlign val="subscript"/>
        <sz val="11"/>
        <color rgb="FF000000"/>
        <rFont val="Calibri"/>
        <family val="2"/>
        <scheme val="minor"/>
      </rPr>
      <t>y</t>
    </r>
  </si>
  <si>
    <r>
      <t>v'</t>
    </r>
    <r>
      <rPr>
        <b/>
        <vertAlign val="subscript"/>
        <sz val="11"/>
        <color rgb="FF000000"/>
        <rFont val="Calibri"/>
        <family val="2"/>
        <scheme val="minor"/>
      </rPr>
      <t xml:space="preserve">x </t>
    </r>
  </si>
  <si>
    <t>&gt; 2,00</t>
  </si>
  <si>
    <t>TABELA A-6</t>
  </si>
  <si>
    <t>TABELA A-7</t>
  </si>
  <si>
    <t xml:space="preserve">&gt; 2,00 </t>
  </si>
  <si>
    <t>TABELA A-8</t>
  </si>
  <si>
    <t>MOMENTOS FLETORES EM LAJES COM CARGA UNIFORME</t>
  </si>
  <si>
    <r>
      <t>µ</t>
    </r>
    <r>
      <rPr>
        <b/>
        <vertAlign val="subscript"/>
        <sz val="11"/>
        <color rgb="FF000000"/>
        <rFont val="Calibri"/>
        <family val="2"/>
        <scheme val="minor"/>
      </rPr>
      <t xml:space="preserve">x </t>
    </r>
  </si>
  <si>
    <r>
      <t>µ</t>
    </r>
    <r>
      <rPr>
        <b/>
        <vertAlign val="subscript"/>
        <sz val="11"/>
        <color rgb="FF000000"/>
        <rFont val="Calibri"/>
        <family val="2"/>
        <scheme val="minor"/>
      </rPr>
      <t>y</t>
    </r>
  </si>
  <si>
    <r>
      <t>µ'</t>
    </r>
    <r>
      <rPr>
        <b/>
        <vertAlign val="subscript"/>
        <sz val="11"/>
        <color rgb="FF000000"/>
        <rFont val="Calibri"/>
        <family val="2"/>
        <scheme val="minor"/>
      </rPr>
      <t>y</t>
    </r>
  </si>
  <si>
    <r>
      <t>µ'</t>
    </r>
    <r>
      <rPr>
        <b/>
        <vertAlign val="subscript"/>
        <sz val="11"/>
        <color rgb="FF000000"/>
        <rFont val="Calibri"/>
        <family val="2"/>
        <scheme val="minor"/>
      </rPr>
      <t xml:space="preserve">x </t>
    </r>
  </si>
  <si>
    <t>TABELA A-9</t>
  </si>
  <si>
    <t>TABELA A-10</t>
  </si>
  <si>
    <t>Insira os valores de:</t>
  </si>
  <si>
    <t>Coeficientes</t>
  </si>
  <si>
    <t>Momentos</t>
  </si>
  <si>
    <t>Reações</t>
  </si>
  <si>
    <t>Esforços</t>
  </si>
  <si>
    <t>\\\\\\\\\\\\\\\\\\\\\\\\\\\\\\\</t>
  </si>
  <si>
    <t>///////////////////////////////////</t>
  </si>
  <si>
    <r>
      <t>R</t>
    </r>
    <r>
      <rPr>
        <vertAlign val="subscript"/>
        <sz val="11"/>
        <color theme="1"/>
        <rFont val="Calibri"/>
        <family val="2"/>
        <scheme val="minor"/>
      </rPr>
      <t>x</t>
    </r>
  </si>
  <si>
    <r>
      <t>R'</t>
    </r>
    <r>
      <rPr>
        <vertAlign val="subscript"/>
        <sz val="11"/>
        <color theme="1"/>
        <rFont val="Calibri"/>
        <family val="2"/>
        <scheme val="minor"/>
      </rPr>
      <t>x</t>
    </r>
  </si>
  <si>
    <r>
      <t>R</t>
    </r>
    <r>
      <rPr>
        <vertAlign val="subscript"/>
        <sz val="11"/>
        <color theme="1"/>
        <rFont val="Calibri"/>
        <family val="2"/>
        <scheme val="minor"/>
      </rPr>
      <t>y</t>
    </r>
  </si>
  <si>
    <r>
      <t>R'</t>
    </r>
    <r>
      <rPr>
        <vertAlign val="subscript"/>
        <sz val="11"/>
        <color theme="1"/>
        <rFont val="Calibri"/>
        <family val="2"/>
        <scheme val="minor"/>
      </rPr>
      <t>y</t>
    </r>
  </si>
  <si>
    <r>
      <t>v</t>
    </r>
    <r>
      <rPr>
        <vertAlign val="subscript"/>
        <sz val="11"/>
        <color theme="1"/>
        <rFont val="Calibri"/>
        <family val="2"/>
        <scheme val="minor"/>
      </rPr>
      <t>x</t>
    </r>
  </si>
  <si>
    <r>
      <t>v'</t>
    </r>
    <r>
      <rPr>
        <vertAlign val="subscript"/>
        <sz val="11"/>
        <color theme="1"/>
        <rFont val="Calibri"/>
        <family val="2"/>
        <scheme val="minor"/>
      </rPr>
      <t>x</t>
    </r>
  </si>
  <si>
    <r>
      <t>v</t>
    </r>
    <r>
      <rPr>
        <vertAlign val="subscript"/>
        <sz val="11"/>
        <color theme="1"/>
        <rFont val="Calibri"/>
        <family val="2"/>
        <scheme val="minor"/>
      </rPr>
      <t>y</t>
    </r>
  </si>
  <si>
    <r>
      <t>v'</t>
    </r>
    <r>
      <rPr>
        <vertAlign val="subscript"/>
        <sz val="11"/>
        <color theme="1"/>
        <rFont val="Calibri"/>
        <family val="2"/>
        <scheme val="minor"/>
      </rPr>
      <t>y</t>
    </r>
  </si>
  <si>
    <r>
      <t>Coeficientes para λ</t>
    </r>
    <r>
      <rPr>
        <vertAlign val="subscript"/>
        <sz val="11"/>
        <color theme="1"/>
        <rFont val="Calibri"/>
        <family val="2"/>
        <scheme val="minor"/>
      </rPr>
      <t>INF</t>
    </r>
  </si>
  <si>
    <r>
      <t>Coeficientes para λ</t>
    </r>
    <r>
      <rPr>
        <vertAlign val="subscript"/>
        <sz val="11"/>
        <color theme="1"/>
        <rFont val="Calibri"/>
        <family val="2"/>
        <scheme val="minor"/>
      </rPr>
      <t>SUP</t>
    </r>
  </si>
  <si>
    <t>UNIVERSIDADE FEDERAL DE GOIÁS</t>
  </si>
  <si>
    <t>ESPECIALIZAÇÃO EM PROJETO DE ESTRUTURAS DE CONCRETO</t>
  </si>
  <si>
    <t>ALUNAS:</t>
  </si>
  <si>
    <t>CARLA CHRISTIELLE VIEIRA PRAXEDES</t>
  </si>
  <si>
    <t>GABRIELLA VALADÃO COSTA OLIVEIRA</t>
  </si>
  <si>
    <t>PATRÍCIA LARA RODRIGUES DE ASSIS</t>
  </si>
  <si>
    <t>ESTRUTURAS DE CONCRETO ARMADO I</t>
  </si>
  <si>
    <t>Goiânia, 2017</t>
  </si>
  <si>
    <t>PLANILHA DE CÁLCULO</t>
  </si>
  <si>
    <t>ESFORÇOS EM LAJES RETANGULARES</t>
  </si>
  <si>
    <t>PROFESSOR:</t>
  </si>
  <si>
    <t>LUCIANO CAETANO</t>
  </si>
  <si>
    <t>– TABELA DE BARES –</t>
  </si>
  <si>
    <t>Auxiliar</t>
  </si>
  <si>
    <t>Selecione:</t>
  </si>
  <si>
    <t>A quantidade de bordas engastadas na menor direção (eixo x)</t>
  </si>
  <si>
    <t>A quantidade de bordas engastadas na maior direção (eixo y)</t>
  </si>
  <si>
    <t>Legenda</t>
  </si>
  <si>
    <t>inserir dados de entrada</t>
  </si>
  <si>
    <t>dados formulados</t>
  </si>
  <si>
    <t>menor vão</t>
  </si>
  <si>
    <t>maior vão</t>
  </si>
  <si>
    <t>carga uniforme</t>
  </si>
  <si>
    <t>Fórmulas</t>
  </si>
  <si>
    <t>M</t>
  </si>
  <si>
    <t>momento positivo</t>
  </si>
  <si>
    <t>momento negativo</t>
  </si>
  <si>
    <t>X</t>
  </si>
  <si>
    <t>R</t>
  </si>
  <si>
    <t>reação de apoio</t>
  </si>
  <si>
    <r>
      <t xml:space="preserve">Momentos </t>
    </r>
    <r>
      <rPr>
        <sz val="11"/>
        <color theme="0" tint="-0.499984740745262"/>
        <rFont val="Calibri"/>
        <family val="2"/>
        <scheme val="minor"/>
      </rPr>
      <t>[kNm]</t>
    </r>
  </si>
  <si>
    <r>
      <t xml:space="preserve">Reações </t>
    </r>
    <r>
      <rPr>
        <sz val="11"/>
        <color theme="0" tint="-0.499984740745262"/>
        <rFont val="Calibri"/>
        <family val="2"/>
        <scheme val="minor"/>
      </rPr>
      <t>[kN]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</si>
</sst>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bscript"/>
      <sz val="11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/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theme="0" tint="-0.499984740745262"/>
      </right>
      <top/>
      <bottom/>
      <diagonal/>
    </border>
    <border>
      <left style="mediumDashed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 wrapText="1"/>
    </xf>
    <xf numFmtId="2" fontId="3" fillId="0" borderId="13" xfId="0" applyNumberFormat="1" applyFont="1" applyBorder="1" applyAlignment="1">
      <alignment horizontal="center" vertical="center" wrapText="1"/>
    </xf>
    <xf numFmtId="2" fontId="3" fillId="0" borderId="14" xfId="0" applyNumberFormat="1" applyFont="1" applyBorder="1" applyAlignment="1">
      <alignment horizontal="center" vertical="center" wrapText="1"/>
    </xf>
    <xf numFmtId="2" fontId="3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1" fontId="6" fillId="2" borderId="3" xfId="0" applyNumberFormat="1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4" xfId="0" applyFont="1" applyBorder="1" applyAlignment="1"/>
    <xf numFmtId="0" fontId="3" fillId="0" borderId="2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4" fillId="0" borderId="30" xfId="0" applyFont="1" applyBorder="1" applyAlignment="1">
      <alignment horizontal="center" vertical="center" wrapText="1"/>
    </xf>
    <xf numFmtId="2" fontId="3" fillId="0" borderId="30" xfId="0" applyNumberFormat="1" applyFont="1" applyBorder="1" applyAlignment="1">
      <alignment horizontal="center" vertical="center" wrapText="1"/>
    </xf>
    <xf numFmtId="2" fontId="3" fillId="0" borderId="20" xfId="0" applyNumberFormat="1" applyFont="1" applyBorder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31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34" xfId="0" applyFill="1" applyBorder="1" applyAlignment="1">
      <alignment vertical="center"/>
    </xf>
    <xf numFmtId="0" fontId="0" fillId="3" borderId="35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40" xfId="0" applyFill="1" applyBorder="1" applyAlignment="1">
      <alignment horizontal="center" vertical="center"/>
    </xf>
    <xf numFmtId="2" fontId="9" fillId="3" borderId="40" xfId="0" applyNumberFormat="1" applyFont="1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2" fontId="9" fillId="3" borderId="41" xfId="0" applyNumberFormat="1" applyFont="1" applyFill="1" applyBorder="1" applyAlignment="1">
      <alignment horizontal="center" vertical="center"/>
    </xf>
    <xf numFmtId="0" fontId="0" fillId="3" borderId="36" xfId="0" applyFill="1" applyBorder="1" applyAlignment="1">
      <alignment vertical="center"/>
    </xf>
    <xf numFmtId="0" fontId="0" fillId="3" borderId="37" xfId="0" applyFill="1" applyBorder="1" applyAlignment="1">
      <alignment vertical="center"/>
    </xf>
    <xf numFmtId="0" fontId="0" fillId="3" borderId="38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2"/>
    </xf>
    <xf numFmtId="0" fontId="13" fillId="0" borderId="0" xfId="0" applyFont="1" applyAlignment="1">
      <alignment vertical="center"/>
    </xf>
    <xf numFmtId="0" fontId="0" fillId="0" borderId="48" xfId="0" applyBorder="1" applyAlignment="1">
      <alignment vertical="center"/>
    </xf>
    <xf numFmtId="0" fontId="0" fillId="0" borderId="49" xfId="0" applyBorder="1" applyAlignment="1">
      <alignment horizontal="left" vertical="center" indent="2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0" xfId="0" applyBorder="1" applyAlignment="1">
      <alignment horizontal="left" vertical="center" indent="2"/>
    </xf>
    <xf numFmtId="0" fontId="0" fillId="0" borderId="53" xfId="0" applyBorder="1" applyAlignment="1">
      <alignment vertical="center"/>
    </xf>
    <xf numFmtId="0" fontId="0" fillId="0" borderId="54" xfId="0" applyBorder="1" applyAlignment="1">
      <alignment horizontal="left" vertical="center" indent="2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51" xfId="0" quotePrefix="1" applyFont="1" applyBorder="1" applyAlignment="1">
      <alignment horizontal="center" vertical="center" wrapText="1"/>
    </xf>
    <xf numFmtId="0" fontId="15" fillId="3" borderId="34" xfId="0" applyFont="1" applyFill="1" applyBorder="1" applyAlignment="1">
      <alignment horizontal="center" vertical="center"/>
    </xf>
    <xf numFmtId="0" fontId="0" fillId="0" borderId="21" xfId="0" applyFont="1" applyBorder="1" applyAlignment="1"/>
    <xf numFmtId="0" fontId="0" fillId="0" borderId="25" xfId="0" applyFont="1" applyBorder="1" applyAlignment="1"/>
    <xf numFmtId="0" fontId="0" fillId="0" borderId="3" xfId="0" applyFont="1" applyBorder="1" applyAlignment="1"/>
    <xf numFmtId="0" fontId="0" fillId="0" borderId="0" xfId="0" applyFont="1" applyBorder="1" applyAlignment="1"/>
    <xf numFmtId="0" fontId="0" fillId="0" borderId="23" xfId="0" applyFont="1" applyBorder="1" applyAlignment="1"/>
    <xf numFmtId="0" fontId="0" fillId="0" borderId="26" xfId="0" applyFont="1" applyBorder="1" applyAlignment="1"/>
    <xf numFmtId="0" fontId="0" fillId="0" borderId="22" xfId="0" applyFont="1" applyBorder="1" applyAlignment="1"/>
    <xf numFmtId="0" fontId="0" fillId="0" borderId="24" xfId="0" applyFont="1" applyBorder="1" applyAlignment="1"/>
    <xf numFmtId="0" fontId="3" fillId="0" borderId="21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9" fillId="0" borderId="40" xfId="0" applyNumberFormat="1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2" fontId="9" fillId="0" borderId="4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59" xfId="0" applyBorder="1" applyAlignment="1">
      <alignment vertical="center"/>
    </xf>
    <xf numFmtId="0" fontId="0" fillId="0" borderId="60" xfId="0" applyBorder="1" applyAlignment="1">
      <alignment vertical="center"/>
    </xf>
    <xf numFmtId="0" fontId="0" fillId="0" borderId="60" xfId="0" applyBorder="1"/>
    <xf numFmtId="0" fontId="8" fillId="0" borderId="59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 wrapText="1"/>
    </xf>
    <xf numFmtId="0" fontId="7" fillId="0" borderId="59" xfId="0" applyFont="1" applyBorder="1" applyAlignment="1">
      <alignment horizontal="left" vertical="center" textRotation="180"/>
    </xf>
    <xf numFmtId="0" fontId="10" fillId="3" borderId="32" xfId="0" applyFont="1" applyFill="1" applyBorder="1" applyAlignment="1">
      <alignment vertical="center"/>
    </xf>
    <xf numFmtId="2" fontId="9" fillId="0" borderId="0" xfId="0" applyNumberFormat="1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2" fontId="9" fillId="3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0" fontId="11" fillId="0" borderId="51" xfId="0" quotePrefix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4" fillId="0" borderId="5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 vertical="center" wrapText="1"/>
    </xf>
    <xf numFmtId="2" fontId="8" fillId="0" borderId="57" xfId="0" applyNumberFormat="1" applyFont="1" applyBorder="1" applyAlignment="1">
      <alignment horizontal="center" vertical="center"/>
    </xf>
    <xf numFmtId="2" fontId="8" fillId="0" borderId="58" xfId="0" applyNumberFormat="1" applyFont="1" applyBorder="1" applyAlignment="1">
      <alignment horizontal="center" vertical="center"/>
    </xf>
    <xf numFmtId="0" fontId="0" fillId="0" borderId="0" xfId="0" applyAlignment="1">
      <alignment horizontal="justify" vertical="center" wrapText="1"/>
    </xf>
    <xf numFmtId="0" fontId="0" fillId="0" borderId="52" xfId="0" applyBorder="1" applyAlignment="1">
      <alignment horizontal="justify" vertical="center" wrapText="1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center" textRotation="180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 textRotation="90"/>
    </xf>
    <xf numFmtId="1" fontId="6" fillId="2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textRotation="90"/>
    </xf>
    <xf numFmtId="0" fontId="7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14" fillId="0" borderId="0" xfId="0" applyFont="1" applyAlignment="1">
      <alignment horizontal="left" vertical="center" indent="1"/>
    </xf>
    <xf numFmtId="0" fontId="8" fillId="0" borderId="0" xfId="0" applyFont="1" applyBorder="1" applyAlignment="1">
      <alignment horizontal="center" vertical="center"/>
    </xf>
    <xf numFmtId="2" fontId="8" fillId="0" borderId="64" xfId="0" applyNumberFormat="1" applyFont="1" applyBorder="1" applyAlignment="1">
      <alignment horizontal="center"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0" xfId="0" applyBorder="1"/>
    <xf numFmtId="0" fontId="14" fillId="0" borderId="34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37" xfId="0" applyFont="1" applyBorder="1" applyAlignment="1">
      <alignment vertical="center"/>
    </xf>
    <xf numFmtId="0" fontId="0" fillId="0" borderId="34" xfId="0" quotePrefix="1" applyBorder="1" applyAlignment="1">
      <alignment vertical="center"/>
    </xf>
    <xf numFmtId="0" fontId="0" fillId="0" borderId="36" xfId="0" applyBorder="1" applyAlignment="1">
      <alignment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0" fillId="0" borderId="37" xfId="0" applyBorder="1"/>
  </cellXfs>
  <cellStyles count="1">
    <cellStyle name="Normal" xfId="0" builtinId="0"/>
  </cellStyles>
  <dxfs count="1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</dxf>
    <dxf>
      <font>
        <color theme="1"/>
      </font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0"/>
      </font>
    </dxf>
  </dxfs>
  <tableStyles count="0" defaultTableStyle="TableStyleMedium2" defaultPivotStyle="PivotStyleLight16"/>
  <colors>
    <mruColors>
      <color rgb="FF3374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152400</xdr:rowOff>
    </xdr:from>
    <xdr:to>
      <xdr:col>2</xdr:col>
      <xdr:colOff>27546</xdr:colOff>
      <xdr:row>8</xdr:row>
      <xdr:rowOff>68400</xdr:rowOff>
    </xdr:to>
    <xdr:pic>
      <xdr:nvPicPr>
        <xdr:cNvPr id="2" name="Imagem 1" descr="https://www.ufg.br/up/1/o/Marca_UFG_cor_vertical-0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52400"/>
          <a:ext cx="1008621" cy="14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616251</xdr:colOff>
      <xdr:row>12</xdr:row>
      <xdr:rowOff>123823</xdr:rowOff>
    </xdr:from>
    <xdr:to>
      <xdr:col>4</xdr:col>
      <xdr:colOff>42801</xdr:colOff>
      <xdr:row>14</xdr:row>
      <xdr:rowOff>83773</xdr:rowOff>
    </xdr:to>
    <xdr:sp macro="" textlink="">
      <xdr:nvSpPr>
        <xdr:cNvPr id="3" name="Elipse 2"/>
        <xdr:cNvSpPr/>
      </xdr:nvSpPr>
      <xdr:spPr>
        <a:xfrm>
          <a:off x="1273476" y="3524248"/>
          <a:ext cx="360000" cy="3600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479822</xdr:colOff>
      <xdr:row>11</xdr:row>
      <xdr:rowOff>47625</xdr:rowOff>
    </xdr:from>
    <xdr:to>
      <xdr:col>4</xdr:col>
      <xdr:colOff>200024</xdr:colOff>
      <xdr:row>12</xdr:row>
      <xdr:rowOff>114300</xdr:rowOff>
    </xdr:to>
    <xdr:sp macro="" textlink="">
      <xdr:nvSpPr>
        <xdr:cNvPr id="4" name="CaixaDeTexto 3"/>
        <xdr:cNvSpPr txBox="1"/>
      </xdr:nvSpPr>
      <xdr:spPr>
        <a:xfrm>
          <a:off x="1137047" y="3248025"/>
          <a:ext cx="65365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600" b="1">
              <a:latin typeface="+mn-lt"/>
            </a:rPr>
            <a:t>CASO</a:t>
          </a:r>
        </a:p>
      </xdr:txBody>
    </xdr:sp>
    <xdr:clientData/>
  </xdr:twoCellAnchor>
  <xdr:twoCellAnchor>
    <xdr:from>
      <xdr:col>2</xdr:col>
      <xdr:colOff>10715</xdr:colOff>
      <xdr:row>17</xdr:row>
      <xdr:rowOff>72627</xdr:rowOff>
    </xdr:from>
    <xdr:to>
      <xdr:col>4</xdr:col>
      <xdr:colOff>636065</xdr:colOff>
      <xdr:row>17</xdr:row>
      <xdr:rowOff>72627</xdr:rowOff>
    </xdr:to>
    <xdr:cxnSp macro="">
      <xdr:nvCxnSpPr>
        <xdr:cNvPr id="13" name="Conector de Seta Reta 12"/>
        <xdr:cNvCxnSpPr/>
      </xdr:nvCxnSpPr>
      <xdr:spPr>
        <a:xfrm>
          <a:off x="667940" y="4473177"/>
          <a:ext cx="15588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432793</xdr:colOff>
      <xdr:row>8</xdr:row>
      <xdr:rowOff>19645</xdr:rowOff>
    </xdr:from>
    <xdr:to>
      <xdr:col>4</xdr:col>
      <xdr:colOff>432793</xdr:colOff>
      <xdr:row>17</xdr:row>
      <xdr:rowOff>181420</xdr:rowOff>
    </xdr:to>
    <xdr:cxnSp macro="">
      <xdr:nvCxnSpPr>
        <xdr:cNvPr id="17" name="Conector de Seta Reta 16"/>
        <xdr:cNvCxnSpPr/>
      </xdr:nvCxnSpPr>
      <xdr:spPr>
        <a:xfrm>
          <a:off x="2023468" y="2619970"/>
          <a:ext cx="0" cy="1962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371475</xdr:colOff>
      <xdr:row>25</xdr:row>
      <xdr:rowOff>28575</xdr:rowOff>
    </xdr:from>
    <xdr:ext cx="780405" cy="3214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/>
            <xdr:cNvSpPr txBox="1"/>
          </xdr:nvSpPr>
          <xdr:spPr>
            <a:xfrm>
              <a:off x="10848975" y="5029200"/>
              <a:ext cx="780405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𝑞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2" name="CaixaDeTexto 1"/>
            <xdr:cNvSpPr txBox="1"/>
          </xdr:nvSpPr>
          <xdr:spPr>
            <a:xfrm>
              <a:off x="10848975" y="5029200"/>
              <a:ext cx="780405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𝑅=𝑣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pt-BR" sz="1100" b="0" i="0">
                  <a:latin typeface="Cambria Math" panose="02040503050406030204" pitchFamily="18" charset="0"/>
                </a:rPr>
                <a:t>( 𝑞 𝑙_𝑥  )/10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20</xdr:col>
      <xdr:colOff>342900</xdr:colOff>
      <xdr:row>21</xdr:row>
      <xdr:rowOff>9525</xdr:rowOff>
    </xdr:from>
    <xdr:ext cx="810607" cy="3397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ixaDeTexto 6"/>
            <xdr:cNvSpPr txBox="1"/>
          </xdr:nvSpPr>
          <xdr:spPr>
            <a:xfrm>
              <a:off x="10820400" y="4210050"/>
              <a:ext cx="810607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𝑞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sSubSup>
                          <m:sSub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7" name="CaixaDeTexto 6"/>
            <xdr:cNvSpPr txBox="1"/>
          </xdr:nvSpPr>
          <xdr:spPr>
            <a:xfrm>
              <a:off x="10820400" y="4210050"/>
              <a:ext cx="810607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𝑀=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𝜇∙</a:t>
              </a:r>
              <a:r>
                <a:rPr lang="pt-BR" sz="1100" b="0" i="0">
                  <a:latin typeface="Cambria Math" panose="02040503050406030204" pitchFamily="18" charset="0"/>
                </a:rPr>
                <a:t>( 𝑞 𝑙_𝑥^2  )/100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20</xdr:col>
      <xdr:colOff>342900</xdr:colOff>
      <xdr:row>23</xdr:row>
      <xdr:rowOff>9525</xdr:rowOff>
    </xdr:from>
    <xdr:ext cx="810607" cy="3397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ixaDeTexto 7"/>
            <xdr:cNvSpPr txBox="1"/>
          </xdr:nvSpPr>
          <xdr:spPr>
            <a:xfrm>
              <a:off x="10820400" y="4610100"/>
              <a:ext cx="810607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′∙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𝑞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sSubSup>
                          <m:sSub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8" name="CaixaDeTexto 7"/>
            <xdr:cNvSpPr txBox="1"/>
          </xdr:nvSpPr>
          <xdr:spPr>
            <a:xfrm>
              <a:off x="10820400" y="4610100"/>
              <a:ext cx="810607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𝑋=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𝜇′∙</a:t>
              </a:r>
              <a:r>
                <a:rPr lang="pt-BR" sz="1100" b="0" i="0">
                  <a:latin typeface="Cambria Math" panose="02040503050406030204" pitchFamily="18" charset="0"/>
                </a:rPr>
                <a:t>( 𝑞 𝑙_𝑥^2  )/100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148936</xdr:rowOff>
    </xdr:from>
    <xdr:to>
      <xdr:col>3</xdr:col>
      <xdr:colOff>725625</xdr:colOff>
      <xdr:row>11</xdr:row>
      <xdr:rowOff>603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529936"/>
          <a:ext cx="1440000" cy="1566167"/>
        </a:xfrm>
        <a:prstGeom prst="rect">
          <a:avLst/>
        </a:prstGeom>
      </xdr:spPr>
    </xdr:pic>
    <xdr:clientData/>
  </xdr:twoCellAnchor>
  <xdr:twoCellAnchor editAs="oneCell">
    <xdr:from>
      <xdr:col>6</xdr:col>
      <xdr:colOff>387258</xdr:colOff>
      <xdr:row>2</xdr:row>
      <xdr:rowOff>139609</xdr:rowOff>
    </xdr:from>
    <xdr:to>
      <xdr:col>9</xdr:col>
      <xdr:colOff>360408</xdr:colOff>
      <xdr:row>10</xdr:row>
      <xdr:rowOff>186448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9908" y="520609"/>
          <a:ext cx="1440000" cy="1570839"/>
        </a:xfrm>
        <a:prstGeom prst="rect">
          <a:avLst/>
        </a:prstGeom>
      </xdr:spPr>
    </xdr:pic>
    <xdr:clientData/>
  </xdr:twoCellAnchor>
  <xdr:twoCellAnchor editAs="oneCell">
    <xdr:from>
      <xdr:col>11</xdr:col>
      <xdr:colOff>316453</xdr:colOff>
      <xdr:row>2</xdr:row>
      <xdr:rowOff>146734</xdr:rowOff>
    </xdr:from>
    <xdr:to>
      <xdr:col>13</xdr:col>
      <xdr:colOff>289603</xdr:colOff>
      <xdr:row>11</xdr:row>
      <xdr:rowOff>3073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253" y="527734"/>
          <a:ext cx="1440000" cy="1570839"/>
        </a:xfrm>
        <a:prstGeom prst="rect">
          <a:avLst/>
        </a:prstGeom>
      </xdr:spPr>
    </xdr:pic>
    <xdr:clientData/>
  </xdr:twoCellAnchor>
  <xdr:twoCellAnchor editAs="oneCell">
    <xdr:from>
      <xdr:col>17</xdr:col>
      <xdr:colOff>15315</xdr:colOff>
      <xdr:row>2</xdr:row>
      <xdr:rowOff>152992</xdr:rowOff>
    </xdr:from>
    <xdr:to>
      <xdr:col>18</xdr:col>
      <xdr:colOff>721890</xdr:colOff>
      <xdr:row>11</xdr:row>
      <xdr:rowOff>4659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1940" y="533992"/>
          <a:ext cx="1440000" cy="1566167"/>
        </a:xfrm>
        <a:prstGeom prst="rect">
          <a:avLst/>
        </a:prstGeom>
      </xdr:spPr>
    </xdr:pic>
    <xdr:clientData/>
  </xdr:twoCellAnchor>
  <xdr:twoCellAnchor editAs="oneCell">
    <xdr:from>
      <xdr:col>21</xdr:col>
      <xdr:colOff>393048</xdr:colOff>
      <xdr:row>2</xdr:row>
      <xdr:rowOff>144531</xdr:rowOff>
    </xdr:from>
    <xdr:to>
      <xdr:col>24</xdr:col>
      <xdr:colOff>366198</xdr:colOff>
      <xdr:row>11</xdr:row>
      <xdr:rowOff>870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9948" y="525531"/>
          <a:ext cx="1440000" cy="1570839"/>
        </a:xfrm>
        <a:prstGeom prst="rect">
          <a:avLst/>
        </a:prstGeom>
      </xdr:spPr>
    </xdr:pic>
    <xdr:clientData/>
  </xdr:twoCellAnchor>
  <xdr:twoCellAnchor editAs="oneCell">
    <xdr:from>
      <xdr:col>26</xdr:col>
      <xdr:colOff>380257</xdr:colOff>
      <xdr:row>2</xdr:row>
      <xdr:rowOff>142132</xdr:rowOff>
    </xdr:from>
    <xdr:to>
      <xdr:col>28</xdr:col>
      <xdr:colOff>353407</xdr:colOff>
      <xdr:row>10</xdr:row>
      <xdr:rowOff>188971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7432" y="523132"/>
          <a:ext cx="1440000" cy="1570839"/>
        </a:xfrm>
        <a:prstGeom prst="rect">
          <a:avLst/>
        </a:prstGeom>
      </xdr:spPr>
    </xdr:pic>
    <xdr:clientData/>
  </xdr:twoCellAnchor>
  <xdr:twoCellAnchor editAs="oneCell">
    <xdr:from>
      <xdr:col>32</xdr:col>
      <xdr:colOff>15907</xdr:colOff>
      <xdr:row>2</xdr:row>
      <xdr:rowOff>146660</xdr:rowOff>
    </xdr:from>
    <xdr:to>
      <xdr:col>33</xdr:col>
      <xdr:colOff>722482</xdr:colOff>
      <xdr:row>10</xdr:row>
      <xdr:rowOff>188827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36782" y="527660"/>
          <a:ext cx="1440000" cy="1566167"/>
        </a:xfrm>
        <a:prstGeom prst="rect">
          <a:avLst/>
        </a:prstGeom>
      </xdr:spPr>
    </xdr:pic>
    <xdr:clientData/>
  </xdr:twoCellAnchor>
  <xdr:twoCellAnchor editAs="oneCell">
    <xdr:from>
      <xdr:col>37</xdr:col>
      <xdr:colOff>22166</xdr:colOff>
      <xdr:row>2</xdr:row>
      <xdr:rowOff>146856</xdr:rowOff>
    </xdr:from>
    <xdr:to>
      <xdr:col>38</xdr:col>
      <xdr:colOff>728741</xdr:colOff>
      <xdr:row>10</xdr:row>
      <xdr:rowOff>189023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6741" y="527856"/>
          <a:ext cx="1440000" cy="1566167"/>
        </a:xfrm>
        <a:prstGeom prst="rect">
          <a:avLst/>
        </a:prstGeom>
      </xdr:spPr>
    </xdr:pic>
    <xdr:clientData/>
  </xdr:twoCellAnchor>
  <xdr:twoCellAnchor editAs="oneCell">
    <xdr:from>
      <xdr:col>42</xdr:col>
      <xdr:colOff>14570</xdr:colOff>
      <xdr:row>2</xdr:row>
      <xdr:rowOff>140127</xdr:rowOff>
    </xdr:from>
    <xdr:to>
      <xdr:col>43</xdr:col>
      <xdr:colOff>721145</xdr:colOff>
      <xdr:row>10</xdr:row>
      <xdr:rowOff>186966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2845" y="521127"/>
          <a:ext cx="1440000" cy="1570839"/>
        </a:xfrm>
        <a:prstGeom prst="rect">
          <a:avLst/>
        </a:prstGeom>
      </xdr:spPr>
    </xdr:pic>
    <xdr:clientData/>
  </xdr:twoCellAnchor>
  <xdr:oneCellAnchor>
    <xdr:from>
      <xdr:col>0</xdr:col>
      <xdr:colOff>19050</xdr:colOff>
      <xdr:row>5</xdr:row>
      <xdr:rowOff>66675</xdr:rowOff>
    </xdr:from>
    <xdr:ext cx="633635" cy="539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aixaDeTexto 19"/>
            <xdr:cNvSpPr txBox="1"/>
          </xdr:nvSpPr>
          <xdr:spPr>
            <a:xfrm>
              <a:off x="19050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𝝀</m:t>
                    </m:r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600" b="1" i="1">
                            <a:solidFill>
                              <a:srgbClr val="3374A9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600" b="1">
                <a:solidFill>
                  <a:srgbClr val="3374A9"/>
                </a:solidFill>
              </a:endParaRPr>
            </a:p>
          </xdr:txBody>
        </xdr:sp>
      </mc:Choice>
      <mc:Fallback xmlns="">
        <xdr:sp macro="" textlink="">
          <xdr:nvSpPr>
            <xdr:cNvPr id="20" name="CaixaDeTexto 19"/>
            <xdr:cNvSpPr txBox="1"/>
          </xdr:nvSpPr>
          <xdr:spPr>
            <a:xfrm>
              <a:off x="19050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𝝀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=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𝒙/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𝒚 </a:t>
              </a:r>
              <a:endParaRPr lang="pt-BR" sz="1600" b="1">
                <a:solidFill>
                  <a:srgbClr val="3374A9"/>
                </a:solidFill>
              </a:endParaRPr>
            </a:p>
          </xdr:txBody>
        </xdr:sp>
      </mc:Fallback>
    </mc:AlternateContent>
    <xdr:clientData/>
  </xdr:oneCellAnchor>
  <xdr:oneCellAnchor>
    <xdr:from>
      <xdr:col>5</xdr:col>
      <xdr:colOff>19050</xdr:colOff>
      <xdr:row>5</xdr:row>
      <xdr:rowOff>66675</xdr:rowOff>
    </xdr:from>
    <xdr:ext cx="633635" cy="539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aixaDeTexto 22"/>
            <xdr:cNvSpPr txBox="1"/>
          </xdr:nvSpPr>
          <xdr:spPr>
            <a:xfrm>
              <a:off x="19050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𝝀</m:t>
                    </m:r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600" b="1" i="1">
                            <a:solidFill>
                              <a:srgbClr val="3374A9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600" b="1">
                <a:solidFill>
                  <a:srgbClr val="3374A9"/>
                </a:solidFill>
              </a:endParaRPr>
            </a:p>
          </xdr:txBody>
        </xdr:sp>
      </mc:Choice>
      <mc:Fallback xmlns="">
        <xdr:sp macro="" textlink="">
          <xdr:nvSpPr>
            <xdr:cNvPr id="23" name="CaixaDeTexto 22"/>
            <xdr:cNvSpPr txBox="1"/>
          </xdr:nvSpPr>
          <xdr:spPr>
            <a:xfrm>
              <a:off x="19050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𝝀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=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𝒙/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𝒚 </a:t>
              </a:r>
              <a:endParaRPr lang="pt-BR" sz="1600" b="1">
                <a:solidFill>
                  <a:srgbClr val="3374A9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19050</xdr:colOff>
      <xdr:row>5</xdr:row>
      <xdr:rowOff>66675</xdr:rowOff>
    </xdr:from>
    <xdr:ext cx="633635" cy="539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aixaDeTexto 23"/>
            <xdr:cNvSpPr txBox="1"/>
          </xdr:nvSpPr>
          <xdr:spPr>
            <a:xfrm>
              <a:off x="3627967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𝝀</m:t>
                    </m:r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600" b="1" i="1">
                            <a:solidFill>
                              <a:srgbClr val="3374A9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600" b="1">
                <a:solidFill>
                  <a:srgbClr val="3374A9"/>
                </a:solidFill>
              </a:endParaRPr>
            </a:p>
          </xdr:txBody>
        </xdr:sp>
      </mc:Choice>
      <mc:Fallback xmlns="">
        <xdr:sp macro="" textlink="">
          <xdr:nvSpPr>
            <xdr:cNvPr id="24" name="CaixaDeTexto 23"/>
            <xdr:cNvSpPr txBox="1"/>
          </xdr:nvSpPr>
          <xdr:spPr>
            <a:xfrm>
              <a:off x="3627967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𝝀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=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𝒙/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𝒚 </a:t>
              </a:r>
              <a:endParaRPr lang="pt-BR" sz="1600" b="1">
                <a:solidFill>
                  <a:srgbClr val="3374A9"/>
                </a:solidFill>
              </a:endParaRPr>
            </a:p>
          </xdr:txBody>
        </xdr:sp>
      </mc:Fallback>
    </mc:AlternateContent>
    <xdr:clientData/>
  </xdr:oneCellAnchor>
  <xdr:oneCellAnchor>
    <xdr:from>
      <xdr:col>15</xdr:col>
      <xdr:colOff>19050</xdr:colOff>
      <xdr:row>5</xdr:row>
      <xdr:rowOff>66675</xdr:rowOff>
    </xdr:from>
    <xdr:ext cx="633635" cy="539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aixaDeTexto 24"/>
            <xdr:cNvSpPr txBox="1"/>
          </xdr:nvSpPr>
          <xdr:spPr>
            <a:xfrm>
              <a:off x="7236883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𝝀</m:t>
                    </m:r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600" b="1" i="1">
                            <a:solidFill>
                              <a:srgbClr val="3374A9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600" b="1">
                <a:solidFill>
                  <a:srgbClr val="3374A9"/>
                </a:solidFill>
              </a:endParaRPr>
            </a:p>
          </xdr:txBody>
        </xdr:sp>
      </mc:Choice>
      <mc:Fallback xmlns="">
        <xdr:sp macro="" textlink="">
          <xdr:nvSpPr>
            <xdr:cNvPr id="25" name="CaixaDeTexto 24"/>
            <xdr:cNvSpPr txBox="1"/>
          </xdr:nvSpPr>
          <xdr:spPr>
            <a:xfrm>
              <a:off x="7236883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𝝀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=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𝒙/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𝒚 </a:t>
              </a:r>
              <a:endParaRPr lang="pt-BR" sz="1600" b="1">
                <a:solidFill>
                  <a:srgbClr val="3374A9"/>
                </a:solidFill>
              </a:endParaRPr>
            </a:p>
          </xdr:txBody>
        </xdr:sp>
      </mc:Fallback>
    </mc:AlternateContent>
    <xdr:clientData/>
  </xdr:oneCellAnchor>
  <xdr:oneCellAnchor>
    <xdr:from>
      <xdr:col>20</xdr:col>
      <xdr:colOff>19050</xdr:colOff>
      <xdr:row>5</xdr:row>
      <xdr:rowOff>66675</xdr:rowOff>
    </xdr:from>
    <xdr:ext cx="633635" cy="539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aixaDeTexto 25"/>
            <xdr:cNvSpPr txBox="1"/>
          </xdr:nvSpPr>
          <xdr:spPr>
            <a:xfrm>
              <a:off x="10845800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𝝀</m:t>
                    </m:r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600" b="1" i="1">
                            <a:solidFill>
                              <a:srgbClr val="3374A9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600" b="1">
                <a:solidFill>
                  <a:srgbClr val="3374A9"/>
                </a:solidFill>
              </a:endParaRPr>
            </a:p>
          </xdr:txBody>
        </xdr:sp>
      </mc:Choice>
      <mc:Fallback xmlns="">
        <xdr:sp macro="" textlink="">
          <xdr:nvSpPr>
            <xdr:cNvPr id="26" name="CaixaDeTexto 25"/>
            <xdr:cNvSpPr txBox="1"/>
          </xdr:nvSpPr>
          <xdr:spPr>
            <a:xfrm>
              <a:off x="10845800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𝝀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=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𝒙/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𝒚 </a:t>
              </a:r>
              <a:endParaRPr lang="pt-BR" sz="1600" b="1">
                <a:solidFill>
                  <a:srgbClr val="3374A9"/>
                </a:solidFill>
              </a:endParaRPr>
            </a:p>
          </xdr:txBody>
        </xdr:sp>
      </mc:Fallback>
    </mc:AlternateContent>
    <xdr:clientData/>
  </xdr:oneCellAnchor>
  <xdr:oneCellAnchor>
    <xdr:from>
      <xdr:col>25</xdr:col>
      <xdr:colOff>19050</xdr:colOff>
      <xdr:row>5</xdr:row>
      <xdr:rowOff>66675</xdr:rowOff>
    </xdr:from>
    <xdr:ext cx="633635" cy="539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aixaDeTexto 26"/>
            <xdr:cNvSpPr txBox="1"/>
          </xdr:nvSpPr>
          <xdr:spPr>
            <a:xfrm>
              <a:off x="14454717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𝝀</m:t>
                    </m:r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600" b="1" i="1">
                            <a:solidFill>
                              <a:srgbClr val="3374A9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600" b="1">
                <a:solidFill>
                  <a:srgbClr val="3374A9"/>
                </a:solidFill>
              </a:endParaRPr>
            </a:p>
          </xdr:txBody>
        </xdr:sp>
      </mc:Choice>
      <mc:Fallback xmlns="">
        <xdr:sp macro="" textlink="">
          <xdr:nvSpPr>
            <xdr:cNvPr id="27" name="CaixaDeTexto 26"/>
            <xdr:cNvSpPr txBox="1"/>
          </xdr:nvSpPr>
          <xdr:spPr>
            <a:xfrm>
              <a:off x="14454717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𝝀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=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𝒙/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𝒚 </a:t>
              </a:r>
              <a:endParaRPr lang="pt-BR" sz="1600" b="1">
                <a:solidFill>
                  <a:srgbClr val="3374A9"/>
                </a:solidFill>
              </a:endParaRPr>
            </a:p>
          </xdr:txBody>
        </xdr:sp>
      </mc:Fallback>
    </mc:AlternateContent>
    <xdr:clientData/>
  </xdr:oneCellAnchor>
  <xdr:oneCellAnchor>
    <xdr:from>
      <xdr:col>30</xdr:col>
      <xdr:colOff>19050</xdr:colOff>
      <xdr:row>5</xdr:row>
      <xdr:rowOff>66675</xdr:rowOff>
    </xdr:from>
    <xdr:ext cx="633635" cy="539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aixaDeTexto 27"/>
            <xdr:cNvSpPr txBox="1"/>
          </xdr:nvSpPr>
          <xdr:spPr>
            <a:xfrm>
              <a:off x="18063633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𝝀</m:t>
                    </m:r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600" b="1" i="1">
                            <a:solidFill>
                              <a:srgbClr val="3374A9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600" b="1">
                <a:solidFill>
                  <a:srgbClr val="3374A9"/>
                </a:solidFill>
              </a:endParaRPr>
            </a:p>
          </xdr:txBody>
        </xdr:sp>
      </mc:Choice>
      <mc:Fallback xmlns="">
        <xdr:sp macro="" textlink="">
          <xdr:nvSpPr>
            <xdr:cNvPr id="28" name="CaixaDeTexto 27"/>
            <xdr:cNvSpPr txBox="1"/>
          </xdr:nvSpPr>
          <xdr:spPr>
            <a:xfrm>
              <a:off x="18063633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𝝀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=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𝒙/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𝒚 </a:t>
              </a:r>
              <a:endParaRPr lang="pt-BR" sz="1600" b="1">
                <a:solidFill>
                  <a:srgbClr val="3374A9"/>
                </a:solidFill>
              </a:endParaRPr>
            </a:p>
          </xdr:txBody>
        </xdr:sp>
      </mc:Fallback>
    </mc:AlternateContent>
    <xdr:clientData/>
  </xdr:oneCellAnchor>
  <xdr:oneCellAnchor>
    <xdr:from>
      <xdr:col>35</xdr:col>
      <xdr:colOff>19050</xdr:colOff>
      <xdr:row>5</xdr:row>
      <xdr:rowOff>66675</xdr:rowOff>
    </xdr:from>
    <xdr:ext cx="633635" cy="539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aixaDeTexto 28"/>
            <xdr:cNvSpPr txBox="1"/>
          </xdr:nvSpPr>
          <xdr:spPr>
            <a:xfrm>
              <a:off x="21672550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𝝀</m:t>
                    </m:r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600" b="1" i="1">
                            <a:solidFill>
                              <a:srgbClr val="3374A9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600" b="1">
                <a:solidFill>
                  <a:srgbClr val="3374A9"/>
                </a:solidFill>
              </a:endParaRPr>
            </a:p>
          </xdr:txBody>
        </xdr:sp>
      </mc:Choice>
      <mc:Fallback xmlns="">
        <xdr:sp macro="" textlink="">
          <xdr:nvSpPr>
            <xdr:cNvPr id="29" name="CaixaDeTexto 28"/>
            <xdr:cNvSpPr txBox="1"/>
          </xdr:nvSpPr>
          <xdr:spPr>
            <a:xfrm>
              <a:off x="21672550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𝝀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=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𝒙/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𝒚 </a:t>
              </a:r>
              <a:endParaRPr lang="pt-BR" sz="1600" b="1">
                <a:solidFill>
                  <a:srgbClr val="3374A9"/>
                </a:solidFill>
              </a:endParaRPr>
            </a:p>
          </xdr:txBody>
        </xdr:sp>
      </mc:Fallback>
    </mc:AlternateContent>
    <xdr:clientData/>
  </xdr:oneCellAnchor>
  <xdr:oneCellAnchor>
    <xdr:from>
      <xdr:col>40</xdr:col>
      <xdr:colOff>19050</xdr:colOff>
      <xdr:row>5</xdr:row>
      <xdr:rowOff>66675</xdr:rowOff>
    </xdr:from>
    <xdr:ext cx="633635" cy="539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aixaDeTexto 29"/>
            <xdr:cNvSpPr txBox="1"/>
          </xdr:nvSpPr>
          <xdr:spPr>
            <a:xfrm>
              <a:off x="25281467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𝝀</m:t>
                    </m:r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600" b="1" i="1">
                            <a:solidFill>
                              <a:srgbClr val="3374A9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600" b="1">
                <a:solidFill>
                  <a:srgbClr val="3374A9"/>
                </a:solidFill>
              </a:endParaRPr>
            </a:p>
          </xdr:txBody>
        </xdr:sp>
      </mc:Choice>
      <mc:Fallback xmlns="">
        <xdr:sp macro="" textlink="">
          <xdr:nvSpPr>
            <xdr:cNvPr id="30" name="CaixaDeTexto 29"/>
            <xdr:cNvSpPr txBox="1"/>
          </xdr:nvSpPr>
          <xdr:spPr>
            <a:xfrm>
              <a:off x="25281467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𝝀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=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𝒙/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𝒚 </a:t>
              </a:r>
              <a:endParaRPr lang="pt-BR" sz="1600" b="1">
                <a:solidFill>
                  <a:srgbClr val="3374A9"/>
                </a:solidFill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5</xdr:row>
      <xdr:rowOff>66675</xdr:rowOff>
    </xdr:from>
    <xdr:ext cx="633635" cy="539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/>
            <xdr:cNvSpPr txBox="1"/>
          </xdr:nvSpPr>
          <xdr:spPr>
            <a:xfrm>
              <a:off x="19050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𝝀</m:t>
                    </m:r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600" b="1" i="1">
                            <a:solidFill>
                              <a:srgbClr val="3374A9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600" b="1">
                <a:solidFill>
                  <a:srgbClr val="3374A9"/>
                </a:solidFill>
              </a:endParaRPr>
            </a:p>
          </xdr:txBody>
        </xdr:sp>
      </mc:Choice>
      <mc:Fallback xmlns="">
        <xdr:sp macro="" textlink="">
          <xdr:nvSpPr>
            <xdr:cNvPr id="5" name="CaixaDeTexto 4"/>
            <xdr:cNvSpPr txBox="1"/>
          </xdr:nvSpPr>
          <xdr:spPr>
            <a:xfrm>
              <a:off x="19050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𝝀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=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𝒙/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𝒚 </a:t>
              </a:r>
              <a:endParaRPr lang="pt-BR" sz="1600" b="1">
                <a:solidFill>
                  <a:srgbClr val="3374A9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2</xdr:col>
      <xdr:colOff>19050</xdr:colOff>
      <xdr:row>2</xdr:row>
      <xdr:rowOff>148936</xdr:rowOff>
    </xdr:from>
    <xdr:to>
      <xdr:col>4</xdr:col>
      <xdr:colOff>725625</xdr:colOff>
      <xdr:row>11</xdr:row>
      <xdr:rowOff>603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529936"/>
          <a:ext cx="1440000" cy="1566167"/>
        </a:xfrm>
        <a:prstGeom prst="rect">
          <a:avLst/>
        </a:prstGeom>
      </xdr:spPr>
    </xdr:pic>
    <xdr:clientData/>
  </xdr:twoCellAnchor>
  <xdr:twoCellAnchor editAs="oneCell">
    <xdr:from>
      <xdr:col>7</xdr:col>
      <xdr:colOff>387258</xdr:colOff>
      <xdr:row>2</xdr:row>
      <xdr:rowOff>139609</xdr:rowOff>
    </xdr:from>
    <xdr:to>
      <xdr:col>10</xdr:col>
      <xdr:colOff>360408</xdr:colOff>
      <xdr:row>10</xdr:row>
      <xdr:rowOff>186448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9908" y="520609"/>
          <a:ext cx="1440000" cy="1570839"/>
        </a:xfrm>
        <a:prstGeom prst="rect">
          <a:avLst/>
        </a:prstGeom>
      </xdr:spPr>
    </xdr:pic>
    <xdr:clientData/>
  </xdr:twoCellAnchor>
  <xdr:twoCellAnchor editAs="oneCell">
    <xdr:from>
      <xdr:col>12</xdr:col>
      <xdr:colOff>316453</xdr:colOff>
      <xdr:row>2</xdr:row>
      <xdr:rowOff>146734</xdr:rowOff>
    </xdr:from>
    <xdr:to>
      <xdr:col>14</xdr:col>
      <xdr:colOff>289603</xdr:colOff>
      <xdr:row>11</xdr:row>
      <xdr:rowOff>3073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378" y="527734"/>
          <a:ext cx="1440000" cy="1570839"/>
        </a:xfrm>
        <a:prstGeom prst="rect">
          <a:avLst/>
        </a:prstGeom>
      </xdr:spPr>
    </xdr:pic>
    <xdr:clientData/>
  </xdr:twoCellAnchor>
  <xdr:twoCellAnchor editAs="oneCell">
    <xdr:from>
      <xdr:col>18</xdr:col>
      <xdr:colOff>15315</xdr:colOff>
      <xdr:row>2</xdr:row>
      <xdr:rowOff>152992</xdr:rowOff>
    </xdr:from>
    <xdr:to>
      <xdr:col>19</xdr:col>
      <xdr:colOff>721890</xdr:colOff>
      <xdr:row>11</xdr:row>
      <xdr:rowOff>4659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1940" y="533992"/>
          <a:ext cx="1440000" cy="1566167"/>
        </a:xfrm>
        <a:prstGeom prst="rect">
          <a:avLst/>
        </a:prstGeom>
      </xdr:spPr>
    </xdr:pic>
    <xdr:clientData/>
  </xdr:twoCellAnchor>
  <xdr:twoCellAnchor editAs="oneCell">
    <xdr:from>
      <xdr:col>22</xdr:col>
      <xdr:colOff>21573</xdr:colOff>
      <xdr:row>2</xdr:row>
      <xdr:rowOff>144531</xdr:rowOff>
    </xdr:from>
    <xdr:to>
      <xdr:col>25</xdr:col>
      <xdr:colOff>728148</xdr:colOff>
      <xdr:row>11</xdr:row>
      <xdr:rowOff>870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8473" y="525531"/>
          <a:ext cx="1440000" cy="1570839"/>
        </a:xfrm>
        <a:prstGeom prst="rect">
          <a:avLst/>
        </a:prstGeom>
      </xdr:spPr>
    </xdr:pic>
    <xdr:clientData/>
  </xdr:twoCellAnchor>
  <xdr:twoCellAnchor editAs="oneCell">
    <xdr:from>
      <xdr:col>28</xdr:col>
      <xdr:colOff>19050</xdr:colOff>
      <xdr:row>2</xdr:row>
      <xdr:rowOff>142875</xdr:rowOff>
    </xdr:from>
    <xdr:to>
      <xdr:col>29</xdr:col>
      <xdr:colOff>725625</xdr:colOff>
      <xdr:row>10</xdr:row>
      <xdr:rowOff>189714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2800" y="523875"/>
          <a:ext cx="1440000" cy="1570839"/>
        </a:xfrm>
        <a:prstGeom prst="rect">
          <a:avLst/>
        </a:prstGeom>
      </xdr:spPr>
    </xdr:pic>
    <xdr:clientData/>
  </xdr:twoCellAnchor>
  <xdr:twoCellAnchor editAs="oneCell">
    <xdr:from>
      <xdr:col>32</xdr:col>
      <xdr:colOff>387382</xdr:colOff>
      <xdr:row>2</xdr:row>
      <xdr:rowOff>146660</xdr:rowOff>
    </xdr:from>
    <xdr:to>
      <xdr:col>35</xdr:col>
      <xdr:colOff>360532</xdr:colOff>
      <xdr:row>10</xdr:row>
      <xdr:rowOff>188827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07982" y="527660"/>
          <a:ext cx="1440000" cy="1566167"/>
        </a:xfrm>
        <a:prstGeom prst="rect">
          <a:avLst/>
        </a:prstGeom>
      </xdr:spPr>
    </xdr:pic>
    <xdr:clientData/>
  </xdr:twoCellAnchor>
  <xdr:twoCellAnchor editAs="oneCell">
    <xdr:from>
      <xdr:col>38</xdr:col>
      <xdr:colOff>393641</xdr:colOff>
      <xdr:row>2</xdr:row>
      <xdr:rowOff>146856</xdr:rowOff>
    </xdr:from>
    <xdr:to>
      <xdr:col>40</xdr:col>
      <xdr:colOff>366791</xdr:colOff>
      <xdr:row>10</xdr:row>
      <xdr:rowOff>189023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14516" y="527856"/>
          <a:ext cx="1440000" cy="1566167"/>
        </a:xfrm>
        <a:prstGeom prst="rect">
          <a:avLst/>
        </a:prstGeom>
      </xdr:spPr>
    </xdr:pic>
    <xdr:clientData/>
  </xdr:twoCellAnchor>
  <xdr:twoCellAnchor editAs="oneCell">
    <xdr:from>
      <xdr:col>43</xdr:col>
      <xdr:colOff>19050</xdr:colOff>
      <xdr:row>2</xdr:row>
      <xdr:rowOff>140127</xdr:rowOff>
    </xdr:from>
    <xdr:to>
      <xdr:col>45</xdr:col>
      <xdr:colOff>725625</xdr:colOff>
      <xdr:row>10</xdr:row>
      <xdr:rowOff>186966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40200" y="521127"/>
          <a:ext cx="1440000" cy="1570839"/>
        </a:xfrm>
        <a:prstGeom prst="rect">
          <a:avLst/>
        </a:prstGeom>
      </xdr:spPr>
    </xdr:pic>
    <xdr:clientData/>
  </xdr:twoCellAnchor>
  <xdr:oneCellAnchor>
    <xdr:from>
      <xdr:col>6</xdr:col>
      <xdr:colOff>19050</xdr:colOff>
      <xdr:row>5</xdr:row>
      <xdr:rowOff>66675</xdr:rowOff>
    </xdr:from>
    <xdr:ext cx="633635" cy="539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ixaDeTexto 15"/>
            <xdr:cNvSpPr txBox="1"/>
          </xdr:nvSpPr>
          <xdr:spPr>
            <a:xfrm>
              <a:off x="19050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𝝀</m:t>
                    </m:r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600" b="1" i="1">
                            <a:solidFill>
                              <a:srgbClr val="3374A9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600" b="1">
                <a:solidFill>
                  <a:srgbClr val="3374A9"/>
                </a:solidFill>
              </a:endParaRPr>
            </a:p>
          </xdr:txBody>
        </xdr:sp>
      </mc:Choice>
      <mc:Fallback xmlns="">
        <xdr:sp macro="" textlink="">
          <xdr:nvSpPr>
            <xdr:cNvPr id="16" name="CaixaDeTexto 15"/>
            <xdr:cNvSpPr txBox="1"/>
          </xdr:nvSpPr>
          <xdr:spPr>
            <a:xfrm>
              <a:off x="19050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𝝀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=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𝒙/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𝒚 </a:t>
              </a:r>
              <a:endParaRPr lang="pt-BR" sz="1600" b="1">
                <a:solidFill>
                  <a:srgbClr val="3374A9"/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19050</xdr:colOff>
      <xdr:row>5</xdr:row>
      <xdr:rowOff>66675</xdr:rowOff>
    </xdr:from>
    <xdr:ext cx="633635" cy="539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aixaDeTexto 16"/>
            <xdr:cNvSpPr txBox="1"/>
          </xdr:nvSpPr>
          <xdr:spPr>
            <a:xfrm>
              <a:off x="3638550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𝝀</m:t>
                    </m:r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600" b="1" i="1">
                            <a:solidFill>
                              <a:srgbClr val="3374A9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600" b="1">
                <a:solidFill>
                  <a:srgbClr val="3374A9"/>
                </a:solidFill>
              </a:endParaRPr>
            </a:p>
          </xdr:txBody>
        </xdr:sp>
      </mc:Choice>
      <mc:Fallback xmlns="">
        <xdr:sp macro="" textlink="">
          <xdr:nvSpPr>
            <xdr:cNvPr id="17" name="CaixaDeTexto 16"/>
            <xdr:cNvSpPr txBox="1"/>
          </xdr:nvSpPr>
          <xdr:spPr>
            <a:xfrm>
              <a:off x="3638550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𝝀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=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𝒙/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𝒚 </a:t>
              </a:r>
              <a:endParaRPr lang="pt-BR" sz="1600" b="1">
                <a:solidFill>
                  <a:srgbClr val="3374A9"/>
                </a:solidFill>
              </a:endParaRPr>
            </a:p>
          </xdr:txBody>
        </xdr:sp>
      </mc:Fallback>
    </mc:AlternateContent>
    <xdr:clientData/>
  </xdr:oneCellAnchor>
  <xdr:oneCellAnchor>
    <xdr:from>
      <xdr:col>16</xdr:col>
      <xdr:colOff>19050</xdr:colOff>
      <xdr:row>5</xdr:row>
      <xdr:rowOff>66675</xdr:rowOff>
    </xdr:from>
    <xdr:ext cx="633635" cy="539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aixaDeTexto 17"/>
            <xdr:cNvSpPr txBox="1"/>
          </xdr:nvSpPr>
          <xdr:spPr>
            <a:xfrm>
              <a:off x="7258050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𝝀</m:t>
                    </m:r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600" b="1" i="1">
                            <a:solidFill>
                              <a:srgbClr val="3374A9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600" b="1">
                <a:solidFill>
                  <a:srgbClr val="3374A9"/>
                </a:solidFill>
              </a:endParaRPr>
            </a:p>
          </xdr:txBody>
        </xdr:sp>
      </mc:Choice>
      <mc:Fallback xmlns="">
        <xdr:sp macro="" textlink="">
          <xdr:nvSpPr>
            <xdr:cNvPr id="18" name="CaixaDeTexto 17"/>
            <xdr:cNvSpPr txBox="1"/>
          </xdr:nvSpPr>
          <xdr:spPr>
            <a:xfrm>
              <a:off x="7258050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𝝀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=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𝒙/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𝒚 </a:t>
              </a:r>
              <a:endParaRPr lang="pt-BR" sz="1600" b="1">
                <a:solidFill>
                  <a:srgbClr val="3374A9"/>
                </a:solidFill>
              </a:endParaRPr>
            </a:p>
          </xdr:txBody>
        </xdr:sp>
      </mc:Fallback>
    </mc:AlternateContent>
    <xdr:clientData/>
  </xdr:oneCellAnchor>
  <xdr:oneCellAnchor>
    <xdr:from>
      <xdr:col>21</xdr:col>
      <xdr:colOff>19050</xdr:colOff>
      <xdr:row>5</xdr:row>
      <xdr:rowOff>66675</xdr:rowOff>
    </xdr:from>
    <xdr:ext cx="633635" cy="539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ixaDeTexto 18"/>
            <xdr:cNvSpPr txBox="1"/>
          </xdr:nvSpPr>
          <xdr:spPr>
            <a:xfrm>
              <a:off x="10877550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𝝀</m:t>
                    </m:r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600" b="1" i="1">
                            <a:solidFill>
                              <a:srgbClr val="3374A9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600" b="1">
                <a:solidFill>
                  <a:srgbClr val="3374A9"/>
                </a:solidFill>
              </a:endParaRPr>
            </a:p>
          </xdr:txBody>
        </xdr:sp>
      </mc:Choice>
      <mc:Fallback xmlns="">
        <xdr:sp macro="" textlink="">
          <xdr:nvSpPr>
            <xdr:cNvPr id="19" name="CaixaDeTexto 18"/>
            <xdr:cNvSpPr txBox="1"/>
          </xdr:nvSpPr>
          <xdr:spPr>
            <a:xfrm>
              <a:off x="10877550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𝝀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=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𝒙/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𝒚 </a:t>
              </a:r>
              <a:endParaRPr lang="pt-BR" sz="1600" b="1">
                <a:solidFill>
                  <a:srgbClr val="3374A9"/>
                </a:solidFill>
              </a:endParaRPr>
            </a:p>
          </xdr:txBody>
        </xdr:sp>
      </mc:Fallback>
    </mc:AlternateContent>
    <xdr:clientData/>
  </xdr:oneCellAnchor>
  <xdr:oneCellAnchor>
    <xdr:from>
      <xdr:col>26</xdr:col>
      <xdr:colOff>19050</xdr:colOff>
      <xdr:row>5</xdr:row>
      <xdr:rowOff>66675</xdr:rowOff>
    </xdr:from>
    <xdr:ext cx="633635" cy="539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aixaDeTexto 19"/>
            <xdr:cNvSpPr txBox="1"/>
          </xdr:nvSpPr>
          <xdr:spPr>
            <a:xfrm>
              <a:off x="14497050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𝝀</m:t>
                    </m:r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600" b="1" i="1">
                            <a:solidFill>
                              <a:srgbClr val="3374A9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600" b="1">
                <a:solidFill>
                  <a:srgbClr val="3374A9"/>
                </a:solidFill>
              </a:endParaRPr>
            </a:p>
          </xdr:txBody>
        </xdr:sp>
      </mc:Choice>
      <mc:Fallback xmlns="">
        <xdr:sp macro="" textlink="">
          <xdr:nvSpPr>
            <xdr:cNvPr id="20" name="CaixaDeTexto 19"/>
            <xdr:cNvSpPr txBox="1"/>
          </xdr:nvSpPr>
          <xdr:spPr>
            <a:xfrm>
              <a:off x="14497050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𝝀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=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𝒙/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𝒚 </a:t>
              </a:r>
              <a:endParaRPr lang="pt-BR" sz="1600" b="1">
                <a:solidFill>
                  <a:srgbClr val="3374A9"/>
                </a:solidFill>
              </a:endParaRPr>
            </a:p>
          </xdr:txBody>
        </xdr:sp>
      </mc:Fallback>
    </mc:AlternateContent>
    <xdr:clientData/>
  </xdr:oneCellAnchor>
  <xdr:oneCellAnchor>
    <xdr:from>
      <xdr:col>31</xdr:col>
      <xdr:colOff>19050</xdr:colOff>
      <xdr:row>5</xdr:row>
      <xdr:rowOff>66675</xdr:rowOff>
    </xdr:from>
    <xdr:ext cx="633635" cy="539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aixaDeTexto 20"/>
            <xdr:cNvSpPr txBox="1"/>
          </xdr:nvSpPr>
          <xdr:spPr>
            <a:xfrm>
              <a:off x="18116550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𝝀</m:t>
                    </m:r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600" b="1" i="1">
                            <a:solidFill>
                              <a:srgbClr val="3374A9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600" b="1">
                <a:solidFill>
                  <a:srgbClr val="3374A9"/>
                </a:solidFill>
              </a:endParaRPr>
            </a:p>
          </xdr:txBody>
        </xdr:sp>
      </mc:Choice>
      <mc:Fallback xmlns="">
        <xdr:sp macro="" textlink="">
          <xdr:nvSpPr>
            <xdr:cNvPr id="21" name="CaixaDeTexto 20"/>
            <xdr:cNvSpPr txBox="1"/>
          </xdr:nvSpPr>
          <xdr:spPr>
            <a:xfrm>
              <a:off x="18116550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𝝀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=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𝒙/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𝒚 </a:t>
              </a:r>
              <a:endParaRPr lang="pt-BR" sz="1600" b="1">
                <a:solidFill>
                  <a:srgbClr val="3374A9"/>
                </a:solidFill>
              </a:endParaRPr>
            </a:p>
          </xdr:txBody>
        </xdr:sp>
      </mc:Fallback>
    </mc:AlternateContent>
    <xdr:clientData/>
  </xdr:oneCellAnchor>
  <xdr:oneCellAnchor>
    <xdr:from>
      <xdr:col>36</xdr:col>
      <xdr:colOff>19050</xdr:colOff>
      <xdr:row>5</xdr:row>
      <xdr:rowOff>66675</xdr:rowOff>
    </xdr:from>
    <xdr:ext cx="633635" cy="539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aixaDeTexto 21"/>
            <xdr:cNvSpPr txBox="1"/>
          </xdr:nvSpPr>
          <xdr:spPr>
            <a:xfrm>
              <a:off x="21736050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𝝀</m:t>
                    </m:r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600" b="1" i="1">
                            <a:solidFill>
                              <a:srgbClr val="3374A9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600" b="1">
                <a:solidFill>
                  <a:srgbClr val="3374A9"/>
                </a:solidFill>
              </a:endParaRPr>
            </a:p>
          </xdr:txBody>
        </xdr:sp>
      </mc:Choice>
      <mc:Fallback xmlns="">
        <xdr:sp macro="" textlink="">
          <xdr:nvSpPr>
            <xdr:cNvPr id="22" name="CaixaDeTexto 21"/>
            <xdr:cNvSpPr txBox="1"/>
          </xdr:nvSpPr>
          <xdr:spPr>
            <a:xfrm>
              <a:off x="21736050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𝝀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=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𝒙/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𝒚 </a:t>
              </a:r>
              <a:endParaRPr lang="pt-BR" sz="1600" b="1">
                <a:solidFill>
                  <a:srgbClr val="3374A9"/>
                </a:solidFill>
              </a:endParaRPr>
            </a:p>
          </xdr:txBody>
        </xdr:sp>
      </mc:Fallback>
    </mc:AlternateContent>
    <xdr:clientData/>
  </xdr:oneCellAnchor>
  <xdr:oneCellAnchor>
    <xdr:from>
      <xdr:col>41</xdr:col>
      <xdr:colOff>19050</xdr:colOff>
      <xdr:row>5</xdr:row>
      <xdr:rowOff>66675</xdr:rowOff>
    </xdr:from>
    <xdr:ext cx="633635" cy="539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aixaDeTexto 22"/>
            <xdr:cNvSpPr txBox="1"/>
          </xdr:nvSpPr>
          <xdr:spPr>
            <a:xfrm>
              <a:off x="25355550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𝝀</m:t>
                    </m:r>
                    <m:r>
                      <a:rPr lang="pt-BR" sz="1600" b="1" i="1">
                        <a:solidFill>
                          <a:srgbClr val="3374A9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600" b="1" i="1">
                            <a:solidFill>
                              <a:srgbClr val="3374A9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ℓ</m:t>
                            </m:r>
                          </m:e>
                          <m:sub>
                            <m:r>
                              <a:rPr lang="pt-BR" sz="1600" b="1" i="1">
                                <a:solidFill>
                                  <a:srgbClr val="3374A9"/>
                                </a:solidFill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600" b="1">
                <a:solidFill>
                  <a:srgbClr val="3374A9"/>
                </a:solidFill>
              </a:endParaRPr>
            </a:p>
          </xdr:txBody>
        </xdr:sp>
      </mc:Choice>
      <mc:Fallback xmlns="">
        <xdr:sp macro="" textlink="">
          <xdr:nvSpPr>
            <xdr:cNvPr id="23" name="CaixaDeTexto 22"/>
            <xdr:cNvSpPr txBox="1"/>
          </xdr:nvSpPr>
          <xdr:spPr>
            <a:xfrm>
              <a:off x="25355550" y="1019175"/>
              <a:ext cx="633635" cy="539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𝝀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=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𝒙/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ℓ_</a:t>
              </a:r>
              <a:r>
                <a:rPr lang="pt-BR" sz="1600" b="1" i="0">
                  <a:solidFill>
                    <a:srgbClr val="3374A9"/>
                  </a:solidFill>
                  <a:latin typeface="Cambria Math" panose="02040503050406030204" pitchFamily="18" charset="0"/>
                </a:rPr>
                <a:t>𝒚 </a:t>
              </a:r>
              <a:endParaRPr lang="pt-BR" sz="1600" b="1">
                <a:solidFill>
                  <a:srgbClr val="3374A9"/>
                </a:solidFill>
              </a:endParaRP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%20de%20C&#225;lculo%20-%20Esfor&#231;os%20em%20lajes%20retangulares%20-%20Bares%20R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Planilha1"/>
      <sheetName val="Momentos"/>
      <sheetName val="Reações"/>
    </sheetNames>
    <sheetDataSet>
      <sheetData sheetId="0"/>
      <sheetData sheetId="1"/>
      <sheetData sheetId="2">
        <row r="12">
          <cell r="A12" t="str">
            <v>λ</v>
          </cell>
        </row>
        <row r="13">
          <cell r="A13">
            <v>1</v>
          </cell>
        </row>
        <row r="14">
          <cell r="A14">
            <v>1.05</v>
          </cell>
        </row>
        <row r="15">
          <cell r="A15">
            <v>1.1000000000000001</v>
          </cell>
        </row>
        <row r="16">
          <cell r="A16">
            <v>1.1499999999999999</v>
          </cell>
        </row>
        <row r="17">
          <cell r="A17">
            <v>1.2</v>
          </cell>
        </row>
        <row r="18">
          <cell r="A18">
            <v>1.25</v>
          </cell>
        </row>
        <row r="19">
          <cell r="A19">
            <v>1.3</v>
          </cell>
        </row>
        <row r="20">
          <cell r="A20">
            <v>1.35</v>
          </cell>
        </row>
        <row r="21">
          <cell r="A21">
            <v>1.4</v>
          </cell>
        </row>
        <row r="22">
          <cell r="A22">
            <v>1.45</v>
          </cell>
        </row>
        <row r="23">
          <cell r="A23">
            <v>1.5</v>
          </cell>
        </row>
        <row r="24">
          <cell r="A24">
            <v>1.55</v>
          </cell>
        </row>
        <row r="25">
          <cell r="A25">
            <v>1.6</v>
          </cell>
        </row>
        <row r="26">
          <cell r="A26">
            <v>1.65</v>
          </cell>
        </row>
        <row r="27">
          <cell r="A27">
            <v>1.7</v>
          </cell>
        </row>
        <row r="28">
          <cell r="A28">
            <v>1.75</v>
          </cell>
        </row>
        <row r="29">
          <cell r="A29">
            <v>1.8</v>
          </cell>
        </row>
        <row r="30">
          <cell r="A30">
            <v>1.85</v>
          </cell>
        </row>
        <row r="31">
          <cell r="A31">
            <v>1.9</v>
          </cell>
        </row>
        <row r="32">
          <cell r="A32">
            <v>1.95</v>
          </cell>
        </row>
        <row r="33">
          <cell r="A33">
            <v>2</v>
          </cell>
        </row>
        <row r="34">
          <cell r="A34" t="str">
            <v xml:space="preserve">&gt; 2,00 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showGridLines="0" workbookViewId="0"/>
  </sheetViews>
  <sheetFormatPr defaultRowHeight="15" customHeight="1" x14ac:dyDescent="0.25"/>
  <cols>
    <col min="1" max="1" width="2.625" style="1" customWidth="1"/>
    <col min="2" max="2" width="12.625" style="1" customWidth="1"/>
    <col min="3" max="3" width="9" style="61"/>
    <col min="4" max="8" width="9" style="1"/>
    <col min="9" max="9" width="2.625" style="1" customWidth="1"/>
    <col min="10" max="16384" width="9" style="1"/>
  </cols>
  <sheetData>
    <row r="2" spans="2:12" ht="15" customHeight="1" x14ac:dyDescent="0.25">
      <c r="B2" s="63"/>
      <c r="C2" s="64"/>
      <c r="D2" s="65"/>
      <c r="E2" s="65"/>
      <c r="F2" s="65"/>
      <c r="G2" s="65"/>
      <c r="H2" s="66"/>
      <c r="I2" s="18"/>
      <c r="J2" s="165" t="s">
        <v>68</v>
      </c>
      <c r="K2" s="166"/>
      <c r="L2" s="167"/>
    </row>
    <row r="3" spans="2:12" ht="15" customHeight="1" x14ac:dyDescent="0.25">
      <c r="B3" s="67"/>
      <c r="C3" s="75" t="s">
        <v>51</v>
      </c>
      <c r="D3" s="75"/>
      <c r="E3" s="18"/>
      <c r="F3" s="18"/>
      <c r="G3" s="18"/>
      <c r="H3" s="68"/>
      <c r="I3" s="18"/>
    </row>
    <row r="4" spans="2:12" ht="15" customHeight="1" x14ac:dyDescent="0.25">
      <c r="B4" s="67"/>
      <c r="C4" s="75" t="s">
        <v>52</v>
      </c>
      <c r="D4" s="75"/>
      <c r="E4" s="18"/>
      <c r="F4" s="18"/>
      <c r="G4" s="18"/>
      <c r="H4" s="68"/>
      <c r="I4" s="18"/>
      <c r="J4" s="170">
        <v>123</v>
      </c>
      <c r="K4" s="168" t="s">
        <v>69</v>
      </c>
    </row>
    <row r="5" spans="2:12" ht="15" customHeight="1" x14ac:dyDescent="0.25">
      <c r="B5" s="67"/>
      <c r="C5" s="75" t="s">
        <v>57</v>
      </c>
      <c r="D5" s="75"/>
      <c r="E5" s="18"/>
      <c r="F5" s="18"/>
      <c r="G5" s="18"/>
      <c r="H5" s="68"/>
      <c r="I5" s="18"/>
      <c r="J5" s="169"/>
      <c r="K5" s="168"/>
    </row>
    <row r="6" spans="2:12" ht="15" customHeight="1" x14ac:dyDescent="0.25">
      <c r="B6" s="67"/>
      <c r="C6" s="75" t="s">
        <v>61</v>
      </c>
      <c r="D6" s="75" t="s">
        <v>62</v>
      </c>
      <c r="E6" s="18"/>
      <c r="F6" s="18"/>
      <c r="G6" s="18"/>
      <c r="H6" s="68"/>
      <c r="I6" s="18"/>
      <c r="J6" s="100">
        <v>123</v>
      </c>
      <c r="K6" s="168" t="s">
        <v>70</v>
      </c>
    </row>
    <row r="7" spans="2:12" ht="15" customHeight="1" x14ac:dyDescent="0.25">
      <c r="B7" s="67"/>
      <c r="C7" s="75" t="s">
        <v>53</v>
      </c>
      <c r="D7" s="75" t="s">
        <v>54</v>
      </c>
      <c r="E7" s="18"/>
      <c r="F7" s="18"/>
      <c r="G7" s="18"/>
      <c r="H7" s="68"/>
      <c r="I7" s="18"/>
    </row>
    <row r="8" spans="2:12" ht="15" customHeight="1" x14ac:dyDescent="0.25">
      <c r="B8" s="67"/>
      <c r="C8" s="75"/>
      <c r="D8" s="75" t="s">
        <v>55</v>
      </c>
      <c r="E8" s="18"/>
      <c r="F8" s="18"/>
      <c r="G8" s="18"/>
      <c r="H8" s="68"/>
      <c r="I8" s="18"/>
      <c r="J8" s="47">
        <v>123</v>
      </c>
      <c r="K8" s="168" t="s">
        <v>70</v>
      </c>
    </row>
    <row r="9" spans="2:12" ht="15" customHeight="1" x14ac:dyDescent="0.25">
      <c r="B9" s="67"/>
      <c r="C9" s="75"/>
      <c r="D9" s="75" t="s">
        <v>56</v>
      </c>
      <c r="E9" s="18"/>
      <c r="F9" s="18"/>
      <c r="G9" s="18"/>
      <c r="H9" s="68"/>
      <c r="I9" s="18"/>
    </row>
    <row r="10" spans="2:12" ht="15" customHeight="1" x14ac:dyDescent="0.25">
      <c r="B10" s="67"/>
      <c r="C10" s="69"/>
      <c r="D10" s="18"/>
      <c r="E10" s="18"/>
      <c r="F10" s="18"/>
      <c r="G10" s="18"/>
      <c r="H10" s="68"/>
      <c r="I10" s="18"/>
    </row>
    <row r="11" spans="2:12" ht="15" customHeight="1" x14ac:dyDescent="0.25">
      <c r="B11" s="67"/>
      <c r="C11" s="69"/>
      <c r="D11" s="18"/>
      <c r="E11" s="18"/>
      <c r="F11" s="18"/>
      <c r="G11" s="18"/>
      <c r="H11" s="68"/>
      <c r="I11" s="18"/>
    </row>
    <row r="12" spans="2:12" ht="15" customHeight="1" x14ac:dyDescent="0.25">
      <c r="B12" s="67"/>
      <c r="C12" s="69"/>
      <c r="D12" s="18"/>
      <c r="E12" s="18"/>
      <c r="F12" s="18"/>
      <c r="G12" s="18"/>
      <c r="H12" s="68"/>
      <c r="I12" s="18"/>
    </row>
    <row r="13" spans="2:12" ht="15" customHeight="1" x14ac:dyDescent="0.25">
      <c r="B13" s="67"/>
      <c r="C13" s="69"/>
      <c r="D13" s="18"/>
      <c r="E13" s="18"/>
      <c r="F13" s="18"/>
      <c r="G13" s="18"/>
      <c r="H13" s="68"/>
      <c r="I13" s="18"/>
    </row>
    <row r="14" spans="2:12" ht="15" customHeight="1" x14ac:dyDescent="0.25">
      <c r="B14" s="67"/>
      <c r="C14" s="69"/>
      <c r="D14" s="18"/>
      <c r="E14" s="18"/>
      <c r="F14" s="18"/>
      <c r="G14" s="18"/>
      <c r="H14" s="68"/>
      <c r="I14" s="18"/>
    </row>
    <row r="15" spans="2:12" ht="15" customHeight="1" x14ac:dyDescent="0.25">
      <c r="B15" s="122" t="s">
        <v>59</v>
      </c>
      <c r="C15" s="117"/>
      <c r="D15" s="117"/>
      <c r="E15" s="117"/>
      <c r="F15" s="117"/>
      <c r="G15" s="117"/>
      <c r="H15" s="118"/>
      <c r="I15" s="18"/>
    </row>
    <row r="16" spans="2:12" ht="15" customHeight="1" x14ac:dyDescent="0.25">
      <c r="B16" s="123" t="s">
        <v>60</v>
      </c>
      <c r="C16" s="124"/>
      <c r="D16" s="124"/>
      <c r="E16" s="124"/>
      <c r="F16" s="124"/>
      <c r="G16" s="124"/>
      <c r="H16" s="125"/>
      <c r="I16" s="74"/>
      <c r="J16" s="62"/>
    </row>
    <row r="17" spans="2:10" ht="15" customHeight="1" x14ac:dyDescent="0.25">
      <c r="B17" s="123"/>
      <c r="C17" s="124"/>
      <c r="D17" s="124"/>
      <c r="E17" s="124"/>
      <c r="F17" s="124"/>
      <c r="G17" s="124"/>
      <c r="H17" s="125"/>
      <c r="I17" s="74"/>
      <c r="J17" s="62"/>
    </row>
    <row r="18" spans="2:10" ht="15" customHeight="1" x14ac:dyDescent="0.25">
      <c r="B18" s="116" t="s">
        <v>63</v>
      </c>
      <c r="C18" s="117"/>
      <c r="D18" s="117"/>
      <c r="E18" s="117"/>
      <c r="F18" s="117"/>
      <c r="G18" s="117"/>
      <c r="H18" s="118"/>
      <c r="I18" s="18"/>
    </row>
    <row r="19" spans="2:10" ht="15" customHeight="1" x14ac:dyDescent="0.25">
      <c r="B19" s="78"/>
      <c r="C19" s="76"/>
      <c r="D19" s="76"/>
      <c r="E19" s="76"/>
      <c r="F19" s="76"/>
      <c r="G19" s="76"/>
      <c r="H19" s="77"/>
      <c r="I19" s="18"/>
    </row>
    <row r="20" spans="2:10" ht="15" customHeight="1" x14ac:dyDescent="0.25">
      <c r="B20" s="78"/>
      <c r="C20" s="76"/>
      <c r="D20" s="76"/>
      <c r="E20" s="76"/>
      <c r="F20" s="76"/>
      <c r="G20" s="76"/>
      <c r="H20" s="77"/>
      <c r="I20" s="18"/>
    </row>
    <row r="21" spans="2:10" ht="15" customHeight="1" x14ac:dyDescent="0.25">
      <c r="B21" s="67"/>
      <c r="C21" s="69"/>
      <c r="D21" s="18"/>
      <c r="E21" s="18"/>
      <c r="F21" s="18"/>
      <c r="G21" s="18"/>
      <c r="H21" s="68"/>
      <c r="I21" s="18"/>
    </row>
    <row r="22" spans="2:10" ht="15" customHeight="1" x14ac:dyDescent="0.25">
      <c r="B22" s="67"/>
      <c r="C22" s="69"/>
      <c r="D22" s="18"/>
      <c r="E22" s="18"/>
      <c r="F22" s="18"/>
      <c r="G22" s="18"/>
      <c r="H22" s="68"/>
      <c r="I22" s="18"/>
    </row>
    <row r="23" spans="2:10" ht="15" customHeight="1" x14ac:dyDescent="0.25">
      <c r="B23" s="67"/>
      <c r="C23" s="69"/>
      <c r="D23" s="18"/>
      <c r="E23" s="18"/>
      <c r="F23" s="18"/>
      <c r="G23" s="18"/>
      <c r="H23" s="68"/>
      <c r="I23" s="18"/>
    </row>
    <row r="24" spans="2:10" ht="15" customHeight="1" x14ac:dyDescent="0.25">
      <c r="B24" s="67"/>
      <c r="C24" s="69"/>
      <c r="D24" s="18"/>
      <c r="E24" s="18"/>
      <c r="F24" s="18"/>
      <c r="G24" s="18"/>
      <c r="H24" s="68"/>
      <c r="I24" s="18"/>
    </row>
    <row r="25" spans="2:10" ht="15" customHeight="1" x14ac:dyDescent="0.25">
      <c r="B25" s="67"/>
      <c r="C25" s="69"/>
      <c r="D25" s="18"/>
      <c r="E25" s="18"/>
      <c r="F25" s="18"/>
      <c r="G25" s="18"/>
      <c r="H25" s="68"/>
      <c r="I25" s="18"/>
    </row>
    <row r="26" spans="2:10" ht="15" customHeight="1" x14ac:dyDescent="0.25">
      <c r="B26" s="119" t="s">
        <v>58</v>
      </c>
      <c r="C26" s="120"/>
      <c r="D26" s="120"/>
      <c r="E26" s="120"/>
      <c r="F26" s="120"/>
      <c r="G26" s="120"/>
      <c r="H26" s="121"/>
      <c r="I26" s="18"/>
    </row>
    <row r="27" spans="2:10" ht="15" customHeight="1" x14ac:dyDescent="0.25">
      <c r="B27" s="70"/>
      <c r="C27" s="71"/>
      <c r="D27" s="72"/>
      <c r="E27" s="72"/>
      <c r="F27" s="72"/>
      <c r="G27" s="72"/>
      <c r="H27" s="73"/>
      <c r="I27" s="18"/>
    </row>
  </sheetData>
  <mergeCells count="5">
    <mergeCell ref="B18:H18"/>
    <mergeCell ref="B26:H26"/>
    <mergeCell ref="B15:H15"/>
    <mergeCell ref="B16:H17"/>
    <mergeCell ref="J2:L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30"/>
  <sheetViews>
    <sheetView showGridLines="0" tabSelected="1" zoomScaleNormal="100" workbookViewId="0"/>
  </sheetViews>
  <sheetFormatPr defaultRowHeight="15.95" customHeight="1" x14ac:dyDescent="0.25"/>
  <cols>
    <col min="1" max="1" width="2.625" style="1" customWidth="1"/>
    <col min="2" max="2" width="3.625" style="1" customWidth="1"/>
    <col min="3" max="3" width="8.625" style="1" customWidth="1"/>
    <col min="4" max="4" width="3.625" style="1" customWidth="1"/>
    <col min="5" max="5" width="8.625" style="1" customWidth="1"/>
    <col min="6" max="6" width="3.625" style="1" customWidth="1"/>
    <col min="7" max="7" width="9.625" style="1" customWidth="1"/>
    <col min="8" max="9" width="9.625" customWidth="1"/>
    <col min="10" max="10" width="8.625" customWidth="1"/>
    <col min="11" max="12" width="3.625" customWidth="1"/>
    <col min="13" max="13" width="8.625" style="1" customWidth="1"/>
    <col min="14" max="14" width="10.625" style="1" customWidth="1"/>
    <col min="15" max="15" width="8.625" style="1" customWidth="1"/>
    <col min="16" max="16" width="10.625" style="1" customWidth="1"/>
    <col min="17" max="17" width="3.625" style="1" customWidth="1"/>
    <col min="18" max="18" width="2.625" style="1" customWidth="1"/>
    <col min="19" max="22" width="8.625" style="1" customWidth="1"/>
    <col min="23" max="23" width="2.625" style="1" customWidth="1"/>
    <col min="24" max="27" width="8.625" style="1" customWidth="1"/>
    <col min="28" max="28" width="2.625" style="1" customWidth="1"/>
    <col min="29" max="16384" width="9" style="1"/>
  </cols>
  <sheetData>
    <row r="1" spans="2:28" ht="15.95" customHeight="1" x14ac:dyDescent="0.25">
      <c r="K1" s="1"/>
    </row>
    <row r="2" spans="2:28" ht="15.95" customHeight="1" x14ac:dyDescent="0.25">
      <c r="C2" s="1" t="s">
        <v>34</v>
      </c>
      <c r="K2" s="105"/>
    </row>
    <row r="3" spans="2:28" ht="15.95" customHeight="1" x14ac:dyDescent="0.25">
      <c r="C3" s="2" t="s">
        <v>0</v>
      </c>
      <c r="D3" s="126">
        <v>4</v>
      </c>
      <c r="E3" s="127"/>
      <c r="F3" s="61" t="s">
        <v>3</v>
      </c>
      <c r="K3" s="105"/>
      <c r="L3" s="106"/>
      <c r="R3" s="48"/>
      <c r="S3" s="111"/>
      <c r="T3" s="111"/>
      <c r="U3" s="111"/>
      <c r="V3" s="111"/>
      <c r="W3" s="49"/>
    </row>
    <row r="4" spans="2:28" ht="15.95" customHeight="1" x14ac:dyDescent="0.25">
      <c r="C4" s="2" t="s">
        <v>1</v>
      </c>
      <c r="D4" s="126">
        <v>6</v>
      </c>
      <c r="E4" s="127"/>
      <c r="F4" s="61" t="s">
        <v>3</v>
      </c>
      <c r="K4" s="105"/>
      <c r="L4" s="106"/>
      <c r="M4" s="138" t="s">
        <v>35</v>
      </c>
      <c r="N4" s="138"/>
      <c r="O4" s="138"/>
      <c r="P4" s="138"/>
      <c r="Q4" s="17"/>
      <c r="R4" s="50"/>
      <c r="S4" s="139" t="s">
        <v>49</v>
      </c>
      <c r="T4" s="139"/>
      <c r="U4" s="139"/>
      <c r="V4" s="139"/>
      <c r="W4" s="51"/>
    </row>
    <row r="5" spans="2:28" ht="15.95" customHeight="1" x14ac:dyDescent="0.25">
      <c r="C5" s="2" t="s">
        <v>2</v>
      </c>
      <c r="D5" s="126">
        <v>6</v>
      </c>
      <c r="E5" s="127"/>
      <c r="F5" s="61" t="s">
        <v>4</v>
      </c>
      <c r="K5" s="105"/>
      <c r="L5" s="106"/>
      <c r="M5" s="151" t="s">
        <v>36</v>
      </c>
      <c r="N5" s="151"/>
      <c r="O5" s="151" t="s">
        <v>37</v>
      </c>
      <c r="P5" s="151"/>
      <c r="Q5" s="17"/>
      <c r="R5" s="50"/>
      <c r="S5" s="140" t="s">
        <v>36</v>
      </c>
      <c r="T5" s="140"/>
      <c r="U5" s="140" t="s">
        <v>37</v>
      </c>
      <c r="V5" s="140"/>
      <c r="W5" s="51"/>
    </row>
    <row r="6" spans="2:28" ht="15.95" customHeight="1" x14ac:dyDescent="0.25">
      <c r="C6" s="98"/>
      <c r="D6" s="115"/>
      <c r="E6" s="115"/>
      <c r="F6" s="61"/>
      <c r="K6" s="105"/>
      <c r="L6" s="107"/>
      <c r="M6" s="99" t="s">
        <v>8</v>
      </c>
      <c r="N6" s="100">
        <f>IFERROR(IF(CASO_=1,INDEX(M_1,MATCH($H$16,M_1λ,0),$R6),IF(CASO_="2A",INDEX(M_2A,MATCH($H$16,M_2Aλ,0),$R6),IF(CASO_="2B",INDEX(M_2B,MATCH($H$16,M_2Bλ,0),$R6),IF(CASO_=3,INDEX(M_3,MATCH($H$16,M_3λ,0),$R6),IF(CASO_="4A",INDEX(M_4A,MATCH($H$16,M_4Aλ,0),$R6),IF(CASO_="4B",INDEX(M_4B,MATCH($H$16,M_4Bλ,0),$R6),IF(CASO_="5A",INDEX(M_5A,MATCH($H$16,M_5Aλ,0),$R6),IF(CASO_="5B",INDEX(M_5B,MATCH($H$16,M_5Bλ,0),$R6),IF(CASO_=6,INDEX(M_6,MATCH($H$16,M_6λ,0),$R6),""))))))))),T6+(T14-T6)*(($H$16-$H$15)/($H$17-$H$15)))</f>
        <v>5.24</v>
      </c>
      <c r="O6" s="99" t="s">
        <v>45</v>
      </c>
      <c r="P6" s="100">
        <f>IFERROR(IF(CASO_=1,INDEX(R_1,MATCH($H$16,R_1λ,0),$R6),IF(CASO_="2A",INDEX(R_2A,MATCH($H$16,R_2Aλ,0),$R6),IF(CASO_="2B",INDEX(R_2B,MATCH($H$16,R_2Bλ,0),$R6),IF(CASO_=3,INDEX(R_3,MATCH($H$16,R_3λ,0),$R6),IF(CASO_="4A",INDEX(R_4A,MATCH($H$16,R_4Aλ,0),$R6),IF(CASO_="4B",INDEX(R_4B,MATCH($H$16,R_4Bλ,0),$R6),IF(CASO_="5A",INDEX(R_5A,MATCH($H$16,R_5Aλ,0),$R6),IF(CASO_="5B",INDEX(R_5B,MATCH($H$16,R_5Bλ,0),$R6),IF(CASO_=6,INDEX(R_6,MATCH($H$16,R_6λ,0),$R6),""))))))))),V6+(V14-V6)*(($H$16-$H$15)/($H$17-$H$15)))</f>
        <v>3.27</v>
      </c>
      <c r="Q6" s="17"/>
      <c r="R6" s="79">
        <v>2</v>
      </c>
      <c r="S6" s="53" t="s">
        <v>8</v>
      </c>
      <c r="T6" s="54">
        <f>IF(CASO_=1,INDEX(M_1,MATCH($H$15,M_1λ,0),$R6),IF(CASO_="2A",INDEX(M_2A,MATCH($H$15,M_2Aλ,0),$R6),IF(CASO_="2B",INDEX(M_2B,MATCH($H$15,M_2Bλ,0),$R6),IF(CASO_=3,INDEX(M_3,MATCH($H$15,M_3λ,0),$R6),IF(CASO_="4A",INDEX(M_4A,MATCH($H$15,M_4Aλ,0),$R6),IF(CASO_="4B",INDEX(M_4B,MATCH($H$15,M_4Bλ,0),$R6),IF(CASO_="5A",INDEX(M_5A,MATCH($H$15,M_5Aλ,0),$R6),IF(CASO_="5B",INDEX(M_5B,MATCH($H$15,M_5Bλ,0),$R6),IF(CASO_=6,INDEX(M_6,MATCH($H$15,M_6λ,0),$R6))))))))))</f>
        <v>5.12</v>
      </c>
      <c r="U6" s="53" t="s">
        <v>45</v>
      </c>
      <c r="V6" s="54">
        <f>IF(CASO_=1,INDEX(R_1,MATCH($H$15,R_1λ,0),$R6),IF(CASO_="2A",INDEX(R_2A,MATCH($H$15,R_2Aλ,0),$R6),IF(CASO_="2B",INDEX(R_2B,MATCH($H$15,R_2Bλ,0),$R6),IF(CASO_=3,INDEX(R_3,MATCH($H$15,R_3λ,0),$R6),IF(CASO_="4A",INDEX(R_4A,MATCH($H$15,R_4Aλ,0),$R6),IF(CASO_="4B",INDEX(R_4B,MATCH($H$15,R_4Bλ,0),$R6),IF(CASO_="5A",INDEX(R_5A,MATCH($H$15,R_5Aλ,0),$R6),IF(CASO_="5B",INDEX(R_5B,MATCH($H$15,R_5Bλ,0),$R6),IF(CASO_=6,INDEX(R_6,MATCH($H$15,R_6λ,0),$R6))))))))))</f>
        <v>3.24</v>
      </c>
      <c r="W6" s="51"/>
      <c r="X6" s="18"/>
      <c r="Y6" s="18"/>
      <c r="Z6" s="18"/>
      <c r="AA6" s="18"/>
      <c r="AB6" s="18"/>
    </row>
    <row r="7" spans="2:28" ht="15.95" customHeight="1" x14ac:dyDescent="0.25">
      <c r="C7" s="104"/>
      <c r="D7" s="104"/>
      <c r="E7" s="104"/>
      <c r="F7" s="104"/>
      <c r="K7" s="105"/>
      <c r="L7" s="107"/>
      <c r="M7" s="99" t="s">
        <v>11</v>
      </c>
      <c r="N7" s="100">
        <f>IFERROR(IF(CASO_=1,INDEX(M_1,MATCH($H$16,M_1λ,0),$R7),IF(CASO_="2A",INDEX(M_2A,MATCH($H$16,M_2Aλ,0),$R7),IF(CASO_="2B",INDEX(M_2B,MATCH($H$16,M_2Bλ,0),$R7),IF(CASO_=3,INDEX(M_3,MATCH($H$16,M_3λ,0),$R7),IF(CASO_="4A",INDEX(M_4A,MATCH($H$16,M_4Aλ,0),$R7),IF(CASO_="4B",INDEX(M_4B,MATCH($H$16,M_4Bλ,0),$R7),IF(CASO_="5A",INDEX(M_5A,MATCH($H$16,M_5Aλ,0),$R7),IF(CASO_="5B",INDEX(M_5B,MATCH($H$16,M_5Bλ,0),$R7),IF(CASO_=6,INDEX(M_6,MATCH($H$16,M_6λ,0),$R7),""))))))))),T7+(T15-T7)*(($H$16-$H$15)/($H$17-$H$15)))</f>
        <v>11.09</v>
      </c>
      <c r="O7" s="99" t="s">
        <v>46</v>
      </c>
      <c r="P7" s="100">
        <f>IFERROR(IF(CASO_=1,INDEX(R_1,MATCH($H$16,R_1λ,0),$R7),IF(CASO_="2A",INDEX(R_2A,MATCH($H$16,R_2Aλ,0),$R7),IF(CASO_="2B",INDEX(R_2B,MATCH($H$16,R_2Bλ,0),$R7),IF(CASO_=3,INDEX(R_3,MATCH($H$16,R_3λ,0),$R7),IF(CASO_="4A",INDEX(R_4A,MATCH($H$16,R_4Aλ,0),$R7),IF(CASO_="4B",INDEX(R_4B,MATCH($H$16,R_4Bλ,0),$R7),IF(CASO_="5A",INDEX(R_5A,MATCH($H$16,R_5Aλ,0),$R7),IF(CASO_="5B",INDEX(R_5B,MATCH($H$16,R_5Bλ,0),$R7),IF(CASO_=6,INDEX(R_6,MATCH($H$16,R_6λ,0),$R7),""))))))))),V7+(V15-V7)*(($H$16-$H$15)/($H$17-$H$15)))</f>
        <v>4.79</v>
      </c>
      <c r="R7" s="79">
        <v>3</v>
      </c>
      <c r="S7" s="53" t="s">
        <v>11</v>
      </c>
      <c r="T7" s="54">
        <f>IF(CASO_=1,INDEX(M_1,MATCH($H$15,M_1λ,0),$R7),IF(CASO_="2A",INDEX(M_2A,MATCH($H$15,M_2Aλ,0),$R7),IF(CASO_="2B",INDEX(M_2B,MATCH($H$15,M_2Bλ,0),$R7),IF(CASO_=3,INDEX(M_3,MATCH($H$15,M_3λ,0),$R7),IF(CASO_="4A",INDEX(M_4A,MATCH($H$15,M_4Aλ,0),$R7),IF(CASO_="4B",INDEX(M_4B,MATCH($H$15,M_4Bλ,0),$R7),IF(CASO_="5A",INDEX(M_5A,MATCH($H$15,M_5Aλ,0),$R7),IF(CASO_="5B",INDEX(M_5B,MATCH($H$15,M_5Bλ,0),$R7),IF(CASO_=6,INDEX(M_6,MATCH($H$15,M_6λ,0),$R7))))))))))</f>
        <v>10.92</v>
      </c>
      <c r="U7" s="53" t="s">
        <v>46</v>
      </c>
      <c r="V7" s="54">
        <f>IF(CASO_=1,INDEX(R_1,MATCH($H$15,R_1λ,0),$R7),IF(CASO_="2A",INDEX(R_2A,MATCH($H$15,R_2Aλ,0),$R7),IF(CASO_="2B",INDEX(R_2B,MATCH($H$15,R_2Bλ,0),$R7),IF(CASO_=3,INDEX(R_3,MATCH($H$15,R_3λ,0),$R7),IF(CASO_="4A",INDEX(R_4A,MATCH($H$15,R_4Aλ,0),$R7),IF(CASO_="4B",INDEX(R_4B,MATCH($H$15,R_4Bλ,0),$R7),IF(CASO_="5A",INDEX(R_5A,MATCH($H$15,R_5Aλ,0),$R7),IF(CASO_="5B",INDEX(R_5B,MATCH($H$15,R_5Bλ,0),$R7),IF(CASO_=6,INDEX(R_6,MATCH($H$15,R_6λ,0),$R7))))))))))</f>
        <v>4.74</v>
      </c>
      <c r="W7" s="51"/>
      <c r="AB7" s="18"/>
    </row>
    <row r="8" spans="2:28" ht="15.95" customHeight="1" thickBot="1" x14ac:dyDescent="0.3">
      <c r="C8" s="150" t="s">
        <v>39</v>
      </c>
      <c r="D8" s="150"/>
      <c r="E8" s="150"/>
      <c r="G8" s="1" t="s">
        <v>65</v>
      </c>
      <c r="H8" s="1"/>
      <c r="I8" s="1"/>
      <c r="K8" s="105"/>
      <c r="L8" s="107"/>
      <c r="M8" s="99" t="s">
        <v>9</v>
      </c>
      <c r="N8" s="100">
        <f>IFERROR(IF(CASO_=1,INDEX(M_1,MATCH($H$16,M_1λ,0),$R8),IF(CASO_="2A",INDEX(M_2A,MATCH($H$16,M_2Aλ,0),$R8),IF(CASO_="2B",INDEX(M_2B,MATCH($H$16,M_2Bλ,0),$R8),IF(CASO_=3,INDEX(M_3,MATCH($H$16,M_3λ,0),$R8),IF(CASO_="4A",INDEX(M_4A,MATCH($H$16,M_4Aλ,0),$R8),IF(CASO_="4B",INDEX(M_4B,MATCH($H$16,M_4Bλ,0),$R8),IF(CASO_="5A",INDEX(M_5A,MATCH($H$16,M_5Aλ,0),$R8),IF(CASO_="5B",INDEX(M_5B,MATCH($H$16,M_5Bλ,0),$R8),IF(CASO_=6,INDEX(M_6,MATCH($H$16,M_6λ,0),$R8),""))))))))),T8+(T16-T8)*(($H$16-$H$15)/($H$17-$H$15)))</f>
        <v>2.12</v>
      </c>
      <c r="O8" s="99" t="s">
        <v>47</v>
      </c>
      <c r="P8" s="100">
        <f>IFERROR(IF(CASO_=1,INDEX(R_1,MATCH($H$16,R_1λ,0),$R8),IF(CASO_="2A",INDEX(R_2A,MATCH($H$16,R_2Aλ,0),$R8),IF(CASO_="2B",INDEX(R_2B,MATCH($H$16,R_2Bλ,0),$R8),IF(CASO_=3,INDEX(R_3,MATCH($H$16,R_3λ,0),$R8),IF(CASO_="4A",INDEX(R_4A,MATCH($H$16,R_4Aλ,0),$R8),IF(CASO_="4B",INDEX(R_4B,MATCH($H$16,R_4Bλ,0),$R8),IF(CASO_="5A",INDEX(R_5A,MATCH($H$16,R_5Aλ,0),$R8),IF(CASO_="5B",INDEX(R_5B,MATCH($H$16,R_5Bλ,0),$R8),IF(CASO_=6,INDEX(R_6,MATCH($H$16,R_6λ,0),$R8),""))))))))),V8+(V16-V8)*(($H$16-$H$15)/($H$17-$H$15)))</f>
        <v>1.83</v>
      </c>
      <c r="Q8" s="16"/>
      <c r="R8" s="79">
        <v>4</v>
      </c>
      <c r="S8" s="53" t="s">
        <v>9</v>
      </c>
      <c r="T8" s="54">
        <f>IF(CASO_=1,INDEX(M_1,MATCH($H$15,M_1λ,0),$R8),IF(CASO_="2A",INDEX(M_2A,MATCH($H$15,M_2Aλ,0),$R8),IF(CASO_="2B",INDEX(M_2B,MATCH($H$15,M_2Bλ,0),$R8),IF(CASO_=3,INDEX(M_3,MATCH($H$15,M_3λ,0),$R8),IF(CASO_="4A",INDEX(M_4A,MATCH($H$15,M_4Aλ,0),$R8),IF(CASO_="4B",INDEX(M_4B,MATCH($H$15,M_4Bλ,0),$R8),IF(CASO_="5A",INDEX(M_5A,MATCH($H$15,M_5Aλ,0),$R8),IF(CASO_="5B",INDEX(M_5B,MATCH($H$15,M_5Bλ,0),$R8),IF(CASO_=6,INDEX(M_6,MATCH($H$15,M_6λ,0),$R8))))))))))</f>
        <v>2.19</v>
      </c>
      <c r="U8" s="53" t="s">
        <v>47</v>
      </c>
      <c r="V8" s="54">
        <f>IF(CASO_=1,INDEX(R_1,MATCH($H$15,R_1λ,0),$R8),IF(CASO_="2A",INDEX(R_2A,MATCH($H$15,R_2Aλ,0),$R8),IF(CASO_="2B",INDEX(R_2B,MATCH($H$15,R_2Bλ,0),$R8),IF(CASO_=3,INDEX(R_3,MATCH($H$15,R_3λ,0),$R8),IF(CASO_="4A",INDEX(R_4A,MATCH($H$15,R_4Aλ,0),$R8),IF(CASO_="4B",INDEX(R_4B,MATCH($H$15,R_4Bλ,0),$R8),IF(CASO_="5A",INDEX(R_5A,MATCH($H$15,R_5Aλ,0),$R8),IF(CASO_="5B",INDEX(R_5B,MATCH($H$15,R_5Bλ,0),$R8),IF(CASO_=6,INDEX(R_6,MATCH($H$15,R_6λ,0),$R8))))))))))</f>
        <v>1.83</v>
      </c>
      <c r="W8" s="51"/>
      <c r="AB8" s="18"/>
    </row>
    <row r="9" spans="2:28" ht="15.95" customHeight="1" x14ac:dyDescent="0.25">
      <c r="B9" s="149" t="s">
        <v>40</v>
      </c>
      <c r="C9" s="19"/>
      <c r="D9" s="20"/>
      <c r="E9" s="21"/>
      <c r="F9" s="131" t="s">
        <v>40</v>
      </c>
      <c r="G9" s="128" t="s">
        <v>66</v>
      </c>
      <c r="H9" s="128"/>
      <c r="I9" s="129"/>
      <c r="J9" s="163">
        <v>0</v>
      </c>
      <c r="K9" s="108"/>
      <c r="L9" s="106"/>
      <c r="M9" s="101" t="s">
        <v>10</v>
      </c>
      <c r="N9" s="102">
        <f>IFERROR(IF(CASO_=1,INDEX(M_1,MATCH($H$16,M_1λ,0),$R9),IF(CASO_="2A",INDEX(M_2A,MATCH($H$16,M_2Aλ,0),$R9),IF(CASO_="2B",INDEX(M_2B,MATCH($H$16,M_2Bλ,0),$R9),IF(CASO_=3,INDEX(M_3,MATCH($H$16,M_3λ,0),$R9),IF(CASO_="4A",INDEX(M_4A,MATCH($H$16,M_4Aλ,0),$R9),IF(CASO_="4B",INDEX(M_4B,MATCH($H$16,M_4Bλ,0),$R9),IF(CASO_="5A",INDEX(M_5A,MATCH($H$16,M_5Aλ,0),$R9),IF(CASO_="5B",INDEX(M_5B,MATCH($H$16,M_5Bλ,0),$R9),IF(CASO_=6,INDEX(M_6,MATCH($H$16,M_6λ,0),$R9),""))))))))),T9+(T17-T9)*(($H$16-$H$15)/($H$17-$H$15)))</f>
        <v>0</v>
      </c>
      <c r="O9" s="101" t="s">
        <v>48</v>
      </c>
      <c r="P9" s="102">
        <f>IFERROR(IF(CASO_=1,INDEX(R_1,MATCH($H$16,R_1λ,0),$R9),IF(CASO_="2A",INDEX(R_2A,MATCH($H$16,R_2Aλ,0),$R9),IF(CASO_="2B",INDEX(R_2B,MATCH($H$16,R_2Bλ,0),$R9),IF(CASO_=3,INDEX(R_3,MATCH($H$16,R_3λ,0),$R9),IF(CASO_="4A",INDEX(R_4A,MATCH($H$16,R_4Aλ,0),$R9),IF(CASO_="4B",INDEX(R_4B,MATCH($H$16,R_4Bλ,0),$R9),IF(CASO_="5A",INDEX(R_5A,MATCH($H$16,R_5Aλ,0),$R9),IF(CASO_="5B",INDEX(R_5B,MATCH($H$16,R_5Bλ,0),$R9),IF(CASO_=6,INDEX(R_6,MATCH($H$16,R_6λ,0),$R9),""))))))))),V9+(V17-V9)*(($H$16-$H$15)/($H$17-$H$15)))</f>
        <v>0</v>
      </c>
      <c r="Q9" s="16"/>
      <c r="R9" s="79">
        <v>5</v>
      </c>
      <c r="S9" s="55" t="s">
        <v>10</v>
      </c>
      <c r="T9" s="56">
        <f>IF(CASO_=1,INDEX(M_1,MATCH($H$15,M_1λ,0),$R9),IF(CASO_="2A",INDEX(M_2A,MATCH($H$15,M_2Aλ,0),$R9),IF(CASO_="2B",INDEX(M_2B,MATCH($H$15,M_2Bλ,0),$R9),IF(CASO_=3,INDEX(M_3,MATCH($H$15,M_3λ,0),$R9),IF(CASO_="4A",INDEX(M_4A,MATCH($H$15,M_4Aλ,0),$R9),IF(CASO_="4B",INDEX(M_4B,MATCH($H$15,M_4Bλ,0),$R9),IF(CASO_="5A",INDEX(M_5A,MATCH($H$15,M_5Aλ,0),$R9),IF(CASO_="5B",INDEX(M_5B,MATCH($H$15,M_5Bλ,0),$R9),IF(CASO_=6,INDEX(M_6,MATCH($H$15,M_6λ,0),$R9))))))))))</f>
        <v>0</v>
      </c>
      <c r="U9" s="55" t="s">
        <v>48</v>
      </c>
      <c r="V9" s="56">
        <f>IF(CASO_=1,INDEX(R_1,MATCH($H$15,R_1λ,0),$R9),IF(CASO_="2A",INDEX(R_2A,MATCH($H$15,R_2Aλ,0),$R9),IF(CASO_="2B",INDEX(R_2B,MATCH($H$15,R_2Bλ,0),$R9),IF(CASO_=3,INDEX(R_3,MATCH($H$15,R_3λ,0),$R9),IF(CASO_="4A",INDEX(R_4A,MATCH($H$15,R_4Aλ,0),$R9),IF(CASO_="4B",INDEX(R_4B,MATCH($H$15,R_4Bλ,0),$R9),IF(CASO_="5A",INDEX(R_5A,MATCH($H$15,R_5Aλ,0),$R9),IF(CASO_="5B",INDEX(R_5B,MATCH($H$15,R_5Bλ,0),$R9),IF(CASO_=6,INDEX(R_6,MATCH($H$15,R_6λ,0),$R9))))))))))</f>
        <v>0</v>
      </c>
      <c r="W9" s="51"/>
      <c r="AB9" s="18"/>
    </row>
    <row r="10" spans="2:28" ht="15.95" customHeight="1" x14ac:dyDescent="0.25">
      <c r="B10" s="149"/>
      <c r="C10" s="22"/>
      <c r="D10" s="23"/>
      <c r="E10" s="27"/>
      <c r="F10" s="131"/>
      <c r="G10" s="128"/>
      <c r="H10" s="128"/>
      <c r="I10" s="129"/>
      <c r="J10" s="164"/>
      <c r="K10" s="108"/>
      <c r="L10" s="106"/>
      <c r="M10" s="103"/>
      <c r="N10" s="112"/>
      <c r="O10" s="103"/>
      <c r="P10" s="112"/>
      <c r="Q10" s="98"/>
      <c r="R10" s="79"/>
      <c r="S10" s="113"/>
      <c r="T10" s="114"/>
      <c r="U10" s="113"/>
      <c r="V10" s="114"/>
      <c r="W10" s="51"/>
      <c r="AB10" s="18"/>
    </row>
    <row r="11" spans="2:28" ht="15.95" customHeight="1" x14ac:dyDescent="0.25">
      <c r="B11" s="149"/>
      <c r="C11" s="24"/>
      <c r="D11" s="25"/>
      <c r="E11" s="147" t="str">
        <f>IF(ly="","",ly) &amp;" m"</f>
        <v>6 m</v>
      </c>
      <c r="F11" s="131"/>
      <c r="H11" s="1"/>
      <c r="I11" s="1"/>
      <c r="K11" s="105"/>
      <c r="L11" s="106"/>
      <c r="Q11" s="46"/>
      <c r="R11" s="50"/>
      <c r="S11" s="52"/>
      <c r="T11" s="52"/>
      <c r="U11" s="52"/>
      <c r="V11" s="52"/>
      <c r="W11" s="51"/>
      <c r="AB11" s="18"/>
    </row>
    <row r="12" spans="2:28" ht="15.95" customHeight="1" x14ac:dyDescent="0.25">
      <c r="B12" s="149"/>
      <c r="C12" s="24"/>
      <c r="D12" s="25"/>
      <c r="E12" s="147"/>
      <c r="F12" s="131"/>
      <c r="G12" s="128" t="s">
        <v>67</v>
      </c>
      <c r="H12" s="128"/>
      <c r="I12" s="129"/>
      <c r="J12" s="163">
        <v>1</v>
      </c>
      <c r="K12" s="108"/>
      <c r="L12" s="106"/>
      <c r="M12" s="138" t="s">
        <v>38</v>
      </c>
      <c r="N12" s="138"/>
      <c r="O12" s="138"/>
      <c r="P12" s="138"/>
      <c r="Q12" s="46"/>
      <c r="R12" s="50"/>
      <c r="S12" s="139" t="s">
        <v>50</v>
      </c>
      <c r="T12" s="139"/>
      <c r="U12" s="139"/>
      <c r="V12" s="139"/>
      <c r="W12" s="51"/>
      <c r="AB12" s="18"/>
    </row>
    <row r="13" spans="2:28" ht="15.95" customHeight="1" x14ac:dyDescent="0.25">
      <c r="B13" s="149"/>
      <c r="C13" s="24"/>
      <c r="D13" s="148" t="str">
        <f>IF(AND(J9=0,J12=0),1,IF(AND(J9=1,J12=0),"2A",IF(AND(J9=0,J12=1),"2B",IF(AND(J9=1,J12=1),3,IF(AND(J9=2,J12=0),"4A",IF(AND(J9=0,J12=2),"4B",IF(AND(J9=2,J12=1),"5A",IF(AND(J9=1,J12=2),"5B",6))))))))</f>
        <v>2B</v>
      </c>
      <c r="E13" s="147"/>
      <c r="F13" s="131"/>
      <c r="G13" s="128"/>
      <c r="H13" s="128"/>
      <c r="I13" s="129"/>
      <c r="J13" s="164"/>
      <c r="K13" s="108"/>
      <c r="L13" s="107"/>
      <c r="M13" s="151" t="s">
        <v>81</v>
      </c>
      <c r="N13" s="151"/>
      <c r="O13" s="151" t="s">
        <v>82</v>
      </c>
      <c r="P13" s="151"/>
      <c r="Q13" s="46"/>
      <c r="R13" s="50"/>
      <c r="S13" s="140" t="s">
        <v>36</v>
      </c>
      <c r="T13" s="140"/>
      <c r="U13" s="140" t="s">
        <v>37</v>
      </c>
      <c r="V13" s="140"/>
      <c r="W13" s="51"/>
      <c r="X13" s="18"/>
      <c r="Y13" s="18"/>
      <c r="Z13" s="18"/>
      <c r="AA13" s="18"/>
      <c r="AB13" s="18"/>
    </row>
    <row r="14" spans="2:28" ht="15.95" customHeight="1" thickBot="1" x14ac:dyDescent="0.3">
      <c r="B14" s="149"/>
      <c r="C14" s="22"/>
      <c r="D14" s="148"/>
      <c r="E14" s="147"/>
      <c r="F14" s="131"/>
      <c r="G14"/>
      <c r="K14" s="105"/>
      <c r="L14" s="107"/>
      <c r="M14" s="99" t="s">
        <v>12</v>
      </c>
      <c r="N14" s="100">
        <f>IF(N6&lt;&gt;"",(N6*q*lx^2)/100,"")</f>
        <v>5.0304000000000002</v>
      </c>
      <c r="O14" s="99" t="s">
        <v>41</v>
      </c>
      <c r="P14" s="100">
        <f>IF(P6&lt;&gt;"",P6*q*lx/10,"")</f>
        <v>7.8480000000000008</v>
      </c>
      <c r="Q14" s="112"/>
      <c r="R14" s="50"/>
      <c r="S14" s="53" t="s">
        <v>8</v>
      </c>
      <c r="T14" s="54">
        <f>IF(CASO_=1,INDEX(M_1,MATCH($H$17,M_1λ,0),$R6),IF(CASO_="2A",INDEX(M_2A,MATCH($H$17,M_2Aλ,0),$R6),IF(CASO_="2B",INDEX(M_2B,MATCH($H$17,M_2Bλ,0),$R6),IF(CASO_=3,INDEX(M_3,MATCH($H$17,M_3λ,0),$R6),IF(CASO_="4A",INDEX(M_4A,MATCH($H$17,M_4Aλ,0),$R6),IF(CASO_="4B",INDEX(M_4B,MATCH($H$17,M_4Bλ,0),$R6),IF(CASO_="5A",INDEX(M_5A,MATCH($H$17,M_5Aλ,0),$R6),IF(CASO_="5B",INDEX(M_5B,MATCH($H$17,M_5Bλ,0),$R6),IF(CASO_=6,INDEX(M_6,MATCH($H$17,M_6λ,0),$R6))))))))))</f>
        <v>5.34</v>
      </c>
      <c r="U14" s="53" t="s">
        <v>45</v>
      </c>
      <c r="V14" s="54">
        <f>IF(CASO_=1,INDEX(R_1,MATCH($H$17,R_1λ,0),$R6),IF(CASO_="2A",INDEX(R_2A,MATCH($H$17,R_2Aλ,0),$R6),IF(CASO_="2B",INDEX(R_2B,MATCH($H$17,R_2Bλ,0),$R6),IF(CASO_=3,INDEX(R_3,MATCH($H$17,R_3λ,0),$R6),IF(CASO_="4A",INDEX(R_4A,MATCH($H$17,R_4Aλ,0),$R6),IF(CASO_="4B",INDEX(R_4B,MATCH($H$17,R_4Bλ,0),$R6),IF(CASO_="5A",INDEX(R_5A,MATCH($H$17,R_5Aλ,0),$R6),IF(CASO_="5B",INDEX(R_5B,MATCH($H$17,R_5Bλ,0),$R6),IF(CASO_=6,INDEX(R_6,MATCH($H$17,R_6λ,0),$R6))))))))))</f>
        <v>3.31</v>
      </c>
      <c r="W14" s="51"/>
    </row>
    <row r="15" spans="2:28" ht="15.95" customHeight="1" thickTop="1" x14ac:dyDescent="0.25">
      <c r="B15" s="149"/>
      <c r="C15" s="26"/>
      <c r="D15" s="148"/>
      <c r="E15" s="147"/>
      <c r="F15" s="131"/>
      <c r="G15" s="28" t="s">
        <v>6</v>
      </c>
      <c r="H15" s="47">
        <f>IF(OR(λ=1,λ="&gt; 2,00"),NA(),MIN(Reações!A13:A33))</f>
        <v>1.45</v>
      </c>
      <c r="I15" s="132" t="str">
        <f>IF(H16="","",IF(AND(H16&gt;0,H16&lt;=2),"Laje armada em 02 direções","Laje armada em 01 direção"))</f>
        <v>Laje armada em 02 direções</v>
      </c>
      <c r="J15" s="133"/>
      <c r="K15" s="109"/>
      <c r="L15" s="107"/>
      <c r="M15" s="99" t="s">
        <v>13</v>
      </c>
      <c r="N15" s="100">
        <f>IF(N7&lt;&gt;"",(N7*q*lx^2)/100,"")</f>
        <v>10.646399999999998</v>
      </c>
      <c r="O15" s="99" t="s">
        <v>42</v>
      </c>
      <c r="P15" s="100">
        <f>IF(P7&lt;&gt;"",P7*q*lx/10,"")</f>
        <v>11.496</v>
      </c>
      <c r="R15" s="50"/>
      <c r="S15" s="53" t="s">
        <v>11</v>
      </c>
      <c r="T15" s="54">
        <f>IF(CASO_=1,INDEX(M_1,MATCH($H$17,M_1λ,0),$R7),IF(CASO_="2A",INDEX(M_2A,MATCH($H$17,M_2Aλ,0),$R7),IF(CASO_="2B",INDEX(M_2B,MATCH($H$17,M_2Bλ,0),$R7),IF(CASO_=3,INDEX(M_3,MATCH($H$17,M_3λ,0),$R7),IF(CASO_="4A",INDEX(M_4A,MATCH($H$17,M_4Aλ,0),$R7),IF(CASO_="4B",INDEX(M_4B,MATCH($H$17,M_4Bλ,0),$R7),IF(CASO_="5A",INDEX(M_5A,MATCH($H$17,M_5Aλ,0),$R7),IF(CASO_="5B",INDEX(M_5B,MATCH($H$17,M_5Bλ,0),$R7),IF(CASO_=6,INDEX(M_6,MATCH($H$17,M_6λ,0),$R7))))))))))</f>
        <v>11.23</v>
      </c>
      <c r="U15" s="53" t="s">
        <v>46</v>
      </c>
      <c r="V15" s="54">
        <f>IF(CASO_=1,INDEX(R_1,MATCH($H$17,R_1λ,0),$R7),IF(CASO_="2A",INDEX(R_2A,MATCH($H$17,R_2Aλ,0),$R7),IF(CASO_="2B",INDEX(R_2B,MATCH($H$17,R_2Bλ,0),$R7),IF(CASO_=3,INDEX(R_3,MATCH($H$17,R_3λ,0),$R7),IF(CASO_="4A",INDEX(R_4A,MATCH($H$17,R_4Aλ,0),$R7),IF(CASO_="4B",INDEX(R_4B,MATCH($H$17,R_4Bλ,0),$R7),IF(CASO_="5A",INDEX(R_5A,MATCH($H$17,R_5Aλ,0),$R7),IF(CASO_="5B",INDEX(R_5B,MATCH($H$17,R_5Bλ,0),$R7),IF(CASO_=6,INDEX(R_6,MATCH($H$17,R_6λ,0),$R7))))))))))</f>
        <v>4.84</v>
      </c>
      <c r="W15" s="51"/>
    </row>
    <row r="16" spans="2:28" ht="15.95" customHeight="1" x14ac:dyDescent="0.25">
      <c r="B16" s="149"/>
      <c r="C16" s="24"/>
      <c r="D16" s="25"/>
      <c r="E16" s="147"/>
      <c r="F16" s="131"/>
      <c r="G16" s="28" t="s">
        <v>5</v>
      </c>
      <c r="H16" s="46">
        <f>IF(OR(lx="",ly=""),"",IF(ly/lx&gt;2,"&gt; 2,00",ROUND(ly/lx,2)))</f>
        <v>1.5</v>
      </c>
      <c r="I16" s="134"/>
      <c r="J16" s="135"/>
      <c r="K16" s="109"/>
      <c r="L16" s="107"/>
      <c r="M16" s="99" t="s">
        <v>15</v>
      </c>
      <c r="N16" s="100">
        <f>IF(N8&lt;&gt;"",(N8*q*lx^2)/100,"")</f>
        <v>2.0352000000000001</v>
      </c>
      <c r="O16" s="99" t="s">
        <v>43</v>
      </c>
      <c r="P16" s="100">
        <f>IF(P8&lt;&gt;"",P8*q*lx/10,"")</f>
        <v>4.3920000000000003</v>
      </c>
      <c r="Q16" s="16"/>
      <c r="R16" s="50"/>
      <c r="S16" s="53" t="s">
        <v>9</v>
      </c>
      <c r="T16" s="54">
        <f>IF(CASO_=1,INDEX(M_1,MATCH($H$17,M_1λ,0),$R8),IF(CASO_="2A",INDEX(M_2A,MATCH($H$17,M_2Aλ,0),$R8),IF(CASO_="2B",INDEX(M_2B,MATCH($H$17,M_2Bλ,0),$R8),IF(CASO_=3,INDEX(M_3,MATCH($H$17,M_3λ,0),$R8),IF(CASO_="4A",INDEX(M_4A,MATCH($H$17,M_4Aλ,0),$R8),IF(CASO_="4B",INDEX(M_4B,MATCH($H$17,M_4Bλ,0),$R8),IF(CASO_="5A",INDEX(M_5A,MATCH($H$17,M_5Aλ,0),$R8),IF(CASO_="5B",INDEX(M_5B,MATCH($H$17,M_5Bλ,0),$R8),IF(CASO_=6,INDEX(M_6,MATCH($H$17,M_6λ,0),$R8))))))))))</f>
        <v>2.04</v>
      </c>
      <c r="U16" s="53" t="s">
        <v>47</v>
      </c>
      <c r="V16" s="54">
        <f>IF(CASO_=1,INDEX(R_1,MATCH($H$17,R_1λ,0),$R8),IF(CASO_="2A",INDEX(R_2A,MATCH($H$17,R_2Aλ,0),$R8),IF(CASO_="2B",INDEX(R_2B,MATCH($H$17,R_2Bλ,0),$R8),IF(CASO_=3,INDEX(R_3,MATCH($H$17,R_3λ,0),$R8),IF(CASO_="4A",INDEX(R_4A,MATCH($H$17,R_4Aλ,0),$R8),IF(CASO_="4B",INDEX(R_4B,MATCH($H$17,R_4Bλ,0),$R8),IF(CASO_="5A",INDEX(R_5A,MATCH($H$17,R_5Aλ,0),$R8),IF(CASO_="5B",INDEX(R_5B,MATCH($H$17,R_5Bλ,0),$R8),IF(CASO_=6,INDEX(R_6,MATCH($H$17,R_6λ,0),$R8))))))))))</f>
        <v>1.83</v>
      </c>
      <c r="W16" s="51"/>
    </row>
    <row r="17" spans="2:23" ht="15.95" customHeight="1" thickBot="1" x14ac:dyDescent="0.3">
      <c r="B17" s="149"/>
      <c r="C17" s="141" t="str">
        <f>IF(lx="","",lx)&amp;" m"</f>
        <v>4 m</v>
      </c>
      <c r="D17" s="142"/>
      <c r="E17" s="143"/>
      <c r="F17" s="131"/>
      <c r="G17" s="28" t="s">
        <v>7</v>
      </c>
      <c r="H17" s="47">
        <f>IF(OR(λ=2,λ="&gt; 2,00"),NA(),MAX(Reações!A13:A33))</f>
        <v>1.55</v>
      </c>
      <c r="I17" s="136"/>
      <c r="J17" s="137"/>
      <c r="K17" s="109"/>
      <c r="L17" s="107"/>
      <c r="M17" s="101" t="s">
        <v>14</v>
      </c>
      <c r="N17" s="102">
        <f>IF(N9&lt;&gt;"",(N9*q*lx^2)/100,"")</f>
        <v>0</v>
      </c>
      <c r="O17" s="101" t="s">
        <v>44</v>
      </c>
      <c r="P17" s="102">
        <f>IF(P9&lt;&gt;"",P9*q*lx/10,"")</f>
        <v>0</v>
      </c>
      <c r="Q17" s="16"/>
      <c r="R17" s="50"/>
      <c r="S17" s="55" t="s">
        <v>10</v>
      </c>
      <c r="T17" s="56">
        <f>IF(CASO_=1,INDEX(M_1,MATCH($H$17,M_1λ,0),$R9),IF(CASO_="2A",INDEX(M_2A,MATCH($H$17,M_2Aλ,0),$R9),IF(CASO_="2B",INDEX(M_2B,MATCH($H$17,M_2Bλ,0),$R9),IF(CASO_=3,INDEX(M_3,MATCH($H$17,M_3λ,0),$R9),IF(CASO_="4A",INDEX(M_4A,MATCH($H$17,M_4Aλ,0),$R9),IF(CASO_="4B",INDEX(M_4B,MATCH($H$17,M_4Bλ,0),$R9),IF(CASO_="5A",INDEX(M_5A,MATCH($H$17,M_5Aλ,0),$R9),IF(CASO_="5B",INDEX(M_5B,MATCH($H$17,M_5Bλ,0),$R9),IF(CASO_=6,INDEX(M_6,MATCH($H$17,M_6λ,0),$R9))))))))))</f>
        <v>0</v>
      </c>
      <c r="U17" s="55" t="s">
        <v>48</v>
      </c>
      <c r="V17" s="56">
        <f>IF(CASO_=1,INDEX(R_1,MATCH($H$17,R_1λ,0),$R9),IF(CASO_="2A",INDEX(R_2A,MATCH($H$17,R_2Aλ,0),$R9),IF(CASO_="2B",INDEX(R_2B,MATCH($H$17,R_2Bλ,0),$R9),IF(CASO_=3,INDEX(R_3,MATCH($H$17,R_3λ,0),$R9),IF(CASO_="4A",INDEX(R_4A,MATCH($H$17,R_4Aλ,0),$R9),IF(CASO_="4B",INDEX(R_4B,MATCH($H$17,R_4Bλ,0),$R9),IF(CASO_="5A",INDEX(R_5A,MATCH($H$17,R_5Aλ,0),$R9),IF(CASO_="5B",INDEX(R_5B,MATCH($H$17,R_5Bλ,0),$R9),IF(CASO_=6,INDEX(R_6,MATCH($H$17,R_6λ,0),$R9))))))))))</f>
        <v>0</v>
      </c>
      <c r="W17" s="51"/>
    </row>
    <row r="18" spans="2:23" ht="15.95" customHeight="1" thickTop="1" thickBot="1" x14ac:dyDescent="0.3">
      <c r="B18" s="149"/>
      <c r="C18" s="144"/>
      <c r="D18" s="145"/>
      <c r="E18" s="146"/>
      <c r="F18" s="131"/>
      <c r="G18"/>
      <c r="K18" s="110"/>
      <c r="L18" s="107"/>
      <c r="Q18" s="46"/>
      <c r="R18" s="57"/>
      <c r="S18" s="58"/>
      <c r="T18" s="58"/>
      <c r="U18" s="58"/>
      <c r="V18" s="58"/>
      <c r="W18" s="59"/>
    </row>
    <row r="19" spans="2:23" ht="15.95" customHeight="1" x14ac:dyDescent="0.25">
      <c r="B19" s="3"/>
      <c r="C19" s="130" t="s">
        <v>39</v>
      </c>
      <c r="D19" s="130"/>
      <c r="E19" s="130"/>
      <c r="G19"/>
      <c r="K19" s="105"/>
      <c r="L19" s="107"/>
      <c r="Q19" s="46"/>
    </row>
    <row r="20" spans="2:23" ht="15.95" customHeight="1" x14ac:dyDescent="0.25">
      <c r="H20" s="1"/>
      <c r="I20" s="1"/>
      <c r="J20" s="1"/>
      <c r="K20" s="1"/>
      <c r="L20" s="107"/>
      <c r="Q20" s="46"/>
    </row>
    <row r="21" spans="2:23" ht="15.95" customHeight="1" x14ac:dyDescent="0.25">
      <c r="G21"/>
      <c r="K21" s="1"/>
      <c r="L21" s="1"/>
      <c r="R21" s="182" t="s">
        <v>68</v>
      </c>
      <c r="S21" s="183"/>
      <c r="T21" s="183"/>
      <c r="U21" s="182" t="s">
        <v>74</v>
      </c>
      <c r="V21" s="183"/>
      <c r="W21" s="184"/>
    </row>
    <row r="22" spans="2:23" ht="15.95" customHeight="1" x14ac:dyDescent="0.25">
      <c r="G22"/>
      <c r="L22" s="18"/>
      <c r="M22" s="18"/>
      <c r="N22" s="18"/>
      <c r="O22" s="18"/>
      <c r="P22" s="18"/>
      <c r="Q22" s="18"/>
      <c r="R22" s="177" t="s">
        <v>0</v>
      </c>
      <c r="S22" s="75" t="s">
        <v>71</v>
      </c>
      <c r="T22" s="18"/>
      <c r="U22" s="171"/>
      <c r="V22" s="176"/>
      <c r="W22" s="172"/>
    </row>
    <row r="23" spans="2:23" ht="15.95" customHeight="1" x14ac:dyDescent="0.25">
      <c r="Q23" s="18"/>
      <c r="R23" s="177" t="s">
        <v>1</v>
      </c>
      <c r="S23" s="75" t="s">
        <v>72</v>
      </c>
      <c r="T23" s="173"/>
      <c r="U23" s="180"/>
      <c r="V23" s="176"/>
      <c r="W23" s="172"/>
    </row>
    <row r="24" spans="2:23" ht="15.95" customHeight="1" x14ac:dyDescent="0.25">
      <c r="L24" s="1"/>
      <c r="P24" s="18"/>
      <c r="R24" s="177" t="s">
        <v>2</v>
      </c>
      <c r="S24" s="75" t="s">
        <v>73</v>
      </c>
      <c r="T24" s="18"/>
      <c r="U24" s="171"/>
      <c r="V24" s="176"/>
      <c r="W24" s="172"/>
    </row>
    <row r="25" spans="2:23" ht="15.95" customHeight="1" x14ac:dyDescent="0.25">
      <c r="L25" s="1"/>
      <c r="P25" s="18"/>
      <c r="R25" s="177" t="s">
        <v>75</v>
      </c>
      <c r="S25" s="75" t="s">
        <v>76</v>
      </c>
      <c r="T25" s="18"/>
      <c r="U25" s="171"/>
      <c r="V25" s="176"/>
      <c r="W25" s="172"/>
    </row>
    <row r="26" spans="2:23" ht="15.95" customHeight="1" x14ac:dyDescent="0.25">
      <c r="L26" s="1"/>
      <c r="P26" s="18"/>
      <c r="R26" s="177" t="s">
        <v>78</v>
      </c>
      <c r="S26" s="75" t="s">
        <v>77</v>
      </c>
      <c r="T26" s="18"/>
      <c r="U26" s="171"/>
      <c r="V26" s="176"/>
      <c r="W26" s="172"/>
    </row>
    <row r="27" spans="2:23" ht="15.95" customHeight="1" x14ac:dyDescent="0.25">
      <c r="L27" s="1"/>
      <c r="P27" s="18"/>
      <c r="R27" s="178" t="s">
        <v>79</v>
      </c>
      <c r="S27" s="179" t="s">
        <v>80</v>
      </c>
      <c r="T27" s="174"/>
      <c r="U27" s="181"/>
      <c r="V27" s="185"/>
      <c r="W27" s="175"/>
    </row>
    <row r="28" spans="2:23" ht="15.95" customHeight="1" x14ac:dyDescent="0.25">
      <c r="L28" s="1"/>
      <c r="P28" s="18"/>
    </row>
    <row r="29" spans="2:23" ht="15.95" customHeight="1" x14ac:dyDescent="0.25">
      <c r="L29" s="1"/>
      <c r="P29" s="173"/>
    </row>
    <row r="30" spans="2:23" ht="15.95" customHeight="1" x14ac:dyDescent="0.25">
      <c r="I30" s="1"/>
      <c r="J30" s="1"/>
      <c r="M30" s="176"/>
      <c r="N30" s="18"/>
      <c r="O30" s="18"/>
      <c r="P30" s="18"/>
      <c r="Q30" s="18"/>
      <c r="R30" s="18"/>
    </row>
  </sheetData>
  <mergeCells count="29">
    <mergeCell ref="R21:T21"/>
    <mergeCell ref="U21:W21"/>
    <mergeCell ref="B9:B18"/>
    <mergeCell ref="C8:E8"/>
    <mergeCell ref="M5:N5"/>
    <mergeCell ref="S12:V12"/>
    <mergeCell ref="S13:T13"/>
    <mergeCell ref="U13:V13"/>
    <mergeCell ref="O5:P5"/>
    <mergeCell ref="M12:P12"/>
    <mergeCell ref="M13:N13"/>
    <mergeCell ref="O13:P13"/>
    <mergeCell ref="C19:E19"/>
    <mergeCell ref="F9:F18"/>
    <mergeCell ref="I15:J17"/>
    <mergeCell ref="M4:P4"/>
    <mergeCell ref="S4:V4"/>
    <mergeCell ref="S5:T5"/>
    <mergeCell ref="U5:V5"/>
    <mergeCell ref="C17:E18"/>
    <mergeCell ref="E11:E16"/>
    <mergeCell ref="J9:J10"/>
    <mergeCell ref="J12:J13"/>
    <mergeCell ref="D13:D15"/>
    <mergeCell ref="D5:E5"/>
    <mergeCell ref="D4:E4"/>
    <mergeCell ref="D3:E3"/>
    <mergeCell ref="G9:I10"/>
    <mergeCell ref="G12:I13"/>
  </mergeCells>
  <conditionalFormatting sqref="G15:H15 G17:H17">
    <cfRule type="expression" dxfId="18" priority="4">
      <formula>OR($H$15+0.05=$H$16,$H$17-0.05=$H$16)</formula>
    </cfRule>
  </conditionalFormatting>
  <conditionalFormatting sqref="C19:E19">
    <cfRule type="expression" dxfId="17" priority="36">
      <formula>$J$9=1</formula>
    </cfRule>
  </conditionalFormatting>
  <conditionalFormatting sqref="C8:E8 C19:E19">
    <cfRule type="expression" dxfId="16" priority="37">
      <formula>$J$9=2</formula>
    </cfRule>
  </conditionalFormatting>
  <conditionalFormatting sqref="F9:F18">
    <cfRule type="expression" dxfId="15" priority="38">
      <formula>$J$12=1</formula>
    </cfRule>
  </conditionalFormatting>
  <conditionalFormatting sqref="B9:B18 F9:F18">
    <cfRule type="expression" dxfId="14" priority="39">
      <formula>$J$12=2</formula>
    </cfRule>
  </conditionalFormatting>
  <conditionalFormatting sqref="R3:W18">
    <cfRule type="expression" dxfId="13" priority="41">
      <formula>OR($H$15+0.05=$H$16,$H$17-0.05=$H$16)</formula>
    </cfRule>
  </conditionalFormatting>
  <conditionalFormatting sqref="K18">
    <cfRule type="expression" dxfId="12" priority="1">
      <formula>$J$12=1</formula>
    </cfRule>
  </conditionalFormatting>
  <conditionalFormatting sqref="K18">
    <cfRule type="expression" dxfId="11" priority="2">
      <formula>$J$12=2</formula>
    </cfRule>
  </conditionalFormatting>
  <dataValidations count="2">
    <dataValidation type="list" allowBlank="1" showInputMessage="1" showErrorMessage="1" sqref="J9:K9 J12:K12">
      <formula1>"0,1,2"</formula1>
    </dataValidation>
    <dataValidation type="decimal" allowBlank="1" showInputMessage="1" showErrorMessage="1" sqref="D4">
      <formula1>D3</formula1>
      <formula2>1000000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showGridLines="0" zoomScaleNormal="100" workbookViewId="0">
      <selection activeCell="A3" sqref="A3:A11"/>
    </sheetView>
  </sheetViews>
  <sheetFormatPr defaultRowHeight="15" x14ac:dyDescent="0.25"/>
  <cols>
    <col min="1" max="1" width="9" style="5"/>
    <col min="2" max="2" width="9.625" style="5" customWidth="1"/>
    <col min="3" max="3" width="9.625" style="5" hidden="1" customWidth="1"/>
    <col min="4" max="4" width="9.625" style="5" customWidth="1"/>
    <col min="5" max="5" width="9.625" style="5" hidden="1" customWidth="1"/>
    <col min="6" max="6" width="9" style="5"/>
    <col min="7" max="7" width="9.625" style="5" customWidth="1"/>
    <col min="8" max="8" width="9.625" style="5" hidden="1" customWidth="1"/>
    <col min="9" max="10" width="9.625" style="5" customWidth="1"/>
    <col min="11" max="11" width="9" style="5"/>
    <col min="12" max="14" width="9.625" style="5" customWidth="1"/>
    <col min="15" max="15" width="9.625" style="5" hidden="1" customWidth="1"/>
    <col min="16" max="16" width="9" style="5"/>
    <col min="17" max="20" width="9.625" style="5" customWidth="1"/>
    <col min="21" max="21" width="9" style="5"/>
    <col min="22" max="22" width="9.625" style="5" customWidth="1"/>
    <col min="23" max="23" width="9.625" style="5" hidden="1" customWidth="1"/>
    <col min="24" max="25" width="9.625" style="5" customWidth="1"/>
    <col min="26" max="26" width="9" style="5"/>
    <col min="27" max="29" width="9.625" style="5" customWidth="1"/>
    <col min="30" max="30" width="9.625" style="5" hidden="1" customWidth="1"/>
    <col min="31" max="31" width="9" style="5"/>
    <col min="32" max="35" width="9.625" style="5" customWidth="1"/>
    <col min="36" max="36" width="9" style="5"/>
    <col min="37" max="40" width="9.625" style="5" customWidth="1"/>
    <col min="41" max="41" width="9" style="5"/>
    <col min="42" max="45" width="9.625" style="5" customWidth="1"/>
    <col min="46" max="16384" width="9" style="5"/>
  </cols>
  <sheetData>
    <row r="1" spans="1:46" x14ac:dyDescent="0.25">
      <c r="A1" s="37"/>
      <c r="B1" s="154" t="s">
        <v>26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31"/>
      <c r="P1" s="30"/>
      <c r="Q1" s="154" t="s">
        <v>32</v>
      </c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31"/>
      <c r="AE1" s="30"/>
      <c r="AF1" s="154" t="s">
        <v>33</v>
      </c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8"/>
      <c r="AT1" s="6"/>
    </row>
    <row r="2" spans="1:46" x14ac:dyDescent="0.25">
      <c r="A2" s="37"/>
      <c r="B2" s="156" t="s">
        <v>27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32"/>
      <c r="P2" s="29"/>
      <c r="Q2" s="156" t="s">
        <v>27</v>
      </c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32"/>
      <c r="AE2" s="29"/>
      <c r="AF2" s="156" t="s">
        <v>27</v>
      </c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9"/>
      <c r="AT2" s="6"/>
    </row>
    <row r="3" spans="1:46" x14ac:dyDescent="0.25">
      <c r="A3" s="152"/>
      <c r="B3" s="80"/>
      <c r="C3" s="81"/>
      <c r="D3" s="86"/>
      <c r="E3" s="34"/>
      <c r="F3" s="152"/>
      <c r="G3" s="80"/>
      <c r="H3" s="81"/>
      <c r="I3" s="81"/>
      <c r="J3" s="86"/>
      <c r="K3" s="152"/>
      <c r="L3" s="80"/>
      <c r="M3" s="81"/>
      <c r="N3" s="86"/>
      <c r="O3" s="34"/>
      <c r="P3" s="152"/>
      <c r="Q3" s="88"/>
      <c r="R3" s="89"/>
      <c r="S3" s="89"/>
      <c r="T3" s="90"/>
      <c r="U3" s="152"/>
      <c r="V3" s="80"/>
      <c r="W3" s="81"/>
      <c r="X3" s="81"/>
      <c r="Y3" s="86"/>
      <c r="Z3" s="152"/>
      <c r="AA3" s="80"/>
      <c r="AB3" s="81"/>
      <c r="AC3" s="86"/>
      <c r="AD3" s="34"/>
      <c r="AE3" s="152"/>
      <c r="AF3" s="88"/>
      <c r="AG3" s="89"/>
      <c r="AH3" s="89"/>
      <c r="AI3" s="90"/>
      <c r="AJ3" s="152"/>
      <c r="AK3" s="80"/>
      <c r="AL3" s="81"/>
      <c r="AM3" s="81"/>
      <c r="AN3" s="86"/>
      <c r="AO3" s="152"/>
      <c r="AP3" s="80"/>
      <c r="AQ3" s="81"/>
      <c r="AR3" s="81"/>
      <c r="AS3" s="86"/>
      <c r="AT3" s="6"/>
    </row>
    <row r="4" spans="1:46" x14ac:dyDescent="0.25">
      <c r="A4" s="152"/>
      <c r="B4" s="82"/>
      <c r="C4" s="83"/>
      <c r="D4" s="37"/>
      <c r="E4" s="35"/>
      <c r="F4" s="152"/>
      <c r="G4" s="82"/>
      <c r="H4" s="83"/>
      <c r="I4" s="83"/>
      <c r="J4" s="37"/>
      <c r="K4" s="152"/>
      <c r="L4" s="82"/>
      <c r="M4" s="83"/>
      <c r="N4" s="37"/>
      <c r="O4" s="35"/>
      <c r="P4" s="152"/>
      <c r="Q4" s="91"/>
      <c r="R4" s="92"/>
      <c r="S4" s="92"/>
      <c r="T4" s="93"/>
      <c r="U4" s="152"/>
      <c r="V4" s="82"/>
      <c r="W4" s="83"/>
      <c r="X4" s="83"/>
      <c r="Y4" s="37"/>
      <c r="Z4" s="152"/>
      <c r="AA4" s="82"/>
      <c r="AB4" s="83"/>
      <c r="AC4" s="37"/>
      <c r="AD4" s="35"/>
      <c r="AE4" s="152"/>
      <c r="AF4" s="91"/>
      <c r="AG4" s="92"/>
      <c r="AH4" s="92"/>
      <c r="AI4" s="93"/>
      <c r="AJ4" s="152"/>
      <c r="AK4" s="82"/>
      <c r="AL4" s="83"/>
      <c r="AM4" s="83"/>
      <c r="AN4" s="37"/>
      <c r="AO4" s="152"/>
      <c r="AP4" s="82"/>
      <c r="AQ4" s="83"/>
      <c r="AR4" s="83"/>
      <c r="AS4" s="37"/>
      <c r="AT4" s="6"/>
    </row>
    <row r="5" spans="1:46" x14ac:dyDescent="0.25">
      <c r="A5" s="152"/>
      <c r="B5" s="82"/>
      <c r="C5" s="83"/>
      <c r="D5" s="37"/>
      <c r="E5" s="35"/>
      <c r="F5" s="152"/>
      <c r="G5" s="82"/>
      <c r="H5" s="83"/>
      <c r="I5" s="83"/>
      <c r="J5" s="37"/>
      <c r="K5" s="152"/>
      <c r="L5" s="82"/>
      <c r="M5" s="83"/>
      <c r="N5" s="37"/>
      <c r="O5" s="35"/>
      <c r="P5" s="152"/>
      <c r="Q5" s="91"/>
      <c r="R5" s="92"/>
      <c r="S5" s="92"/>
      <c r="T5" s="93"/>
      <c r="U5" s="152"/>
      <c r="V5" s="82"/>
      <c r="W5" s="83"/>
      <c r="X5" s="83"/>
      <c r="Y5" s="37"/>
      <c r="Z5" s="152"/>
      <c r="AA5" s="82"/>
      <c r="AB5" s="83"/>
      <c r="AC5" s="37"/>
      <c r="AD5" s="35"/>
      <c r="AE5" s="152"/>
      <c r="AF5" s="91"/>
      <c r="AG5" s="92"/>
      <c r="AH5" s="92"/>
      <c r="AI5" s="93"/>
      <c r="AJ5" s="152"/>
      <c r="AK5" s="82"/>
      <c r="AL5" s="83"/>
      <c r="AM5" s="83"/>
      <c r="AN5" s="37"/>
      <c r="AO5" s="152"/>
      <c r="AP5" s="82"/>
      <c r="AQ5" s="83"/>
      <c r="AR5" s="83"/>
      <c r="AS5" s="37"/>
      <c r="AT5" s="6"/>
    </row>
    <row r="6" spans="1:46" x14ac:dyDescent="0.25">
      <c r="A6" s="152"/>
      <c r="B6" s="82"/>
      <c r="C6" s="83"/>
      <c r="D6" s="37"/>
      <c r="E6" s="35"/>
      <c r="F6" s="152"/>
      <c r="G6" s="82"/>
      <c r="H6" s="83"/>
      <c r="I6" s="83"/>
      <c r="J6" s="37"/>
      <c r="K6" s="152"/>
      <c r="L6" s="82"/>
      <c r="M6" s="83"/>
      <c r="N6" s="37"/>
      <c r="O6" s="35"/>
      <c r="P6" s="152"/>
      <c r="Q6" s="91"/>
      <c r="R6" s="92"/>
      <c r="S6" s="92"/>
      <c r="T6" s="93"/>
      <c r="U6" s="152"/>
      <c r="V6" s="82"/>
      <c r="W6" s="83"/>
      <c r="X6" s="83"/>
      <c r="Y6" s="37"/>
      <c r="Z6" s="152"/>
      <c r="AA6" s="82"/>
      <c r="AB6" s="83"/>
      <c r="AC6" s="37"/>
      <c r="AD6" s="35"/>
      <c r="AE6" s="152"/>
      <c r="AF6" s="91"/>
      <c r="AG6" s="92"/>
      <c r="AH6" s="92"/>
      <c r="AI6" s="93"/>
      <c r="AJ6" s="152"/>
      <c r="AK6" s="82"/>
      <c r="AL6" s="83"/>
      <c r="AM6" s="83"/>
      <c r="AN6" s="37"/>
      <c r="AO6" s="152"/>
      <c r="AP6" s="82"/>
      <c r="AQ6" s="83"/>
      <c r="AR6" s="83"/>
      <c r="AS6" s="37"/>
      <c r="AT6" s="6"/>
    </row>
    <row r="7" spans="1:46" x14ac:dyDescent="0.25">
      <c r="A7" s="152"/>
      <c r="B7" s="82"/>
      <c r="C7" s="83"/>
      <c r="D7" s="37"/>
      <c r="E7" s="35"/>
      <c r="F7" s="152"/>
      <c r="G7" s="82"/>
      <c r="H7" s="83"/>
      <c r="I7" s="83"/>
      <c r="J7" s="37"/>
      <c r="K7" s="152"/>
      <c r="L7" s="82"/>
      <c r="M7" s="83"/>
      <c r="N7" s="37"/>
      <c r="O7" s="35"/>
      <c r="P7" s="152"/>
      <c r="Q7" s="91"/>
      <c r="R7" s="92"/>
      <c r="S7" s="92"/>
      <c r="T7" s="93"/>
      <c r="U7" s="152"/>
      <c r="V7" s="82"/>
      <c r="W7" s="83"/>
      <c r="X7" s="83"/>
      <c r="Y7" s="37"/>
      <c r="Z7" s="152"/>
      <c r="AA7" s="82"/>
      <c r="AB7" s="83"/>
      <c r="AC7" s="37"/>
      <c r="AD7" s="35"/>
      <c r="AE7" s="152"/>
      <c r="AF7" s="91"/>
      <c r="AG7" s="92"/>
      <c r="AH7" s="92"/>
      <c r="AI7" s="93"/>
      <c r="AJ7" s="152"/>
      <c r="AK7" s="82"/>
      <c r="AL7" s="83"/>
      <c r="AM7" s="83"/>
      <c r="AN7" s="37"/>
      <c r="AO7" s="152"/>
      <c r="AP7" s="82"/>
      <c r="AQ7" s="83"/>
      <c r="AR7" s="83"/>
      <c r="AS7" s="37"/>
      <c r="AT7" s="6"/>
    </row>
    <row r="8" spans="1:46" x14ac:dyDescent="0.25">
      <c r="A8" s="152"/>
      <c r="B8" s="82"/>
      <c r="C8" s="83"/>
      <c r="D8" s="37"/>
      <c r="E8" s="35"/>
      <c r="F8" s="152"/>
      <c r="G8" s="82"/>
      <c r="H8" s="83"/>
      <c r="I8" s="83"/>
      <c r="J8" s="37"/>
      <c r="K8" s="152"/>
      <c r="L8" s="82"/>
      <c r="M8" s="83"/>
      <c r="N8" s="37"/>
      <c r="O8" s="35"/>
      <c r="P8" s="152"/>
      <c r="Q8" s="91"/>
      <c r="R8" s="92"/>
      <c r="S8" s="92"/>
      <c r="T8" s="93"/>
      <c r="U8" s="152"/>
      <c r="V8" s="82"/>
      <c r="W8" s="83"/>
      <c r="X8" s="83"/>
      <c r="Y8" s="37"/>
      <c r="Z8" s="152"/>
      <c r="AA8" s="82"/>
      <c r="AB8" s="83"/>
      <c r="AC8" s="37"/>
      <c r="AD8" s="35"/>
      <c r="AE8" s="152"/>
      <c r="AF8" s="91"/>
      <c r="AG8" s="92"/>
      <c r="AH8" s="92"/>
      <c r="AI8" s="93"/>
      <c r="AJ8" s="152"/>
      <c r="AK8" s="82"/>
      <c r="AL8" s="83"/>
      <c r="AM8" s="83"/>
      <c r="AN8" s="37"/>
      <c r="AO8" s="152"/>
      <c r="AP8" s="82"/>
      <c r="AQ8" s="83"/>
      <c r="AR8" s="83"/>
      <c r="AS8" s="37"/>
      <c r="AT8" s="6"/>
    </row>
    <row r="9" spans="1:46" x14ac:dyDescent="0.25">
      <c r="A9" s="152"/>
      <c r="B9" s="82"/>
      <c r="C9" s="83"/>
      <c r="D9" s="37"/>
      <c r="E9" s="35"/>
      <c r="F9" s="152"/>
      <c r="G9" s="82"/>
      <c r="H9" s="83"/>
      <c r="I9" s="83"/>
      <c r="J9" s="37"/>
      <c r="K9" s="152"/>
      <c r="L9" s="82"/>
      <c r="M9" s="83"/>
      <c r="N9" s="37"/>
      <c r="O9" s="35"/>
      <c r="P9" s="152"/>
      <c r="Q9" s="91"/>
      <c r="R9" s="92"/>
      <c r="S9" s="92"/>
      <c r="T9" s="93"/>
      <c r="U9" s="152"/>
      <c r="V9" s="82"/>
      <c r="W9" s="83"/>
      <c r="X9" s="83"/>
      <c r="Y9" s="37"/>
      <c r="Z9" s="152"/>
      <c r="AA9" s="82"/>
      <c r="AB9" s="83"/>
      <c r="AC9" s="37"/>
      <c r="AD9" s="35"/>
      <c r="AE9" s="152"/>
      <c r="AF9" s="91"/>
      <c r="AG9" s="92"/>
      <c r="AH9" s="92"/>
      <c r="AI9" s="93"/>
      <c r="AJ9" s="152"/>
      <c r="AK9" s="82"/>
      <c r="AL9" s="83"/>
      <c r="AM9" s="83"/>
      <c r="AN9" s="37"/>
      <c r="AO9" s="152"/>
      <c r="AP9" s="82"/>
      <c r="AQ9" s="83"/>
      <c r="AR9" s="83"/>
      <c r="AS9" s="37"/>
      <c r="AT9" s="6"/>
    </row>
    <row r="10" spans="1:46" x14ac:dyDescent="0.25">
      <c r="A10" s="152"/>
      <c r="B10" s="82"/>
      <c r="C10" s="83"/>
      <c r="D10" s="37"/>
      <c r="E10" s="35"/>
      <c r="F10" s="152"/>
      <c r="G10" s="82"/>
      <c r="H10" s="83"/>
      <c r="I10" s="83"/>
      <c r="J10" s="37"/>
      <c r="K10" s="152"/>
      <c r="L10" s="82"/>
      <c r="M10" s="83"/>
      <c r="N10" s="37"/>
      <c r="O10" s="35"/>
      <c r="P10" s="152"/>
      <c r="Q10" s="91"/>
      <c r="R10" s="92"/>
      <c r="S10" s="92"/>
      <c r="T10" s="93"/>
      <c r="U10" s="152"/>
      <c r="V10" s="82"/>
      <c r="W10" s="83"/>
      <c r="X10" s="83"/>
      <c r="Y10" s="37"/>
      <c r="Z10" s="152"/>
      <c r="AA10" s="82"/>
      <c r="AB10" s="83"/>
      <c r="AC10" s="37"/>
      <c r="AD10" s="35"/>
      <c r="AE10" s="152"/>
      <c r="AF10" s="91"/>
      <c r="AG10" s="92"/>
      <c r="AH10" s="92"/>
      <c r="AI10" s="93"/>
      <c r="AJ10" s="152"/>
      <c r="AK10" s="82"/>
      <c r="AL10" s="83"/>
      <c r="AM10" s="83"/>
      <c r="AN10" s="37"/>
      <c r="AO10" s="152"/>
      <c r="AP10" s="82"/>
      <c r="AQ10" s="83"/>
      <c r="AR10" s="83"/>
      <c r="AS10" s="37"/>
    </row>
    <row r="11" spans="1:46" x14ac:dyDescent="0.25">
      <c r="A11" s="153"/>
      <c r="B11" s="84"/>
      <c r="C11" s="85"/>
      <c r="D11" s="87"/>
      <c r="E11" s="36"/>
      <c r="F11" s="153"/>
      <c r="G11" s="84"/>
      <c r="H11" s="85"/>
      <c r="I11" s="85"/>
      <c r="J11" s="87"/>
      <c r="K11" s="153"/>
      <c r="L11" s="84"/>
      <c r="M11" s="85"/>
      <c r="N11" s="87"/>
      <c r="O11" s="36"/>
      <c r="P11" s="153"/>
      <c r="Q11" s="94"/>
      <c r="R11" s="95"/>
      <c r="S11" s="95"/>
      <c r="T11" s="96"/>
      <c r="U11" s="153"/>
      <c r="V11" s="84"/>
      <c r="W11" s="85"/>
      <c r="X11" s="85"/>
      <c r="Y11" s="87"/>
      <c r="Z11" s="153"/>
      <c r="AA11" s="84"/>
      <c r="AB11" s="85"/>
      <c r="AC11" s="87"/>
      <c r="AD11" s="36"/>
      <c r="AE11" s="153"/>
      <c r="AF11" s="94"/>
      <c r="AG11" s="95"/>
      <c r="AH11" s="95"/>
      <c r="AI11" s="96"/>
      <c r="AJ11" s="153"/>
      <c r="AK11" s="84"/>
      <c r="AL11" s="85"/>
      <c r="AM11" s="85"/>
      <c r="AN11" s="87"/>
      <c r="AO11" s="153"/>
      <c r="AP11" s="84"/>
      <c r="AQ11" s="85"/>
      <c r="AR11" s="85"/>
      <c r="AS11" s="87"/>
    </row>
    <row r="12" spans="1:46" ht="18" x14ac:dyDescent="0.25">
      <c r="A12" s="9" t="s">
        <v>5</v>
      </c>
      <c r="B12" s="9" t="s">
        <v>28</v>
      </c>
      <c r="C12" s="7" t="s">
        <v>31</v>
      </c>
      <c r="D12" s="7" t="s">
        <v>29</v>
      </c>
      <c r="E12" s="8" t="s">
        <v>30</v>
      </c>
      <c r="F12" s="9" t="s">
        <v>5</v>
      </c>
      <c r="G12" s="9" t="s">
        <v>28</v>
      </c>
      <c r="H12" s="7" t="s">
        <v>31</v>
      </c>
      <c r="I12" s="7" t="s">
        <v>29</v>
      </c>
      <c r="J12" s="8" t="s">
        <v>30</v>
      </c>
      <c r="K12" s="43" t="s">
        <v>5</v>
      </c>
      <c r="L12" s="7" t="s">
        <v>28</v>
      </c>
      <c r="M12" s="7" t="s">
        <v>31</v>
      </c>
      <c r="N12" s="7" t="s">
        <v>29</v>
      </c>
      <c r="O12" s="8" t="s">
        <v>30</v>
      </c>
      <c r="P12" s="43" t="s">
        <v>5</v>
      </c>
      <c r="Q12" s="7" t="s">
        <v>28</v>
      </c>
      <c r="R12" s="7" t="s">
        <v>31</v>
      </c>
      <c r="S12" s="7" t="s">
        <v>29</v>
      </c>
      <c r="T12" s="8" t="s">
        <v>30</v>
      </c>
      <c r="U12" s="43" t="s">
        <v>5</v>
      </c>
      <c r="V12" s="7" t="s">
        <v>28</v>
      </c>
      <c r="W12" s="7" t="s">
        <v>31</v>
      </c>
      <c r="X12" s="7" t="s">
        <v>29</v>
      </c>
      <c r="Y12" s="8" t="s">
        <v>30</v>
      </c>
      <c r="Z12" s="43" t="s">
        <v>5</v>
      </c>
      <c r="AA12" s="7" t="s">
        <v>28</v>
      </c>
      <c r="AB12" s="7" t="s">
        <v>31</v>
      </c>
      <c r="AC12" s="7" t="s">
        <v>29</v>
      </c>
      <c r="AD12" s="8" t="s">
        <v>30</v>
      </c>
      <c r="AE12" s="43" t="s">
        <v>5</v>
      </c>
      <c r="AF12" s="7" t="s">
        <v>28</v>
      </c>
      <c r="AG12" s="7" t="s">
        <v>31</v>
      </c>
      <c r="AH12" s="7" t="s">
        <v>29</v>
      </c>
      <c r="AI12" s="8" t="s">
        <v>30</v>
      </c>
      <c r="AJ12" s="43" t="s">
        <v>5</v>
      </c>
      <c r="AK12" s="7" t="s">
        <v>28</v>
      </c>
      <c r="AL12" s="7" t="s">
        <v>31</v>
      </c>
      <c r="AM12" s="7" t="s">
        <v>29</v>
      </c>
      <c r="AN12" s="8" t="s">
        <v>30</v>
      </c>
      <c r="AO12" s="43" t="s">
        <v>5</v>
      </c>
      <c r="AP12" s="7" t="s">
        <v>28</v>
      </c>
      <c r="AQ12" s="7" t="s">
        <v>31</v>
      </c>
      <c r="AR12" s="7" t="s">
        <v>29</v>
      </c>
      <c r="AS12" s="8" t="s">
        <v>30</v>
      </c>
    </row>
    <row r="13" spans="1:46" x14ac:dyDescent="0.25">
      <c r="A13" s="10">
        <v>1</v>
      </c>
      <c r="B13" s="10">
        <v>4.2300000000000004</v>
      </c>
      <c r="C13" s="11"/>
      <c r="D13" s="11">
        <v>4.2300000000000004</v>
      </c>
      <c r="E13" s="12"/>
      <c r="F13" s="10">
        <v>1</v>
      </c>
      <c r="G13" s="10">
        <v>2.91</v>
      </c>
      <c r="H13" s="11"/>
      <c r="I13" s="11">
        <v>3.54</v>
      </c>
      <c r="J13" s="12">
        <v>8.4</v>
      </c>
      <c r="K13" s="44">
        <v>1</v>
      </c>
      <c r="L13" s="11">
        <v>3.54</v>
      </c>
      <c r="M13" s="11">
        <v>8.4</v>
      </c>
      <c r="N13" s="11">
        <v>2.91</v>
      </c>
      <c r="O13" s="12"/>
      <c r="P13" s="44">
        <v>1</v>
      </c>
      <c r="Q13" s="10">
        <v>2.69</v>
      </c>
      <c r="R13" s="11">
        <v>6.99</v>
      </c>
      <c r="S13" s="11">
        <v>2.69</v>
      </c>
      <c r="T13" s="12">
        <v>6.99</v>
      </c>
      <c r="U13" s="44">
        <v>1</v>
      </c>
      <c r="V13" s="10">
        <v>2.0099999999999998</v>
      </c>
      <c r="W13" s="11"/>
      <c r="X13" s="11">
        <v>3.09</v>
      </c>
      <c r="Y13" s="12">
        <v>6.99</v>
      </c>
      <c r="Z13" s="44">
        <v>1</v>
      </c>
      <c r="AA13" s="11">
        <v>3.09</v>
      </c>
      <c r="AB13" s="11">
        <v>6.99</v>
      </c>
      <c r="AC13" s="11">
        <v>2.0099999999999998</v>
      </c>
      <c r="AD13" s="12"/>
      <c r="AE13" s="44">
        <v>1</v>
      </c>
      <c r="AF13" s="10">
        <v>2.02</v>
      </c>
      <c r="AG13" s="11">
        <v>5.46</v>
      </c>
      <c r="AH13" s="11">
        <v>2.52</v>
      </c>
      <c r="AI13" s="12">
        <v>6.17</v>
      </c>
      <c r="AJ13" s="44">
        <v>1</v>
      </c>
      <c r="AK13" s="10">
        <v>2.52</v>
      </c>
      <c r="AL13" s="11">
        <v>6.17</v>
      </c>
      <c r="AM13" s="11">
        <v>2.02</v>
      </c>
      <c r="AN13" s="12">
        <v>5.46</v>
      </c>
      <c r="AO13" s="44">
        <v>1</v>
      </c>
      <c r="AP13" s="11">
        <v>2.02</v>
      </c>
      <c r="AQ13" s="11">
        <v>5.15</v>
      </c>
      <c r="AR13" s="11">
        <v>2.02</v>
      </c>
      <c r="AS13" s="12">
        <v>5.15</v>
      </c>
    </row>
    <row r="14" spans="1:46" x14ac:dyDescent="0.25">
      <c r="A14" s="10">
        <v>1.05</v>
      </c>
      <c r="B14" s="10">
        <v>4.62</v>
      </c>
      <c r="C14" s="11"/>
      <c r="D14" s="11">
        <v>4.25</v>
      </c>
      <c r="E14" s="12"/>
      <c r="F14" s="10">
        <v>1.05</v>
      </c>
      <c r="G14" s="10">
        <v>3.26</v>
      </c>
      <c r="H14" s="11"/>
      <c r="I14" s="11">
        <v>3.64</v>
      </c>
      <c r="J14" s="12">
        <v>8.7899999999999991</v>
      </c>
      <c r="K14" s="44">
        <v>1.05</v>
      </c>
      <c r="L14" s="11">
        <v>3.77</v>
      </c>
      <c r="M14" s="11">
        <v>8.7899999999999991</v>
      </c>
      <c r="N14" s="11">
        <v>2.84</v>
      </c>
      <c r="O14" s="12"/>
      <c r="P14" s="44">
        <v>1.05</v>
      </c>
      <c r="Q14" s="10">
        <v>2.94</v>
      </c>
      <c r="R14" s="11">
        <v>7.43</v>
      </c>
      <c r="S14" s="11">
        <v>2.68</v>
      </c>
      <c r="T14" s="12">
        <v>7.18</v>
      </c>
      <c r="U14" s="44">
        <v>1.05</v>
      </c>
      <c r="V14" s="10">
        <v>2.3199999999999998</v>
      </c>
      <c r="W14" s="11"/>
      <c r="X14" s="11">
        <v>3.23</v>
      </c>
      <c r="Y14" s="12">
        <v>7.43</v>
      </c>
      <c r="Z14" s="44">
        <v>1.05</v>
      </c>
      <c r="AA14" s="11">
        <v>3.22</v>
      </c>
      <c r="AB14" s="11">
        <v>7.2</v>
      </c>
      <c r="AC14" s="11">
        <v>1.92</v>
      </c>
      <c r="AD14" s="12"/>
      <c r="AE14" s="44">
        <v>1.05</v>
      </c>
      <c r="AF14" s="10">
        <v>2.27</v>
      </c>
      <c r="AG14" s="11">
        <v>5.98</v>
      </c>
      <c r="AH14" s="11">
        <v>2.56</v>
      </c>
      <c r="AI14" s="12">
        <v>6.46</v>
      </c>
      <c r="AJ14" s="44">
        <v>1.05</v>
      </c>
      <c r="AK14" s="10">
        <v>2.7</v>
      </c>
      <c r="AL14" s="11">
        <v>6.47</v>
      </c>
      <c r="AM14" s="11">
        <v>1.97</v>
      </c>
      <c r="AN14" s="12">
        <v>5.56</v>
      </c>
      <c r="AO14" s="44">
        <v>1.05</v>
      </c>
      <c r="AP14" s="11">
        <v>2.2200000000000002</v>
      </c>
      <c r="AQ14" s="11">
        <v>5.5</v>
      </c>
      <c r="AR14" s="11">
        <v>2</v>
      </c>
      <c r="AS14" s="12">
        <v>5.29</v>
      </c>
    </row>
    <row r="15" spans="1:46" x14ac:dyDescent="0.25">
      <c r="A15" s="10">
        <v>1.1000000000000001</v>
      </c>
      <c r="B15" s="10">
        <v>5</v>
      </c>
      <c r="C15" s="11"/>
      <c r="D15" s="11">
        <v>4.2699999999999996</v>
      </c>
      <c r="E15" s="12"/>
      <c r="F15" s="10">
        <v>1.1000000000000001</v>
      </c>
      <c r="G15" s="10">
        <v>3.61</v>
      </c>
      <c r="H15" s="11"/>
      <c r="I15" s="11">
        <v>3.74</v>
      </c>
      <c r="J15" s="12">
        <v>9.18</v>
      </c>
      <c r="K15" s="44">
        <v>1.1000000000000001</v>
      </c>
      <c r="L15" s="11">
        <v>3.99</v>
      </c>
      <c r="M15" s="11">
        <v>9.17</v>
      </c>
      <c r="N15" s="11">
        <v>2.76</v>
      </c>
      <c r="O15" s="12"/>
      <c r="P15" s="44">
        <v>1.1000000000000001</v>
      </c>
      <c r="Q15" s="10">
        <v>3.19</v>
      </c>
      <c r="R15" s="11">
        <v>7.87</v>
      </c>
      <c r="S15" s="11">
        <v>2.67</v>
      </c>
      <c r="T15" s="12">
        <v>7.36</v>
      </c>
      <c r="U15" s="44">
        <v>1.1000000000000001</v>
      </c>
      <c r="V15" s="10">
        <v>2.63</v>
      </c>
      <c r="W15" s="11"/>
      <c r="X15" s="11">
        <v>3.36</v>
      </c>
      <c r="Y15" s="12">
        <v>7.87</v>
      </c>
      <c r="Z15" s="44">
        <v>1.1000000000000001</v>
      </c>
      <c r="AA15" s="11">
        <v>3.35</v>
      </c>
      <c r="AB15" s="11">
        <v>7.41</v>
      </c>
      <c r="AC15" s="11">
        <v>1.83</v>
      </c>
      <c r="AD15" s="12"/>
      <c r="AE15" s="44">
        <v>1.1000000000000001</v>
      </c>
      <c r="AF15" s="10">
        <v>2.52</v>
      </c>
      <c r="AG15" s="11">
        <v>6.5</v>
      </c>
      <c r="AH15" s="11">
        <v>2.6</v>
      </c>
      <c r="AI15" s="12">
        <v>6.75</v>
      </c>
      <c r="AJ15" s="44">
        <v>1.1000000000000001</v>
      </c>
      <c r="AK15" s="10">
        <v>2.87</v>
      </c>
      <c r="AL15" s="11">
        <v>6.76</v>
      </c>
      <c r="AM15" s="11">
        <v>1.91</v>
      </c>
      <c r="AN15" s="12">
        <v>5.65</v>
      </c>
      <c r="AO15" s="44">
        <v>1.1000000000000001</v>
      </c>
      <c r="AP15" s="11">
        <v>2.42</v>
      </c>
      <c r="AQ15" s="11">
        <v>5.85</v>
      </c>
      <c r="AR15" s="11">
        <v>1.98</v>
      </c>
      <c r="AS15" s="12">
        <v>5.43</v>
      </c>
    </row>
    <row r="16" spans="1:46" x14ac:dyDescent="0.25">
      <c r="A16" s="10">
        <v>1.1499999999999999</v>
      </c>
      <c r="B16" s="10">
        <v>5.38</v>
      </c>
      <c r="C16" s="11"/>
      <c r="D16" s="11">
        <v>4.25</v>
      </c>
      <c r="E16" s="12"/>
      <c r="F16" s="10">
        <v>1.1499999999999999</v>
      </c>
      <c r="G16" s="10">
        <v>3.98</v>
      </c>
      <c r="H16" s="11"/>
      <c r="I16" s="11">
        <v>3.8</v>
      </c>
      <c r="J16" s="12">
        <v>9.5299999999999994</v>
      </c>
      <c r="K16" s="44">
        <v>1.1499999999999999</v>
      </c>
      <c r="L16" s="11">
        <v>4.1900000000000004</v>
      </c>
      <c r="M16" s="11">
        <v>9.49</v>
      </c>
      <c r="N16" s="11">
        <v>2.68</v>
      </c>
      <c r="O16" s="12"/>
      <c r="P16" s="44">
        <v>1.1499999999999999</v>
      </c>
      <c r="Q16" s="10">
        <v>3.42</v>
      </c>
      <c r="R16" s="11">
        <v>8.2799999999999994</v>
      </c>
      <c r="S16" s="11">
        <v>2.65</v>
      </c>
      <c r="T16" s="12">
        <v>7.5</v>
      </c>
      <c r="U16" s="44">
        <v>1.1499999999999999</v>
      </c>
      <c r="V16" s="10">
        <v>2.93</v>
      </c>
      <c r="W16" s="11"/>
      <c r="X16" s="11">
        <v>3.46</v>
      </c>
      <c r="Y16" s="12">
        <v>8.26</v>
      </c>
      <c r="Z16" s="44">
        <v>1.1499999999999999</v>
      </c>
      <c r="AA16" s="11">
        <v>3.46</v>
      </c>
      <c r="AB16" s="11">
        <v>7.56</v>
      </c>
      <c r="AC16" s="11">
        <v>1.73</v>
      </c>
      <c r="AD16" s="12"/>
      <c r="AE16" s="44">
        <v>1.1499999999999999</v>
      </c>
      <c r="AF16" s="10">
        <v>2.76</v>
      </c>
      <c r="AG16" s="11">
        <v>7.11</v>
      </c>
      <c r="AH16" s="11">
        <v>2.63</v>
      </c>
      <c r="AI16" s="12">
        <v>6.97</v>
      </c>
      <c r="AJ16" s="44">
        <v>1.1499999999999999</v>
      </c>
      <c r="AK16" s="10">
        <v>3.02</v>
      </c>
      <c r="AL16" s="11">
        <v>6.99</v>
      </c>
      <c r="AM16" s="11">
        <v>1.84</v>
      </c>
      <c r="AN16" s="12">
        <v>5.7</v>
      </c>
      <c r="AO16" s="44">
        <v>1.1499999999999999</v>
      </c>
      <c r="AP16" s="11">
        <v>2.65</v>
      </c>
      <c r="AQ16" s="11">
        <v>6.14</v>
      </c>
      <c r="AR16" s="11">
        <v>1.94</v>
      </c>
      <c r="AS16" s="12">
        <v>5.51</v>
      </c>
    </row>
    <row r="17" spans="1:45" x14ac:dyDescent="0.25">
      <c r="A17" s="10">
        <v>1.2</v>
      </c>
      <c r="B17" s="10">
        <v>5.75</v>
      </c>
      <c r="C17" s="11"/>
      <c r="D17" s="11">
        <v>4.22</v>
      </c>
      <c r="E17" s="12"/>
      <c r="F17" s="10">
        <v>1.2</v>
      </c>
      <c r="G17" s="10">
        <v>4.3499999999999996</v>
      </c>
      <c r="H17" s="11"/>
      <c r="I17" s="11">
        <v>3.86</v>
      </c>
      <c r="J17" s="12">
        <v>9.8800000000000008</v>
      </c>
      <c r="K17" s="44">
        <v>1.2</v>
      </c>
      <c r="L17" s="11">
        <v>4.38</v>
      </c>
      <c r="M17" s="11">
        <v>9.8000000000000007</v>
      </c>
      <c r="N17" s="11">
        <v>2.59</v>
      </c>
      <c r="O17" s="12"/>
      <c r="P17" s="44">
        <v>1.2</v>
      </c>
      <c r="Q17" s="10">
        <v>3.65</v>
      </c>
      <c r="R17" s="11">
        <v>8.69</v>
      </c>
      <c r="S17" s="11">
        <v>2.62</v>
      </c>
      <c r="T17" s="12">
        <v>7.63</v>
      </c>
      <c r="U17" s="44">
        <v>1.2</v>
      </c>
      <c r="V17" s="10">
        <v>3.22</v>
      </c>
      <c r="W17" s="11"/>
      <c r="X17" s="11">
        <v>3.56</v>
      </c>
      <c r="Y17" s="12">
        <v>8.65</v>
      </c>
      <c r="Z17" s="44">
        <v>1.2</v>
      </c>
      <c r="AA17" s="11">
        <v>3.57</v>
      </c>
      <c r="AB17" s="11">
        <v>7.7</v>
      </c>
      <c r="AC17" s="11">
        <v>1.63</v>
      </c>
      <c r="AD17" s="12"/>
      <c r="AE17" s="44">
        <v>1.2</v>
      </c>
      <c r="AF17" s="10">
        <v>3</v>
      </c>
      <c r="AG17" s="11">
        <v>7.72</v>
      </c>
      <c r="AH17" s="11">
        <v>2.65</v>
      </c>
      <c r="AI17" s="12">
        <v>7.19</v>
      </c>
      <c r="AJ17" s="44">
        <v>1.2</v>
      </c>
      <c r="AK17" s="10">
        <v>3.16</v>
      </c>
      <c r="AL17" s="11">
        <v>7.22</v>
      </c>
      <c r="AM17" s="11">
        <v>1.77</v>
      </c>
      <c r="AN17" s="12">
        <v>5.75</v>
      </c>
      <c r="AO17" s="44">
        <v>1.2</v>
      </c>
      <c r="AP17" s="11">
        <v>2.87</v>
      </c>
      <c r="AQ17" s="11">
        <v>6.43</v>
      </c>
      <c r="AR17" s="11">
        <v>1.89</v>
      </c>
      <c r="AS17" s="12">
        <v>5.59</v>
      </c>
    </row>
    <row r="18" spans="1:45" x14ac:dyDescent="0.25">
      <c r="A18" s="10">
        <v>1.25</v>
      </c>
      <c r="B18" s="10">
        <v>6.1</v>
      </c>
      <c r="C18" s="11"/>
      <c r="D18" s="11">
        <v>4.17</v>
      </c>
      <c r="E18" s="12"/>
      <c r="F18" s="10">
        <v>1.25</v>
      </c>
      <c r="G18" s="10">
        <v>4.72</v>
      </c>
      <c r="H18" s="11"/>
      <c r="I18" s="11">
        <v>3.89</v>
      </c>
      <c r="J18" s="12">
        <v>10.16</v>
      </c>
      <c r="K18" s="44">
        <v>1.25</v>
      </c>
      <c r="L18" s="11">
        <v>4.55</v>
      </c>
      <c r="M18" s="11">
        <v>10.06</v>
      </c>
      <c r="N18" s="11">
        <v>2.5099999999999998</v>
      </c>
      <c r="O18" s="12"/>
      <c r="P18" s="44">
        <v>1.25</v>
      </c>
      <c r="Q18" s="10">
        <v>3.86</v>
      </c>
      <c r="R18" s="11">
        <v>9.0299999999999994</v>
      </c>
      <c r="S18" s="11">
        <v>2.56</v>
      </c>
      <c r="T18" s="12">
        <v>7.72</v>
      </c>
      <c r="U18" s="44">
        <v>1.25</v>
      </c>
      <c r="V18" s="10">
        <v>3.63</v>
      </c>
      <c r="W18" s="11"/>
      <c r="X18" s="11">
        <v>3.64</v>
      </c>
      <c r="Y18" s="12">
        <v>9.0299999999999994</v>
      </c>
      <c r="Z18" s="44">
        <v>1.25</v>
      </c>
      <c r="AA18" s="11">
        <v>3.66</v>
      </c>
      <c r="AB18" s="11">
        <v>7.82</v>
      </c>
      <c r="AC18" s="11">
        <v>1.56</v>
      </c>
      <c r="AD18" s="12"/>
      <c r="AE18" s="44">
        <v>1.25</v>
      </c>
      <c r="AF18" s="10">
        <v>3.23</v>
      </c>
      <c r="AG18" s="11">
        <v>8.81</v>
      </c>
      <c r="AH18" s="11">
        <v>2.64</v>
      </c>
      <c r="AI18" s="12">
        <v>7.36</v>
      </c>
      <c r="AJ18" s="44">
        <v>1.25</v>
      </c>
      <c r="AK18" s="10">
        <v>3.28</v>
      </c>
      <c r="AL18" s="11">
        <v>7.4</v>
      </c>
      <c r="AM18" s="11">
        <v>1.7</v>
      </c>
      <c r="AN18" s="12">
        <v>5.75</v>
      </c>
      <c r="AO18" s="44">
        <v>1.25</v>
      </c>
      <c r="AP18" s="11">
        <v>2.97</v>
      </c>
      <c r="AQ18" s="11">
        <v>6.67</v>
      </c>
      <c r="AR18" s="11">
        <v>1.83</v>
      </c>
      <c r="AS18" s="12">
        <v>5.64</v>
      </c>
    </row>
    <row r="19" spans="1:45" x14ac:dyDescent="0.25">
      <c r="A19" s="10">
        <v>1.3</v>
      </c>
      <c r="B19" s="10">
        <v>6.44</v>
      </c>
      <c r="C19" s="11"/>
      <c r="D19" s="11">
        <v>4.12</v>
      </c>
      <c r="E19" s="12"/>
      <c r="F19" s="10">
        <v>1.3</v>
      </c>
      <c r="G19" s="10">
        <v>5.09</v>
      </c>
      <c r="H19" s="11"/>
      <c r="I19" s="11">
        <v>3.92</v>
      </c>
      <c r="J19" s="12">
        <v>10.41</v>
      </c>
      <c r="K19" s="44">
        <v>1.3</v>
      </c>
      <c r="L19" s="11">
        <v>4.71</v>
      </c>
      <c r="M19" s="11">
        <v>10.32</v>
      </c>
      <c r="N19" s="11">
        <v>2.42</v>
      </c>
      <c r="O19" s="12"/>
      <c r="P19" s="44">
        <v>1.3</v>
      </c>
      <c r="Q19" s="10">
        <v>4.0599999999999996</v>
      </c>
      <c r="R19" s="11">
        <v>9.3699999999999992</v>
      </c>
      <c r="S19" s="11">
        <v>2.5</v>
      </c>
      <c r="T19" s="12">
        <v>7.81</v>
      </c>
      <c r="U19" s="44">
        <v>1.3</v>
      </c>
      <c r="V19" s="10">
        <v>3.99</v>
      </c>
      <c r="W19" s="11"/>
      <c r="X19" s="11">
        <v>3.72</v>
      </c>
      <c r="Y19" s="12">
        <v>9.33</v>
      </c>
      <c r="Z19" s="44">
        <v>1.3</v>
      </c>
      <c r="AA19" s="11">
        <v>3.74</v>
      </c>
      <c r="AB19" s="11">
        <v>7.93</v>
      </c>
      <c r="AC19" s="11">
        <v>1.49</v>
      </c>
      <c r="AD19" s="12"/>
      <c r="AE19" s="44">
        <v>1.3</v>
      </c>
      <c r="AF19" s="10">
        <v>3.45</v>
      </c>
      <c r="AG19" s="11">
        <v>8.59</v>
      </c>
      <c r="AH19" s="11">
        <v>2.61</v>
      </c>
      <c r="AI19" s="12">
        <v>7.51</v>
      </c>
      <c r="AJ19" s="44">
        <v>1.3</v>
      </c>
      <c r="AK19" s="10">
        <v>3.4</v>
      </c>
      <c r="AL19" s="11">
        <v>7.57</v>
      </c>
      <c r="AM19" s="11">
        <v>1.62</v>
      </c>
      <c r="AN19" s="12">
        <v>5.76</v>
      </c>
      <c r="AO19" s="44">
        <v>1.3</v>
      </c>
      <c r="AP19" s="11">
        <v>3.06</v>
      </c>
      <c r="AQ19" s="11">
        <v>6.9</v>
      </c>
      <c r="AR19" s="11">
        <v>1.77</v>
      </c>
      <c r="AS19" s="12">
        <v>5.68</v>
      </c>
    </row>
    <row r="20" spans="1:45" x14ac:dyDescent="0.25">
      <c r="A20" s="10">
        <v>1.35</v>
      </c>
      <c r="B20" s="10">
        <v>6.77</v>
      </c>
      <c r="C20" s="11"/>
      <c r="D20" s="11">
        <v>4.0599999999999996</v>
      </c>
      <c r="E20" s="12"/>
      <c r="F20" s="10">
        <v>1.35</v>
      </c>
      <c r="G20" s="10">
        <v>5.44</v>
      </c>
      <c r="H20" s="11"/>
      <c r="I20" s="11">
        <v>3.93</v>
      </c>
      <c r="J20" s="12">
        <v>10.64</v>
      </c>
      <c r="K20" s="44">
        <v>1.35</v>
      </c>
      <c r="L20" s="11">
        <v>4.8600000000000003</v>
      </c>
      <c r="M20" s="11">
        <v>10.54</v>
      </c>
      <c r="N20" s="11">
        <v>2.34</v>
      </c>
      <c r="O20" s="12"/>
      <c r="P20" s="44">
        <v>1.35</v>
      </c>
      <c r="Q20" s="10">
        <v>4.24</v>
      </c>
      <c r="R20" s="11">
        <v>9.65</v>
      </c>
      <c r="S20" s="11">
        <v>2.4500000000000002</v>
      </c>
      <c r="T20" s="12">
        <v>7.88</v>
      </c>
      <c r="U20" s="44">
        <v>1.35</v>
      </c>
      <c r="V20" s="10">
        <v>4.34</v>
      </c>
      <c r="W20" s="11"/>
      <c r="X20" s="11">
        <v>3.77</v>
      </c>
      <c r="Y20" s="12">
        <v>9.69</v>
      </c>
      <c r="Z20" s="44">
        <v>1.35</v>
      </c>
      <c r="AA20" s="11">
        <v>3.8</v>
      </c>
      <c r="AB20" s="11">
        <v>8.02</v>
      </c>
      <c r="AC20" s="11">
        <v>1.41</v>
      </c>
      <c r="AD20" s="12"/>
      <c r="AE20" s="44">
        <v>1.35</v>
      </c>
      <c r="AF20" s="10">
        <v>3.66</v>
      </c>
      <c r="AG20" s="11">
        <v>8.74</v>
      </c>
      <c r="AH20" s="11">
        <v>2.57</v>
      </c>
      <c r="AI20" s="12">
        <v>7.63</v>
      </c>
      <c r="AJ20" s="44">
        <v>1.35</v>
      </c>
      <c r="AK20" s="10">
        <v>3.5</v>
      </c>
      <c r="AL20" s="11">
        <v>7.7</v>
      </c>
      <c r="AM20" s="11">
        <v>1.55</v>
      </c>
      <c r="AN20" s="12">
        <v>5.75</v>
      </c>
      <c r="AO20" s="44">
        <v>1.35</v>
      </c>
      <c r="AP20" s="11">
        <v>3.19</v>
      </c>
      <c r="AQ20" s="11">
        <v>7.09</v>
      </c>
      <c r="AR20" s="11">
        <v>1.71</v>
      </c>
      <c r="AS20" s="12">
        <v>5.69</v>
      </c>
    </row>
    <row r="21" spans="1:45" x14ac:dyDescent="0.25">
      <c r="A21" s="10">
        <v>1.4</v>
      </c>
      <c r="B21" s="10">
        <v>7.1</v>
      </c>
      <c r="C21" s="11"/>
      <c r="D21" s="11">
        <v>4</v>
      </c>
      <c r="E21" s="12"/>
      <c r="F21" s="10">
        <v>1.4</v>
      </c>
      <c r="G21" s="10">
        <v>5.79</v>
      </c>
      <c r="H21" s="11"/>
      <c r="I21" s="11">
        <v>3.94</v>
      </c>
      <c r="J21" s="12">
        <v>10.86</v>
      </c>
      <c r="K21" s="44">
        <v>1.4</v>
      </c>
      <c r="L21" s="11">
        <v>5</v>
      </c>
      <c r="M21" s="11">
        <v>10.75</v>
      </c>
      <c r="N21" s="11">
        <v>2.25</v>
      </c>
      <c r="O21" s="12"/>
      <c r="P21" s="44">
        <v>1.4</v>
      </c>
      <c r="Q21" s="10">
        <v>4.42</v>
      </c>
      <c r="R21" s="11">
        <v>9.93</v>
      </c>
      <c r="S21" s="11">
        <v>2.39</v>
      </c>
      <c r="T21" s="12">
        <v>7.94</v>
      </c>
      <c r="U21" s="44">
        <v>1.4</v>
      </c>
      <c r="V21" s="10">
        <v>4.6900000000000004</v>
      </c>
      <c r="W21" s="11"/>
      <c r="X21" s="11">
        <v>3.82</v>
      </c>
      <c r="Y21" s="12">
        <v>10</v>
      </c>
      <c r="Z21" s="44">
        <v>1.4</v>
      </c>
      <c r="AA21" s="11">
        <v>3.86</v>
      </c>
      <c r="AB21" s="11">
        <v>8.11</v>
      </c>
      <c r="AC21" s="11">
        <v>1.33</v>
      </c>
      <c r="AD21" s="12"/>
      <c r="AE21" s="44">
        <v>1.4</v>
      </c>
      <c r="AF21" s="10">
        <v>3.86</v>
      </c>
      <c r="AG21" s="11">
        <v>8.8800000000000008</v>
      </c>
      <c r="AH21" s="11">
        <v>2.5299999999999998</v>
      </c>
      <c r="AI21" s="12">
        <v>7.74</v>
      </c>
      <c r="AJ21" s="44">
        <v>1.4</v>
      </c>
      <c r="AK21" s="10">
        <v>3.59</v>
      </c>
      <c r="AL21" s="11">
        <v>7.82</v>
      </c>
      <c r="AM21" s="11">
        <v>1.47</v>
      </c>
      <c r="AN21" s="12">
        <v>5.74</v>
      </c>
      <c r="AO21" s="44">
        <v>1.4</v>
      </c>
      <c r="AP21" s="11">
        <v>3.32</v>
      </c>
      <c r="AQ21" s="11">
        <v>7.28</v>
      </c>
      <c r="AR21" s="11">
        <v>1.65</v>
      </c>
      <c r="AS21" s="12">
        <v>5.7</v>
      </c>
    </row>
    <row r="22" spans="1:45" x14ac:dyDescent="0.25">
      <c r="A22" s="10">
        <v>1.45</v>
      </c>
      <c r="B22" s="10">
        <v>7.41</v>
      </c>
      <c r="C22" s="11"/>
      <c r="D22" s="11">
        <v>3.95</v>
      </c>
      <c r="E22" s="12"/>
      <c r="F22" s="10">
        <v>1.45</v>
      </c>
      <c r="G22" s="10">
        <v>6.12</v>
      </c>
      <c r="H22" s="11"/>
      <c r="I22" s="11">
        <v>3.91</v>
      </c>
      <c r="J22" s="12">
        <v>11.05</v>
      </c>
      <c r="K22" s="44">
        <v>1.45</v>
      </c>
      <c r="L22" s="11">
        <v>5.12</v>
      </c>
      <c r="M22" s="11">
        <v>10.92</v>
      </c>
      <c r="N22" s="11">
        <v>2.19</v>
      </c>
      <c r="O22" s="12"/>
      <c r="P22" s="44">
        <v>1.45</v>
      </c>
      <c r="Q22" s="10">
        <v>4.58</v>
      </c>
      <c r="R22" s="11">
        <v>10.17</v>
      </c>
      <c r="S22" s="11">
        <v>2.3199999999999998</v>
      </c>
      <c r="T22" s="12">
        <v>8</v>
      </c>
      <c r="U22" s="44">
        <v>1.45</v>
      </c>
      <c r="V22" s="10">
        <v>5.03</v>
      </c>
      <c r="W22" s="11"/>
      <c r="X22" s="11">
        <v>3.86</v>
      </c>
      <c r="Y22" s="12">
        <v>10.25</v>
      </c>
      <c r="Z22" s="44">
        <v>1.45</v>
      </c>
      <c r="AA22" s="11">
        <v>3.91</v>
      </c>
      <c r="AB22" s="11">
        <v>8.1300000000000008</v>
      </c>
      <c r="AC22" s="11">
        <v>1.26</v>
      </c>
      <c r="AD22" s="12"/>
      <c r="AE22" s="44">
        <v>1.45</v>
      </c>
      <c r="AF22" s="10">
        <v>4.05</v>
      </c>
      <c r="AG22" s="11">
        <v>9.16</v>
      </c>
      <c r="AH22" s="11">
        <v>2.48</v>
      </c>
      <c r="AI22" s="12">
        <v>7.83</v>
      </c>
      <c r="AJ22" s="44">
        <v>1.45</v>
      </c>
      <c r="AK22" s="10">
        <v>3.67</v>
      </c>
      <c r="AL22" s="11">
        <v>7.91</v>
      </c>
      <c r="AM22" s="11">
        <v>1.41</v>
      </c>
      <c r="AN22" s="12">
        <v>5.73</v>
      </c>
      <c r="AO22" s="44">
        <v>1.45</v>
      </c>
      <c r="AP22" s="11">
        <v>3.43</v>
      </c>
      <c r="AQ22" s="11">
        <v>7.43</v>
      </c>
      <c r="AR22" s="11">
        <v>1.57</v>
      </c>
      <c r="AS22" s="12">
        <v>5.71</v>
      </c>
    </row>
    <row r="23" spans="1:45" x14ac:dyDescent="0.25">
      <c r="A23" s="10">
        <v>1.5</v>
      </c>
      <c r="B23" s="10">
        <v>7.72</v>
      </c>
      <c r="C23" s="11"/>
      <c r="D23" s="11">
        <v>3.89</v>
      </c>
      <c r="E23" s="12"/>
      <c r="F23" s="10">
        <v>1.5</v>
      </c>
      <c r="G23" s="10">
        <v>6.45</v>
      </c>
      <c r="H23" s="11"/>
      <c r="I23" s="11">
        <v>3.88</v>
      </c>
      <c r="J23" s="12">
        <v>11.23</v>
      </c>
      <c r="K23" s="44">
        <v>1.5</v>
      </c>
      <c r="L23" s="11">
        <v>5.24</v>
      </c>
      <c r="M23" s="11">
        <v>11.09</v>
      </c>
      <c r="N23" s="11">
        <v>2.12</v>
      </c>
      <c r="O23" s="12"/>
      <c r="P23" s="44">
        <v>1.5</v>
      </c>
      <c r="Q23" s="10">
        <v>4.7300000000000004</v>
      </c>
      <c r="R23" s="11">
        <v>10.41</v>
      </c>
      <c r="S23" s="11">
        <v>2.25</v>
      </c>
      <c r="T23" s="12">
        <v>8.06</v>
      </c>
      <c r="U23" s="44">
        <v>1.5</v>
      </c>
      <c r="V23" s="10">
        <v>5.37</v>
      </c>
      <c r="W23" s="11"/>
      <c r="X23" s="11">
        <v>3.9</v>
      </c>
      <c r="Y23" s="12">
        <v>10.49</v>
      </c>
      <c r="Z23" s="44">
        <v>1.5</v>
      </c>
      <c r="AA23" s="11">
        <v>3.96</v>
      </c>
      <c r="AB23" s="11">
        <v>8.15</v>
      </c>
      <c r="AC23" s="11">
        <v>1.19</v>
      </c>
      <c r="AD23" s="12"/>
      <c r="AE23" s="44">
        <v>1.5</v>
      </c>
      <c r="AF23" s="10">
        <v>4.2300000000000004</v>
      </c>
      <c r="AG23" s="11">
        <v>9.44</v>
      </c>
      <c r="AH23" s="11">
        <v>2.4300000000000002</v>
      </c>
      <c r="AI23" s="12">
        <v>7.91</v>
      </c>
      <c r="AJ23" s="44">
        <v>1.5</v>
      </c>
      <c r="AK23" s="10">
        <v>3.74</v>
      </c>
      <c r="AL23" s="11">
        <v>8</v>
      </c>
      <c r="AM23" s="11">
        <v>1.35</v>
      </c>
      <c r="AN23" s="12">
        <v>5.72</v>
      </c>
      <c r="AO23" s="44">
        <v>1.5</v>
      </c>
      <c r="AP23" s="11">
        <v>3.53</v>
      </c>
      <c r="AQ23" s="11">
        <v>7.57</v>
      </c>
      <c r="AR23" s="11">
        <v>1.49</v>
      </c>
      <c r="AS23" s="12">
        <v>5.72</v>
      </c>
    </row>
    <row r="24" spans="1:45" x14ac:dyDescent="0.25">
      <c r="A24" s="10">
        <v>1.55</v>
      </c>
      <c r="B24" s="10">
        <v>7.99</v>
      </c>
      <c r="C24" s="11"/>
      <c r="D24" s="11">
        <v>3.82</v>
      </c>
      <c r="E24" s="12"/>
      <c r="F24" s="10">
        <v>1.55</v>
      </c>
      <c r="G24" s="10">
        <v>6.76</v>
      </c>
      <c r="H24" s="11"/>
      <c r="I24" s="11">
        <v>3.85</v>
      </c>
      <c r="J24" s="12">
        <v>11.39</v>
      </c>
      <c r="K24" s="44">
        <v>1.55</v>
      </c>
      <c r="L24" s="11">
        <v>5.34</v>
      </c>
      <c r="M24" s="11">
        <v>11.23</v>
      </c>
      <c r="N24" s="11">
        <v>2.04</v>
      </c>
      <c r="O24" s="12"/>
      <c r="P24" s="44">
        <v>1.55</v>
      </c>
      <c r="Q24" s="10">
        <v>4.8600000000000003</v>
      </c>
      <c r="R24" s="11">
        <v>10.62</v>
      </c>
      <c r="S24" s="11">
        <v>2.16</v>
      </c>
      <c r="T24" s="12">
        <v>8.09</v>
      </c>
      <c r="U24" s="44">
        <v>1.55</v>
      </c>
      <c r="V24" s="10">
        <v>5.7</v>
      </c>
      <c r="W24" s="11"/>
      <c r="X24" s="11">
        <v>3.9</v>
      </c>
      <c r="Y24" s="12">
        <v>10.7</v>
      </c>
      <c r="Z24" s="44">
        <v>1.55</v>
      </c>
      <c r="AA24" s="11">
        <v>4</v>
      </c>
      <c r="AB24" s="11">
        <v>8.1999999999999993</v>
      </c>
      <c r="AC24" s="11">
        <v>1.1399999999999999</v>
      </c>
      <c r="AD24" s="12"/>
      <c r="AE24" s="44">
        <v>1.55</v>
      </c>
      <c r="AF24" s="10">
        <v>4.3899999999999997</v>
      </c>
      <c r="AG24" s="11">
        <v>9.68</v>
      </c>
      <c r="AH24" s="11">
        <v>2.39</v>
      </c>
      <c r="AI24" s="12">
        <v>7.98</v>
      </c>
      <c r="AJ24" s="44">
        <v>1.55</v>
      </c>
      <c r="AK24" s="10">
        <v>3.8</v>
      </c>
      <c r="AL24" s="11">
        <v>8.07</v>
      </c>
      <c r="AM24" s="11">
        <v>1.29</v>
      </c>
      <c r="AN24" s="12">
        <v>5.69</v>
      </c>
      <c r="AO24" s="44">
        <v>1.55</v>
      </c>
      <c r="AP24" s="11">
        <v>3.61</v>
      </c>
      <c r="AQ24" s="11">
        <v>7.68</v>
      </c>
      <c r="AR24" s="11">
        <v>1.43</v>
      </c>
      <c r="AS24" s="12">
        <v>5.72</v>
      </c>
    </row>
    <row r="25" spans="1:45" x14ac:dyDescent="0.25">
      <c r="A25" s="10">
        <v>1.6</v>
      </c>
      <c r="B25" s="10">
        <v>8.26</v>
      </c>
      <c r="C25" s="11"/>
      <c r="D25" s="11">
        <v>3.74</v>
      </c>
      <c r="E25" s="12"/>
      <c r="F25" s="10">
        <v>1.6</v>
      </c>
      <c r="G25" s="10">
        <v>7.07</v>
      </c>
      <c r="H25" s="11"/>
      <c r="I25" s="11">
        <v>3.81</v>
      </c>
      <c r="J25" s="12">
        <v>11.55</v>
      </c>
      <c r="K25" s="44">
        <v>1.6</v>
      </c>
      <c r="L25" s="11">
        <v>5.44</v>
      </c>
      <c r="M25" s="11">
        <v>11.36</v>
      </c>
      <c r="N25" s="11">
        <v>1.95</v>
      </c>
      <c r="O25" s="12"/>
      <c r="P25" s="44">
        <v>1.6</v>
      </c>
      <c r="Q25" s="10">
        <v>4.99</v>
      </c>
      <c r="R25" s="11">
        <v>10.82</v>
      </c>
      <c r="S25" s="11">
        <v>2.0699999999999998</v>
      </c>
      <c r="T25" s="12">
        <v>8.1199999999999992</v>
      </c>
      <c r="U25" s="44">
        <v>1.6</v>
      </c>
      <c r="V25" s="10">
        <v>6.03</v>
      </c>
      <c r="W25" s="11"/>
      <c r="X25" s="11">
        <v>3.89</v>
      </c>
      <c r="Y25" s="12">
        <v>10.91</v>
      </c>
      <c r="Z25" s="44">
        <v>1.6</v>
      </c>
      <c r="AA25" s="11">
        <v>4.04</v>
      </c>
      <c r="AB25" s="11">
        <v>8.25</v>
      </c>
      <c r="AC25" s="11">
        <v>1.08</v>
      </c>
      <c r="AD25" s="12"/>
      <c r="AE25" s="44">
        <v>1.6</v>
      </c>
      <c r="AF25" s="10">
        <v>4.55</v>
      </c>
      <c r="AG25" s="11">
        <v>9.91</v>
      </c>
      <c r="AH25" s="11">
        <v>2.34</v>
      </c>
      <c r="AI25" s="12">
        <v>8.02</v>
      </c>
      <c r="AJ25" s="44">
        <v>1.6</v>
      </c>
      <c r="AK25" s="10">
        <v>3.86</v>
      </c>
      <c r="AL25" s="11">
        <v>8.14</v>
      </c>
      <c r="AM25" s="11">
        <v>1.23</v>
      </c>
      <c r="AN25" s="12">
        <v>5.66</v>
      </c>
      <c r="AO25" s="44">
        <v>1.6</v>
      </c>
      <c r="AP25" s="11">
        <v>3.69</v>
      </c>
      <c r="AQ25" s="11">
        <v>7.79</v>
      </c>
      <c r="AR25" s="11">
        <v>1.36</v>
      </c>
      <c r="AS25" s="12">
        <v>5.72</v>
      </c>
    </row>
    <row r="26" spans="1:45" x14ac:dyDescent="0.25">
      <c r="A26" s="10">
        <v>1.65</v>
      </c>
      <c r="B26" s="10">
        <v>8.5</v>
      </c>
      <c r="C26" s="11"/>
      <c r="D26" s="11">
        <v>3.66</v>
      </c>
      <c r="E26" s="12"/>
      <c r="F26" s="10">
        <v>1.65</v>
      </c>
      <c r="G26" s="10">
        <v>7.28</v>
      </c>
      <c r="H26" s="11"/>
      <c r="I26" s="11">
        <v>3.78</v>
      </c>
      <c r="J26" s="12">
        <v>11.67</v>
      </c>
      <c r="K26" s="44">
        <v>1.65</v>
      </c>
      <c r="L26" s="11">
        <v>5.53</v>
      </c>
      <c r="M26" s="11">
        <v>11.48</v>
      </c>
      <c r="N26" s="11">
        <v>1.87</v>
      </c>
      <c r="O26" s="12"/>
      <c r="P26" s="44">
        <v>1.65</v>
      </c>
      <c r="Q26" s="10">
        <v>5.0999999999999996</v>
      </c>
      <c r="R26" s="11">
        <v>10.99</v>
      </c>
      <c r="S26" s="11">
        <v>1.99</v>
      </c>
      <c r="T26" s="12">
        <v>8.14</v>
      </c>
      <c r="U26" s="44">
        <v>1.65</v>
      </c>
      <c r="V26" s="10">
        <v>6.35</v>
      </c>
      <c r="W26" s="11"/>
      <c r="X26" s="11">
        <v>3.85</v>
      </c>
      <c r="Y26" s="12">
        <v>11.08</v>
      </c>
      <c r="Z26" s="44">
        <v>1.65</v>
      </c>
      <c r="AA26" s="11">
        <v>4.07</v>
      </c>
      <c r="AB26" s="11">
        <v>8.2799999999999994</v>
      </c>
      <c r="AC26" s="11">
        <v>1.03</v>
      </c>
      <c r="AD26" s="12"/>
      <c r="AE26" s="44">
        <v>1.65</v>
      </c>
      <c r="AF26" s="10">
        <v>4.7</v>
      </c>
      <c r="AG26" s="11">
        <v>10.130000000000001</v>
      </c>
      <c r="AH26" s="11">
        <v>2.2799999999999998</v>
      </c>
      <c r="AI26" s="12">
        <v>8.0299999999999994</v>
      </c>
      <c r="AJ26" s="44">
        <v>1.65</v>
      </c>
      <c r="AK26" s="10">
        <v>3.91</v>
      </c>
      <c r="AL26" s="11">
        <v>8.1999999999999993</v>
      </c>
      <c r="AM26" s="11">
        <v>1.18</v>
      </c>
      <c r="AN26" s="12">
        <v>5.62</v>
      </c>
      <c r="AO26" s="44">
        <v>1.65</v>
      </c>
      <c r="AP26" s="11">
        <v>3.76</v>
      </c>
      <c r="AQ26" s="11">
        <v>7.88</v>
      </c>
      <c r="AR26" s="11">
        <v>1.29</v>
      </c>
      <c r="AS26" s="12">
        <v>5.72</v>
      </c>
    </row>
    <row r="27" spans="1:45" x14ac:dyDescent="0.25">
      <c r="A27" s="10">
        <v>1.7</v>
      </c>
      <c r="B27" s="10">
        <v>8.74</v>
      </c>
      <c r="C27" s="11"/>
      <c r="D27" s="11">
        <v>3.58</v>
      </c>
      <c r="E27" s="12"/>
      <c r="F27" s="10">
        <v>1.7</v>
      </c>
      <c r="G27" s="10">
        <v>7.49</v>
      </c>
      <c r="H27" s="11"/>
      <c r="I27" s="11">
        <v>3.74</v>
      </c>
      <c r="J27" s="12">
        <v>11.79</v>
      </c>
      <c r="K27" s="44">
        <v>1.7</v>
      </c>
      <c r="L27" s="11">
        <v>5.61</v>
      </c>
      <c r="M27" s="11">
        <v>11.6</v>
      </c>
      <c r="N27" s="11">
        <v>1.79</v>
      </c>
      <c r="O27" s="12"/>
      <c r="P27" s="44">
        <v>1.7</v>
      </c>
      <c r="Q27" s="10">
        <v>5.21</v>
      </c>
      <c r="R27" s="11">
        <v>11.16</v>
      </c>
      <c r="S27" s="11">
        <v>1.91</v>
      </c>
      <c r="T27" s="12">
        <v>8.15</v>
      </c>
      <c r="U27" s="44">
        <v>1.7</v>
      </c>
      <c r="V27" s="10">
        <v>6.67</v>
      </c>
      <c r="W27" s="11"/>
      <c r="X27" s="11">
        <v>3.81</v>
      </c>
      <c r="Y27" s="12">
        <v>11.24</v>
      </c>
      <c r="Z27" s="44">
        <v>1.7</v>
      </c>
      <c r="AA27" s="11">
        <v>4.0999999999999996</v>
      </c>
      <c r="AB27" s="11">
        <v>8.3000000000000007</v>
      </c>
      <c r="AC27" s="11">
        <v>0.98</v>
      </c>
      <c r="AD27" s="12"/>
      <c r="AE27" s="44">
        <v>1.7</v>
      </c>
      <c r="AF27" s="10">
        <v>4.84</v>
      </c>
      <c r="AG27" s="11">
        <v>10.34</v>
      </c>
      <c r="AH27" s="11">
        <v>2.2200000000000002</v>
      </c>
      <c r="AI27" s="12">
        <v>8.1</v>
      </c>
      <c r="AJ27" s="44">
        <v>1.7</v>
      </c>
      <c r="AK27" s="10">
        <v>3.95</v>
      </c>
      <c r="AL27" s="11">
        <v>8.25</v>
      </c>
      <c r="AM27" s="11">
        <v>1.1299999999999999</v>
      </c>
      <c r="AN27" s="12">
        <v>5.58</v>
      </c>
      <c r="AO27" s="44">
        <v>1.7</v>
      </c>
      <c r="AP27" s="11">
        <v>3.83</v>
      </c>
      <c r="AQ27" s="11">
        <v>7.97</v>
      </c>
      <c r="AR27" s="11">
        <v>1.21</v>
      </c>
      <c r="AS27" s="12">
        <v>5.72</v>
      </c>
    </row>
    <row r="28" spans="1:45" x14ac:dyDescent="0.25">
      <c r="A28" s="10">
        <v>1.75</v>
      </c>
      <c r="B28" s="10">
        <v>8.9499999999999993</v>
      </c>
      <c r="C28" s="11"/>
      <c r="D28" s="11">
        <v>3.53</v>
      </c>
      <c r="E28" s="12"/>
      <c r="F28" s="10">
        <v>1.75</v>
      </c>
      <c r="G28" s="10">
        <v>7.53</v>
      </c>
      <c r="H28" s="11"/>
      <c r="I28" s="11">
        <v>3.69</v>
      </c>
      <c r="J28" s="12">
        <v>11.88</v>
      </c>
      <c r="K28" s="44">
        <v>1.75</v>
      </c>
      <c r="L28" s="11">
        <v>5.68</v>
      </c>
      <c r="M28" s="11">
        <v>11.72</v>
      </c>
      <c r="N28" s="11">
        <v>1.74</v>
      </c>
      <c r="O28" s="12"/>
      <c r="P28" s="44">
        <v>1.75</v>
      </c>
      <c r="Q28" s="10">
        <v>5.31</v>
      </c>
      <c r="R28" s="11">
        <v>11.3</v>
      </c>
      <c r="S28" s="11">
        <v>1.85</v>
      </c>
      <c r="T28" s="12">
        <v>8.16</v>
      </c>
      <c r="U28" s="44">
        <v>1.75</v>
      </c>
      <c r="V28" s="10">
        <v>6.97</v>
      </c>
      <c r="W28" s="11"/>
      <c r="X28" s="11">
        <v>3.79</v>
      </c>
      <c r="Y28" s="12">
        <v>11.39</v>
      </c>
      <c r="Z28" s="44">
        <v>1.75</v>
      </c>
      <c r="AA28" s="11">
        <v>4.12</v>
      </c>
      <c r="AB28" s="11">
        <v>8.31</v>
      </c>
      <c r="AC28" s="11">
        <v>0.95</v>
      </c>
      <c r="AD28" s="12"/>
      <c r="AE28" s="44">
        <v>1.75</v>
      </c>
      <c r="AF28" s="10">
        <v>4.97</v>
      </c>
      <c r="AG28" s="11">
        <v>10.53</v>
      </c>
      <c r="AH28" s="11">
        <v>2.15</v>
      </c>
      <c r="AI28" s="12">
        <v>8.1300000000000008</v>
      </c>
      <c r="AJ28" s="44">
        <v>1.75</v>
      </c>
      <c r="AK28" s="10">
        <v>3.99</v>
      </c>
      <c r="AL28" s="11">
        <v>8.3000000000000007</v>
      </c>
      <c r="AM28" s="11">
        <v>1.07</v>
      </c>
      <c r="AN28" s="12">
        <v>5.56</v>
      </c>
      <c r="AO28" s="44">
        <v>1.75</v>
      </c>
      <c r="AP28" s="11">
        <v>3.88</v>
      </c>
      <c r="AQ28" s="11">
        <v>8.0500000000000007</v>
      </c>
      <c r="AR28" s="11">
        <v>1.17</v>
      </c>
      <c r="AS28" s="12">
        <v>5.72</v>
      </c>
    </row>
    <row r="29" spans="1:45" x14ac:dyDescent="0.25">
      <c r="A29" s="10">
        <v>1.8</v>
      </c>
      <c r="B29" s="10">
        <v>9.16</v>
      </c>
      <c r="C29" s="11"/>
      <c r="D29" s="11">
        <v>3.47</v>
      </c>
      <c r="E29" s="12"/>
      <c r="F29" s="10">
        <v>1.8</v>
      </c>
      <c r="G29" s="10">
        <v>7.56</v>
      </c>
      <c r="H29" s="11"/>
      <c r="I29" s="11">
        <v>3.63</v>
      </c>
      <c r="J29" s="12">
        <v>11.96</v>
      </c>
      <c r="K29" s="44">
        <v>1.8</v>
      </c>
      <c r="L29" s="11">
        <v>5.75</v>
      </c>
      <c r="M29" s="11">
        <v>11.84</v>
      </c>
      <c r="N29" s="11">
        <v>1.68</v>
      </c>
      <c r="O29" s="12"/>
      <c r="P29" s="44">
        <v>1.8</v>
      </c>
      <c r="Q29" s="10">
        <v>5.4</v>
      </c>
      <c r="R29" s="11">
        <v>11.43</v>
      </c>
      <c r="S29" s="11">
        <v>1.78</v>
      </c>
      <c r="T29" s="12">
        <v>8.17</v>
      </c>
      <c r="U29" s="44">
        <v>1.8</v>
      </c>
      <c r="V29" s="10">
        <v>7.27</v>
      </c>
      <c r="W29" s="11"/>
      <c r="X29" s="11">
        <v>3.76</v>
      </c>
      <c r="Y29" s="12">
        <v>11.53</v>
      </c>
      <c r="Z29" s="44">
        <v>1.8</v>
      </c>
      <c r="AA29" s="11">
        <v>4.1399999999999997</v>
      </c>
      <c r="AB29" s="11">
        <v>8.32</v>
      </c>
      <c r="AC29" s="11">
        <v>0.91</v>
      </c>
      <c r="AD29" s="12"/>
      <c r="AE29" s="44">
        <v>1.8</v>
      </c>
      <c r="AF29" s="10">
        <v>5.0999999999999996</v>
      </c>
      <c r="AG29" s="11">
        <v>10.71</v>
      </c>
      <c r="AH29" s="11">
        <v>2.08</v>
      </c>
      <c r="AI29" s="12">
        <v>8.17</v>
      </c>
      <c r="AJ29" s="44">
        <v>1.8</v>
      </c>
      <c r="AK29" s="10">
        <v>4.0199999999999996</v>
      </c>
      <c r="AL29" s="11">
        <v>8.34</v>
      </c>
      <c r="AM29" s="11">
        <v>1</v>
      </c>
      <c r="AN29" s="12">
        <v>5.54</v>
      </c>
      <c r="AO29" s="44">
        <v>1.8</v>
      </c>
      <c r="AP29" s="11">
        <v>3.92</v>
      </c>
      <c r="AQ29" s="11">
        <v>8.1199999999999992</v>
      </c>
      <c r="AR29" s="11">
        <v>1.1299999999999999</v>
      </c>
      <c r="AS29" s="12">
        <v>5.72</v>
      </c>
    </row>
    <row r="30" spans="1:45" x14ac:dyDescent="0.25">
      <c r="A30" s="10">
        <v>1.85</v>
      </c>
      <c r="B30" s="10">
        <v>9.35</v>
      </c>
      <c r="C30" s="11"/>
      <c r="D30" s="11">
        <v>3.38</v>
      </c>
      <c r="E30" s="12"/>
      <c r="F30" s="10">
        <v>1.85</v>
      </c>
      <c r="G30" s="10">
        <v>8.1</v>
      </c>
      <c r="H30" s="11"/>
      <c r="I30" s="11">
        <v>3.58</v>
      </c>
      <c r="J30" s="12">
        <v>12.05</v>
      </c>
      <c r="K30" s="44">
        <v>1.85</v>
      </c>
      <c r="L30" s="11">
        <v>5.81</v>
      </c>
      <c r="M30" s="11">
        <v>11.94</v>
      </c>
      <c r="N30" s="11">
        <v>1.67</v>
      </c>
      <c r="O30" s="12"/>
      <c r="P30" s="44">
        <v>1.85</v>
      </c>
      <c r="Q30" s="10">
        <v>5.48</v>
      </c>
      <c r="R30" s="11">
        <v>11.55</v>
      </c>
      <c r="S30" s="11">
        <v>1.72</v>
      </c>
      <c r="T30" s="12">
        <v>8.17</v>
      </c>
      <c r="U30" s="44">
        <v>1.85</v>
      </c>
      <c r="V30" s="10">
        <v>7.55</v>
      </c>
      <c r="W30" s="11"/>
      <c r="X30" s="11">
        <v>3.72</v>
      </c>
      <c r="Y30" s="12">
        <v>11.65</v>
      </c>
      <c r="Z30" s="44">
        <v>1.85</v>
      </c>
      <c r="AA30" s="11">
        <v>4.1500000000000004</v>
      </c>
      <c r="AB30" s="11">
        <v>8.33</v>
      </c>
      <c r="AC30" s="11">
        <v>0.87</v>
      </c>
      <c r="AD30" s="12"/>
      <c r="AE30" s="44">
        <v>1.85</v>
      </c>
      <c r="AF30" s="10">
        <v>5.2</v>
      </c>
      <c r="AG30" s="11">
        <v>10.88</v>
      </c>
      <c r="AH30" s="11">
        <v>2.02</v>
      </c>
      <c r="AI30" s="12">
        <v>8.16</v>
      </c>
      <c r="AJ30" s="44">
        <v>1.85</v>
      </c>
      <c r="AK30" s="10">
        <v>4.05</v>
      </c>
      <c r="AL30" s="11">
        <v>8.3800000000000008</v>
      </c>
      <c r="AM30" s="11">
        <v>0.97</v>
      </c>
      <c r="AN30" s="12">
        <v>5.55</v>
      </c>
      <c r="AO30" s="44">
        <v>1.85</v>
      </c>
      <c r="AP30" s="11">
        <v>3.96</v>
      </c>
      <c r="AQ30" s="11">
        <v>8.18</v>
      </c>
      <c r="AR30" s="11">
        <v>1.07</v>
      </c>
      <c r="AS30" s="12">
        <v>5.72</v>
      </c>
    </row>
    <row r="31" spans="1:45" x14ac:dyDescent="0.25">
      <c r="A31" s="10">
        <v>1.9</v>
      </c>
      <c r="B31" s="10">
        <v>9.5399999999999991</v>
      </c>
      <c r="C31" s="11"/>
      <c r="D31" s="11">
        <v>3.29</v>
      </c>
      <c r="E31" s="12"/>
      <c r="F31" s="10">
        <v>1.9</v>
      </c>
      <c r="G31" s="10">
        <v>8.6300000000000008</v>
      </c>
      <c r="H31" s="11"/>
      <c r="I31" s="11">
        <v>3.53</v>
      </c>
      <c r="J31" s="12">
        <v>12.14</v>
      </c>
      <c r="K31" s="44">
        <v>1.9</v>
      </c>
      <c r="L31" s="11">
        <v>5.86</v>
      </c>
      <c r="M31" s="11">
        <v>12.03</v>
      </c>
      <c r="N31" s="11">
        <v>1.59</v>
      </c>
      <c r="O31" s="12"/>
      <c r="P31" s="44">
        <v>1.9</v>
      </c>
      <c r="Q31" s="10">
        <v>5.56</v>
      </c>
      <c r="R31" s="11">
        <v>11.67</v>
      </c>
      <c r="S31" s="11">
        <v>1.66</v>
      </c>
      <c r="T31" s="12">
        <v>8.18</v>
      </c>
      <c r="U31" s="44">
        <v>1.9</v>
      </c>
      <c r="V31" s="10">
        <v>7.82</v>
      </c>
      <c r="W31" s="11"/>
      <c r="X31" s="11">
        <v>3.67</v>
      </c>
      <c r="Y31" s="12">
        <v>11.77</v>
      </c>
      <c r="Z31" s="44">
        <v>1.9</v>
      </c>
      <c r="AA31" s="11">
        <v>4.16</v>
      </c>
      <c r="AB31" s="11">
        <v>8.33</v>
      </c>
      <c r="AC31" s="11">
        <v>0.83</v>
      </c>
      <c r="AD31" s="12"/>
      <c r="AE31" s="44">
        <v>1.9</v>
      </c>
      <c r="AF31" s="10">
        <v>5.3</v>
      </c>
      <c r="AG31" s="11">
        <v>11.04</v>
      </c>
      <c r="AH31" s="11">
        <v>1.96</v>
      </c>
      <c r="AI31" s="12">
        <v>8.14</v>
      </c>
      <c r="AJ31" s="44">
        <v>1.9</v>
      </c>
      <c r="AK31" s="10">
        <v>4.08</v>
      </c>
      <c r="AL31" s="11">
        <v>8.42</v>
      </c>
      <c r="AM31" s="11">
        <v>0.94</v>
      </c>
      <c r="AN31" s="12">
        <v>5.56</v>
      </c>
      <c r="AO31" s="44">
        <v>1.9</v>
      </c>
      <c r="AP31" s="11">
        <v>3.99</v>
      </c>
      <c r="AQ31" s="11">
        <v>8.24</v>
      </c>
      <c r="AR31" s="11">
        <v>1.01</v>
      </c>
      <c r="AS31" s="12">
        <v>5.72</v>
      </c>
    </row>
    <row r="32" spans="1:45" x14ac:dyDescent="0.25">
      <c r="A32" s="10">
        <v>1.95</v>
      </c>
      <c r="B32" s="10">
        <v>9.73</v>
      </c>
      <c r="C32" s="11"/>
      <c r="D32" s="11">
        <v>3.23</v>
      </c>
      <c r="E32" s="12"/>
      <c r="F32" s="10">
        <v>1.95</v>
      </c>
      <c r="G32" s="10">
        <v>8.86</v>
      </c>
      <c r="H32" s="11"/>
      <c r="I32" s="11">
        <v>3.45</v>
      </c>
      <c r="J32" s="12">
        <v>12.17</v>
      </c>
      <c r="K32" s="44">
        <v>1.95</v>
      </c>
      <c r="L32" s="11">
        <v>5.9</v>
      </c>
      <c r="M32" s="11">
        <v>12.08</v>
      </c>
      <c r="N32" s="11">
        <v>1.54</v>
      </c>
      <c r="O32" s="12"/>
      <c r="P32" s="44">
        <v>1.95</v>
      </c>
      <c r="Q32" s="10">
        <v>5.63</v>
      </c>
      <c r="R32" s="11">
        <v>11.78</v>
      </c>
      <c r="S32" s="11">
        <v>1.63</v>
      </c>
      <c r="T32" s="12">
        <v>8.19</v>
      </c>
      <c r="U32" s="44">
        <v>1.95</v>
      </c>
      <c r="V32" s="10">
        <v>8.09</v>
      </c>
      <c r="W32" s="11"/>
      <c r="X32" s="11">
        <v>3.6</v>
      </c>
      <c r="Y32" s="12">
        <v>11.83</v>
      </c>
      <c r="Z32" s="44">
        <v>1.95</v>
      </c>
      <c r="AA32" s="11">
        <v>4.16</v>
      </c>
      <c r="AB32" s="11">
        <v>8.33</v>
      </c>
      <c r="AC32" s="11">
        <v>0.8</v>
      </c>
      <c r="AD32" s="12"/>
      <c r="AE32" s="44">
        <v>1.95</v>
      </c>
      <c r="AF32" s="10">
        <v>5.4</v>
      </c>
      <c r="AG32" s="11">
        <v>11.2</v>
      </c>
      <c r="AH32" s="11">
        <v>1.88</v>
      </c>
      <c r="AI32" s="12">
        <v>8.1300000000000008</v>
      </c>
      <c r="AJ32" s="44">
        <v>1.95</v>
      </c>
      <c r="AK32" s="10">
        <v>4.0999999999999996</v>
      </c>
      <c r="AL32" s="11">
        <v>8.4499999999999993</v>
      </c>
      <c r="AM32" s="11">
        <v>0.91</v>
      </c>
      <c r="AN32" s="12">
        <v>5.6</v>
      </c>
      <c r="AO32" s="44">
        <v>1.95</v>
      </c>
      <c r="AP32" s="11">
        <v>4.0199999999999996</v>
      </c>
      <c r="AQ32" s="11">
        <v>8.2899999999999991</v>
      </c>
      <c r="AR32" s="11">
        <v>0.99</v>
      </c>
      <c r="AS32" s="12">
        <v>5.72</v>
      </c>
    </row>
    <row r="33" spans="1:45" x14ac:dyDescent="0.25">
      <c r="A33" s="10">
        <v>2</v>
      </c>
      <c r="B33" s="10">
        <v>9.91</v>
      </c>
      <c r="C33" s="11"/>
      <c r="D33" s="11">
        <v>3.16</v>
      </c>
      <c r="E33" s="12"/>
      <c r="F33" s="10">
        <v>2</v>
      </c>
      <c r="G33" s="10">
        <v>9.08</v>
      </c>
      <c r="H33" s="11"/>
      <c r="I33" s="11">
        <v>3.36</v>
      </c>
      <c r="J33" s="12">
        <v>12.2</v>
      </c>
      <c r="K33" s="44">
        <v>2</v>
      </c>
      <c r="L33" s="11">
        <v>5.94</v>
      </c>
      <c r="M33" s="11">
        <v>12.13</v>
      </c>
      <c r="N33" s="11">
        <v>1.48</v>
      </c>
      <c r="O33" s="12"/>
      <c r="P33" s="44">
        <v>2</v>
      </c>
      <c r="Q33" s="10">
        <v>5.7</v>
      </c>
      <c r="R33" s="11">
        <v>11.89</v>
      </c>
      <c r="S33" s="11">
        <v>1.6</v>
      </c>
      <c r="T33" s="12">
        <v>8.1999999999999993</v>
      </c>
      <c r="U33" s="44">
        <v>2</v>
      </c>
      <c r="V33" s="10">
        <v>8.35</v>
      </c>
      <c r="W33" s="11"/>
      <c r="X33" s="11">
        <v>3.52</v>
      </c>
      <c r="Y33" s="12">
        <v>11.88</v>
      </c>
      <c r="Z33" s="44">
        <v>2</v>
      </c>
      <c r="AA33" s="11">
        <v>4.17</v>
      </c>
      <c r="AB33" s="11">
        <v>8.33</v>
      </c>
      <c r="AC33" s="11">
        <v>0.76</v>
      </c>
      <c r="AD33" s="12"/>
      <c r="AE33" s="44">
        <v>2</v>
      </c>
      <c r="AF33" s="10">
        <v>5.5</v>
      </c>
      <c r="AG33" s="11">
        <v>11.35</v>
      </c>
      <c r="AH33" s="11">
        <v>1.8</v>
      </c>
      <c r="AI33" s="12">
        <v>8.1199999999999992</v>
      </c>
      <c r="AJ33" s="44">
        <v>2</v>
      </c>
      <c r="AK33" s="10">
        <v>4.12</v>
      </c>
      <c r="AL33" s="11">
        <v>8.4700000000000006</v>
      </c>
      <c r="AM33" s="11">
        <v>0.88</v>
      </c>
      <c r="AN33" s="12">
        <v>5.64</v>
      </c>
      <c r="AO33" s="44">
        <v>2</v>
      </c>
      <c r="AP33" s="11">
        <v>4.05</v>
      </c>
      <c r="AQ33" s="11">
        <v>8.33</v>
      </c>
      <c r="AR33" s="11">
        <v>0.96</v>
      </c>
      <c r="AS33" s="12">
        <v>5.72</v>
      </c>
    </row>
    <row r="34" spans="1:45" ht="15.75" thickBot="1" x14ac:dyDescent="0.3">
      <c r="A34" s="13" t="s">
        <v>22</v>
      </c>
      <c r="B34" s="13">
        <v>12.5</v>
      </c>
      <c r="C34" s="14"/>
      <c r="D34" s="14">
        <v>3.16</v>
      </c>
      <c r="E34" s="15"/>
      <c r="F34" s="13" t="s">
        <v>25</v>
      </c>
      <c r="G34" s="13">
        <v>12.5</v>
      </c>
      <c r="H34" s="14"/>
      <c r="I34" s="14">
        <v>3.36</v>
      </c>
      <c r="J34" s="15">
        <v>12.2</v>
      </c>
      <c r="K34" s="45" t="s">
        <v>25</v>
      </c>
      <c r="L34" s="14">
        <v>7.03</v>
      </c>
      <c r="M34" s="14">
        <v>12.5</v>
      </c>
      <c r="N34" s="14">
        <v>1.48</v>
      </c>
      <c r="O34" s="15"/>
      <c r="P34" s="45" t="s">
        <v>25</v>
      </c>
      <c r="Q34" s="13">
        <v>7.03</v>
      </c>
      <c r="R34" s="14">
        <v>12.5</v>
      </c>
      <c r="S34" s="14">
        <v>1.6</v>
      </c>
      <c r="T34" s="15">
        <v>8.1999999999999993</v>
      </c>
      <c r="U34" s="45" t="s">
        <v>25</v>
      </c>
      <c r="V34" s="13">
        <v>12.5</v>
      </c>
      <c r="W34" s="14"/>
      <c r="X34" s="14">
        <v>3.52</v>
      </c>
      <c r="Y34" s="15">
        <v>11.88</v>
      </c>
      <c r="Z34" s="45" t="s">
        <v>25</v>
      </c>
      <c r="AA34" s="14">
        <v>4.17</v>
      </c>
      <c r="AB34" s="14">
        <v>8.33</v>
      </c>
      <c r="AC34" s="14">
        <v>0.76</v>
      </c>
      <c r="AD34" s="15"/>
      <c r="AE34" s="45" t="s">
        <v>25</v>
      </c>
      <c r="AF34" s="13">
        <v>7.03</v>
      </c>
      <c r="AG34" s="14">
        <v>12.5</v>
      </c>
      <c r="AH34" s="14">
        <v>1.8</v>
      </c>
      <c r="AI34" s="15">
        <v>8.1199999999999992</v>
      </c>
      <c r="AJ34" s="45" t="s">
        <v>25</v>
      </c>
      <c r="AK34" s="13">
        <v>4.17</v>
      </c>
      <c r="AL34" s="14">
        <v>8.33</v>
      </c>
      <c r="AM34" s="14">
        <v>0.88</v>
      </c>
      <c r="AN34" s="15">
        <v>5.64</v>
      </c>
      <c r="AO34" s="45" t="s">
        <v>25</v>
      </c>
      <c r="AP34" s="14">
        <v>4.17</v>
      </c>
      <c r="AQ34" s="14">
        <v>8.33</v>
      </c>
      <c r="AR34" s="14">
        <v>0.96</v>
      </c>
      <c r="AS34" s="15">
        <v>5.72</v>
      </c>
    </row>
    <row r="36" spans="1:45" ht="18" x14ac:dyDescent="0.25">
      <c r="AN36" s="16"/>
      <c r="AO36" s="60" t="s">
        <v>5</v>
      </c>
      <c r="AP36" s="60" t="s">
        <v>8</v>
      </c>
      <c r="AQ36" s="60" t="s">
        <v>11</v>
      </c>
      <c r="AR36" s="60" t="s">
        <v>9</v>
      </c>
      <c r="AS36" s="60" t="s">
        <v>10</v>
      </c>
    </row>
    <row r="37" spans="1:45" x14ac:dyDescent="0.25">
      <c r="AN37" s="97"/>
      <c r="AO37" s="46">
        <f>λ</f>
        <v>1.5</v>
      </c>
      <c r="AP37" s="46">
        <f>Cálculo!N6</f>
        <v>5.24</v>
      </c>
      <c r="AQ37" s="46">
        <f>Cálculo!N7</f>
        <v>11.09</v>
      </c>
      <c r="AR37" s="46">
        <f>Cálculo!N8</f>
        <v>2.12</v>
      </c>
      <c r="AS37" s="46">
        <f>Cálculo!N9</f>
        <v>0</v>
      </c>
    </row>
  </sheetData>
  <mergeCells count="15">
    <mergeCell ref="Z3:Z11"/>
    <mergeCell ref="AE3:AE11"/>
    <mergeCell ref="AJ3:AJ11"/>
    <mergeCell ref="AO3:AO11"/>
    <mergeCell ref="B1:N1"/>
    <mergeCell ref="B2:N2"/>
    <mergeCell ref="Q1:AC1"/>
    <mergeCell ref="Q2:AC2"/>
    <mergeCell ref="AF1:AS1"/>
    <mergeCell ref="AF2:AS2"/>
    <mergeCell ref="A3:A11"/>
    <mergeCell ref="F3:F11"/>
    <mergeCell ref="K3:K11"/>
    <mergeCell ref="P3:P11"/>
    <mergeCell ref="U3:U1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showGridLines="0" topLeftCell="B1" workbookViewId="0">
      <selection activeCell="B3" sqref="B3:B11"/>
    </sheetView>
  </sheetViews>
  <sheetFormatPr defaultRowHeight="15" x14ac:dyDescent="0.25"/>
  <cols>
    <col min="1" max="1" width="9" style="4" hidden="1" customWidth="1"/>
    <col min="2" max="2" width="9" style="4"/>
    <col min="3" max="3" width="9.625" style="4" customWidth="1"/>
    <col min="4" max="4" width="9.625" style="4" hidden="1" customWidth="1"/>
    <col min="5" max="5" width="9.625" style="4" customWidth="1"/>
    <col min="6" max="6" width="9.625" style="4" hidden="1" customWidth="1"/>
    <col min="7" max="7" width="9" style="4"/>
    <col min="8" max="8" width="9.625" style="4" customWidth="1"/>
    <col min="9" max="9" width="9.625" style="4" hidden="1" customWidth="1"/>
    <col min="10" max="11" width="9.625" style="4" customWidth="1"/>
    <col min="12" max="12" width="9" style="4"/>
    <col min="13" max="15" width="9.625" style="4" customWidth="1"/>
    <col min="16" max="16" width="9.625" style="4" hidden="1" customWidth="1"/>
    <col min="17" max="17" width="9" style="4"/>
    <col min="18" max="21" width="9.625" style="4" customWidth="1"/>
    <col min="22" max="22" width="9" style="4"/>
    <col min="23" max="23" width="9.625" style="4" customWidth="1"/>
    <col min="24" max="25" width="9.625" style="4" hidden="1" customWidth="1"/>
    <col min="26" max="26" width="9.625" style="4" customWidth="1"/>
    <col min="27" max="27" width="9" style="4"/>
    <col min="28" max="28" width="9.625" style="4" hidden="1" customWidth="1"/>
    <col min="29" max="30" width="9.625" style="4" customWidth="1"/>
    <col min="31" max="31" width="9.625" style="4" hidden="1" customWidth="1"/>
    <col min="32" max="32" width="9" style="4"/>
    <col min="33" max="34" width="9.625" style="4" customWidth="1"/>
    <col min="35" max="35" width="9.625" style="4" hidden="1" customWidth="1"/>
    <col min="36" max="36" width="9.625" style="4" customWidth="1"/>
    <col min="37" max="37" width="9" style="4"/>
    <col min="38" max="38" width="9.625" style="4" hidden="1" customWidth="1"/>
    <col min="39" max="41" width="9.625" style="4" customWidth="1"/>
    <col min="42" max="42" width="9" style="4"/>
    <col min="43" max="43" width="9.625" style="4" hidden="1" customWidth="1"/>
    <col min="44" max="44" width="9.625" style="4" customWidth="1"/>
    <col min="45" max="45" width="9.625" style="4" hidden="1" customWidth="1"/>
    <col min="46" max="46" width="9.625" style="4" customWidth="1"/>
    <col min="47" max="16384" width="9" style="4"/>
  </cols>
  <sheetData>
    <row r="1" spans="1:46" x14ac:dyDescent="0.25">
      <c r="A1" s="37"/>
      <c r="B1" s="37"/>
      <c r="C1" s="154" t="s">
        <v>16</v>
      </c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31"/>
      <c r="Q1" s="30"/>
      <c r="R1" s="154" t="s">
        <v>23</v>
      </c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31"/>
      <c r="AF1" s="30"/>
      <c r="AG1" s="154" t="s">
        <v>24</v>
      </c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8"/>
    </row>
    <row r="2" spans="1:46" x14ac:dyDescent="0.25">
      <c r="A2" s="37" t="str">
        <f t="shared" ref="A2:A11" si="0">IF(AND(B2&gt;=λ,B3&lt;λ),B2,IF(AND(B1&gt;=λ,B2&lt;λ),B2,""))</f>
        <v/>
      </c>
      <c r="B2" s="37"/>
      <c r="C2" s="156" t="s">
        <v>17</v>
      </c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32"/>
      <c r="Q2" s="29"/>
      <c r="R2" s="156" t="s">
        <v>17</v>
      </c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32"/>
      <c r="AF2" s="29"/>
      <c r="AG2" s="156" t="s">
        <v>17</v>
      </c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9"/>
    </row>
    <row r="3" spans="1:46" x14ac:dyDescent="0.25">
      <c r="A3" s="37" t="str">
        <f t="shared" si="0"/>
        <v/>
      </c>
      <c r="B3" s="152"/>
      <c r="C3" s="80"/>
      <c r="D3" s="81"/>
      <c r="E3" s="86"/>
      <c r="F3" s="86"/>
      <c r="G3" s="152"/>
      <c r="H3" s="80"/>
      <c r="I3" s="81"/>
      <c r="J3" s="81"/>
      <c r="K3" s="86"/>
      <c r="L3" s="160"/>
      <c r="M3" s="81"/>
      <c r="N3" s="81"/>
      <c r="O3" s="86"/>
      <c r="P3" s="34"/>
      <c r="Q3" s="152"/>
      <c r="R3" s="88"/>
      <c r="S3" s="89"/>
      <c r="T3" s="89"/>
      <c r="U3" s="90"/>
      <c r="V3" s="152"/>
      <c r="W3" s="80"/>
      <c r="X3" s="81"/>
      <c r="Y3" s="81"/>
      <c r="Z3" s="86"/>
      <c r="AA3" s="160"/>
      <c r="AB3" s="41"/>
      <c r="AC3" s="81"/>
      <c r="AD3" s="86"/>
      <c r="AE3" s="34"/>
      <c r="AF3" s="152"/>
      <c r="AG3" s="88"/>
      <c r="AH3" s="89"/>
      <c r="AI3" s="89"/>
      <c r="AJ3" s="89"/>
      <c r="AK3" s="160"/>
      <c r="AL3" s="38"/>
      <c r="AM3" s="81"/>
      <c r="AN3" s="81"/>
      <c r="AO3" s="81"/>
      <c r="AP3" s="160"/>
      <c r="AQ3" s="41"/>
      <c r="AR3" s="81"/>
      <c r="AS3" s="81"/>
      <c r="AT3" s="86"/>
    </row>
    <row r="4" spans="1:46" x14ac:dyDescent="0.25">
      <c r="A4" s="37" t="str">
        <f t="shared" si="0"/>
        <v/>
      </c>
      <c r="B4" s="152"/>
      <c r="C4" s="82"/>
      <c r="D4" s="83"/>
      <c r="E4" s="37"/>
      <c r="F4" s="37"/>
      <c r="G4" s="152"/>
      <c r="H4" s="82"/>
      <c r="I4" s="83"/>
      <c r="J4" s="83"/>
      <c r="K4" s="37"/>
      <c r="L4" s="161"/>
      <c r="M4" s="83"/>
      <c r="N4" s="83"/>
      <c r="O4" s="37"/>
      <c r="P4" s="35"/>
      <c r="Q4" s="152"/>
      <c r="R4" s="91"/>
      <c r="S4" s="92"/>
      <c r="T4" s="92"/>
      <c r="U4" s="93"/>
      <c r="V4" s="152"/>
      <c r="W4" s="82"/>
      <c r="X4" s="83"/>
      <c r="Y4" s="83"/>
      <c r="Z4" s="37"/>
      <c r="AA4" s="161"/>
      <c r="AB4" s="33"/>
      <c r="AC4" s="83"/>
      <c r="AD4" s="37"/>
      <c r="AE4" s="35"/>
      <c r="AF4" s="152"/>
      <c r="AG4" s="91"/>
      <c r="AH4" s="92"/>
      <c r="AI4" s="92"/>
      <c r="AJ4" s="92"/>
      <c r="AK4" s="161"/>
      <c r="AL4" s="39"/>
      <c r="AM4" s="83"/>
      <c r="AN4" s="83"/>
      <c r="AO4" s="83"/>
      <c r="AP4" s="161"/>
      <c r="AQ4" s="33"/>
      <c r="AR4" s="83"/>
      <c r="AS4" s="83"/>
      <c r="AT4" s="37"/>
    </row>
    <row r="5" spans="1:46" x14ac:dyDescent="0.25">
      <c r="A5" s="37" t="str">
        <f t="shared" si="0"/>
        <v/>
      </c>
      <c r="B5" s="152"/>
      <c r="C5" s="82"/>
      <c r="D5" s="83"/>
      <c r="E5" s="37"/>
      <c r="F5" s="37"/>
      <c r="G5" s="152"/>
      <c r="H5" s="82"/>
      <c r="I5" s="83"/>
      <c r="J5" s="83"/>
      <c r="K5" s="37"/>
      <c r="L5" s="161"/>
      <c r="M5" s="83"/>
      <c r="N5" s="83"/>
      <c r="O5" s="37"/>
      <c r="P5" s="35"/>
      <c r="Q5" s="152"/>
      <c r="R5" s="91"/>
      <c r="S5" s="92"/>
      <c r="T5" s="92"/>
      <c r="U5" s="93"/>
      <c r="V5" s="152"/>
      <c r="W5" s="82"/>
      <c r="X5" s="83"/>
      <c r="Y5" s="83"/>
      <c r="Z5" s="37"/>
      <c r="AA5" s="161"/>
      <c r="AB5" s="33"/>
      <c r="AC5" s="83"/>
      <c r="AD5" s="37"/>
      <c r="AE5" s="35"/>
      <c r="AF5" s="152"/>
      <c r="AG5" s="91"/>
      <c r="AH5" s="92"/>
      <c r="AI5" s="92"/>
      <c r="AJ5" s="92"/>
      <c r="AK5" s="161"/>
      <c r="AL5" s="39"/>
      <c r="AM5" s="83"/>
      <c r="AN5" s="83"/>
      <c r="AO5" s="83"/>
      <c r="AP5" s="161"/>
      <c r="AQ5" s="33"/>
      <c r="AR5" s="83"/>
      <c r="AS5" s="83"/>
      <c r="AT5" s="37"/>
    </row>
    <row r="6" spans="1:46" x14ac:dyDescent="0.25">
      <c r="A6" s="37" t="str">
        <f t="shared" si="0"/>
        <v/>
      </c>
      <c r="B6" s="152"/>
      <c r="C6" s="82"/>
      <c r="D6" s="83"/>
      <c r="E6" s="37"/>
      <c r="F6" s="37"/>
      <c r="G6" s="152"/>
      <c r="H6" s="82"/>
      <c r="I6" s="83"/>
      <c r="J6" s="83"/>
      <c r="K6" s="37"/>
      <c r="L6" s="161"/>
      <c r="M6" s="83"/>
      <c r="N6" s="83"/>
      <c r="O6" s="37"/>
      <c r="P6" s="35"/>
      <c r="Q6" s="152"/>
      <c r="R6" s="91"/>
      <c r="S6" s="92"/>
      <c r="T6" s="92"/>
      <c r="U6" s="93"/>
      <c r="V6" s="152"/>
      <c r="W6" s="82"/>
      <c r="X6" s="83"/>
      <c r="Y6" s="83"/>
      <c r="Z6" s="37"/>
      <c r="AA6" s="161"/>
      <c r="AB6" s="33"/>
      <c r="AC6" s="83"/>
      <c r="AD6" s="37"/>
      <c r="AE6" s="35"/>
      <c r="AF6" s="152"/>
      <c r="AG6" s="91"/>
      <c r="AH6" s="92"/>
      <c r="AI6" s="92"/>
      <c r="AJ6" s="92"/>
      <c r="AK6" s="161"/>
      <c r="AL6" s="39"/>
      <c r="AM6" s="83"/>
      <c r="AN6" s="83"/>
      <c r="AO6" s="83"/>
      <c r="AP6" s="161"/>
      <c r="AQ6" s="33"/>
      <c r="AR6" s="83"/>
      <c r="AS6" s="83"/>
      <c r="AT6" s="37"/>
    </row>
    <row r="7" spans="1:46" x14ac:dyDescent="0.25">
      <c r="A7" s="37" t="str">
        <f t="shared" si="0"/>
        <v/>
      </c>
      <c r="B7" s="152"/>
      <c r="C7" s="82"/>
      <c r="D7" s="83"/>
      <c r="E7" s="37"/>
      <c r="F7" s="37"/>
      <c r="G7" s="152"/>
      <c r="H7" s="82"/>
      <c r="I7" s="83"/>
      <c r="J7" s="83"/>
      <c r="K7" s="37"/>
      <c r="L7" s="161"/>
      <c r="M7" s="83"/>
      <c r="N7" s="83"/>
      <c r="O7" s="37"/>
      <c r="P7" s="35"/>
      <c r="Q7" s="152"/>
      <c r="R7" s="91"/>
      <c r="S7" s="92"/>
      <c r="T7" s="92"/>
      <c r="U7" s="93"/>
      <c r="V7" s="152"/>
      <c r="W7" s="82"/>
      <c r="X7" s="83"/>
      <c r="Y7" s="83"/>
      <c r="Z7" s="37"/>
      <c r="AA7" s="161"/>
      <c r="AB7" s="33"/>
      <c r="AC7" s="83"/>
      <c r="AD7" s="37"/>
      <c r="AE7" s="35"/>
      <c r="AF7" s="152"/>
      <c r="AG7" s="91"/>
      <c r="AH7" s="92"/>
      <c r="AI7" s="92"/>
      <c r="AJ7" s="92"/>
      <c r="AK7" s="161"/>
      <c r="AL7" s="39"/>
      <c r="AM7" s="83"/>
      <c r="AN7" s="83"/>
      <c r="AO7" s="83"/>
      <c r="AP7" s="161"/>
      <c r="AQ7" s="33"/>
      <c r="AR7" s="83"/>
      <c r="AS7" s="83"/>
      <c r="AT7" s="37"/>
    </row>
    <row r="8" spans="1:46" x14ac:dyDescent="0.25">
      <c r="A8" s="37" t="str">
        <f t="shared" si="0"/>
        <v/>
      </c>
      <c r="B8" s="152"/>
      <c r="C8" s="82"/>
      <c r="D8" s="83"/>
      <c r="E8" s="37"/>
      <c r="F8" s="37"/>
      <c r="G8" s="152"/>
      <c r="H8" s="82"/>
      <c r="I8" s="83"/>
      <c r="J8" s="83"/>
      <c r="K8" s="37"/>
      <c r="L8" s="161"/>
      <c r="M8" s="83"/>
      <c r="N8" s="83"/>
      <c r="O8" s="37"/>
      <c r="P8" s="35"/>
      <c r="Q8" s="152"/>
      <c r="R8" s="91"/>
      <c r="S8" s="92"/>
      <c r="T8" s="92"/>
      <c r="U8" s="93"/>
      <c r="V8" s="152"/>
      <c r="W8" s="82"/>
      <c r="X8" s="83"/>
      <c r="Y8" s="83"/>
      <c r="Z8" s="37"/>
      <c r="AA8" s="161"/>
      <c r="AB8" s="33"/>
      <c r="AC8" s="83"/>
      <c r="AD8" s="37"/>
      <c r="AE8" s="35"/>
      <c r="AF8" s="152"/>
      <c r="AG8" s="91"/>
      <c r="AH8" s="92"/>
      <c r="AI8" s="92"/>
      <c r="AJ8" s="92"/>
      <c r="AK8" s="161"/>
      <c r="AL8" s="39"/>
      <c r="AM8" s="83"/>
      <c r="AN8" s="83"/>
      <c r="AO8" s="83"/>
      <c r="AP8" s="161"/>
      <c r="AQ8" s="33"/>
      <c r="AR8" s="83"/>
      <c r="AS8" s="83"/>
      <c r="AT8" s="37"/>
    </row>
    <row r="9" spans="1:46" x14ac:dyDescent="0.25">
      <c r="A9" s="37" t="str">
        <f t="shared" si="0"/>
        <v/>
      </c>
      <c r="B9" s="152"/>
      <c r="C9" s="82"/>
      <c r="D9" s="83"/>
      <c r="E9" s="37"/>
      <c r="F9" s="37"/>
      <c r="G9" s="152"/>
      <c r="H9" s="82"/>
      <c r="I9" s="83"/>
      <c r="J9" s="83"/>
      <c r="K9" s="37"/>
      <c r="L9" s="161"/>
      <c r="M9" s="83"/>
      <c r="N9" s="83"/>
      <c r="O9" s="37"/>
      <c r="P9" s="35"/>
      <c r="Q9" s="152"/>
      <c r="R9" s="91"/>
      <c r="S9" s="92"/>
      <c r="T9" s="92"/>
      <c r="U9" s="93"/>
      <c r="V9" s="152"/>
      <c r="W9" s="82"/>
      <c r="X9" s="83"/>
      <c r="Y9" s="83"/>
      <c r="Z9" s="37"/>
      <c r="AA9" s="161"/>
      <c r="AB9" s="33"/>
      <c r="AC9" s="83"/>
      <c r="AD9" s="37"/>
      <c r="AE9" s="35"/>
      <c r="AF9" s="152"/>
      <c r="AG9" s="91"/>
      <c r="AH9" s="92"/>
      <c r="AI9" s="92"/>
      <c r="AJ9" s="92"/>
      <c r="AK9" s="161"/>
      <c r="AL9" s="39"/>
      <c r="AM9" s="83"/>
      <c r="AN9" s="83"/>
      <c r="AO9" s="83"/>
      <c r="AP9" s="161"/>
      <c r="AQ9" s="33"/>
      <c r="AR9" s="83"/>
      <c r="AS9" s="83"/>
      <c r="AT9" s="37"/>
    </row>
    <row r="10" spans="1:46" x14ac:dyDescent="0.25">
      <c r="A10" s="37" t="str">
        <f t="shared" si="0"/>
        <v/>
      </c>
      <c r="B10" s="152"/>
      <c r="C10" s="82"/>
      <c r="D10" s="83"/>
      <c r="E10" s="37"/>
      <c r="F10" s="37"/>
      <c r="G10" s="152"/>
      <c r="H10" s="82"/>
      <c r="I10" s="83"/>
      <c r="J10" s="83"/>
      <c r="K10" s="37"/>
      <c r="L10" s="161"/>
      <c r="M10" s="83"/>
      <c r="N10" s="83"/>
      <c r="O10" s="37"/>
      <c r="P10" s="35"/>
      <c r="Q10" s="152"/>
      <c r="R10" s="91"/>
      <c r="S10" s="92"/>
      <c r="T10" s="92"/>
      <c r="U10" s="93"/>
      <c r="V10" s="152"/>
      <c r="W10" s="82"/>
      <c r="X10" s="83"/>
      <c r="Y10" s="83"/>
      <c r="Z10" s="37"/>
      <c r="AA10" s="161"/>
      <c r="AB10" s="33"/>
      <c r="AC10" s="83"/>
      <c r="AD10" s="37"/>
      <c r="AE10" s="35"/>
      <c r="AF10" s="152"/>
      <c r="AG10" s="91"/>
      <c r="AH10" s="92"/>
      <c r="AI10" s="92"/>
      <c r="AJ10" s="92"/>
      <c r="AK10" s="161"/>
      <c r="AL10" s="39"/>
      <c r="AM10" s="83"/>
      <c r="AN10" s="83"/>
      <c r="AO10" s="83"/>
      <c r="AP10" s="161"/>
      <c r="AQ10" s="33"/>
      <c r="AR10" s="83"/>
      <c r="AS10" s="83"/>
      <c r="AT10" s="37"/>
    </row>
    <row r="11" spans="1:46" x14ac:dyDescent="0.25">
      <c r="A11" s="37" t="str">
        <f t="shared" si="0"/>
        <v/>
      </c>
      <c r="B11" s="153"/>
      <c r="C11" s="84"/>
      <c r="D11" s="85"/>
      <c r="E11" s="87"/>
      <c r="F11" s="87"/>
      <c r="G11" s="153"/>
      <c r="H11" s="84"/>
      <c r="I11" s="85"/>
      <c r="J11" s="85"/>
      <c r="K11" s="87"/>
      <c r="L11" s="162"/>
      <c r="M11" s="85"/>
      <c r="N11" s="85"/>
      <c r="O11" s="87"/>
      <c r="P11" s="36"/>
      <c r="Q11" s="153"/>
      <c r="R11" s="94"/>
      <c r="S11" s="95"/>
      <c r="T11" s="95"/>
      <c r="U11" s="96"/>
      <c r="V11" s="153"/>
      <c r="W11" s="84"/>
      <c r="X11" s="85"/>
      <c r="Y11" s="85"/>
      <c r="Z11" s="87"/>
      <c r="AA11" s="162"/>
      <c r="AB11" s="42"/>
      <c r="AC11" s="85"/>
      <c r="AD11" s="87"/>
      <c r="AE11" s="36"/>
      <c r="AF11" s="153"/>
      <c r="AG11" s="94"/>
      <c r="AH11" s="95"/>
      <c r="AI11" s="95"/>
      <c r="AJ11" s="95"/>
      <c r="AK11" s="162"/>
      <c r="AL11" s="40"/>
      <c r="AM11" s="85"/>
      <c r="AN11" s="85"/>
      <c r="AO11" s="85"/>
      <c r="AP11" s="162"/>
      <c r="AQ11" s="42"/>
      <c r="AR11" s="85"/>
      <c r="AS11" s="85"/>
      <c r="AT11" s="87"/>
    </row>
    <row r="12" spans="1:46" ht="18" x14ac:dyDescent="0.25">
      <c r="A12" s="9" t="s">
        <v>64</v>
      </c>
      <c r="B12" s="9" t="s">
        <v>5</v>
      </c>
      <c r="C12" s="9" t="s">
        <v>18</v>
      </c>
      <c r="D12" s="7" t="s">
        <v>21</v>
      </c>
      <c r="E12" s="7" t="s">
        <v>19</v>
      </c>
      <c r="F12" s="8" t="s">
        <v>20</v>
      </c>
      <c r="G12" s="9" t="s">
        <v>5</v>
      </c>
      <c r="H12" s="9" t="s">
        <v>18</v>
      </c>
      <c r="I12" s="7" t="s">
        <v>21</v>
      </c>
      <c r="J12" s="7" t="s">
        <v>19</v>
      </c>
      <c r="K12" s="8" t="s">
        <v>20</v>
      </c>
      <c r="L12" s="43" t="s">
        <v>5</v>
      </c>
      <c r="M12" s="7" t="s">
        <v>18</v>
      </c>
      <c r="N12" s="7" t="s">
        <v>21</v>
      </c>
      <c r="O12" s="7" t="s">
        <v>19</v>
      </c>
      <c r="P12" s="8" t="s">
        <v>20</v>
      </c>
      <c r="Q12" s="9" t="s">
        <v>5</v>
      </c>
      <c r="R12" s="9" t="s">
        <v>18</v>
      </c>
      <c r="S12" s="7" t="s">
        <v>21</v>
      </c>
      <c r="T12" s="7" t="s">
        <v>19</v>
      </c>
      <c r="U12" s="8" t="s">
        <v>20</v>
      </c>
      <c r="V12" s="9" t="s">
        <v>5</v>
      </c>
      <c r="W12" s="9" t="s">
        <v>18</v>
      </c>
      <c r="X12" s="7" t="s">
        <v>21</v>
      </c>
      <c r="Y12" s="7" t="s">
        <v>19</v>
      </c>
      <c r="Z12" s="8" t="s">
        <v>20</v>
      </c>
      <c r="AA12" s="43" t="s">
        <v>5</v>
      </c>
      <c r="AB12" s="7" t="s">
        <v>18</v>
      </c>
      <c r="AC12" s="7" t="s">
        <v>21</v>
      </c>
      <c r="AD12" s="7" t="s">
        <v>19</v>
      </c>
      <c r="AE12" s="8" t="s">
        <v>20</v>
      </c>
      <c r="AF12" s="9" t="s">
        <v>5</v>
      </c>
      <c r="AG12" s="9" t="s">
        <v>18</v>
      </c>
      <c r="AH12" s="7" t="s">
        <v>21</v>
      </c>
      <c r="AI12" s="7" t="s">
        <v>19</v>
      </c>
      <c r="AJ12" s="7" t="s">
        <v>20</v>
      </c>
      <c r="AK12" s="43" t="s">
        <v>5</v>
      </c>
      <c r="AL12" s="7" t="s">
        <v>18</v>
      </c>
      <c r="AM12" s="7" t="s">
        <v>21</v>
      </c>
      <c r="AN12" s="7" t="s">
        <v>19</v>
      </c>
      <c r="AO12" s="7" t="s">
        <v>20</v>
      </c>
      <c r="AP12" s="43" t="s">
        <v>5</v>
      </c>
      <c r="AQ12" s="7" t="s">
        <v>18</v>
      </c>
      <c r="AR12" s="7" t="s">
        <v>21</v>
      </c>
      <c r="AS12" s="7" t="s">
        <v>19</v>
      </c>
      <c r="AT12" s="8" t="s">
        <v>20</v>
      </c>
    </row>
    <row r="13" spans="1:46" x14ac:dyDescent="0.25">
      <c r="A13" s="10" t="str">
        <f t="shared" ref="A13:A33" si="1">IF(λ=B13,"",IF(AND(λ&gt;=B13,λ&lt;=B14),B13,IF(AND(λ&gt;=B12,λ&lt;=B13),B13,"")))</f>
        <v/>
      </c>
      <c r="B13" s="10">
        <v>1</v>
      </c>
      <c r="C13" s="10">
        <v>2.5</v>
      </c>
      <c r="D13" s="11"/>
      <c r="E13" s="11">
        <v>2.5</v>
      </c>
      <c r="F13" s="12"/>
      <c r="G13" s="10">
        <v>1</v>
      </c>
      <c r="H13" s="10">
        <v>1.83</v>
      </c>
      <c r="I13" s="11"/>
      <c r="J13" s="11">
        <v>2.75</v>
      </c>
      <c r="K13" s="12">
        <v>4.0199999999999996</v>
      </c>
      <c r="L13" s="44">
        <v>1</v>
      </c>
      <c r="M13" s="11">
        <v>2.75</v>
      </c>
      <c r="N13" s="11">
        <v>4.0199999999999996</v>
      </c>
      <c r="O13" s="11">
        <v>1.83</v>
      </c>
      <c r="P13" s="12"/>
      <c r="Q13" s="10">
        <v>1</v>
      </c>
      <c r="R13" s="10">
        <v>2.17</v>
      </c>
      <c r="S13" s="11">
        <v>3.17</v>
      </c>
      <c r="T13" s="11">
        <v>2.17</v>
      </c>
      <c r="U13" s="12">
        <v>3.17</v>
      </c>
      <c r="V13" s="10">
        <v>1</v>
      </c>
      <c r="W13" s="10">
        <v>1.44</v>
      </c>
      <c r="X13" s="11"/>
      <c r="Y13" s="11"/>
      <c r="Z13" s="12">
        <v>3.56</v>
      </c>
      <c r="AA13" s="44">
        <v>1</v>
      </c>
      <c r="AB13" s="11"/>
      <c r="AC13" s="11">
        <v>3.56</v>
      </c>
      <c r="AD13" s="11">
        <v>1.44</v>
      </c>
      <c r="AE13" s="12"/>
      <c r="AF13" s="10">
        <v>1</v>
      </c>
      <c r="AG13" s="10">
        <v>1.71</v>
      </c>
      <c r="AH13" s="11">
        <v>2.5</v>
      </c>
      <c r="AI13" s="11"/>
      <c r="AJ13" s="11">
        <v>3.03</v>
      </c>
      <c r="AK13" s="44">
        <v>1</v>
      </c>
      <c r="AL13" s="11"/>
      <c r="AM13" s="11">
        <v>3.03</v>
      </c>
      <c r="AN13" s="11">
        <v>1.71</v>
      </c>
      <c r="AO13" s="11">
        <v>2.5</v>
      </c>
      <c r="AP13" s="44">
        <v>1</v>
      </c>
      <c r="AQ13" s="11"/>
      <c r="AR13" s="11">
        <v>2.5</v>
      </c>
      <c r="AS13" s="11"/>
      <c r="AT13" s="12">
        <v>2.5</v>
      </c>
    </row>
    <row r="14" spans="1:46" x14ac:dyDescent="0.25">
      <c r="A14" s="10" t="str">
        <f t="shared" si="1"/>
        <v/>
      </c>
      <c r="B14" s="10">
        <v>1.05</v>
      </c>
      <c r="C14" s="10">
        <v>2.62</v>
      </c>
      <c r="D14" s="11"/>
      <c r="E14" s="11">
        <v>2.5</v>
      </c>
      <c r="F14" s="12"/>
      <c r="G14" s="10">
        <v>1.05</v>
      </c>
      <c r="H14" s="10">
        <v>1.92</v>
      </c>
      <c r="I14" s="11"/>
      <c r="J14" s="11">
        <v>2.8</v>
      </c>
      <c r="K14" s="12">
        <v>4.0999999999999996</v>
      </c>
      <c r="L14" s="44">
        <v>1.05</v>
      </c>
      <c r="M14" s="11">
        <v>2.82</v>
      </c>
      <c r="N14" s="11">
        <v>4.13</v>
      </c>
      <c r="O14" s="11">
        <v>1.83</v>
      </c>
      <c r="P14" s="12"/>
      <c r="Q14" s="10">
        <v>1.05</v>
      </c>
      <c r="R14" s="10">
        <v>2.27</v>
      </c>
      <c r="S14" s="11">
        <v>3.32</v>
      </c>
      <c r="T14" s="11">
        <v>2.17</v>
      </c>
      <c r="U14" s="12">
        <v>3.17</v>
      </c>
      <c r="V14" s="10">
        <v>1.05</v>
      </c>
      <c r="W14" s="10">
        <v>1.52</v>
      </c>
      <c r="X14" s="11"/>
      <c r="Y14" s="11"/>
      <c r="Z14" s="12">
        <v>3.66</v>
      </c>
      <c r="AA14" s="44">
        <v>1.05</v>
      </c>
      <c r="AB14" s="11"/>
      <c r="AC14" s="11">
        <v>3.63</v>
      </c>
      <c r="AD14" s="11">
        <v>1.44</v>
      </c>
      <c r="AE14" s="12"/>
      <c r="AF14" s="10">
        <v>1.05</v>
      </c>
      <c r="AG14" s="10">
        <v>1.79</v>
      </c>
      <c r="AH14" s="11">
        <v>2.63</v>
      </c>
      <c r="AI14" s="11"/>
      <c r="AJ14" s="11">
        <v>3.08</v>
      </c>
      <c r="AK14" s="44">
        <v>1.05</v>
      </c>
      <c r="AL14" s="11"/>
      <c r="AM14" s="11">
        <v>3.12</v>
      </c>
      <c r="AN14" s="11">
        <v>1.71</v>
      </c>
      <c r="AO14" s="11">
        <v>2.5</v>
      </c>
      <c r="AP14" s="44">
        <v>1.05</v>
      </c>
      <c r="AQ14" s="11"/>
      <c r="AR14" s="11">
        <v>2.62</v>
      </c>
      <c r="AS14" s="11"/>
      <c r="AT14" s="12">
        <v>2.5</v>
      </c>
    </row>
    <row r="15" spans="1:46" x14ac:dyDescent="0.25">
      <c r="A15" s="10" t="str">
        <f t="shared" si="1"/>
        <v/>
      </c>
      <c r="B15" s="10">
        <v>1.1000000000000001</v>
      </c>
      <c r="C15" s="10">
        <v>2.73</v>
      </c>
      <c r="D15" s="11"/>
      <c r="E15" s="11">
        <v>2.5</v>
      </c>
      <c r="F15" s="12"/>
      <c r="G15" s="10">
        <v>1.1000000000000001</v>
      </c>
      <c r="H15" s="10">
        <v>2.0099999999999998</v>
      </c>
      <c r="I15" s="11"/>
      <c r="J15" s="11">
        <v>2.85</v>
      </c>
      <c r="K15" s="12">
        <v>4.17</v>
      </c>
      <c r="L15" s="44">
        <v>1.1000000000000001</v>
      </c>
      <c r="M15" s="11">
        <v>2.89</v>
      </c>
      <c r="N15" s="11">
        <v>4.2300000000000004</v>
      </c>
      <c r="O15" s="11">
        <v>1.83</v>
      </c>
      <c r="P15" s="12"/>
      <c r="Q15" s="10">
        <v>1.1000000000000001</v>
      </c>
      <c r="R15" s="10">
        <v>2.36</v>
      </c>
      <c r="S15" s="11">
        <v>3.46</v>
      </c>
      <c r="T15" s="11">
        <v>2.17</v>
      </c>
      <c r="U15" s="12">
        <v>3.17</v>
      </c>
      <c r="V15" s="10">
        <v>1.1000000000000001</v>
      </c>
      <c r="W15" s="10">
        <v>1.59</v>
      </c>
      <c r="X15" s="11"/>
      <c r="Y15" s="11"/>
      <c r="Z15" s="12">
        <v>3.75</v>
      </c>
      <c r="AA15" s="44">
        <v>1.1000000000000001</v>
      </c>
      <c r="AB15" s="11"/>
      <c r="AC15" s="11">
        <v>3.69</v>
      </c>
      <c r="AD15" s="11">
        <v>1.44</v>
      </c>
      <c r="AE15" s="12"/>
      <c r="AF15" s="10">
        <v>1.1000000000000001</v>
      </c>
      <c r="AG15" s="10">
        <v>1.88</v>
      </c>
      <c r="AH15" s="11">
        <v>2.75</v>
      </c>
      <c r="AI15" s="11"/>
      <c r="AJ15" s="11">
        <v>3.11</v>
      </c>
      <c r="AK15" s="44">
        <v>1.1000000000000001</v>
      </c>
      <c r="AL15" s="11"/>
      <c r="AM15" s="11">
        <v>3.21</v>
      </c>
      <c r="AN15" s="11">
        <v>1.71</v>
      </c>
      <c r="AO15" s="11">
        <v>2.5</v>
      </c>
      <c r="AP15" s="44">
        <v>1.1000000000000001</v>
      </c>
      <c r="AQ15" s="11"/>
      <c r="AR15" s="11">
        <v>2.73</v>
      </c>
      <c r="AS15" s="11"/>
      <c r="AT15" s="12">
        <v>2.5</v>
      </c>
    </row>
    <row r="16" spans="1:46" x14ac:dyDescent="0.25">
      <c r="A16" s="10" t="str">
        <f t="shared" si="1"/>
        <v/>
      </c>
      <c r="B16" s="10">
        <v>1.1499999999999999</v>
      </c>
      <c r="C16" s="10">
        <v>2.83</v>
      </c>
      <c r="D16" s="11"/>
      <c r="E16" s="11">
        <v>2.5</v>
      </c>
      <c r="F16" s="12"/>
      <c r="G16" s="10">
        <v>1.1499999999999999</v>
      </c>
      <c r="H16" s="10">
        <v>2.1</v>
      </c>
      <c r="I16" s="11"/>
      <c r="J16" s="11">
        <v>2.88</v>
      </c>
      <c r="K16" s="12">
        <v>4.22</v>
      </c>
      <c r="L16" s="44">
        <v>1.1499999999999999</v>
      </c>
      <c r="M16" s="11">
        <v>2.95</v>
      </c>
      <c r="N16" s="11">
        <v>4.32</v>
      </c>
      <c r="O16" s="11">
        <v>1.83</v>
      </c>
      <c r="P16" s="12"/>
      <c r="Q16" s="10">
        <v>1.1499999999999999</v>
      </c>
      <c r="R16" s="10">
        <v>2.4500000000000002</v>
      </c>
      <c r="S16" s="11">
        <v>3.58</v>
      </c>
      <c r="T16" s="11">
        <v>2.17</v>
      </c>
      <c r="U16" s="12">
        <v>3.17</v>
      </c>
      <c r="V16" s="10">
        <v>1.1499999999999999</v>
      </c>
      <c r="W16" s="10">
        <v>1.66</v>
      </c>
      <c r="X16" s="11"/>
      <c r="Y16" s="11"/>
      <c r="Z16" s="12">
        <v>3.84</v>
      </c>
      <c r="AA16" s="44">
        <v>1.1499999999999999</v>
      </c>
      <c r="AB16" s="11"/>
      <c r="AC16" s="11">
        <v>3.74</v>
      </c>
      <c r="AD16" s="11">
        <v>1.44</v>
      </c>
      <c r="AE16" s="12"/>
      <c r="AF16" s="10">
        <v>1.1499999999999999</v>
      </c>
      <c r="AG16" s="10">
        <v>1.96</v>
      </c>
      <c r="AH16" s="11">
        <v>2.88</v>
      </c>
      <c r="AI16" s="11"/>
      <c r="AJ16" s="11">
        <v>3.14</v>
      </c>
      <c r="AK16" s="44">
        <v>1.1499999999999999</v>
      </c>
      <c r="AL16" s="11"/>
      <c r="AM16" s="11">
        <v>3.29</v>
      </c>
      <c r="AN16" s="11">
        <v>1.71</v>
      </c>
      <c r="AO16" s="11">
        <v>2.5</v>
      </c>
      <c r="AP16" s="44">
        <v>1.1499999999999999</v>
      </c>
      <c r="AQ16" s="11"/>
      <c r="AR16" s="11">
        <v>2.83</v>
      </c>
      <c r="AS16" s="11"/>
      <c r="AT16" s="12">
        <v>2.5</v>
      </c>
    </row>
    <row r="17" spans="1:46" x14ac:dyDescent="0.25">
      <c r="A17" s="10" t="str">
        <f t="shared" si="1"/>
        <v/>
      </c>
      <c r="B17" s="10">
        <v>1.2</v>
      </c>
      <c r="C17" s="10">
        <v>2.92</v>
      </c>
      <c r="D17" s="11"/>
      <c r="E17" s="11">
        <v>2.5</v>
      </c>
      <c r="F17" s="12"/>
      <c r="G17" s="10">
        <v>1.2</v>
      </c>
      <c r="H17" s="10">
        <v>2.2000000000000002</v>
      </c>
      <c r="I17" s="11"/>
      <c r="J17" s="11">
        <v>2.91</v>
      </c>
      <c r="K17" s="12">
        <v>4.2699999999999996</v>
      </c>
      <c r="L17" s="44">
        <v>1.2</v>
      </c>
      <c r="M17" s="11">
        <v>3.01</v>
      </c>
      <c r="N17" s="11">
        <v>4.41</v>
      </c>
      <c r="O17" s="11">
        <v>1.83</v>
      </c>
      <c r="P17" s="12"/>
      <c r="Q17" s="10">
        <v>1.2</v>
      </c>
      <c r="R17" s="10">
        <v>2.5299999999999998</v>
      </c>
      <c r="S17" s="11">
        <v>3.7</v>
      </c>
      <c r="T17" s="11">
        <v>2.17</v>
      </c>
      <c r="U17" s="12">
        <v>3.17</v>
      </c>
      <c r="V17" s="10">
        <v>1.2</v>
      </c>
      <c r="W17" s="10">
        <v>1.73</v>
      </c>
      <c r="X17" s="11"/>
      <c r="Y17" s="11"/>
      <c r="Z17" s="12">
        <v>3.92</v>
      </c>
      <c r="AA17" s="44">
        <v>1.2</v>
      </c>
      <c r="AB17" s="11"/>
      <c r="AC17" s="11">
        <v>3.8</v>
      </c>
      <c r="AD17" s="11">
        <v>1.44</v>
      </c>
      <c r="AE17" s="12"/>
      <c r="AF17" s="10">
        <v>1.2</v>
      </c>
      <c r="AG17" s="10">
        <v>2.0499999999999998</v>
      </c>
      <c r="AH17" s="11">
        <v>3</v>
      </c>
      <c r="AI17" s="11"/>
      <c r="AJ17" s="11">
        <v>3.16</v>
      </c>
      <c r="AK17" s="44">
        <v>1.2</v>
      </c>
      <c r="AL17" s="11"/>
      <c r="AM17" s="11">
        <v>3.36</v>
      </c>
      <c r="AN17" s="11">
        <v>1.71</v>
      </c>
      <c r="AO17" s="11">
        <v>2.5</v>
      </c>
      <c r="AP17" s="44">
        <v>1.2</v>
      </c>
      <c r="AQ17" s="11"/>
      <c r="AR17" s="11">
        <v>2.92</v>
      </c>
      <c r="AS17" s="11"/>
      <c r="AT17" s="12">
        <v>2.5</v>
      </c>
    </row>
    <row r="18" spans="1:46" x14ac:dyDescent="0.25">
      <c r="A18" s="10" t="str">
        <f t="shared" si="1"/>
        <v/>
      </c>
      <c r="B18" s="10">
        <v>1.25</v>
      </c>
      <c r="C18" s="10">
        <v>3</v>
      </c>
      <c r="D18" s="11"/>
      <c r="E18" s="11">
        <v>2.5</v>
      </c>
      <c r="F18" s="12"/>
      <c r="G18" s="10">
        <v>1.25</v>
      </c>
      <c r="H18" s="10">
        <v>2.29</v>
      </c>
      <c r="I18" s="11"/>
      <c r="J18" s="11">
        <v>2.94</v>
      </c>
      <c r="K18" s="12">
        <v>4.3</v>
      </c>
      <c r="L18" s="44">
        <v>1.25</v>
      </c>
      <c r="M18" s="11">
        <v>3.06</v>
      </c>
      <c r="N18" s="11">
        <v>4.4800000000000004</v>
      </c>
      <c r="O18" s="11">
        <v>1.83</v>
      </c>
      <c r="P18" s="12"/>
      <c r="Q18" s="10">
        <v>1.25</v>
      </c>
      <c r="R18" s="10">
        <v>2.6</v>
      </c>
      <c r="S18" s="11">
        <v>3.8</v>
      </c>
      <c r="T18" s="11">
        <v>2.17</v>
      </c>
      <c r="U18" s="12">
        <v>3.17</v>
      </c>
      <c r="V18" s="10">
        <v>1.25</v>
      </c>
      <c r="W18" s="10">
        <v>1.8</v>
      </c>
      <c r="X18" s="11"/>
      <c r="Y18" s="11"/>
      <c r="Z18" s="12">
        <v>3.99</v>
      </c>
      <c r="AA18" s="44">
        <v>1.25</v>
      </c>
      <c r="AB18" s="11"/>
      <c r="AC18" s="11">
        <v>3.85</v>
      </c>
      <c r="AD18" s="11">
        <v>1.44</v>
      </c>
      <c r="AE18" s="12"/>
      <c r="AF18" s="10">
        <v>1.25</v>
      </c>
      <c r="AG18" s="10">
        <v>2.13</v>
      </c>
      <c r="AH18" s="11">
        <v>3.13</v>
      </c>
      <c r="AI18" s="11"/>
      <c r="AJ18" s="11">
        <v>3.17</v>
      </c>
      <c r="AK18" s="44">
        <v>1.25</v>
      </c>
      <c r="AL18" s="11"/>
      <c r="AM18" s="11">
        <v>3.42</v>
      </c>
      <c r="AN18" s="11">
        <v>1.71</v>
      </c>
      <c r="AO18" s="11">
        <v>2.5</v>
      </c>
      <c r="AP18" s="44">
        <v>1.25</v>
      </c>
      <c r="AQ18" s="11"/>
      <c r="AR18" s="11">
        <v>3</v>
      </c>
      <c r="AS18" s="11"/>
      <c r="AT18" s="12">
        <v>2.5</v>
      </c>
    </row>
    <row r="19" spans="1:46" x14ac:dyDescent="0.25">
      <c r="A19" s="10" t="str">
        <f t="shared" si="1"/>
        <v/>
      </c>
      <c r="B19" s="10">
        <v>1.3</v>
      </c>
      <c r="C19" s="10">
        <v>3.08</v>
      </c>
      <c r="D19" s="11"/>
      <c r="E19" s="11">
        <v>2.5</v>
      </c>
      <c r="F19" s="12"/>
      <c r="G19" s="10">
        <v>1.3</v>
      </c>
      <c r="H19" s="10">
        <v>2.38</v>
      </c>
      <c r="I19" s="11"/>
      <c r="J19" s="11">
        <v>2.95</v>
      </c>
      <c r="K19" s="12">
        <v>4.32</v>
      </c>
      <c r="L19" s="44">
        <v>1.3</v>
      </c>
      <c r="M19" s="11">
        <v>3.11</v>
      </c>
      <c r="N19" s="11">
        <v>4.55</v>
      </c>
      <c r="O19" s="11">
        <v>1.83</v>
      </c>
      <c r="P19" s="12"/>
      <c r="Q19" s="10">
        <v>1.3</v>
      </c>
      <c r="R19" s="10">
        <v>2.63</v>
      </c>
      <c r="S19" s="11">
        <v>3.9</v>
      </c>
      <c r="T19" s="11">
        <v>2.17</v>
      </c>
      <c r="U19" s="12">
        <v>3.17</v>
      </c>
      <c r="V19" s="10">
        <v>1.3</v>
      </c>
      <c r="W19" s="10">
        <v>1.88</v>
      </c>
      <c r="X19" s="11"/>
      <c r="Y19" s="11"/>
      <c r="Z19" s="12">
        <v>4.0599999999999996</v>
      </c>
      <c r="AA19" s="44">
        <v>1.3</v>
      </c>
      <c r="AB19" s="11"/>
      <c r="AC19" s="11">
        <v>3.89</v>
      </c>
      <c r="AD19" s="11">
        <v>1.44</v>
      </c>
      <c r="AE19" s="12"/>
      <c r="AF19" s="10">
        <v>1.3</v>
      </c>
      <c r="AG19" s="10">
        <v>2.2200000000000002</v>
      </c>
      <c r="AH19" s="11">
        <v>3.25</v>
      </c>
      <c r="AI19" s="11"/>
      <c r="AJ19" s="11">
        <v>3.17</v>
      </c>
      <c r="AK19" s="44">
        <v>1.3</v>
      </c>
      <c r="AL19" s="11"/>
      <c r="AM19" s="11">
        <v>3.48</v>
      </c>
      <c r="AN19" s="11">
        <v>1.71</v>
      </c>
      <c r="AO19" s="11">
        <v>2.5</v>
      </c>
      <c r="AP19" s="44">
        <v>1.3</v>
      </c>
      <c r="AQ19" s="11"/>
      <c r="AR19" s="11">
        <v>3.08</v>
      </c>
      <c r="AS19" s="11"/>
      <c r="AT19" s="12">
        <v>2.5</v>
      </c>
    </row>
    <row r="20" spans="1:46" x14ac:dyDescent="0.25">
      <c r="A20" s="10" t="str">
        <f t="shared" si="1"/>
        <v/>
      </c>
      <c r="B20" s="10">
        <v>1.35</v>
      </c>
      <c r="C20" s="10">
        <v>3.15</v>
      </c>
      <c r="D20" s="11"/>
      <c r="E20" s="11">
        <v>2.5</v>
      </c>
      <c r="F20" s="12"/>
      <c r="G20" s="10">
        <v>1.35</v>
      </c>
      <c r="H20" s="10">
        <v>2.4700000000000002</v>
      </c>
      <c r="I20" s="11"/>
      <c r="J20" s="11">
        <v>2.96</v>
      </c>
      <c r="K20" s="12">
        <v>4.33</v>
      </c>
      <c r="L20" s="44">
        <v>1.35</v>
      </c>
      <c r="M20" s="11">
        <v>3.16</v>
      </c>
      <c r="N20" s="11">
        <v>4.62</v>
      </c>
      <c r="O20" s="11">
        <v>1.83</v>
      </c>
      <c r="P20" s="12"/>
      <c r="Q20" s="10">
        <v>1.35</v>
      </c>
      <c r="R20" s="10">
        <v>2.73</v>
      </c>
      <c r="S20" s="11">
        <v>3.99</v>
      </c>
      <c r="T20" s="11">
        <v>2.17</v>
      </c>
      <c r="U20" s="12">
        <v>3.17</v>
      </c>
      <c r="V20" s="10">
        <v>1.35</v>
      </c>
      <c r="W20" s="10">
        <v>1.95</v>
      </c>
      <c r="X20" s="11"/>
      <c r="Y20" s="11"/>
      <c r="Z20" s="12">
        <v>4.12</v>
      </c>
      <c r="AA20" s="44">
        <v>1.35</v>
      </c>
      <c r="AB20" s="11"/>
      <c r="AC20" s="11">
        <v>3.93</v>
      </c>
      <c r="AD20" s="11">
        <v>1.44</v>
      </c>
      <c r="AE20" s="12"/>
      <c r="AF20" s="10">
        <v>1.35</v>
      </c>
      <c r="AG20" s="10">
        <v>2.2999999999999998</v>
      </c>
      <c r="AH20" s="11">
        <v>3.36</v>
      </c>
      <c r="AI20" s="11"/>
      <c r="AJ20" s="11">
        <v>3.17</v>
      </c>
      <c r="AK20" s="44">
        <v>1.35</v>
      </c>
      <c r="AL20" s="11"/>
      <c r="AM20" s="11">
        <v>3.54</v>
      </c>
      <c r="AN20" s="11">
        <v>1.71</v>
      </c>
      <c r="AO20" s="11">
        <v>2.5</v>
      </c>
      <c r="AP20" s="44">
        <v>1.35</v>
      </c>
      <c r="AQ20" s="11"/>
      <c r="AR20" s="11">
        <v>3.15</v>
      </c>
      <c r="AS20" s="11"/>
      <c r="AT20" s="12">
        <v>2.5</v>
      </c>
    </row>
    <row r="21" spans="1:46" x14ac:dyDescent="0.25">
      <c r="A21" s="10" t="str">
        <f t="shared" si="1"/>
        <v/>
      </c>
      <c r="B21" s="10">
        <v>1.4</v>
      </c>
      <c r="C21" s="10">
        <v>3.21</v>
      </c>
      <c r="D21" s="11"/>
      <c r="E21" s="11">
        <v>2.5</v>
      </c>
      <c r="F21" s="12"/>
      <c r="G21" s="10">
        <v>1.4</v>
      </c>
      <c r="H21" s="10">
        <v>2.56</v>
      </c>
      <c r="I21" s="11"/>
      <c r="J21" s="11">
        <v>2.96</v>
      </c>
      <c r="K21" s="12">
        <v>4.33</v>
      </c>
      <c r="L21" s="44">
        <v>1.4</v>
      </c>
      <c r="M21" s="11">
        <v>3.2</v>
      </c>
      <c r="N21" s="11">
        <v>4.68</v>
      </c>
      <c r="O21" s="11">
        <v>1.83</v>
      </c>
      <c r="P21" s="12"/>
      <c r="Q21" s="10">
        <v>1.4</v>
      </c>
      <c r="R21" s="10">
        <v>2.78</v>
      </c>
      <c r="S21" s="11">
        <v>4.08</v>
      </c>
      <c r="T21" s="11">
        <v>2.17</v>
      </c>
      <c r="U21" s="12">
        <v>3.17</v>
      </c>
      <c r="V21" s="10">
        <v>1.4</v>
      </c>
      <c r="W21" s="10">
        <v>2.02</v>
      </c>
      <c r="X21" s="11"/>
      <c r="Y21" s="11"/>
      <c r="Z21" s="12">
        <v>4.17</v>
      </c>
      <c r="AA21" s="44">
        <v>1.4</v>
      </c>
      <c r="AB21" s="11"/>
      <c r="AC21" s="11">
        <v>3.97</v>
      </c>
      <c r="AD21" s="11">
        <v>1.44</v>
      </c>
      <c r="AE21" s="12"/>
      <c r="AF21" s="10">
        <v>1.4</v>
      </c>
      <c r="AG21" s="10">
        <v>2.37</v>
      </c>
      <c r="AH21" s="11">
        <v>3.47</v>
      </c>
      <c r="AI21" s="11"/>
      <c r="AJ21" s="11">
        <v>3.17</v>
      </c>
      <c r="AK21" s="44">
        <v>1.4</v>
      </c>
      <c r="AL21" s="11"/>
      <c r="AM21" s="11">
        <v>3.59</v>
      </c>
      <c r="AN21" s="11">
        <v>1.71</v>
      </c>
      <c r="AO21" s="11">
        <v>2.5</v>
      </c>
      <c r="AP21" s="44">
        <v>1.4</v>
      </c>
      <c r="AQ21" s="11"/>
      <c r="AR21" s="11">
        <v>3.21</v>
      </c>
      <c r="AS21" s="11"/>
      <c r="AT21" s="12">
        <v>2.5</v>
      </c>
    </row>
    <row r="22" spans="1:46" x14ac:dyDescent="0.25">
      <c r="A22" s="10">
        <f t="shared" si="1"/>
        <v>1.45</v>
      </c>
      <c r="B22" s="10">
        <v>1.45</v>
      </c>
      <c r="C22" s="10">
        <v>3.28</v>
      </c>
      <c r="D22" s="11"/>
      <c r="E22" s="11">
        <v>2.5</v>
      </c>
      <c r="F22" s="12"/>
      <c r="G22" s="10">
        <v>1.45</v>
      </c>
      <c r="H22" s="10">
        <v>2.64</v>
      </c>
      <c r="I22" s="11"/>
      <c r="J22" s="11">
        <v>2.96</v>
      </c>
      <c r="K22" s="12">
        <v>4.33</v>
      </c>
      <c r="L22" s="44">
        <v>1.45</v>
      </c>
      <c r="M22" s="11">
        <v>3.24</v>
      </c>
      <c r="N22" s="11">
        <v>4.74</v>
      </c>
      <c r="O22" s="11">
        <v>1.83</v>
      </c>
      <c r="P22" s="12"/>
      <c r="Q22" s="10">
        <v>1.45</v>
      </c>
      <c r="R22" s="10">
        <v>2.84</v>
      </c>
      <c r="S22" s="11">
        <v>4.1500000000000004</v>
      </c>
      <c r="T22" s="11">
        <v>2.17</v>
      </c>
      <c r="U22" s="12">
        <v>3.17</v>
      </c>
      <c r="V22" s="10">
        <v>1.45</v>
      </c>
      <c r="W22" s="10">
        <v>2.09</v>
      </c>
      <c r="X22" s="11"/>
      <c r="Y22" s="11"/>
      <c r="Z22" s="12">
        <v>4.22</v>
      </c>
      <c r="AA22" s="44">
        <v>1.45</v>
      </c>
      <c r="AB22" s="11"/>
      <c r="AC22" s="11">
        <v>4</v>
      </c>
      <c r="AD22" s="11">
        <v>1.44</v>
      </c>
      <c r="AE22" s="12"/>
      <c r="AF22" s="10">
        <v>1.45</v>
      </c>
      <c r="AG22" s="10">
        <v>2.44</v>
      </c>
      <c r="AH22" s="11">
        <v>3.57</v>
      </c>
      <c r="AI22" s="11"/>
      <c r="AJ22" s="11">
        <v>3.17</v>
      </c>
      <c r="AK22" s="44">
        <v>1.45</v>
      </c>
      <c r="AL22" s="11"/>
      <c r="AM22" s="11">
        <v>3.64</v>
      </c>
      <c r="AN22" s="11">
        <v>1.71</v>
      </c>
      <c r="AO22" s="11">
        <v>2.5</v>
      </c>
      <c r="AP22" s="44">
        <v>1.45</v>
      </c>
      <c r="AQ22" s="11"/>
      <c r="AR22" s="11">
        <v>3.28</v>
      </c>
      <c r="AS22" s="11"/>
      <c r="AT22" s="12">
        <v>2.5</v>
      </c>
    </row>
    <row r="23" spans="1:46" x14ac:dyDescent="0.25">
      <c r="A23" s="10" t="str">
        <f t="shared" si="1"/>
        <v/>
      </c>
      <c r="B23" s="10">
        <v>1.5</v>
      </c>
      <c r="C23" s="10">
        <v>3.33</v>
      </c>
      <c r="D23" s="11"/>
      <c r="E23" s="11">
        <v>2.5</v>
      </c>
      <c r="F23" s="12"/>
      <c r="G23" s="10">
        <v>1.5</v>
      </c>
      <c r="H23" s="10">
        <v>2.72</v>
      </c>
      <c r="I23" s="11"/>
      <c r="J23" s="11">
        <v>2.96</v>
      </c>
      <c r="K23" s="12">
        <v>4.33</v>
      </c>
      <c r="L23" s="44">
        <v>1.5</v>
      </c>
      <c r="M23" s="11">
        <v>3.27</v>
      </c>
      <c r="N23" s="11">
        <v>4.79</v>
      </c>
      <c r="O23" s="11">
        <v>1.83</v>
      </c>
      <c r="P23" s="12"/>
      <c r="Q23" s="10">
        <v>1.5</v>
      </c>
      <c r="R23" s="10">
        <v>2.89</v>
      </c>
      <c r="S23" s="11">
        <v>4.2300000000000004</v>
      </c>
      <c r="T23" s="11">
        <v>2.17</v>
      </c>
      <c r="U23" s="12">
        <v>3.17</v>
      </c>
      <c r="V23" s="10">
        <v>1.5</v>
      </c>
      <c r="W23" s="10">
        <v>2.17</v>
      </c>
      <c r="X23" s="11"/>
      <c r="Y23" s="11"/>
      <c r="Z23" s="12">
        <v>4.25</v>
      </c>
      <c r="AA23" s="44">
        <v>1.5</v>
      </c>
      <c r="AB23" s="11"/>
      <c r="AC23" s="11">
        <v>4.04</v>
      </c>
      <c r="AD23" s="11">
        <v>1.44</v>
      </c>
      <c r="AE23" s="12"/>
      <c r="AF23" s="10">
        <v>1.5</v>
      </c>
      <c r="AG23" s="10">
        <v>2.5</v>
      </c>
      <c r="AH23" s="11">
        <v>3.66</v>
      </c>
      <c r="AI23" s="11"/>
      <c r="AJ23" s="11">
        <v>3.17</v>
      </c>
      <c r="AK23" s="44">
        <v>1.5</v>
      </c>
      <c r="AL23" s="11"/>
      <c r="AM23" s="11">
        <v>3.69</v>
      </c>
      <c r="AN23" s="11">
        <v>1.71</v>
      </c>
      <c r="AO23" s="11">
        <v>2.5</v>
      </c>
      <c r="AP23" s="44">
        <v>1.5</v>
      </c>
      <c r="AQ23" s="11"/>
      <c r="AR23" s="11">
        <v>3.33</v>
      </c>
      <c r="AS23" s="11"/>
      <c r="AT23" s="12">
        <v>2.5</v>
      </c>
    </row>
    <row r="24" spans="1:46" x14ac:dyDescent="0.25">
      <c r="A24" s="10">
        <f t="shared" si="1"/>
        <v>1.55</v>
      </c>
      <c r="B24" s="10">
        <v>1.55</v>
      </c>
      <c r="C24" s="10">
        <v>3.39</v>
      </c>
      <c r="D24" s="11"/>
      <c r="E24" s="11">
        <v>2.5</v>
      </c>
      <c r="F24" s="12"/>
      <c r="G24" s="10">
        <v>1.55</v>
      </c>
      <c r="H24" s="10">
        <v>2.8</v>
      </c>
      <c r="I24" s="11"/>
      <c r="J24" s="11">
        <v>2.96</v>
      </c>
      <c r="K24" s="12">
        <v>4.33</v>
      </c>
      <c r="L24" s="44">
        <v>1.55</v>
      </c>
      <c r="M24" s="11">
        <v>3.31</v>
      </c>
      <c r="N24" s="11">
        <v>4.84</v>
      </c>
      <c r="O24" s="11">
        <v>1.83</v>
      </c>
      <c r="P24" s="12"/>
      <c r="Q24" s="10">
        <v>1.55</v>
      </c>
      <c r="R24" s="10">
        <v>2.93</v>
      </c>
      <c r="S24" s="11">
        <v>4.29</v>
      </c>
      <c r="T24" s="11">
        <v>2.17</v>
      </c>
      <c r="U24" s="12">
        <v>3.17</v>
      </c>
      <c r="V24" s="10">
        <v>1.55</v>
      </c>
      <c r="W24" s="10">
        <v>2.2400000000000002</v>
      </c>
      <c r="X24" s="11"/>
      <c r="Y24" s="11"/>
      <c r="Z24" s="12">
        <v>4.28</v>
      </c>
      <c r="AA24" s="44">
        <v>1.55</v>
      </c>
      <c r="AB24" s="11"/>
      <c r="AC24" s="11">
        <v>4.07</v>
      </c>
      <c r="AD24" s="11">
        <v>1.44</v>
      </c>
      <c r="AE24" s="12"/>
      <c r="AF24" s="10">
        <v>1.55</v>
      </c>
      <c r="AG24" s="10">
        <v>2.56</v>
      </c>
      <c r="AH24" s="11">
        <v>3.75</v>
      </c>
      <c r="AI24" s="11"/>
      <c r="AJ24" s="11">
        <v>3.17</v>
      </c>
      <c r="AK24" s="44">
        <v>1.55</v>
      </c>
      <c r="AL24" s="11"/>
      <c r="AM24" s="11">
        <v>3.73</v>
      </c>
      <c r="AN24" s="11">
        <v>1.71</v>
      </c>
      <c r="AO24" s="11">
        <v>2.5</v>
      </c>
      <c r="AP24" s="44">
        <v>1.55</v>
      </c>
      <c r="AQ24" s="11"/>
      <c r="AR24" s="11">
        <v>3.39</v>
      </c>
      <c r="AS24" s="11"/>
      <c r="AT24" s="12">
        <v>2.5</v>
      </c>
    </row>
    <row r="25" spans="1:46" x14ac:dyDescent="0.25">
      <c r="A25" s="10" t="str">
        <f t="shared" si="1"/>
        <v/>
      </c>
      <c r="B25" s="10">
        <v>1.6</v>
      </c>
      <c r="C25" s="10">
        <v>3.44</v>
      </c>
      <c r="D25" s="11"/>
      <c r="E25" s="11">
        <v>2.5</v>
      </c>
      <c r="F25" s="12"/>
      <c r="G25" s="10">
        <v>1.6</v>
      </c>
      <c r="H25" s="10">
        <v>2.87</v>
      </c>
      <c r="I25" s="11"/>
      <c r="J25" s="11">
        <v>2.96</v>
      </c>
      <c r="K25" s="12">
        <v>4.33</v>
      </c>
      <c r="L25" s="44">
        <v>1.6</v>
      </c>
      <c r="M25" s="11">
        <v>3.34</v>
      </c>
      <c r="N25" s="11">
        <v>4.8899999999999997</v>
      </c>
      <c r="O25" s="11">
        <v>1.83</v>
      </c>
      <c r="P25" s="12"/>
      <c r="Q25" s="10">
        <v>1.6</v>
      </c>
      <c r="R25" s="10">
        <v>2.98</v>
      </c>
      <c r="S25" s="11">
        <v>4.3600000000000003</v>
      </c>
      <c r="T25" s="11">
        <v>2.17</v>
      </c>
      <c r="U25" s="12">
        <v>3.17</v>
      </c>
      <c r="V25" s="10">
        <v>1.6</v>
      </c>
      <c r="W25" s="10">
        <v>2.31</v>
      </c>
      <c r="X25" s="11"/>
      <c r="Y25" s="11"/>
      <c r="Z25" s="12">
        <v>4.3</v>
      </c>
      <c r="AA25" s="44">
        <v>1.6</v>
      </c>
      <c r="AB25" s="11"/>
      <c r="AC25" s="11">
        <v>4.0999999999999996</v>
      </c>
      <c r="AD25" s="11">
        <v>1.44</v>
      </c>
      <c r="AE25" s="12"/>
      <c r="AF25" s="10">
        <v>1.6</v>
      </c>
      <c r="AG25" s="10">
        <v>2.61</v>
      </c>
      <c r="AH25" s="11">
        <v>3.83</v>
      </c>
      <c r="AI25" s="11"/>
      <c r="AJ25" s="11">
        <v>3.17</v>
      </c>
      <c r="AK25" s="44">
        <v>1.6</v>
      </c>
      <c r="AL25" s="11"/>
      <c r="AM25" s="11">
        <v>3.77</v>
      </c>
      <c r="AN25" s="11">
        <v>1.71</v>
      </c>
      <c r="AO25" s="11">
        <v>2.5</v>
      </c>
      <c r="AP25" s="44">
        <v>1.6</v>
      </c>
      <c r="AQ25" s="11"/>
      <c r="AR25" s="11">
        <v>3.44</v>
      </c>
      <c r="AS25" s="11"/>
      <c r="AT25" s="12">
        <v>2.5</v>
      </c>
    </row>
    <row r="26" spans="1:46" x14ac:dyDescent="0.25">
      <c r="A26" s="10" t="str">
        <f t="shared" si="1"/>
        <v/>
      </c>
      <c r="B26" s="10">
        <v>1.65</v>
      </c>
      <c r="C26" s="10">
        <v>3.48</v>
      </c>
      <c r="D26" s="11"/>
      <c r="E26" s="11">
        <v>2.5</v>
      </c>
      <c r="F26" s="12"/>
      <c r="G26" s="10">
        <v>1.65</v>
      </c>
      <c r="H26" s="10">
        <v>2.93</v>
      </c>
      <c r="I26" s="11"/>
      <c r="J26" s="11">
        <v>2.96</v>
      </c>
      <c r="K26" s="12">
        <v>4.33</v>
      </c>
      <c r="L26" s="44">
        <v>1.65</v>
      </c>
      <c r="M26" s="11">
        <v>3.37</v>
      </c>
      <c r="N26" s="11">
        <v>4.93</v>
      </c>
      <c r="O26" s="11">
        <v>1.83</v>
      </c>
      <c r="P26" s="12"/>
      <c r="Q26" s="10">
        <v>1.65</v>
      </c>
      <c r="R26" s="10">
        <v>3.02</v>
      </c>
      <c r="S26" s="11">
        <v>4.42</v>
      </c>
      <c r="T26" s="11">
        <v>2.17</v>
      </c>
      <c r="U26" s="12">
        <v>3.17</v>
      </c>
      <c r="V26" s="10">
        <v>1.65</v>
      </c>
      <c r="W26" s="10">
        <v>2.38</v>
      </c>
      <c r="X26" s="11"/>
      <c r="Y26" s="11"/>
      <c r="Z26" s="12">
        <v>4.32</v>
      </c>
      <c r="AA26" s="44">
        <v>1.65</v>
      </c>
      <c r="AB26" s="11"/>
      <c r="AC26" s="11">
        <v>4.13</v>
      </c>
      <c r="AD26" s="11">
        <v>1.44</v>
      </c>
      <c r="AE26" s="12"/>
      <c r="AF26" s="10">
        <v>1.65</v>
      </c>
      <c r="AG26" s="10">
        <v>2.67</v>
      </c>
      <c r="AH26" s="11">
        <v>3.9</v>
      </c>
      <c r="AI26" s="11"/>
      <c r="AJ26" s="11">
        <v>3.17</v>
      </c>
      <c r="AK26" s="44">
        <v>1.65</v>
      </c>
      <c r="AL26" s="11"/>
      <c r="AM26" s="11">
        <v>3.81</v>
      </c>
      <c r="AN26" s="11">
        <v>1.71</v>
      </c>
      <c r="AO26" s="11">
        <v>2.5</v>
      </c>
      <c r="AP26" s="44">
        <v>1.65</v>
      </c>
      <c r="AQ26" s="11"/>
      <c r="AR26" s="11">
        <v>3.48</v>
      </c>
      <c r="AS26" s="11"/>
      <c r="AT26" s="12">
        <v>2.5</v>
      </c>
    </row>
    <row r="27" spans="1:46" x14ac:dyDescent="0.25">
      <c r="A27" s="10" t="str">
        <f t="shared" si="1"/>
        <v/>
      </c>
      <c r="B27" s="10">
        <v>1.7</v>
      </c>
      <c r="C27" s="10">
        <v>3.53</v>
      </c>
      <c r="D27" s="11"/>
      <c r="E27" s="11">
        <v>2.5</v>
      </c>
      <c r="F27" s="12"/>
      <c r="G27" s="10">
        <v>1.7</v>
      </c>
      <c r="H27" s="10">
        <v>2.99</v>
      </c>
      <c r="I27" s="11"/>
      <c r="J27" s="11">
        <v>2.96</v>
      </c>
      <c r="K27" s="12">
        <v>4.33</v>
      </c>
      <c r="L27" s="44">
        <v>1.7</v>
      </c>
      <c r="M27" s="11">
        <v>3.4</v>
      </c>
      <c r="N27" s="11">
        <v>4.97</v>
      </c>
      <c r="O27" s="11">
        <v>1.83</v>
      </c>
      <c r="P27" s="12"/>
      <c r="Q27" s="10">
        <v>1.7</v>
      </c>
      <c r="R27" s="10">
        <v>3.06</v>
      </c>
      <c r="S27" s="11">
        <v>4.4800000000000004</v>
      </c>
      <c r="T27" s="11">
        <v>2.17</v>
      </c>
      <c r="U27" s="12">
        <v>3.17</v>
      </c>
      <c r="V27" s="10">
        <v>1.7</v>
      </c>
      <c r="W27" s="10">
        <v>2.4500000000000002</v>
      </c>
      <c r="X27" s="11"/>
      <c r="Y27" s="11"/>
      <c r="Z27" s="12">
        <v>4.33</v>
      </c>
      <c r="AA27" s="44">
        <v>1.7</v>
      </c>
      <c r="AB27" s="11"/>
      <c r="AC27" s="11">
        <v>4.1500000000000004</v>
      </c>
      <c r="AD27" s="11">
        <v>1.44</v>
      </c>
      <c r="AE27" s="12"/>
      <c r="AF27" s="10">
        <v>1.7</v>
      </c>
      <c r="AG27" s="10">
        <v>2.72</v>
      </c>
      <c r="AH27" s="11">
        <v>3.98</v>
      </c>
      <c r="AI27" s="11"/>
      <c r="AJ27" s="11">
        <v>3.17</v>
      </c>
      <c r="AK27" s="44">
        <v>1.7</v>
      </c>
      <c r="AL27" s="11"/>
      <c r="AM27" s="11">
        <v>3.84</v>
      </c>
      <c r="AN27" s="11">
        <v>1.71</v>
      </c>
      <c r="AO27" s="11">
        <v>2.5</v>
      </c>
      <c r="AP27" s="44">
        <v>1.7</v>
      </c>
      <c r="AQ27" s="11"/>
      <c r="AR27" s="11">
        <v>3.53</v>
      </c>
      <c r="AS27" s="11"/>
      <c r="AT27" s="12">
        <v>2.5</v>
      </c>
    </row>
    <row r="28" spans="1:46" x14ac:dyDescent="0.25">
      <c r="A28" s="10" t="str">
        <f t="shared" si="1"/>
        <v/>
      </c>
      <c r="B28" s="10">
        <v>1.75</v>
      </c>
      <c r="C28" s="10">
        <v>3.57</v>
      </c>
      <c r="D28" s="11"/>
      <c r="E28" s="11">
        <v>2.5</v>
      </c>
      <c r="F28" s="12"/>
      <c r="G28" s="10">
        <v>1.75</v>
      </c>
      <c r="H28" s="10">
        <v>3.05</v>
      </c>
      <c r="I28" s="11"/>
      <c r="J28" s="11">
        <v>2.96</v>
      </c>
      <c r="K28" s="12">
        <v>4.33</v>
      </c>
      <c r="L28" s="44">
        <v>1.75</v>
      </c>
      <c r="M28" s="11">
        <v>3.42</v>
      </c>
      <c r="N28" s="11">
        <v>5.01</v>
      </c>
      <c r="O28" s="11">
        <v>1.83</v>
      </c>
      <c r="P28" s="12"/>
      <c r="Q28" s="10">
        <v>1.75</v>
      </c>
      <c r="R28" s="10">
        <v>3.09</v>
      </c>
      <c r="S28" s="11">
        <v>4.53</v>
      </c>
      <c r="T28" s="11">
        <v>2.17</v>
      </c>
      <c r="U28" s="12">
        <v>3.17</v>
      </c>
      <c r="V28" s="10">
        <v>1.75</v>
      </c>
      <c r="W28" s="10">
        <v>2.5299999999999998</v>
      </c>
      <c r="X28" s="11"/>
      <c r="Y28" s="11"/>
      <c r="Z28" s="12">
        <v>4.33</v>
      </c>
      <c r="AA28" s="44">
        <v>1.75</v>
      </c>
      <c r="AB28" s="11"/>
      <c r="AC28" s="11">
        <v>4.18</v>
      </c>
      <c r="AD28" s="11">
        <v>1.44</v>
      </c>
      <c r="AE28" s="12"/>
      <c r="AF28" s="10">
        <v>1.75</v>
      </c>
      <c r="AG28" s="10">
        <v>2.76</v>
      </c>
      <c r="AH28" s="11">
        <v>4.04</v>
      </c>
      <c r="AI28" s="11"/>
      <c r="AJ28" s="11">
        <v>3.17</v>
      </c>
      <c r="AK28" s="44">
        <v>1.75</v>
      </c>
      <c r="AL28" s="11"/>
      <c r="AM28" s="11">
        <v>3.87</v>
      </c>
      <c r="AN28" s="11">
        <v>1.71</v>
      </c>
      <c r="AO28" s="11">
        <v>2.5</v>
      </c>
      <c r="AP28" s="44">
        <v>1.75</v>
      </c>
      <c r="AQ28" s="11"/>
      <c r="AR28" s="11">
        <v>3.57</v>
      </c>
      <c r="AS28" s="11"/>
      <c r="AT28" s="12">
        <v>2.5</v>
      </c>
    </row>
    <row r="29" spans="1:46" x14ac:dyDescent="0.25">
      <c r="A29" s="10" t="str">
        <f t="shared" si="1"/>
        <v/>
      </c>
      <c r="B29" s="10">
        <v>1.8</v>
      </c>
      <c r="C29" s="10">
        <v>3.61</v>
      </c>
      <c r="D29" s="11"/>
      <c r="E29" s="11">
        <v>2.5</v>
      </c>
      <c r="F29" s="12"/>
      <c r="G29" s="10">
        <v>1.8</v>
      </c>
      <c r="H29" s="10">
        <v>3.1</v>
      </c>
      <c r="I29" s="11"/>
      <c r="J29" s="11">
        <v>2.96</v>
      </c>
      <c r="K29" s="12">
        <v>4.33</v>
      </c>
      <c r="L29" s="44">
        <v>1.8</v>
      </c>
      <c r="M29" s="11">
        <v>3.45</v>
      </c>
      <c r="N29" s="11">
        <v>5.05</v>
      </c>
      <c r="O29" s="11">
        <v>1.83</v>
      </c>
      <c r="P29" s="12"/>
      <c r="Q29" s="10">
        <v>1.8</v>
      </c>
      <c r="R29" s="10">
        <v>3.13</v>
      </c>
      <c r="S29" s="11">
        <v>4.58</v>
      </c>
      <c r="T29" s="11">
        <v>2.17</v>
      </c>
      <c r="U29" s="12">
        <v>3.17</v>
      </c>
      <c r="V29" s="10">
        <v>1.8</v>
      </c>
      <c r="W29" s="10">
        <v>2.59</v>
      </c>
      <c r="X29" s="11"/>
      <c r="Y29" s="11"/>
      <c r="Z29" s="12">
        <v>4.33</v>
      </c>
      <c r="AA29" s="44">
        <v>1.8</v>
      </c>
      <c r="AB29" s="11"/>
      <c r="AC29" s="11">
        <v>4.2</v>
      </c>
      <c r="AD29" s="11">
        <v>1.44</v>
      </c>
      <c r="AE29" s="12"/>
      <c r="AF29" s="10">
        <v>1.8</v>
      </c>
      <c r="AG29" s="10">
        <v>2.8</v>
      </c>
      <c r="AH29" s="11">
        <v>4.1100000000000003</v>
      </c>
      <c r="AI29" s="11"/>
      <c r="AJ29" s="11">
        <v>3.17</v>
      </c>
      <c r="AK29" s="44">
        <v>1.8</v>
      </c>
      <c r="AL29" s="11"/>
      <c r="AM29" s="11">
        <v>3.9</v>
      </c>
      <c r="AN29" s="11">
        <v>1.71</v>
      </c>
      <c r="AO29" s="11">
        <v>2.5</v>
      </c>
      <c r="AP29" s="44">
        <v>1.8</v>
      </c>
      <c r="AQ29" s="11"/>
      <c r="AR29" s="11">
        <v>3.61</v>
      </c>
      <c r="AS29" s="11"/>
      <c r="AT29" s="12">
        <v>2.5</v>
      </c>
    </row>
    <row r="30" spans="1:46" x14ac:dyDescent="0.25">
      <c r="A30" s="10" t="str">
        <f t="shared" si="1"/>
        <v/>
      </c>
      <c r="B30" s="10">
        <v>1.85</v>
      </c>
      <c r="C30" s="10">
        <v>3.65</v>
      </c>
      <c r="D30" s="11"/>
      <c r="E30" s="11">
        <v>2.5</v>
      </c>
      <c r="F30" s="12"/>
      <c r="G30" s="10">
        <v>1.85</v>
      </c>
      <c r="H30" s="10">
        <v>3.15</v>
      </c>
      <c r="I30" s="11"/>
      <c r="J30" s="11">
        <v>2.96</v>
      </c>
      <c r="K30" s="12">
        <v>4.33</v>
      </c>
      <c r="L30" s="44">
        <v>1.85</v>
      </c>
      <c r="M30" s="11">
        <v>3.47</v>
      </c>
      <c r="N30" s="11">
        <v>5.09</v>
      </c>
      <c r="O30" s="11">
        <v>1.83</v>
      </c>
      <c r="P30" s="12"/>
      <c r="Q30" s="10">
        <v>1.85</v>
      </c>
      <c r="R30" s="10">
        <v>3.16</v>
      </c>
      <c r="S30" s="11">
        <v>4.63</v>
      </c>
      <c r="T30" s="11">
        <v>2.17</v>
      </c>
      <c r="U30" s="12">
        <v>3.17</v>
      </c>
      <c r="V30" s="10">
        <v>1.85</v>
      </c>
      <c r="W30" s="10">
        <v>2.63</v>
      </c>
      <c r="X30" s="11"/>
      <c r="Y30" s="11"/>
      <c r="Z30" s="12">
        <v>4.33</v>
      </c>
      <c r="AA30" s="44">
        <v>1.85</v>
      </c>
      <c r="AB30" s="11"/>
      <c r="AC30" s="11">
        <v>4.22</v>
      </c>
      <c r="AD30" s="11">
        <v>1.44</v>
      </c>
      <c r="AE30" s="12"/>
      <c r="AF30" s="10">
        <v>1.85</v>
      </c>
      <c r="AG30" s="10">
        <v>2.85</v>
      </c>
      <c r="AH30" s="11">
        <v>4.17</v>
      </c>
      <c r="AI30" s="11"/>
      <c r="AJ30" s="11">
        <v>3.17</v>
      </c>
      <c r="AK30" s="44">
        <v>1.85</v>
      </c>
      <c r="AL30" s="11"/>
      <c r="AM30" s="11">
        <v>3.93</v>
      </c>
      <c r="AN30" s="11">
        <v>1.71</v>
      </c>
      <c r="AO30" s="11">
        <v>2.5</v>
      </c>
      <c r="AP30" s="44">
        <v>1.85</v>
      </c>
      <c r="AQ30" s="11"/>
      <c r="AR30" s="11">
        <v>3.65</v>
      </c>
      <c r="AS30" s="11"/>
      <c r="AT30" s="12">
        <v>2.5</v>
      </c>
    </row>
    <row r="31" spans="1:46" x14ac:dyDescent="0.25">
      <c r="A31" s="10" t="str">
        <f t="shared" si="1"/>
        <v/>
      </c>
      <c r="B31" s="10">
        <v>1.9</v>
      </c>
      <c r="C31" s="10">
        <v>3.68</v>
      </c>
      <c r="D31" s="11"/>
      <c r="E31" s="11">
        <v>2.5</v>
      </c>
      <c r="F31" s="12"/>
      <c r="G31" s="10">
        <v>1.9</v>
      </c>
      <c r="H31" s="10">
        <v>3.2</v>
      </c>
      <c r="I31" s="11"/>
      <c r="J31" s="11">
        <v>2.96</v>
      </c>
      <c r="K31" s="12">
        <v>4.33</v>
      </c>
      <c r="L31" s="44">
        <v>1.9</v>
      </c>
      <c r="M31" s="11">
        <v>3.5</v>
      </c>
      <c r="N31" s="11">
        <v>5.12</v>
      </c>
      <c r="O31" s="11">
        <v>1.83</v>
      </c>
      <c r="P31" s="12"/>
      <c r="Q31" s="10">
        <v>1.9</v>
      </c>
      <c r="R31" s="10">
        <v>3.19</v>
      </c>
      <c r="S31" s="11">
        <v>4.67</v>
      </c>
      <c r="T31" s="11">
        <v>2.17</v>
      </c>
      <c r="U31" s="12">
        <v>3.17</v>
      </c>
      <c r="V31" s="10">
        <v>1.9</v>
      </c>
      <c r="W31" s="10">
        <v>2.72</v>
      </c>
      <c r="X31" s="11"/>
      <c r="Y31" s="11"/>
      <c r="Z31" s="12">
        <v>4.33</v>
      </c>
      <c r="AA31" s="44">
        <v>1.9</v>
      </c>
      <c r="AB31" s="11"/>
      <c r="AC31" s="11">
        <v>4.24</v>
      </c>
      <c r="AD31" s="11">
        <v>1.44</v>
      </c>
      <c r="AE31" s="12"/>
      <c r="AF31" s="10">
        <v>1.9</v>
      </c>
      <c r="AG31" s="10">
        <v>2.89</v>
      </c>
      <c r="AH31" s="11">
        <v>4.22</v>
      </c>
      <c r="AI31" s="11"/>
      <c r="AJ31" s="11">
        <v>3.17</v>
      </c>
      <c r="AK31" s="44">
        <v>1.9</v>
      </c>
      <c r="AL31" s="11"/>
      <c r="AM31" s="11">
        <v>3.96</v>
      </c>
      <c r="AN31" s="11">
        <v>1.71</v>
      </c>
      <c r="AO31" s="11">
        <v>2.5</v>
      </c>
      <c r="AP31" s="44">
        <v>1.9</v>
      </c>
      <c r="AQ31" s="11"/>
      <c r="AR31" s="11">
        <v>3.68</v>
      </c>
      <c r="AS31" s="11"/>
      <c r="AT31" s="12">
        <v>2.5</v>
      </c>
    </row>
    <row r="32" spans="1:46" x14ac:dyDescent="0.25">
      <c r="A32" s="10" t="str">
        <f t="shared" si="1"/>
        <v/>
      </c>
      <c r="B32" s="10">
        <v>1.95</v>
      </c>
      <c r="C32" s="10">
        <v>3.72</v>
      </c>
      <c r="D32" s="11"/>
      <c r="E32" s="11">
        <v>2.5</v>
      </c>
      <c r="F32" s="12"/>
      <c r="G32" s="10">
        <v>1.95</v>
      </c>
      <c r="H32" s="10">
        <v>3.25</v>
      </c>
      <c r="I32" s="11"/>
      <c r="J32" s="11">
        <v>2.96</v>
      </c>
      <c r="K32" s="12">
        <v>4.33</v>
      </c>
      <c r="L32" s="44">
        <v>1.95</v>
      </c>
      <c r="M32" s="11">
        <v>3.52</v>
      </c>
      <c r="N32" s="11">
        <v>5.15</v>
      </c>
      <c r="O32" s="11">
        <v>1.83</v>
      </c>
      <c r="P32" s="12"/>
      <c r="Q32" s="10">
        <v>1.95</v>
      </c>
      <c r="R32" s="10">
        <v>3.22</v>
      </c>
      <c r="S32" s="11">
        <v>4.71</v>
      </c>
      <c r="T32" s="11">
        <v>2.17</v>
      </c>
      <c r="U32" s="12">
        <v>3.17</v>
      </c>
      <c r="V32" s="10">
        <v>1.95</v>
      </c>
      <c r="W32" s="10">
        <v>2.78</v>
      </c>
      <c r="X32" s="11"/>
      <c r="Y32" s="11"/>
      <c r="Z32" s="12">
        <v>4.33</v>
      </c>
      <c r="AA32" s="44">
        <v>1.95</v>
      </c>
      <c r="AB32" s="11"/>
      <c r="AC32" s="11">
        <v>4.26</v>
      </c>
      <c r="AD32" s="11">
        <v>1.44</v>
      </c>
      <c r="AE32" s="12"/>
      <c r="AF32" s="10">
        <v>1.95</v>
      </c>
      <c r="AG32" s="10">
        <v>2.92</v>
      </c>
      <c r="AH32" s="11">
        <v>4.28</v>
      </c>
      <c r="AI32" s="11"/>
      <c r="AJ32" s="11">
        <v>3.17</v>
      </c>
      <c r="AK32" s="44">
        <v>1.95</v>
      </c>
      <c r="AL32" s="11"/>
      <c r="AM32" s="11">
        <v>3.99</v>
      </c>
      <c r="AN32" s="11">
        <v>1.71</v>
      </c>
      <c r="AO32" s="11">
        <v>2.5</v>
      </c>
      <c r="AP32" s="44">
        <v>1.95</v>
      </c>
      <c r="AQ32" s="11"/>
      <c r="AR32" s="11">
        <v>3.72</v>
      </c>
      <c r="AS32" s="11"/>
      <c r="AT32" s="12">
        <v>2.5</v>
      </c>
    </row>
    <row r="33" spans="1:46" x14ac:dyDescent="0.25">
      <c r="A33" s="10" t="str">
        <f t="shared" si="1"/>
        <v/>
      </c>
      <c r="B33" s="10">
        <v>2</v>
      </c>
      <c r="C33" s="10">
        <v>3.75</v>
      </c>
      <c r="D33" s="11"/>
      <c r="E33" s="11">
        <v>2.5</v>
      </c>
      <c r="F33" s="12"/>
      <c r="G33" s="10">
        <v>2</v>
      </c>
      <c r="H33" s="10">
        <v>3.29</v>
      </c>
      <c r="I33" s="11"/>
      <c r="J33" s="11">
        <v>2.96</v>
      </c>
      <c r="K33" s="12">
        <v>4.33</v>
      </c>
      <c r="L33" s="44">
        <v>2</v>
      </c>
      <c r="M33" s="11">
        <v>3.54</v>
      </c>
      <c r="N33" s="11">
        <v>5.18</v>
      </c>
      <c r="O33" s="11">
        <v>1.83</v>
      </c>
      <c r="P33" s="12"/>
      <c r="Q33" s="10">
        <v>2</v>
      </c>
      <c r="R33" s="10">
        <v>3.25</v>
      </c>
      <c r="S33" s="11">
        <v>4.75</v>
      </c>
      <c r="T33" s="11">
        <v>2.17</v>
      </c>
      <c r="U33" s="12">
        <v>3.17</v>
      </c>
      <c r="V33" s="10">
        <v>2</v>
      </c>
      <c r="W33" s="10">
        <v>2.83</v>
      </c>
      <c r="X33" s="11"/>
      <c r="Y33" s="11"/>
      <c r="Z33" s="12">
        <v>4.33</v>
      </c>
      <c r="AA33" s="44">
        <v>2</v>
      </c>
      <c r="AB33" s="11"/>
      <c r="AC33" s="11">
        <v>4.28</v>
      </c>
      <c r="AD33" s="11">
        <v>1.44</v>
      </c>
      <c r="AE33" s="12"/>
      <c r="AF33" s="10">
        <v>2</v>
      </c>
      <c r="AG33" s="10">
        <v>2.96</v>
      </c>
      <c r="AH33" s="11">
        <v>4.33</v>
      </c>
      <c r="AI33" s="11"/>
      <c r="AJ33" s="11">
        <v>3.17</v>
      </c>
      <c r="AK33" s="44">
        <v>2</v>
      </c>
      <c r="AL33" s="11"/>
      <c r="AM33" s="11">
        <v>4.01</v>
      </c>
      <c r="AN33" s="11">
        <v>1.71</v>
      </c>
      <c r="AO33" s="11">
        <v>2.5</v>
      </c>
      <c r="AP33" s="44">
        <v>2</v>
      </c>
      <c r="AQ33" s="11"/>
      <c r="AR33" s="11">
        <v>3.75</v>
      </c>
      <c r="AS33" s="11"/>
      <c r="AT33" s="12">
        <v>2.5</v>
      </c>
    </row>
    <row r="34" spans="1:46" ht="15.75" thickBot="1" x14ac:dyDescent="0.3">
      <c r="A34" s="13"/>
      <c r="B34" s="13" t="s">
        <v>22</v>
      </c>
      <c r="C34" s="13">
        <v>5</v>
      </c>
      <c r="D34" s="14"/>
      <c r="E34" s="14">
        <v>2.5</v>
      </c>
      <c r="F34" s="15"/>
      <c r="G34" s="13" t="s">
        <v>22</v>
      </c>
      <c r="H34" s="13">
        <v>5</v>
      </c>
      <c r="I34" s="14"/>
      <c r="J34" s="14">
        <v>2.96</v>
      </c>
      <c r="K34" s="15">
        <v>4.33</v>
      </c>
      <c r="L34" s="45" t="s">
        <v>22</v>
      </c>
      <c r="M34" s="14">
        <v>4.38</v>
      </c>
      <c r="N34" s="14">
        <v>6.25</v>
      </c>
      <c r="O34" s="14">
        <v>1.83</v>
      </c>
      <c r="P34" s="15"/>
      <c r="Q34" s="13" t="s">
        <v>22</v>
      </c>
      <c r="R34" s="13">
        <v>4.38</v>
      </c>
      <c r="S34" s="14">
        <v>6.25</v>
      </c>
      <c r="T34" s="14">
        <v>2.17</v>
      </c>
      <c r="U34" s="15">
        <v>3.17</v>
      </c>
      <c r="V34" s="13" t="s">
        <v>22</v>
      </c>
      <c r="W34" s="13">
        <v>5</v>
      </c>
      <c r="X34" s="14"/>
      <c r="Y34" s="14"/>
      <c r="Z34" s="15">
        <v>4.33</v>
      </c>
      <c r="AA34" s="45" t="s">
        <v>22</v>
      </c>
      <c r="AB34" s="14"/>
      <c r="AC34" s="14">
        <v>5</v>
      </c>
      <c r="AD34" s="14">
        <v>1.44</v>
      </c>
      <c r="AE34" s="15"/>
      <c r="AF34" s="13" t="s">
        <v>22</v>
      </c>
      <c r="AG34" s="13">
        <v>4.38</v>
      </c>
      <c r="AH34" s="14">
        <v>6.25</v>
      </c>
      <c r="AI34" s="14"/>
      <c r="AJ34" s="14">
        <v>3.17</v>
      </c>
      <c r="AK34" s="45" t="s">
        <v>22</v>
      </c>
      <c r="AL34" s="14"/>
      <c r="AM34" s="14">
        <v>5</v>
      </c>
      <c r="AN34" s="14">
        <v>1.71</v>
      </c>
      <c r="AO34" s="14">
        <v>2.5</v>
      </c>
      <c r="AP34" s="45" t="s">
        <v>22</v>
      </c>
      <c r="AQ34" s="14"/>
      <c r="AR34" s="14">
        <v>5</v>
      </c>
      <c r="AS34" s="14"/>
      <c r="AT34" s="15">
        <v>2.5</v>
      </c>
    </row>
    <row r="36" spans="1:46" ht="18" x14ac:dyDescent="0.25">
      <c r="Q36" s="60" t="s">
        <v>5</v>
      </c>
      <c r="R36" s="60" t="s">
        <v>45</v>
      </c>
      <c r="S36" s="60" t="s">
        <v>46</v>
      </c>
      <c r="T36" s="60" t="s">
        <v>47</v>
      </c>
      <c r="U36" s="60" t="s">
        <v>48</v>
      </c>
    </row>
    <row r="37" spans="1:46" x14ac:dyDescent="0.25">
      <c r="Q37" s="46">
        <f>λ</f>
        <v>1.5</v>
      </c>
      <c r="R37" s="46">
        <f>Cálculo!P6</f>
        <v>3.27</v>
      </c>
      <c r="S37" s="46">
        <f>Cálculo!P7</f>
        <v>4.79</v>
      </c>
      <c r="T37" s="46">
        <f>Cálculo!P8</f>
        <v>1.83</v>
      </c>
      <c r="U37" s="46">
        <f>Cálculo!P9</f>
        <v>0</v>
      </c>
    </row>
  </sheetData>
  <mergeCells count="15">
    <mergeCell ref="AG1:AT1"/>
    <mergeCell ref="AG2:AT2"/>
    <mergeCell ref="AK3:AK11"/>
    <mergeCell ref="AP3:AP11"/>
    <mergeCell ref="AF3:AF11"/>
    <mergeCell ref="R1:AD1"/>
    <mergeCell ref="R2:AD2"/>
    <mergeCell ref="B3:B11"/>
    <mergeCell ref="G3:G11"/>
    <mergeCell ref="L3:L11"/>
    <mergeCell ref="Q3:Q11"/>
    <mergeCell ref="V3:V11"/>
    <mergeCell ref="AA3:AA11"/>
    <mergeCell ref="C1:O1"/>
    <mergeCell ref="C2:O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41</vt:i4>
      </vt:variant>
    </vt:vector>
  </HeadingPairs>
  <TitlesOfParts>
    <vt:vector size="45" baseType="lpstr">
      <vt:lpstr>Capa</vt:lpstr>
      <vt:lpstr>Cálculo</vt:lpstr>
      <vt:lpstr>Momentos</vt:lpstr>
      <vt:lpstr>Reações</vt:lpstr>
      <vt:lpstr>CASO_</vt:lpstr>
      <vt:lpstr>lx</vt:lpstr>
      <vt:lpstr>ly</vt:lpstr>
      <vt:lpstr>M_1</vt:lpstr>
      <vt:lpstr>M_1λ</vt:lpstr>
      <vt:lpstr>M_2A</vt:lpstr>
      <vt:lpstr>M_2Aλ</vt:lpstr>
      <vt:lpstr>M_2B</vt:lpstr>
      <vt:lpstr>M_2Bλ</vt:lpstr>
      <vt:lpstr>M_3</vt:lpstr>
      <vt:lpstr>M_3λ</vt:lpstr>
      <vt:lpstr>M_4A</vt:lpstr>
      <vt:lpstr>M_4Aλ</vt:lpstr>
      <vt:lpstr>M_4B</vt:lpstr>
      <vt:lpstr>M_4Bλ</vt:lpstr>
      <vt:lpstr>M_5A</vt:lpstr>
      <vt:lpstr>M_5Aλ</vt:lpstr>
      <vt:lpstr>M_5B</vt:lpstr>
      <vt:lpstr>M_5Bλ</vt:lpstr>
      <vt:lpstr>M_6</vt:lpstr>
      <vt:lpstr>M_6λ</vt:lpstr>
      <vt:lpstr>q</vt:lpstr>
      <vt:lpstr>R_1</vt:lpstr>
      <vt:lpstr>R_1λ</vt:lpstr>
      <vt:lpstr>R_2A</vt:lpstr>
      <vt:lpstr>R_2Aλ</vt:lpstr>
      <vt:lpstr>R_2B</vt:lpstr>
      <vt:lpstr>R_2Bλ</vt:lpstr>
      <vt:lpstr>R_3</vt:lpstr>
      <vt:lpstr>R_3λ</vt:lpstr>
      <vt:lpstr>R_4A</vt:lpstr>
      <vt:lpstr>R_4Aλ</vt:lpstr>
      <vt:lpstr>R_4B</vt:lpstr>
      <vt:lpstr>R_4Bλ</vt:lpstr>
      <vt:lpstr>R_5A</vt:lpstr>
      <vt:lpstr>R_5Aλ</vt:lpstr>
      <vt:lpstr>R_5B</vt:lpstr>
      <vt:lpstr>R_5Bλ</vt:lpstr>
      <vt:lpstr>R_6</vt:lpstr>
      <vt:lpstr>R_6λ</vt:lpstr>
      <vt:lpstr>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Praxedes</dc:creator>
  <cp:lastModifiedBy>Carla Praxedes</cp:lastModifiedBy>
  <cp:lastPrinted>2017-08-01T14:15:42Z</cp:lastPrinted>
  <dcterms:created xsi:type="dcterms:W3CDTF">2017-07-15T22:16:26Z</dcterms:created>
  <dcterms:modified xsi:type="dcterms:W3CDTF">2017-08-02T15:02:01Z</dcterms:modified>
</cp:coreProperties>
</file>