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ografia" sheetId="1" r:id="rId4"/>
    <sheet state="visible" name="hidrologia" sheetId="2" r:id="rId5"/>
  </sheets>
  <definedNames/>
  <calcPr/>
</workbook>
</file>

<file path=xl/sharedStrings.xml><?xml version="1.0" encoding="utf-8"?>
<sst xmlns="http://schemas.openxmlformats.org/spreadsheetml/2006/main" count="44" uniqueCount="44">
  <si>
    <t>Estaca</t>
  </si>
  <si>
    <t>x (m)</t>
  </si>
  <si>
    <t>y (m)</t>
  </si>
  <si>
    <t>y (m) + 200,3</t>
  </si>
  <si>
    <t>101+3</t>
  </si>
  <si>
    <t>101+6</t>
  </si>
  <si>
    <t>101+10</t>
  </si>
  <si>
    <t>101+14</t>
  </si>
  <si>
    <t>Cota de fundo</t>
  </si>
  <si>
    <t>@</t>
  </si>
  <si>
    <t>Declividade do canal</t>
  </si>
  <si>
    <t>m talude canal</t>
  </si>
  <si>
    <t>rugosidade canal</t>
  </si>
  <si>
    <t>Cota (m)</t>
  </si>
  <si>
    <t>b (m)</t>
  </si>
  <si>
    <t>h (m)</t>
  </si>
  <si>
    <t>Área (m²)</t>
  </si>
  <si>
    <t>Área CAD (m²)</t>
  </si>
  <si>
    <t>Perímetro molhado (m)</t>
  </si>
  <si>
    <t>Perímetro molhado CAD (m)</t>
  </si>
  <si>
    <t>RH (m)</t>
  </si>
  <si>
    <t>RH (m) cad</t>
  </si>
  <si>
    <t>V (m/s)</t>
  </si>
  <si>
    <t>V (m/s) cad</t>
  </si>
  <si>
    <t>Q (m³/s)</t>
  </si>
  <si>
    <t>Q (m³/s) cad</t>
  </si>
  <si>
    <t>Canal reto, limpo sem represamento</t>
  </si>
  <si>
    <t>https://hidraulica.tolentino.pro.br/f%C3%B3rmula-de-manning.html</t>
  </si>
  <si>
    <t>PH022 PHALLEBEAUTY CREME HIDRATANTE PARA AS MAOS 12 UN PCS 12 4,70 -- 56,40</t>
  </si>
  <si>
    <t>PH0554 PHALLEBEAUTY SABONETE ANTIACNE 12 UN UN 12 7,20 -- 86,40</t>
  </si>
  <si>
    <t>IS026 ISIS SABONETE VITAMINA C UN 6 4,40 -- 26,40</t>
  </si>
  <si>
    <t>IS027 ISIS SABONETE FACIAL DE ROSA MOSQUETA UN 6 4,40 -- 26,40</t>
  </si>
  <si>
    <t>PH0503 PHALLEBEAUTY AGUA MICELAR COM NANO VITAMINA C 200 ML UN 6 6,00 -- 36,00</t>
  </si>
  <si>
    <t>FZ50022 FENZZA LENCO UMEDECIDO PRIDE UN 6 3,80 -- 22,80</t>
  </si>
  <si>
    <t>FZ50019 FENZZA LENÇO DEMAQUILANTE MAGIA DAS CORES UN 6 3,80 -- 22,80</t>
  </si>
  <si>
    <t>FB386 FACE BEAUTIFUL DEMAQUILANTE COM ALOE VERA 100ML UN 6 3,50 -- 21,00</t>
  </si>
  <si>
    <t>FB390 FACEBEAUTIFUL TONICO FACIAL UN 6 3,50 -- 21,00</t>
  </si>
  <si>
    <t>IS028 ISIS GEL ESFOLIANTE PEDRAS VULCANICAS UN 6 4,40 -- 26,40</t>
  </si>
  <si>
    <t>2198.1.1 PALETA DE SOMBRA 12 UN PCS 12 10,70 -- 128,40</t>
  </si>
  <si>
    <t>1028.4.1 VIVAI VAI NA BOLSA BASE LIQUIDA MATTE 36 UN PCS 36 4,00 -- 144,00</t>
  </si>
  <si>
    <t>FY713773 FOREVER YOU PO BANANA 12 UN UN 12 3,90 -- 46,80</t>
  </si>
  <si>
    <t>3039.1.1 VIVAI GLOSS LABIAL VAI NA BOLSA 36 UN PCS 36 4,30 -- 154,80</t>
  </si>
  <si>
    <t>ESPONJA ESPONJA PARA MAQUIAGEM 12 UN PCS 12 1,50 -- 18,00</t>
  </si>
  <si>
    <t>ESCOVA-RAQ ESCOVA DE CABELO RAQUETE UN 1 2,50 -- 2,50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</si>
</sst>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2" numFmtId="1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/>
    </xf>
    <xf borderId="0" fillId="2" fontId="2" numFmtId="2" xfId="0" applyAlignment="1" applyFill="1" applyFont="1" applyNumberFormat="1">
      <alignment horizontal="center" readingOrder="0"/>
    </xf>
    <xf borderId="0" fillId="2" fontId="2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topografia!$B$2:$B$9</c:f>
            </c:strRef>
          </c:cat>
          <c:val>
            <c:numRef>
              <c:f>topografia!$C$2:$C$9</c:f>
              <c:numCache/>
            </c:numRef>
          </c:val>
          <c:smooth val="0"/>
        </c:ser>
        <c:axId val="1309326736"/>
        <c:axId val="1487928849"/>
      </c:lineChart>
      <c:catAx>
        <c:axId val="130932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928849"/>
      </c:catAx>
      <c:valAx>
        <c:axId val="148792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326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1</xdr:row>
      <xdr:rowOff>19050</xdr:rowOff>
    </xdr:from>
    <xdr:ext cx="2857500" cy="17621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23</xdr:row>
      <xdr:rowOff>142875</xdr:rowOff>
    </xdr:from>
    <xdr:ext cx="5943600" cy="19240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152400</xdr:colOff>
      <xdr:row>2</xdr:row>
      <xdr:rowOff>152400</xdr:rowOff>
    </xdr:from>
    <xdr:ext cx="5724525" cy="24955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idraulica.tolentino.pro.br/f%C3%B3rmula-de-manning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2">
        <v>100.0</v>
      </c>
      <c r="B2" s="3">
        <v>0.0</v>
      </c>
      <c r="C2" s="3">
        <v>0.0</v>
      </c>
      <c r="D2" s="4">
        <f t="shared" ref="D2:D9" si="1">C2+200.3</f>
        <v>200.3</v>
      </c>
    </row>
    <row r="3">
      <c r="A3" s="2">
        <v>101.0</v>
      </c>
      <c r="B3" s="3">
        <v>20.0</v>
      </c>
      <c r="C3" s="3">
        <v>0.0</v>
      </c>
      <c r="D3" s="4">
        <f t="shared" si="1"/>
        <v>200.3</v>
      </c>
    </row>
    <row r="4">
      <c r="A4" s="2" t="s">
        <v>4</v>
      </c>
      <c r="B4" s="3">
        <v>23.0</v>
      </c>
      <c r="C4" s="3">
        <v>-1.5</v>
      </c>
      <c r="D4" s="4">
        <f t="shared" si="1"/>
        <v>198.8</v>
      </c>
    </row>
    <row r="5">
      <c r="A5" s="2" t="s">
        <v>5</v>
      </c>
      <c r="B5" s="3">
        <v>26.0</v>
      </c>
      <c r="C5" s="3">
        <v>-3.0</v>
      </c>
      <c r="D5" s="4">
        <f t="shared" si="1"/>
        <v>197.3</v>
      </c>
    </row>
    <row r="6">
      <c r="A6" s="2" t="s">
        <v>6</v>
      </c>
      <c r="B6" s="3">
        <v>30.0</v>
      </c>
      <c r="C6" s="3">
        <v>-3.0</v>
      </c>
      <c r="D6" s="4">
        <f t="shared" si="1"/>
        <v>197.3</v>
      </c>
    </row>
    <row r="7">
      <c r="A7" s="2" t="s">
        <v>7</v>
      </c>
      <c r="B7" s="3">
        <v>34.0</v>
      </c>
      <c r="C7" s="3">
        <v>-3.0</v>
      </c>
      <c r="D7" s="4">
        <f t="shared" si="1"/>
        <v>197.3</v>
      </c>
    </row>
    <row r="8">
      <c r="A8" s="2">
        <v>102.0</v>
      </c>
      <c r="B8" s="3">
        <v>40.0</v>
      </c>
      <c r="C8" s="3">
        <v>0.0</v>
      </c>
      <c r="D8" s="4">
        <f t="shared" si="1"/>
        <v>200.3</v>
      </c>
    </row>
    <row r="9">
      <c r="A9" s="2">
        <v>103.0</v>
      </c>
      <c r="B9" s="3">
        <v>60.0</v>
      </c>
      <c r="C9" s="3">
        <v>0.0</v>
      </c>
      <c r="D9" s="4">
        <f t="shared" si="1"/>
        <v>200.3</v>
      </c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6" t="s">
        <v>8</v>
      </c>
      <c r="B1" s="7"/>
      <c r="C1" s="2"/>
      <c r="D1" s="8">
        <v>197.3</v>
      </c>
      <c r="N1" s="7" t="s">
        <v>9</v>
      </c>
    </row>
    <row r="2">
      <c r="A2" s="6" t="s">
        <v>10</v>
      </c>
      <c r="B2" s="9"/>
      <c r="C2" s="10"/>
      <c r="D2" s="11">
        <f>1/1000</f>
        <v>0.001</v>
      </c>
      <c r="E2" s="7"/>
      <c r="F2" s="7"/>
      <c r="G2" s="7"/>
      <c r="H2" s="7"/>
    </row>
    <row r="3">
      <c r="A3" s="6" t="s">
        <v>11</v>
      </c>
      <c r="B3" s="2"/>
      <c r="C3" s="2"/>
      <c r="D3" s="8">
        <v>2.0</v>
      </c>
      <c r="E3" s="2"/>
      <c r="F3" s="2"/>
      <c r="G3" s="2"/>
      <c r="H3" s="2"/>
      <c r="I3" s="2"/>
      <c r="J3" s="2"/>
      <c r="K3" s="2"/>
      <c r="L3" s="2"/>
    </row>
    <row r="4">
      <c r="A4" s="6" t="s">
        <v>12</v>
      </c>
      <c r="B4" s="2"/>
      <c r="C4" s="2"/>
      <c r="D4" s="8">
        <v>0.03</v>
      </c>
      <c r="E4" s="12"/>
      <c r="F4" s="12"/>
      <c r="G4" s="2"/>
      <c r="H4" s="2"/>
      <c r="I4" s="2"/>
      <c r="J4" s="2"/>
      <c r="K4" s="2"/>
      <c r="L4" s="2"/>
    </row>
    <row r="5">
      <c r="A5" s="13" t="s">
        <v>13</v>
      </c>
      <c r="B5" s="13" t="s">
        <v>14</v>
      </c>
      <c r="C5" s="13" t="s">
        <v>15</v>
      </c>
      <c r="D5" s="13" t="s">
        <v>16</v>
      </c>
      <c r="E5" s="14" t="s">
        <v>17</v>
      </c>
      <c r="F5" s="14" t="s">
        <v>18</v>
      </c>
      <c r="G5" s="14" t="s">
        <v>19</v>
      </c>
      <c r="H5" s="13" t="s">
        <v>20</v>
      </c>
      <c r="I5" s="13" t="s">
        <v>21</v>
      </c>
      <c r="J5" s="13" t="s">
        <v>22</v>
      </c>
      <c r="K5" s="13" t="s">
        <v>23</v>
      </c>
      <c r="L5" s="13" t="s">
        <v>24</v>
      </c>
      <c r="M5" s="13" t="s">
        <v>25</v>
      </c>
    </row>
    <row r="6">
      <c r="A6" s="8">
        <v>197.4</v>
      </c>
      <c r="B6" s="8">
        <v>8.0</v>
      </c>
      <c r="C6" s="8">
        <f t="shared" ref="C6:C22" si="1">A6-$D$1</f>
        <v>0.1</v>
      </c>
      <c r="D6" s="8">
        <f t="shared" ref="D6:D22" si="2">(B6+$D$3*C6)*C6</f>
        <v>0.82</v>
      </c>
      <c r="E6" s="8">
        <v>0.82</v>
      </c>
      <c r="F6" s="15">
        <f t="shared" ref="F6:F22" si="3">B6+2*C6*SQRT(1+$D$3^2)</f>
        <v>8.447213595</v>
      </c>
      <c r="G6" s="8">
        <v>8.44</v>
      </c>
      <c r="H6" s="15">
        <f t="shared" ref="H6:H22" si="4">D6/F6</f>
        <v>0.09707343028</v>
      </c>
      <c r="I6" s="8">
        <v>0.1</v>
      </c>
      <c r="J6" s="15">
        <f t="shared" ref="J6:J22" si="5">1/$D$4*(H6^(2/3))*$D$2^(1/2)</f>
        <v>0.2226446838</v>
      </c>
      <c r="K6" s="8">
        <v>0.227</v>
      </c>
      <c r="L6" s="15">
        <f t="shared" ref="L6:L22" si="6">J6*D6</f>
        <v>0.1825686407</v>
      </c>
      <c r="M6" s="7">
        <v>0.186</v>
      </c>
    </row>
    <row r="7">
      <c r="A7" s="8">
        <f t="shared" ref="A7:A11" si="7">A6+0.2</f>
        <v>197.6</v>
      </c>
      <c r="B7" s="8">
        <v>8.0</v>
      </c>
      <c r="C7" s="8">
        <f t="shared" si="1"/>
        <v>0.3</v>
      </c>
      <c r="D7" s="8">
        <f t="shared" si="2"/>
        <v>2.58</v>
      </c>
      <c r="E7" s="8">
        <v>2.58</v>
      </c>
      <c r="F7" s="15">
        <f t="shared" si="3"/>
        <v>9.341640786</v>
      </c>
      <c r="G7" s="8">
        <v>9.34</v>
      </c>
      <c r="H7" s="15">
        <f t="shared" si="4"/>
        <v>0.2761827455</v>
      </c>
      <c r="I7" s="8">
        <v>0.276</v>
      </c>
      <c r="J7" s="15">
        <f t="shared" si="5"/>
        <v>0.4470366264</v>
      </c>
      <c r="K7" s="8">
        <v>0.45</v>
      </c>
      <c r="L7" s="15">
        <f t="shared" si="6"/>
        <v>1.153354496</v>
      </c>
      <c r="M7" s="7">
        <v>1.15</v>
      </c>
    </row>
    <row r="8">
      <c r="A8" s="8">
        <f t="shared" si="7"/>
        <v>197.8</v>
      </c>
      <c r="B8" s="8">
        <v>8.0</v>
      </c>
      <c r="C8" s="8">
        <f t="shared" si="1"/>
        <v>0.5</v>
      </c>
      <c r="D8" s="8">
        <f t="shared" si="2"/>
        <v>4.5</v>
      </c>
      <c r="E8" s="8">
        <v>4.5</v>
      </c>
      <c r="F8" s="15">
        <f t="shared" si="3"/>
        <v>10.23606798</v>
      </c>
      <c r="G8" s="8">
        <v>10.24</v>
      </c>
      <c r="H8" s="15">
        <f t="shared" si="4"/>
        <v>0.4396219339</v>
      </c>
      <c r="I8" s="15">
        <f t="shared" ref="I8:I13" si="8">E8/G8</f>
        <v>0.439453125</v>
      </c>
      <c r="J8" s="15">
        <f t="shared" si="5"/>
        <v>0.6094409705</v>
      </c>
      <c r="K8" s="15">
        <f t="shared" ref="K8:K13" si="9">1/$D$4*(I8^(2/3))*$D$2^(1/2)</f>
        <v>0.6092849491</v>
      </c>
      <c r="L8" s="15">
        <f t="shared" si="6"/>
        <v>2.742484367</v>
      </c>
      <c r="M8" s="15">
        <f t="shared" ref="M8:M13" si="10">K8*E8</f>
        <v>2.741782271</v>
      </c>
    </row>
    <row r="9">
      <c r="A9" s="8">
        <f t="shared" si="7"/>
        <v>198</v>
      </c>
      <c r="B9" s="8">
        <v>8.0</v>
      </c>
      <c r="C9" s="8">
        <f t="shared" si="1"/>
        <v>0.7</v>
      </c>
      <c r="D9" s="8">
        <f t="shared" si="2"/>
        <v>6.58</v>
      </c>
      <c r="E9" s="8">
        <v>6.58</v>
      </c>
      <c r="F9" s="15">
        <f t="shared" si="3"/>
        <v>11.13049517</v>
      </c>
      <c r="G9" s="8">
        <v>11.13</v>
      </c>
      <c r="H9" s="15">
        <f t="shared" si="4"/>
        <v>0.5911686677</v>
      </c>
      <c r="I9" s="15">
        <f t="shared" si="8"/>
        <v>0.5911949686</v>
      </c>
      <c r="J9" s="15">
        <f t="shared" si="5"/>
        <v>0.7424827201</v>
      </c>
      <c r="K9" s="15">
        <f t="shared" si="9"/>
        <v>0.7425047417</v>
      </c>
      <c r="L9" s="15">
        <f t="shared" si="6"/>
        <v>4.885536298</v>
      </c>
      <c r="M9" s="15">
        <f t="shared" si="10"/>
        <v>4.885681201</v>
      </c>
    </row>
    <row r="10">
      <c r="A10" s="8">
        <f t="shared" si="7"/>
        <v>198.2</v>
      </c>
      <c r="B10" s="8">
        <v>8.0</v>
      </c>
      <c r="C10" s="8">
        <f t="shared" si="1"/>
        <v>0.9</v>
      </c>
      <c r="D10" s="8">
        <f t="shared" si="2"/>
        <v>8.82</v>
      </c>
      <c r="E10" s="8">
        <v>8.82</v>
      </c>
      <c r="F10" s="15">
        <f t="shared" si="3"/>
        <v>12.02492236</v>
      </c>
      <c r="G10" s="8">
        <v>12.02</v>
      </c>
      <c r="H10" s="15">
        <f t="shared" si="4"/>
        <v>0.7334766692</v>
      </c>
      <c r="I10" s="15">
        <f t="shared" si="8"/>
        <v>0.7337770383</v>
      </c>
      <c r="J10" s="15">
        <f t="shared" si="5"/>
        <v>0.8573068255</v>
      </c>
      <c r="K10" s="15">
        <f t="shared" si="9"/>
        <v>0.8575408623</v>
      </c>
      <c r="L10" s="15">
        <f t="shared" si="6"/>
        <v>7.561446201</v>
      </c>
      <c r="M10" s="15">
        <f t="shared" si="10"/>
        <v>7.563510406</v>
      </c>
    </row>
    <row r="11">
      <c r="A11" s="8">
        <f t="shared" si="7"/>
        <v>198.4</v>
      </c>
      <c r="B11" s="8">
        <v>8.0</v>
      </c>
      <c r="C11" s="8">
        <f t="shared" si="1"/>
        <v>1.1</v>
      </c>
      <c r="D11" s="8">
        <f t="shared" si="2"/>
        <v>11.22</v>
      </c>
      <c r="E11" s="8">
        <v>11.22</v>
      </c>
      <c r="F11" s="15">
        <f t="shared" si="3"/>
        <v>12.91934955</v>
      </c>
      <c r="G11" s="8">
        <v>12.92</v>
      </c>
      <c r="H11" s="15">
        <f t="shared" si="4"/>
        <v>0.868464775</v>
      </c>
      <c r="I11" s="15">
        <f t="shared" si="8"/>
        <v>0.8684210526</v>
      </c>
      <c r="J11" s="15">
        <f t="shared" si="5"/>
        <v>0.9595042087</v>
      </c>
      <c r="K11" s="15">
        <f t="shared" si="9"/>
        <v>0.9594720046</v>
      </c>
      <c r="L11" s="15">
        <f t="shared" si="6"/>
        <v>10.76563722</v>
      </c>
      <c r="M11" s="15">
        <f t="shared" si="10"/>
        <v>10.76527589</v>
      </c>
    </row>
    <row r="12">
      <c r="A12" s="16">
        <f>A11+0.1</f>
        <v>198.5</v>
      </c>
      <c r="B12" s="16">
        <v>8.0</v>
      </c>
      <c r="C12" s="16">
        <f t="shared" si="1"/>
        <v>1.2</v>
      </c>
      <c r="D12" s="16">
        <f t="shared" si="2"/>
        <v>12.48</v>
      </c>
      <c r="E12" s="16">
        <v>12.47</v>
      </c>
      <c r="F12" s="17">
        <f t="shared" si="3"/>
        <v>13.36656315</v>
      </c>
      <c r="G12" s="16">
        <v>13.37</v>
      </c>
      <c r="H12" s="17">
        <f t="shared" si="4"/>
        <v>0.9336730664</v>
      </c>
      <c r="I12" s="15">
        <f t="shared" si="8"/>
        <v>0.9326851159</v>
      </c>
      <c r="J12" s="17">
        <f t="shared" si="5"/>
        <v>1.006951684</v>
      </c>
      <c r="K12" s="15">
        <f t="shared" si="9"/>
        <v>1.006241233</v>
      </c>
      <c r="L12" s="17">
        <f t="shared" si="6"/>
        <v>12.56675702</v>
      </c>
      <c r="M12" s="15">
        <f t="shared" si="10"/>
        <v>12.54782817</v>
      </c>
    </row>
    <row r="13">
      <c r="A13" s="18">
        <f t="shared" ref="A13:A22" si="11">A12+0.2</f>
        <v>198.7</v>
      </c>
      <c r="B13" s="18">
        <v>8.0</v>
      </c>
      <c r="C13" s="18">
        <f t="shared" si="1"/>
        <v>1.4</v>
      </c>
      <c r="D13" s="18">
        <f t="shared" si="2"/>
        <v>15.12</v>
      </c>
      <c r="E13" s="18">
        <v>15.12</v>
      </c>
      <c r="F13" s="19">
        <f t="shared" si="3"/>
        <v>14.26099034</v>
      </c>
      <c r="G13" s="18">
        <v>14.26</v>
      </c>
      <c r="H13" s="19">
        <f t="shared" si="4"/>
        <v>1.060234924</v>
      </c>
      <c r="I13" s="15">
        <f t="shared" si="8"/>
        <v>1.060308555</v>
      </c>
      <c r="J13" s="19">
        <f t="shared" si="5"/>
        <v>1.09600739</v>
      </c>
      <c r="K13" s="15">
        <f t="shared" si="9"/>
        <v>1.096058133</v>
      </c>
      <c r="L13" s="19">
        <f t="shared" si="6"/>
        <v>16.57163173</v>
      </c>
      <c r="M13" s="15">
        <f t="shared" si="10"/>
        <v>16.57239897</v>
      </c>
    </row>
    <row r="14">
      <c r="A14" s="8">
        <f t="shared" si="11"/>
        <v>198.9</v>
      </c>
      <c r="B14" s="8">
        <v>8.0</v>
      </c>
      <c r="C14" s="8">
        <f t="shared" si="1"/>
        <v>1.6</v>
      </c>
      <c r="D14" s="8">
        <f t="shared" si="2"/>
        <v>17.92</v>
      </c>
      <c r="E14" s="15"/>
      <c r="F14" s="15">
        <f t="shared" si="3"/>
        <v>15.15541753</v>
      </c>
      <c r="G14" s="15"/>
      <c r="H14" s="15">
        <f t="shared" si="4"/>
        <v>1.182415461</v>
      </c>
      <c r="I14" s="15"/>
      <c r="J14" s="15">
        <f t="shared" si="5"/>
        <v>1.17866977</v>
      </c>
      <c r="K14" s="15"/>
      <c r="L14" s="15">
        <f t="shared" si="6"/>
        <v>21.12176228</v>
      </c>
    </row>
    <row r="15">
      <c r="A15" s="8">
        <f t="shared" si="11"/>
        <v>199.1</v>
      </c>
      <c r="B15" s="8">
        <v>8.0</v>
      </c>
      <c r="C15" s="8">
        <f t="shared" si="1"/>
        <v>1.8</v>
      </c>
      <c r="D15" s="8">
        <f t="shared" si="2"/>
        <v>20.88</v>
      </c>
      <c r="E15" s="15"/>
      <c r="F15" s="15">
        <f t="shared" si="3"/>
        <v>16.04984472</v>
      </c>
      <c r="G15" s="15"/>
      <c r="H15" s="15">
        <f t="shared" si="4"/>
        <v>1.300947166</v>
      </c>
      <c r="I15" s="15"/>
      <c r="J15" s="15">
        <f t="shared" si="5"/>
        <v>1.256179933</v>
      </c>
      <c r="K15" s="15"/>
      <c r="L15" s="15">
        <f t="shared" si="6"/>
        <v>26.22903701</v>
      </c>
    </row>
    <row r="16">
      <c r="A16" s="8">
        <f t="shared" si="11"/>
        <v>199.3</v>
      </c>
      <c r="B16" s="8">
        <v>8.0</v>
      </c>
      <c r="C16" s="8">
        <f t="shared" si="1"/>
        <v>2</v>
      </c>
      <c r="D16" s="8">
        <f t="shared" si="2"/>
        <v>24</v>
      </c>
      <c r="E16" s="15"/>
      <c r="F16" s="15">
        <f t="shared" si="3"/>
        <v>16.94427191</v>
      </c>
      <c r="G16" s="15"/>
      <c r="H16" s="15">
        <f t="shared" si="4"/>
        <v>1.416407865</v>
      </c>
      <c r="I16" s="15"/>
      <c r="J16" s="15">
        <f t="shared" si="5"/>
        <v>1.329446806</v>
      </c>
      <c r="K16" s="15"/>
      <c r="L16" s="15">
        <f t="shared" si="6"/>
        <v>31.90672335</v>
      </c>
      <c r="M16" s="7" t="s">
        <v>26</v>
      </c>
    </row>
    <row r="17">
      <c r="A17" s="8">
        <f t="shared" si="11"/>
        <v>199.5</v>
      </c>
      <c r="B17" s="8">
        <v>8.0</v>
      </c>
      <c r="C17" s="8">
        <f t="shared" si="1"/>
        <v>2.2</v>
      </c>
      <c r="D17" s="8">
        <f t="shared" si="2"/>
        <v>27.28</v>
      </c>
      <c r="E17" s="15"/>
      <c r="F17" s="15">
        <f t="shared" si="3"/>
        <v>17.8386991</v>
      </c>
      <c r="G17" s="15"/>
      <c r="H17" s="15">
        <f t="shared" si="4"/>
        <v>1.529259496</v>
      </c>
      <c r="I17" s="15"/>
      <c r="J17" s="15">
        <f t="shared" si="5"/>
        <v>1.399156204</v>
      </c>
      <c r="K17" s="15"/>
      <c r="L17" s="15">
        <f t="shared" si="6"/>
        <v>38.16898125</v>
      </c>
    </row>
    <row r="18">
      <c r="A18" s="8">
        <f t="shared" si="11"/>
        <v>199.7</v>
      </c>
      <c r="B18" s="8">
        <v>8.0</v>
      </c>
      <c r="C18" s="8">
        <f t="shared" si="1"/>
        <v>2.4</v>
      </c>
      <c r="D18" s="8">
        <f t="shared" si="2"/>
        <v>30.72</v>
      </c>
      <c r="E18" s="15"/>
      <c r="F18" s="15">
        <f t="shared" si="3"/>
        <v>18.73312629</v>
      </c>
      <c r="G18" s="15"/>
      <c r="H18" s="15">
        <f t="shared" si="4"/>
        <v>1.639875775</v>
      </c>
      <c r="I18" s="15"/>
      <c r="J18" s="15">
        <f t="shared" si="5"/>
        <v>1.465838235</v>
      </c>
      <c r="K18" s="15"/>
      <c r="L18" s="15">
        <f t="shared" si="6"/>
        <v>45.03055057</v>
      </c>
    </row>
    <row r="19">
      <c r="A19" s="8">
        <f t="shared" si="11"/>
        <v>199.9</v>
      </c>
      <c r="B19" s="8">
        <v>8.0</v>
      </c>
      <c r="C19" s="8">
        <f t="shared" si="1"/>
        <v>2.6</v>
      </c>
      <c r="D19" s="8">
        <f t="shared" si="2"/>
        <v>34.32</v>
      </c>
      <c r="E19" s="15"/>
      <c r="F19" s="15">
        <f t="shared" si="3"/>
        <v>19.62755348</v>
      </c>
      <c r="G19" s="15"/>
      <c r="H19" s="15">
        <f t="shared" si="4"/>
        <v>1.748562297</v>
      </c>
      <c r="I19" s="15"/>
      <c r="J19" s="15">
        <f t="shared" si="5"/>
        <v>1.529910946</v>
      </c>
      <c r="K19" s="15"/>
      <c r="L19" s="15">
        <f t="shared" si="6"/>
        <v>52.50654365</v>
      </c>
    </row>
    <row r="20">
      <c r="A20" s="8">
        <f t="shared" si="11"/>
        <v>200.1</v>
      </c>
      <c r="B20" s="8">
        <v>8.0</v>
      </c>
      <c r="C20" s="8">
        <f t="shared" si="1"/>
        <v>2.8</v>
      </c>
      <c r="D20" s="8">
        <f t="shared" si="2"/>
        <v>38.08</v>
      </c>
      <c r="E20" s="15"/>
      <c r="F20" s="15">
        <f t="shared" si="3"/>
        <v>20.52198067</v>
      </c>
      <c r="G20" s="15"/>
      <c r="H20" s="15">
        <f t="shared" si="4"/>
        <v>1.85557138</v>
      </c>
      <c r="I20" s="15"/>
      <c r="J20" s="15">
        <f t="shared" si="5"/>
        <v>1.591709673</v>
      </c>
      <c r="K20" s="15"/>
      <c r="L20" s="15">
        <f t="shared" si="6"/>
        <v>60.61230435</v>
      </c>
    </row>
    <row r="21">
      <c r="A21" s="8">
        <f t="shared" si="11"/>
        <v>200.3</v>
      </c>
      <c r="B21" s="8">
        <v>8.0</v>
      </c>
      <c r="C21" s="8">
        <f t="shared" si="1"/>
        <v>3</v>
      </c>
      <c r="D21" s="8">
        <f t="shared" si="2"/>
        <v>42</v>
      </c>
      <c r="E21" s="15"/>
      <c r="F21" s="15">
        <f t="shared" si="3"/>
        <v>21.41640786</v>
      </c>
      <c r="G21" s="15"/>
      <c r="H21" s="15">
        <f t="shared" si="4"/>
        <v>1.961113192</v>
      </c>
      <c r="I21" s="15"/>
      <c r="J21" s="15">
        <f t="shared" si="5"/>
        <v>1.651507383</v>
      </c>
      <c r="K21" s="15"/>
      <c r="L21" s="15">
        <f t="shared" si="6"/>
        <v>69.36331007</v>
      </c>
    </row>
    <row r="22">
      <c r="A22" s="8">
        <f t="shared" si="11"/>
        <v>200.5</v>
      </c>
      <c r="B22" s="8">
        <v>8.0</v>
      </c>
      <c r="C22" s="8">
        <f t="shared" si="1"/>
        <v>3.2</v>
      </c>
      <c r="D22" s="8">
        <f t="shared" si="2"/>
        <v>46.08</v>
      </c>
      <c r="E22" s="15"/>
      <c r="F22" s="15">
        <f t="shared" si="3"/>
        <v>22.31083506</v>
      </c>
      <c r="G22" s="15"/>
      <c r="H22" s="15">
        <f t="shared" si="4"/>
        <v>2.0653642</v>
      </c>
      <c r="I22" s="15"/>
      <c r="J22" s="15">
        <f t="shared" si="5"/>
        <v>1.709529142</v>
      </c>
      <c r="K22" s="15"/>
      <c r="L22" s="15">
        <f t="shared" si="6"/>
        <v>78.77510287</v>
      </c>
    </row>
    <row r="30">
      <c r="Q30" s="20" t="s">
        <v>27</v>
      </c>
    </row>
    <row r="38">
      <c r="E38" s="7" t="s">
        <v>28</v>
      </c>
    </row>
    <row r="39">
      <c r="E39" s="7" t="s">
        <v>29</v>
      </c>
    </row>
    <row r="40">
      <c r="E40" s="7" t="s">
        <v>30</v>
      </c>
    </row>
    <row r="41">
      <c r="E41" s="7" t="s">
        <v>31</v>
      </c>
    </row>
    <row r="42">
      <c r="E42" s="7" t="s">
        <v>32</v>
      </c>
    </row>
    <row r="43">
      <c r="E43" s="7" t="s">
        <v>33</v>
      </c>
    </row>
    <row r="44">
      <c r="E44" s="7" t="s">
        <v>34</v>
      </c>
    </row>
    <row r="45">
      <c r="E45" s="7" t="s">
        <v>35</v>
      </c>
    </row>
    <row r="46">
      <c r="E46" s="7" t="s">
        <v>36</v>
      </c>
    </row>
    <row r="47">
      <c r="E47" s="7" t="s">
        <v>37</v>
      </c>
    </row>
    <row r="48">
      <c r="E48" s="7" t="s">
        <v>38</v>
      </c>
    </row>
    <row r="49">
      <c r="E49" s="7" t="s">
        <v>39</v>
      </c>
    </row>
    <row r="50">
      <c r="E50" s="7" t="s">
        <v>40</v>
      </c>
    </row>
    <row r="51">
      <c r="E51" s="7" t="s">
        <v>41</v>
      </c>
    </row>
    <row r="52">
      <c r="E52" s="7" t="s">
        <v>42</v>
      </c>
    </row>
    <row r="53">
      <c r="E53" s="7" t="s">
        <v>43</v>
      </c>
    </row>
  </sheetData>
  <hyperlinks>
    <hyperlink r:id="rId1" ref="Q30"/>
  </hyperlinks>
  <drawing r:id="rId2"/>
</worksheet>
</file>