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CTS Learning\02_CDO - Certified Data Analyst\HR dashboard project\Regional files\"/>
    </mc:Choice>
  </mc:AlternateContent>
  <bookViews>
    <workbookView xWindow="0" yWindow="0" windowWidth="20490" windowHeight="7650"/>
  </bookViews>
  <sheets>
    <sheet name="data" sheetId="1" r:id="rId1"/>
    <sheet name="lists" sheetId="2" state="hidden" r:id="rId2"/>
  </sheets>
  <externalReferences>
    <externalReference r:id="rId3"/>
  </externalReferences>
  <definedNames>
    <definedName name="_xlnm._FilterDatabase" localSheetId="0" hidden="1">data!$A$1:$V$51</definedName>
    <definedName name="_xlnm._FilterDatabase" localSheetId="1" hidden="1">lists!$F$1:$G$205</definedName>
    <definedName name="Corporate">lists!$Q$5:$Q$8</definedName>
    <definedName name="Delivery">lists!$N$5:$N$8</definedName>
    <definedName name="DeliveryOps">lists!$O$5:$O$8</definedName>
    <definedName name="L_AttritionReason">lists!$Y$2:$Y$9</definedName>
    <definedName name="L_Client">lists!#REF!</definedName>
    <definedName name="L_Country">lists!$C$2:$C$122+lists!$C$2:$C$122</definedName>
    <definedName name="L_EmpType">lists!$AB$2:$AB$3</definedName>
    <definedName name="L_JobTitle">lists!$F$2:$F$205</definedName>
    <definedName name="L_Location">lists!$D$2:$D$122</definedName>
    <definedName name="L_Org">lists!$G$2:$G$205</definedName>
    <definedName name="L_ProjA">lists!#REF!</definedName>
    <definedName name="L_ProjB">lists!#REF!</definedName>
    <definedName name="L_ProjC">lists!#REF!</definedName>
    <definedName name="L_ProjD">lists!#REF!</definedName>
    <definedName name="L_ProjE">lists!#REF!</definedName>
    <definedName name="L_Project">lists!#REF!</definedName>
    <definedName name="L_Stud_Americas">lists!$B$2:$B$104</definedName>
    <definedName name="L_Stud_APAC">lists!$B$105:$B$116</definedName>
    <definedName name="L_Stud_Europe">lists!$B$117:$B$122</definedName>
    <definedName name="L_Studio">lists!$B$2:$B$122</definedName>
    <definedName name="L_WorkAuth">lists!$AD$2:$AD$4</definedName>
    <definedName name="Support">lists!$P$5:$P$8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S51" i="1" l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3" i="1"/>
  <c r="O3" i="1"/>
  <c r="N4" i="1"/>
  <c r="O4" i="1"/>
  <c r="P4" i="1"/>
  <c r="N5" i="1"/>
  <c r="O5" i="1"/>
  <c r="N6" i="1"/>
  <c r="O6" i="1"/>
  <c r="N7" i="1"/>
  <c r="O7" i="1"/>
  <c r="P7" i="1"/>
  <c r="N8" i="1"/>
  <c r="O8" i="1"/>
  <c r="N9" i="1"/>
  <c r="O9" i="1"/>
  <c r="N10" i="1"/>
  <c r="O10" i="1"/>
  <c r="P10" i="1"/>
  <c r="N11" i="1"/>
  <c r="O11" i="1"/>
  <c r="N12" i="1"/>
  <c r="O12" i="1"/>
  <c r="P12" i="1"/>
  <c r="N13" i="1"/>
  <c r="O13" i="1"/>
  <c r="N14" i="1"/>
  <c r="O14" i="1"/>
  <c r="N15" i="1"/>
  <c r="O15" i="1"/>
  <c r="P15" i="1"/>
  <c r="N16" i="1"/>
  <c r="O16" i="1"/>
  <c r="N17" i="1"/>
  <c r="O17" i="1"/>
  <c r="N18" i="1"/>
  <c r="O18" i="1"/>
  <c r="P18" i="1"/>
  <c r="N19" i="1"/>
  <c r="O19" i="1"/>
  <c r="P19" i="1"/>
  <c r="N20" i="1"/>
  <c r="O20" i="1"/>
  <c r="P20" i="1"/>
  <c r="N21" i="1"/>
  <c r="O21" i="1"/>
  <c r="N22" i="1"/>
  <c r="O22" i="1"/>
  <c r="N23" i="1"/>
  <c r="O23" i="1"/>
  <c r="P23" i="1"/>
  <c r="N24" i="1"/>
  <c r="O24" i="1"/>
  <c r="P24" i="1"/>
  <c r="N25" i="1"/>
  <c r="O25" i="1"/>
  <c r="N26" i="1"/>
  <c r="O26" i="1"/>
  <c r="P26" i="1"/>
  <c r="N27" i="1"/>
  <c r="O27" i="1"/>
  <c r="P27" i="1"/>
  <c r="N28" i="1"/>
  <c r="O28" i="1"/>
  <c r="P28" i="1"/>
  <c r="N29" i="1"/>
  <c r="O29" i="1"/>
  <c r="N30" i="1"/>
  <c r="O30" i="1"/>
  <c r="N31" i="1"/>
  <c r="O31" i="1"/>
  <c r="P31" i="1"/>
  <c r="N32" i="1"/>
  <c r="O32" i="1"/>
  <c r="N33" i="1"/>
  <c r="O33" i="1"/>
  <c r="N34" i="1"/>
  <c r="O34" i="1"/>
  <c r="P34" i="1"/>
  <c r="N35" i="1"/>
  <c r="O35" i="1"/>
  <c r="N36" i="1"/>
  <c r="O36" i="1"/>
  <c r="P36" i="1"/>
  <c r="N37" i="1"/>
  <c r="O37" i="1"/>
  <c r="N38" i="1"/>
  <c r="O38" i="1"/>
  <c r="N39" i="1"/>
  <c r="O39" i="1"/>
  <c r="P39" i="1"/>
  <c r="N40" i="1"/>
  <c r="O40" i="1"/>
  <c r="N41" i="1"/>
  <c r="O41" i="1"/>
  <c r="N42" i="1"/>
  <c r="O42" i="1"/>
  <c r="P42" i="1"/>
  <c r="N43" i="1"/>
  <c r="O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N49" i="1"/>
  <c r="O49" i="1"/>
  <c r="N50" i="1"/>
  <c r="O50" i="1"/>
  <c r="P50" i="1"/>
  <c r="N51" i="1"/>
  <c r="O51" i="1"/>
  <c r="O2" i="1"/>
  <c r="V11" i="2"/>
  <c r="P48" i="1" s="1"/>
  <c r="V10" i="2"/>
  <c r="P29" i="1" s="1"/>
  <c r="V9" i="2"/>
  <c r="V8" i="2"/>
  <c r="V7" i="2"/>
  <c r="V6" i="2"/>
  <c r="V5" i="2"/>
  <c r="P35" i="1" s="1"/>
  <c r="V4" i="2"/>
  <c r="P21" i="1" s="1"/>
  <c r="V3" i="2"/>
  <c r="P37" i="1" s="1"/>
  <c r="V2" i="2"/>
  <c r="P5" i="1" s="1"/>
  <c r="N2" i="1"/>
  <c r="P49" i="1" l="1"/>
  <c r="P41" i="1"/>
  <c r="P33" i="1"/>
  <c r="P25" i="1"/>
  <c r="P17" i="1"/>
  <c r="P9" i="1"/>
  <c r="P38" i="1"/>
  <c r="P30" i="1"/>
  <c r="P22" i="1"/>
  <c r="P14" i="1"/>
  <c r="P6" i="1"/>
  <c r="P2" i="1"/>
  <c r="P51" i="1"/>
  <c r="P43" i="1"/>
  <c r="P11" i="1"/>
  <c r="P3" i="1"/>
  <c r="P40" i="1"/>
  <c r="P32" i="1"/>
  <c r="P16" i="1"/>
  <c r="P8" i="1"/>
  <c r="P1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<sst xmlns="http://schemas.openxmlformats.org/spreadsheetml/2006/main" count="1344" uniqueCount="503">
  <si>
    <t>Sr. No.</t>
  </si>
  <si>
    <t>EMP ID</t>
  </si>
  <si>
    <t>EMP Email</t>
  </si>
  <si>
    <t>F_Name</t>
  </si>
  <si>
    <t>L_Name</t>
  </si>
  <si>
    <t>Date of Hire</t>
  </si>
  <si>
    <t>Date of Exit</t>
  </si>
  <si>
    <t>Job Title</t>
  </si>
  <si>
    <t>Manager Email</t>
  </si>
  <si>
    <t>Manager EMP ID</t>
  </si>
  <si>
    <t>Manager Name</t>
  </si>
  <si>
    <t>Full Name</t>
  </si>
  <si>
    <t>Country</t>
  </si>
  <si>
    <t>Location</t>
  </si>
  <si>
    <t>Type of movement</t>
  </si>
  <si>
    <t>Reason for Leaving</t>
  </si>
  <si>
    <t>Studio</t>
  </si>
  <si>
    <t>Attrition Type</t>
  </si>
  <si>
    <t>Employment type</t>
  </si>
  <si>
    <t>Work Authorisation</t>
  </si>
  <si>
    <t>Alpharetta</t>
  </si>
  <si>
    <t>Ardmore</t>
  </si>
  <si>
    <t>Atlanta</t>
  </si>
  <si>
    <t>Austin</t>
  </si>
  <si>
    <t>Avon</t>
  </si>
  <si>
    <t>Avon Lake</t>
  </si>
  <si>
    <t>Barberton</t>
  </si>
  <si>
    <t>Bellingham</t>
  </si>
  <si>
    <t>Bethel</t>
  </si>
  <si>
    <t>Blaine</t>
  </si>
  <si>
    <t>Blue Springs</t>
  </si>
  <si>
    <t>Bradenton</t>
  </si>
  <si>
    <t>Brooklyn</t>
  </si>
  <si>
    <t>Buford</t>
  </si>
  <si>
    <t>Chicago</t>
  </si>
  <si>
    <t>Cincinnati</t>
  </si>
  <si>
    <t>Cleveland Heights</t>
  </si>
  <si>
    <t>Colorado</t>
  </si>
  <si>
    <t>Cumming</t>
  </si>
  <si>
    <t>Dallas</t>
  </si>
  <si>
    <t>Duluth</t>
  </si>
  <si>
    <t>Dunwoody</t>
  </si>
  <si>
    <t>Flemington</t>
  </si>
  <si>
    <t>Florida</t>
  </si>
  <si>
    <t>Gahanna</t>
  </si>
  <si>
    <t>Georgia</t>
  </si>
  <si>
    <t>Gravette</t>
  </si>
  <si>
    <t>greenwood Village</t>
  </si>
  <si>
    <t>Hampton</t>
  </si>
  <si>
    <t>Haverford</t>
  </si>
  <si>
    <t>Henderson</t>
  </si>
  <si>
    <t>Irvine</t>
  </si>
  <si>
    <t>Jacksonville</t>
  </si>
  <si>
    <t>Johns Creek</t>
  </si>
  <si>
    <t>Key Largo</t>
  </si>
  <si>
    <t>Kissimmee</t>
  </si>
  <si>
    <t>Laguna Niguel</t>
  </si>
  <si>
    <t>Lakeland</t>
  </si>
  <si>
    <t>Las Vegas</t>
  </si>
  <si>
    <t>Lawrenceville</t>
  </si>
  <si>
    <t>Lewis Center</t>
  </si>
  <si>
    <t>Lexington</t>
  </si>
  <si>
    <t>Lorain</t>
  </si>
  <si>
    <t>Loveland</t>
  </si>
  <si>
    <t>Madison</t>
  </si>
  <si>
    <t>Marietta</t>
  </si>
  <si>
    <t>Mason</t>
  </si>
  <si>
    <t>Massachusetts</t>
  </si>
  <si>
    <t>Medford</t>
  </si>
  <si>
    <t>Miami</t>
  </si>
  <si>
    <t>Milwaukee</t>
  </si>
  <si>
    <t>Naples</t>
  </si>
  <si>
    <t>New Jersey</t>
  </si>
  <si>
    <t>New York</t>
  </si>
  <si>
    <t>North Syracuse</t>
  </si>
  <si>
    <t>Oakland</t>
  </si>
  <si>
    <t>Palmetto Bay</t>
  </si>
  <si>
    <t>Panama City Beach</t>
  </si>
  <si>
    <t>Pearland</t>
  </si>
  <si>
    <t>Pennington</t>
  </si>
  <si>
    <t>Pennsylvania</t>
  </si>
  <si>
    <t>Philadelphia</t>
  </si>
  <si>
    <t>Portland</t>
  </si>
  <si>
    <t>Rhode Island</t>
  </si>
  <si>
    <t>Richmond</t>
  </si>
  <si>
    <t>Rogers</t>
  </si>
  <si>
    <t>Salem</t>
  </si>
  <si>
    <t>San Antonio</t>
  </si>
  <si>
    <t>San Francisco</t>
  </si>
  <si>
    <t>San Jose</t>
  </si>
  <si>
    <t>San Mateo</t>
  </si>
  <si>
    <t>Sandy Springs</t>
  </si>
  <si>
    <t>Saugerties</t>
  </si>
  <si>
    <t>Seattle</t>
  </si>
  <si>
    <t>South St. Paul</t>
  </si>
  <si>
    <t>Springdale</t>
  </si>
  <si>
    <t>Stewartsville</t>
  </si>
  <si>
    <t>Stockbridge</t>
  </si>
  <si>
    <t>Sugar Hill</t>
  </si>
  <si>
    <t>Suwanee</t>
  </si>
  <si>
    <t>Toronto</t>
  </si>
  <si>
    <t>Tucker</t>
  </si>
  <si>
    <t>Vancouver</t>
  </si>
  <si>
    <t>Ventura</t>
  </si>
  <si>
    <t>Virginia Beach</t>
  </si>
  <si>
    <t>West Haven</t>
  </si>
  <si>
    <t>Westlake</t>
  </si>
  <si>
    <t>Winter Garden</t>
  </si>
  <si>
    <t>Woodland Hills</t>
  </si>
  <si>
    <t>Canada</t>
  </si>
  <si>
    <t>USA</t>
  </si>
  <si>
    <t>Software Developer</t>
  </si>
  <si>
    <t>App. Dev.</t>
  </si>
  <si>
    <t xml:space="preserve">QA </t>
  </si>
  <si>
    <t xml:space="preserve">Platforms </t>
  </si>
  <si>
    <t>Chief Technical Officer</t>
  </si>
  <si>
    <t>Chief Partnership Officer</t>
  </si>
  <si>
    <t>Senior Systems Administrator</t>
  </si>
  <si>
    <t>Technical Lead</t>
  </si>
  <si>
    <t>Senior Web Developer</t>
  </si>
  <si>
    <t>Designer</t>
  </si>
  <si>
    <t>Senior Software Engineer</t>
  </si>
  <si>
    <t>Project Manager</t>
  </si>
  <si>
    <t>Senior Programmer Analyst</t>
  </si>
  <si>
    <t>Test Lead</t>
  </si>
  <si>
    <t>Intern</t>
  </si>
  <si>
    <t>Software Engineer</t>
  </si>
  <si>
    <t>QA Automation Engineer</t>
  </si>
  <si>
    <t>Jr. Front End Developer</t>
  </si>
  <si>
    <t>Sr. .NET Developer</t>
  </si>
  <si>
    <t>Sr. UX/UI Designer</t>
  </si>
  <si>
    <t>UX/UI Designer</t>
  </si>
  <si>
    <t xml:space="preserve">UX </t>
  </si>
  <si>
    <t>Manager</t>
  </si>
  <si>
    <t>Account Manager</t>
  </si>
  <si>
    <t>Senior Project Manager</t>
  </si>
  <si>
    <t>Director of Audit Services</t>
  </si>
  <si>
    <t>Senior Technical Architect</t>
  </si>
  <si>
    <t>Associate Project Manager</t>
  </si>
  <si>
    <t>Associate Client Partner</t>
  </si>
  <si>
    <t>Associate Technical Manager</t>
  </si>
  <si>
    <t>Delivery Manager</t>
  </si>
  <si>
    <t>Senior Mainframe Developer</t>
  </si>
  <si>
    <t>Senior Technical Manager</t>
  </si>
  <si>
    <t>Vice President</t>
  </si>
  <si>
    <t>Technical Manager</t>
  </si>
  <si>
    <t>Associate Technical Lead</t>
  </si>
  <si>
    <t>Associate Tech Lead</t>
  </si>
  <si>
    <t>Programmer Analyst</t>
  </si>
  <si>
    <t>Solutions Engineer</t>
  </si>
  <si>
    <t>Senior Test Analyst</t>
  </si>
  <si>
    <t>Engineering Manager</t>
  </si>
  <si>
    <t>Test Analyst</t>
  </si>
  <si>
    <t>Associate Technical Architect</t>
  </si>
  <si>
    <t>Director</t>
  </si>
  <si>
    <t>Counsel</t>
  </si>
  <si>
    <t>Chief Financial Officer</t>
  </si>
  <si>
    <t>Client Partner</t>
  </si>
  <si>
    <t>Technical Architect</t>
  </si>
  <si>
    <t>Business Analyst</t>
  </si>
  <si>
    <t>Director Business Development</t>
  </si>
  <si>
    <t>Product Owner</t>
  </si>
  <si>
    <t>Divisional Vice President</t>
  </si>
  <si>
    <t>Associate Customer Experience</t>
  </si>
  <si>
    <t>Senior Vice President</t>
  </si>
  <si>
    <t>National Account Manager</t>
  </si>
  <si>
    <t>Administrative Assistant</t>
  </si>
  <si>
    <t>Retail System Consultant</t>
  </si>
  <si>
    <t>Senior Associate Customer Service</t>
  </si>
  <si>
    <t>Senior Solutions Consultant</t>
  </si>
  <si>
    <t>Associate Test Lead</t>
  </si>
  <si>
    <t>Sales Engineer</t>
  </si>
  <si>
    <t>Global Head RAS</t>
  </si>
  <si>
    <t>Solutions Delivery</t>
  </si>
  <si>
    <t>Associate Trainee</t>
  </si>
  <si>
    <t>Division Controller</t>
  </si>
  <si>
    <t>Systems Administrator</t>
  </si>
  <si>
    <t>Senior Director</t>
  </si>
  <si>
    <t>President SPI Mobility Division</t>
  </si>
  <si>
    <t>iOS Developer</t>
  </si>
  <si>
    <t>Senior Front-End Engineer</t>
  </si>
  <si>
    <t>Senior Backend Engineer</t>
  </si>
  <si>
    <t>Backend Engineer</t>
  </si>
  <si>
    <t>Senior Front-End Architect</t>
  </si>
  <si>
    <t>Architect</t>
  </si>
  <si>
    <t>Drupal Engineer</t>
  </si>
  <si>
    <t>Frontend Engineer</t>
  </si>
  <si>
    <t>Project Lead</t>
  </si>
  <si>
    <t>President, Digital</t>
  </si>
  <si>
    <t>Technical Account Manager</t>
  </si>
  <si>
    <t>Quality Analyst</t>
  </si>
  <si>
    <t>Test Engineer</t>
  </si>
  <si>
    <t>Global CEO</t>
  </si>
  <si>
    <t>HR Generalist</t>
  </si>
  <si>
    <t>Analyst - Systems</t>
  </si>
  <si>
    <t>Executive Assistant</t>
  </si>
  <si>
    <t>Senior QA Tester</t>
  </si>
  <si>
    <t>Director of Marketing</t>
  </si>
  <si>
    <t>Global Delivery Manager</t>
  </si>
  <si>
    <t>Junior Quality Analyst</t>
  </si>
  <si>
    <t>Senior Manager</t>
  </si>
  <si>
    <t>Associate Vice President</t>
  </si>
  <si>
    <t>Recruiter</t>
  </si>
  <si>
    <t>Senior Recruiter</t>
  </si>
  <si>
    <t>QA Engineer</t>
  </si>
  <si>
    <t>IT Helpdesk Engineer</t>
  </si>
  <si>
    <t>DevOps Engineer</t>
  </si>
  <si>
    <t>Senior Technical Recruiter</t>
  </si>
  <si>
    <t>Application Support Analyst</t>
  </si>
  <si>
    <t>Senior QA Engineer</t>
  </si>
  <si>
    <t>Executive Vice President</t>
  </si>
  <si>
    <t>Human Resource Manager</t>
  </si>
  <si>
    <t>Dot Net Developer</t>
  </si>
  <si>
    <t>Human Resources Director</t>
  </si>
  <si>
    <t>Junior  Application Developer</t>
  </si>
  <si>
    <t>Immigration Paralegal</t>
  </si>
  <si>
    <t>Senior Front End Developer</t>
  </si>
  <si>
    <t>UX Director</t>
  </si>
  <si>
    <t>Client Associate</t>
  </si>
  <si>
    <t>Delivery Director</t>
  </si>
  <si>
    <t>Blockchain Developer</t>
  </si>
  <si>
    <t>Associate, Application Development</t>
  </si>
  <si>
    <t>Technical Director</t>
  </si>
  <si>
    <t>IT Operations Coordinator</t>
  </si>
  <si>
    <t>Visual Designer</t>
  </si>
  <si>
    <t>Senior Full Stack Developer</t>
  </si>
  <si>
    <t>Senior RPA Developer</t>
  </si>
  <si>
    <t>UX Designer</t>
  </si>
  <si>
    <t>Senior Dot Net Developer</t>
  </si>
  <si>
    <t>Senior Associate, User Experience</t>
  </si>
  <si>
    <t>Senior Java Developer</t>
  </si>
  <si>
    <t>Consultant</t>
  </si>
  <si>
    <t>Associate -TA</t>
  </si>
  <si>
    <t>Sr. Immigration Specialist</t>
  </si>
  <si>
    <t>Senior Associate - Talent Acquisition</t>
  </si>
  <si>
    <t>Mainframe Developer</t>
  </si>
  <si>
    <t>Senior Application Developer</t>
  </si>
  <si>
    <t>Delivery CX Director</t>
  </si>
  <si>
    <t>Senior UX Designer</t>
  </si>
  <si>
    <t>Chief Architect, Application Development</t>
  </si>
  <si>
    <t>CX Senior Associate</t>
  </si>
  <si>
    <t>Senior Associate, Platforms</t>
  </si>
  <si>
    <t>CX Manager</t>
  </si>
  <si>
    <t>UX Manager</t>
  </si>
  <si>
    <t>Manager, Application Development</t>
  </si>
  <si>
    <t>UX Associate</t>
  </si>
  <si>
    <t>CM Cloud &amp; Dev Ops</t>
  </si>
  <si>
    <t>CX Associate</t>
  </si>
  <si>
    <t>QA Associate</t>
  </si>
  <si>
    <t>TD, Enterprise Guildmaster</t>
  </si>
  <si>
    <t>Data Analyst</t>
  </si>
  <si>
    <t>Junior Application Support Analyst</t>
  </si>
  <si>
    <t>Quality Assurance Associcate</t>
  </si>
  <si>
    <t>Application Security Engineer</t>
  </si>
  <si>
    <t>C++ Developer</t>
  </si>
  <si>
    <t>Senior .NET Developer</t>
  </si>
  <si>
    <t>Senior Art Director</t>
  </si>
  <si>
    <t>Digital Product Manager</t>
  </si>
  <si>
    <t>Java Developer</t>
  </si>
  <si>
    <t>Senior Associate, Quality Assurance</t>
  </si>
  <si>
    <t>Senior Frontend Engineer</t>
  </si>
  <si>
    <t>Sr. QA Engineer</t>
  </si>
  <si>
    <t>Lead .NET Architect</t>
  </si>
  <si>
    <t>Executive Asst</t>
  </si>
  <si>
    <t>Sr. Marketing Manager</t>
  </si>
  <si>
    <t>UX</t>
  </si>
  <si>
    <t>Sourcer</t>
  </si>
  <si>
    <t>Sr. Associate QA</t>
  </si>
  <si>
    <t>Sr. QE Engineer</t>
  </si>
  <si>
    <t>Scrum Master</t>
  </si>
  <si>
    <t>Sr UX Designer</t>
  </si>
  <si>
    <t>Sr Data Engineer</t>
  </si>
  <si>
    <t>AWS Architect</t>
  </si>
  <si>
    <t>Sr Programmer Analyst</t>
  </si>
  <si>
    <t>Director, Strategy &amp; Solutions</t>
  </si>
  <si>
    <t>Python Developer</t>
  </si>
  <si>
    <t>Sr Front End Developer</t>
  </si>
  <si>
    <t>Senior QA</t>
  </si>
  <si>
    <t>Technical Director/Site Manager</t>
  </si>
  <si>
    <t>Data Engineer</t>
  </si>
  <si>
    <t>Java Engineer</t>
  </si>
  <si>
    <t>Senior Product Manager</t>
  </si>
  <si>
    <t>Senior Content Manager</t>
  </si>
  <si>
    <t>Senior BA</t>
  </si>
  <si>
    <t>Developer</t>
  </si>
  <si>
    <t>Sitecore Manager</t>
  </si>
  <si>
    <t>Lead UX Designer</t>
  </si>
  <si>
    <t>UX Lead Designer</t>
  </si>
  <si>
    <t>System Administrator</t>
  </si>
  <si>
    <t xml:space="preserve">Business Developemnt </t>
  </si>
  <si>
    <t>Community Mgr/Delivery Enablement Mgr</t>
  </si>
  <si>
    <t>Sr. Technical Project Manager</t>
  </si>
  <si>
    <t>Developer Intern</t>
  </si>
  <si>
    <t>Senior Data Engineer</t>
  </si>
  <si>
    <t>Technical Project Manager</t>
  </si>
  <si>
    <t>Sales Executive</t>
  </si>
  <si>
    <t>Senior Perl Developer</t>
  </si>
  <si>
    <t>Senior Programmer</t>
  </si>
  <si>
    <t>TECHNOLOGY DIRECTOR</t>
  </si>
  <si>
    <t>REGIONAL TALENT DEVELOPMENT</t>
  </si>
  <si>
    <t>COMMUNICATION ANALYST</t>
  </si>
  <si>
    <t>GENERAL DIRECTOR</t>
  </si>
  <si>
    <t>COMMUNICATION MANAGER</t>
  </si>
  <si>
    <t>HR HEAD AND RECRUITING</t>
  </si>
  <si>
    <t>COMMUNITY MANAGER</t>
  </si>
  <si>
    <t>SALES OPERATIONS</t>
  </si>
  <si>
    <t>HR ANALYST</t>
  </si>
  <si>
    <t xml:space="preserve">DELIVERY DIRECTOR </t>
  </si>
  <si>
    <t>CONTENT MANAGER</t>
  </si>
  <si>
    <t>IT SUPPORT SPECIALIST*</t>
  </si>
  <si>
    <t>ACCOUNTANT ANALYST</t>
  </si>
  <si>
    <t>DIGITAL DESIGNER</t>
  </si>
  <si>
    <t>COMMUNICATIONS ANALYST</t>
  </si>
  <si>
    <t>ADMINISTRATIVE</t>
  </si>
  <si>
    <t>UX LEAD</t>
  </si>
  <si>
    <t>Client</t>
  </si>
  <si>
    <t>Paul</t>
  </si>
  <si>
    <t>Kelly</t>
  </si>
  <si>
    <t>Max</t>
  </si>
  <si>
    <t>Gibson</t>
  </si>
  <si>
    <t>Deirdre</t>
  </si>
  <si>
    <t>Burgess</t>
  </si>
  <si>
    <t>Blake</t>
  </si>
  <si>
    <t>Knox</t>
  </si>
  <si>
    <t>Stephen</t>
  </si>
  <si>
    <t>Ogden</t>
  </si>
  <si>
    <t>Dominic</t>
  </si>
  <si>
    <t>Lee</t>
  </si>
  <si>
    <t>Peter</t>
  </si>
  <si>
    <t>Davies</t>
  </si>
  <si>
    <t>Lily</t>
  </si>
  <si>
    <t>King</t>
  </si>
  <si>
    <t>Megan</t>
  </si>
  <si>
    <t>Jackson</t>
  </si>
  <si>
    <t>Edward</t>
  </si>
  <si>
    <t>Anderson</t>
  </si>
  <si>
    <t>Anne</t>
  </si>
  <si>
    <t>Hardacre</t>
  </si>
  <si>
    <t>Dorothy</t>
  </si>
  <si>
    <t>Clarkson</t>
  </si>
  <si>
    <t>City</t>
  </si>
  <si>
    <t>Vancouver, BC</t>
  </si>
  <si>
    <t>Camino</t>
  </si>
  <si>
    <t>Roanoke</t>
  </si>
  <si>
    <t>Texas</t>
  </si>
  <si>
    <t>Irving</t>
  </si>
  <si>
    <t>Denver</t>
  </si>
  <si>
    <t>California</t>
  </si>
  <si>
    <t>Barrington</t>
  </si>
  <si>
    <t>Los Angeles</t>
  </si>
  <si>
    <t>West Palm Beach</t>
  </si>
  <si>
    <t>Phoenix</t>
  </si>
  <si>
    <t>WFH/California</t>
  </si>
  <si>
    <t>ARGENTINA</t>
  </si>
  <si>
    <t>BUENOS AIRES</t>
  </si>
  <si>
    <t>Romania</t>
  </si>
  <si>
    <t>Cluj-Napoca</t>
  </si>
  <si>
    <t>Baia Mare</t>
  </si>
  <si>
    <t>Timisoara</t>
  </si>
  <si>
    <t>Bucuresti</t>
  </si>
  <si>
    <t>Iasi</t>
  </si>
  <si>
    <t>Remote</t>
  </si>
  <si>
    <t>India</t>
  </si>
  <si>
    <t>Mysore</t>
  </si>
  <si>
    <t>Bangalore</t>
  </si>
  <si>
    <t>Hyderabad</t>
  </si>
  <si>
    <t>Cochin</t>
  </si>
  <si>
    <t>Pune</t>
  </si>
  <si>
    <t>Trivandrum</t>
  </si>
  <si>
    <t>Kochi</t>
  </si>
  <si>
    <t>Ahmedabad</t>
  </si>
  <si>
    <t>Australia</t>
  </si>
  <si>
    <t>Melbourne</t>
  </si>
  <si>
    <t>Brisbane</t>
  </si>
  <si>
    <t>Sydney</t>
  </si>
  <si>
    <t>Perth</t>
  </si>
  <si>
    <t>Brazil</t>
  </si>
  <si>
    <t>Sao Paulo</t>
  </si>
  <si>
    <t>Americas</t>
  </si>
  <si>
    <t>APAC</t>
  </si>
  <si>
    <t>Europe</t>
  </si>
  <si>
    <t>Org</t>
  </si>
  <si>
    <t>Corporate</t>
  </si>
  <si>
    <t>Support</t>
  </si>
  <si>
    <t>Delivery</t>
  </si>
  <si>
    <t>DelA</t>
  </si>
  <si>
    <t>DelB</t>
  </si>
  <si>
    <t>DelC</t>
  </si>
  <si>
    <t>DelD</t>
  </si>
  <si>
    <t>DelOpsA</t>
  </si>
  <si>
    <t>DelOpsB</t>
  </si>
  <si>
    <t>DelOpsC</t>
  </si>
  <si>
    <t>DelOpsD</t>
  </si>
  <si>
    <t>Shared Services</t>
  </si>
  <si>
    <t>Executive</t>
  </si>
  <si>
    <t>For conditional drop down list in Client</t>
  </si>
  <si>
    <t>DeliveryOps</t>
  </si>
  <si>
    <t>Manager Names</t>
  </si>
  <si>
    <t>paul.kelly@softvision.com</t>
  </si>
  <si>
    <t>max.gibson@softvision.com</t>
  </si>
  <si>
    <t>deirdre.burgess@softvision.com</t>
  </si>
  <si>
    <t>blake.knox@softvision.com</t>
  </si>
  <si>
    <t>stephen.ogden@softvision.com</t>
  </si>
  <si>
    <t>dominic.lee@softvision.com</t>
  </si>
  <si>
    <t>peter.davies@softvision.com</t>
  </si>
  <si>
    <t>lily.king@softvision.com</t>
  </si>
  <si>
    <t>megan.jackson@softvision.com</t>
  </si>
  <si>
    <t>edward.anderson@softvision.com</t>
  </si>
  <si>
    <t>Attrition Reason</t>
  </si>
  <si>
    <t>Better opportunity</t>
  </si>
  <si>
    <t>Better compensation</t>
  </si>
  <si>
    <t>Personal reasons</t>
  </si>
  <si>
    <t>Medical reasons</t>
  </si>
  <si>
    <t>Voluntary</t>
  </si>
  <si>
    <t>Performance</t>
  </si>
  <si>
    <t>Project end</t>
  </si>
  <si>
    <t>Disciplinary Action</t>
  </si>
  <si>
    <t>Involuntary</t>
  </si>
  <si>
    <t>Company transfer</t>
  </si>
  <si>
    <t>NA</t>
  </si>
  <si>
    <t>Employment Type</t>
  </si>
  <si>
    <t>Full time employee</t>
  </si>
  <si>
    <t>Contractor</t>
  </si>
  <si>
    <t>Citizen</t>
  </si>
  <si>
    <t>Permanent Resident</t>
  </si>
  <si>
    <t>Work Permit</t>
  </si>
  <si>
    <t>Lucas</t>
  </si>
  <si>
    <t>Reid</t>
  </si>
  <si>
    <t>Julian</t>
  </si>
  <si>
    <t>White</t>
  </si>
  <si>
    <t>Parsons</t>
  </si>
  <si>
    <t>Liam</t>
  </si>
  <si>
    <t>Hannah</t>
  </si>
  <si>
    <t>Harry</t>
  </si>
  <si>
    <t>Bower</t>
  </si>
  <si>
    <t>Baker</t>
  </si>
  <si>
    <t>Claire</t>
  </si>
  <si>
    <t>Bell</t>
  </si>
  <si>
    <t>Hodges</t>
  </si>
  <si>
    <t>Cornish</t>
  </si>
  <si>
    <t>Victor</t>
  </si>
  <si>
    <t>Wallace</t>
  </si>
  <si>
    <t>Michael</t>
  </si>
  <si>
    <t>Graham</t>
  </si>
  <si>
    <t>Emily</t>
  </si>
  <si>
    <t>Mackenzie</t>
  </si>
  <si>
    <t>Benjamin</t>
  </si>
  <si>
    <t>Roberts</t>
  </si>
  <si>
    <t>Leah</t>
  </si>
  <si>
    <t>Sally</t>
  </si>
  <si>
    <t>Langdon</t>
  </si>
  <si>
    <t>Rachel</t>
  </si>
  <si>
    <t>Grant</t>
  </si>
  <si>
    <t>Hudson</t>
  </si>
  <si>
    <t>Ball</t>
  </si>
  <si>
    <t>Michelle</t>
  </si>
  <si>
    <t>Glover</t>
  </si>
  <si>
    <t>Dylan</t>
  </si>
  <si>
    <t>Dan</t>
  </si>
  <si>
    <t>Penelope</t>
  </si>
  <si>
    <t>Lewis</t>
  </si>
  <si>
    <t>Colin</t>
  </si>
  <si>
    <t>Arnold</t>
  </si>
  <si>
    <t>Abraham</t>
  </si>
  <si>
    <t>Lillian</t>
  </si>
  <si>
    <t>Simpson</t>
  </si>
  <si>
    <t>Hart</t>
  </si>
  <si>
    <t>Joanne</t>
  </si>
  <si>
    <t>Martin</t>
  </si>
  <si>
    <t>Melanie</t>
  </si>
  <si>
    <t>Carr</t>
  </si>
  <si>
    <t>Boris</t>
  </si>
  <si>
    <t>Hill</t>
  </si>
  <si>
    <t>Ava</t>
  </si>
  <si>
    <t>Gavin</t>
  </si>
  <si>
    <t>Luke</t>
  </si>
  <si>
    <t>Johnston</t>
  </si>
  <si>
    <t>James</t>
  </si>
  <si>
    <t>Smith</t>
  </si>
  <si>
    <t>Alan</t>
  </si>
  <si>
    <t>Oliver</t>
  </si>
  <si>
    <t>Adam</t>
  </si>
  <si>
    <t>Mackay</t>
  </si>
  <si>
    <t>Ferguson</t>
  </si>
  <si>
    <t>Keith</t>
  </si>
  <si>
    <t>Diane</t>
  </si>
  <si>
    <t>Una</t>
  </si>
  <si>
    <t>Ryan</t>
  </si>
  <si>
    <t>Eric</t>
  </si>
  <si>
    <t>Forsyth</t>
  </si>
  <si>
    <t>Avery</t>
  </si>
  <si>
    <t>Gray</t>
  </si>
  <si>
    <t>Madeleine</t>
  </si>
  <si>
    <t>Scott</t>
  </si>
  <si>
    <t>Andrew</t>
  </si>
  <si>
    <t>Randall</t>
  </si>
  <si>
    <t>Felicity</t>
  </si>
  <si>
    <t>Metcalfe</t>
  </si>
  <si>
    <t>Sr.</t>
  </si>
  <si>
    <t>Exit</t>
  </si>
  <si>
    <t>Entry</t>
  </si>
  <si>
    <t>Month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</si>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</sst>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/>
    <xf numFmtId="15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5" fontId="1" fillId="2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5" fontId="0" fillId="0" borderId="8" xfId="0" applyNumberFormat="1" applyBorder="1"/>
    <xf numFmtId="0" fontId="0" fillId="0" borderId="9" xfId="0" applyBorder="1"/>
    <xf numFmtId="164" fontId="0" fillId="0" borderId="2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mmm\-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R%20Dashboard_v1%20-%20Amer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</sheetNames>
    <sheetDataSet>
      <sheetData sheetId="0"/>
      <sheetData sheetId="1">
        <row r="1">
          <cell r="Y1" t="str">
            <v>Attrition Reason</v>
          </cell>
        </row>
        <row r="2">
          <cell r="Y2" t="str">
            <v>Better opportunity</v>
          </cell>
          <cell r="Z2" t="str">
            <v>Voluntary</v>
          </cell>
        </row>
        <row r="3">
          <cell r="Y3" t="str">
            <v>Better compensation</v>
          </cell>
          <cell r="Z3" t="str">
            <v>Voluntary</v>
          </cell>
        </row>
        <row r="4">
          <cell r="Y4" t="str">
            <v>Personal reasons</v>
          </cell>
          <cell r="Z4" t="str">
            <v>Voluntary</v>
          </cell>
        </row>
        <row r="5">
          <cell r="Y5" t="str">
            <v>Medical reasons</v>
          </cell>
          <cell r="Z5" t="str">
            <v>Voluntary</v>
          </cell>
        </row>
        <row r="6">
          <cell r="Y6" t="str">
            <v>Performance</v>
          </cell>
          <cell r="Z6" t="str">
            <v>Involuntary</v>
          </cell>
        </row>
        <row r="7">
          <cell r="Y7" t="str">
            <v>Project end</v>
          </cell>
          <cell r="Z7" t="str">
            <v>Involuntary</v>
          </cell>
        </row>
        <row r="8">
          <cell r="Y8" t="str">
            <v>Disciplinary Action</v>
          </cell>
          <cell r="Z8" t="str">
            <v>Involuntary</v>
          </cell>
        </row>
        <row r="9">
          <cell r="Y9" t="str">
            <v>Company transfer</v>
          </cell>
          <cell r="Z9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V51" totalsRowShown="0" headerRowDxfId="29" headerRowBorderDxfId="28" tableBorderDxfId="27" totalsRowBorderDxfId="26">
  <autoFilter ref="A1:V51"/>
  <tableColumns count="22">
    <tableColumn id="1" name="Sr. No." dataDxfId="25"/>
    <tableColumn id="22" name="Month" dataDxfId="24"/>
    <tableColumn id="2" name="EMP ID" dataDxfId="23"/>
    <tableColumn id="3" name="EMP Email" dataDxfId="22">
      <calculatedColumnFormula>IF(ISBLANK(E2),"",LOWER(E2&amp;"."&amp;F2&amp;"@softvision.com"))</calculatedColumnFormula>
    </tableColumn>
    <tableColumn id="4" name="F_Name" dataDxfId="21"/>
    <tableColumn id="5" name="L_Name" dataDxfId="20"/>
    <tableColumn id="6" name="Full Name" dataDxfId="19">
      <calculatedColumnFormula>IF(ISBLANK(E2),"",TRIM(PROPER(F2&amp;", "&amp;E2)))</calculatedColumnFormula>
    </tableColumn>
    <tableColumn id="7" name="Studio" dataDxfId="18"/>
    <tableColumn id="8" name="Country" dataDxfId="17">
      <calculatedColumnFormula>IF(ISBLANK($H2),"",IFERROR(VLOOKUP($H2,lists!$B:$D,2,FALSE),"Check Studio value"))</calculatedColumnFormula>
    </tableColumn>
    <tableColumn id="9" name="Date of Hire" dataDxfId="16"/>
    <tableColumn id="10" name="Job Title" dataDxfId="15"/>
    <tableColumn id="11" name="Org" dataDxfId="14">
      <calculatedColumnFormula>IF(ISBLANK(K2),"",IFERROR(VLOOKUP(K2,lists!$F:$G,2,FALSE),""))</calculatedColumnFormula>
    </tableColumn>
    <tableColumn id="12" name="Client" dataDxfId="13"/>
    <tableColumn id="13" name="Manager Email" dataDxfId="12">
      <calculatedColumnFormula>IF(ISBLANK($M2),"",IFERROR(VLOOKUP($M2,lists!$R:$W,2,FALSE),"Check Client value"))</calculatedColumnFormula>
    </tableColumn>
    <tableColumn id="14" name="Manager EMP ID" dataDxfId="11">
      <calculatedColumnFormula>IF(ISBLANK($M2),"",IFERROR(VLOOKUP($M2,lists!$R:$W,6,FALSE),"Check Client value"))</calculatedColumnFormula>
    </tableColumn>
    <tableColumn id="15" name="Manager Name" dataDxfId="10">
      <calculatedColumnFormula>IF(ISBLANK($M2),"",IFERROR(VLOOKUP($M2,lists!$R:$W,5,FALSE),"Check Client value"))</calculatedColumnFormula>
    </tableColumn>
    <tableColumn id="16" name="Type of movement" dataDxfId="9"/>
    <tableColumn id="17" name="Date of Exit" dataDxfId="8"/>
    <tableColumn id="18" name="Reason for Leaving" dataDxfId="7">
      <calculatedColumnFormula>IF(ISBLANK(Q2),"",IF(Q2="Entry","-","Please enter details"))</calculatedColumnFormula>
    </tableColumn>
    <tableColumn id="19" name="Attrition Type" dataDxfId="6">
      <calculatedColumnFormula>IF(ISBLANK(Q2),"",IF(Q2="Entry","-",VLOOKUP(S2,[1]lists!$Y:$Z,2,FALSE)))</calculatedColumnFormula>
    </tableColumn>
    <tableColumn id="20" name="Employment type" dataDxfId="5"/>
    <tableColumn id="21" name="Work Authorisa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1"/>
  <sheetViews>
    <sheetView tabSelected="1" workbookViewId="0">
      <pane xSplit="10" ySplit="1" topLeftCell="T33" activePane="bottomRight" state="frozen"/>
      <selection pane="topRight" activeCell="K1" sqref="K1"/>
      <selection pane="bottomLeft" activeCell="A2" sqref="A2"/>
      <selection pane="bottomRight" activeCell="V51" sqref="V51"/>
    </sheetView>
  </sheetViews>
  <sheetFormatPr defaultRowHeight="15" x14ac:dyDescent="0.25"/>
  <cols>
    <col min="3" max="3" width="9.42578125" customWidth="1"/>
    <col min="4" max="4" width="12.42578125" customWidth="1"/>
    <col min="5" max="5" width="10.42578125" customWidth="1"/>
    <col min="6" max="6" width="10.28515625" customWidth="1"/>
    <col min="7" max="7" width="17.42578125" bestFit="1" customWidth="1"/>
    <col min="9" max="9" width="10.140625" customWidth="1"/>
    <col min="10" max="10" width="13.7109375" style="2" customWidth="1"/>
    <col min="11" max="11" width="10.5703125" customWidth="1"/>
    <col min="14" max="14" width="16.28515625" customWidth="1"/>
    <col min="15" max="15" width="17.7109375" customWidth="1"/>
    <col min="16" max="16" width="16.7109375" customWidth="1"/>
    <col min="17" max="17" width="19.85546875" customWidth="1"/>
    <col min="18" max="18" width="13.28515625" style="2" customWidth="1"/>
    <col min="19" max="19" width="19.7109375" customWidth="1"/>
    <col min="20" max="20" width="15.42578125" customWidth="1"/>
    <col min="21" max="21" width="18.85546875" customWidth="1"/>
    <col min="22" max="22" width="20.5703125" customWidth="1"/>
  </cols>
  <sheetData>
    <row r="1" spans="1:22" s="1" customFormat="1" x14ac:dyDescent="0.25">
      <c r="A1" s="7" t="s">
        <v>0</v>
      </c>
      <c r="B1" s="8" t="s">
        <v>501</v>
      </c>
      <c r="C1" s="8" t="s">
        <v>1</v>
      </c>
      <c r="D1" s="9" t="s">
        <v>2</v>
      </c>
      <c r="E1" s="8" t="s">
        <v>3</v>
      </c>
      <c r="F1" s="8" t="s">
        <v>4</v>
      </c>
      <c r="G1" s="9" t="s">
        <v>11</v>
      </c>
      <c r="H1" s="8" t="s">
        <v>16</v>
      </c>
      <c r="I1" s="9" t="s">
        <v>12</v>
      </c>
      <c r="J1" s="10" t="s">
        <v>5</v>
      </c>
      <c r="K1" s="8" t="s">
        <v>7</v>
      </c>
      <c r="L1" s="9" t="s">
        <v>381</v>
      </c>
      <c r="M1" s="8" t="s">
        <v>315</v>
      </c>
      <c r="N1" s="9" t="s">
        <v>8</v>
      </c>
      <c r="O1" s="9" t="s">
        <v>9</v>
      </c>
      <c r="P1" s="9" t="s">
        <v>10</v>
      </c>
      <c r="Q1" s="8" t="s">
        <v>14</v>
      </c>
      <c r="R1" s="10" t="s">
        <v>6</v>
      </c>
      <c r="S1" s="8" t="s">
        <v>15</v>
      </c>
      <c r="T1" s="9" t="s">
        <v>17</v>
      </c>
      <c r="U1" s="9" t="s">
        <v>18</v>
      </c>
      <c r="V1" s="11" t="s">
        <v>19</v>
      </c>
    </row>
    <row r="2" spans="1:22" x14ac:dyDescent="0.25">
      <c r="A2" s="5">
        <v>1</v>
      </c>
      <c r="B2" s="16">
        <v>43556</v>
      </c>
      <c r="C2" s="4">
        <v>200001</v>
      </c>
      <c r="D2" s="4" t="str">
        <f>IF(ISBLANK(E2),"",LOWER(E2&amp;"."&amp;F2&amp;"@softvision.com"))</f>
        <v>harry.bower@softvision.com</v>
      </c>
      <c r="E2" s="4" t="s">
        <v>433</v>
      </c>
      <c r="F2" s="4" t="s">
        <v>434</v>
      </c>
      <c r="G2" s="4" t="str">
        <f>IF(ISBLANK(E2),"",TRIM(PROPER(F2&amp;", "&amp;E2)))</f>
        <v>Bower, Harry</v>
      </c>
      <c r="H2" s="4" t="s">
        <v>363</v>
      </c>
      <c r="I2" s="4" t="str">
        <f>IF(ISBLANK($H2),"",IFERROR(VLOOKUP($H2,lists!$B:$D,2,FALSE),"Check Studio value"))</f>
        <v>India</v>
      </c>
      <c r="J2" s="3">
        <v>43570</v>
      </c>
      <c r="K2" s="4" t="s">
        <v>213</v>
      </c>
      <c r="L2" s="4" t="str">
        <f>IF(ISBLANK(K2),"",IFERROR(VLOOKUP(K2,lists!$F:$G,2,FALSE),""))</f>
        <v>Corporate</v>
      </c>
      <c r="M2" s="4" t="s">
        <v>394</v>
      </c>
      <c r="N2" s="4" t="str">
        <f>IF(ISBLANK($M2),"",IFERROR(VLOOKUP($M2,lists!$R:$W,2,FALSE),"Check Client value"))</f>
        <v>edward.anderson@softvision.com</v>
      </c>
      <c r="O2" s="4">
        <f>IF(ISBLANK($M2),"",IFERROR(VLOOKUP($M2,lists!$R:$W,6,FALSE),"Check Client value"))</f>
        <v>109010</v>
      </c>
      <c r="P2" s="4" t="str">
        <f>IF(ISBLANK($M2),"",IFERROR(VLOOKUP($M2,lists!$R:$W,5,FALSE),"Check Client value"))</f>
        <v>Anderson, Edward</v>
      </c>
      <c r="Q2" s="4" t="s">
        <v>500</v>
      </c>
      <c r="R2" s="3" t="s">
        <v>502</v>
      </c>
      <c r="S2" s="4" t="str">
        <f>IF(ISBLANK(Q2),"",IF(Q2="Entry","-","Please enter details"))</f>
        <v>-</v>
      </c>
      <c r="T2" s="4" t="str">
        <f>IF(ISBLANK(Q2),"",IF(Q2="Entry","-",VLOOKUP(S2,[1]lists!$Y:$Z,2,FALSE)))</f>
        <v>-</v>
      </c>
      <c r="U2" s="4" t="s">
        <v>421</v>
      </c>
      <c r="V2" s="6" t="s">
        <v>423</v>
      </c>
    </row>
    <row r="3" spans="1:22" x14ac:dyDescent="0.25">
      <c r="A3" s="5">
        <v>2</v>
      </c>
      <c r="B3" s="16">
        <v>43556</v>
      </c>
      <c r="C3" s="4">
        <v>200002</v>
      </c>
      <c r="D3" s="4" t="str">
        <f t="shared" ref="D3:D51" si="0">IF(ISBLANK(E3),"",LOWER(E3&amp;"."&amp;F3&amp;"@softvision.com"))</f>
        <v>max.clarkson@softvision.com</v>
      </c>
      <c r="E3" s="4" t="s">
        <v>318</v>
      </c>
      <c r="F3" s="4" t="s">
        <v>339</v>
      </c>
      <c r="G3" s="4" t="str">
        <f t="shared" ref="G3:G51" si="1">IF(ISBLANK(E3),"",TRIM(PROPER(F3&amp;", "&amp;E3)))</f>
        <v>Clarkson, Max</v>
      </c>
      <c r="H3" s="4" t="s">
        <v>363</v>
      </c>
      <c r="I3" s="4" t="str">
        <f>IF(ISBLANK($H3),"",IFERROR(VLOOKUP($H3,lists!$B:$D,2,FALSE),"Check Studio value"))</f>
        <v>India</v>
      </c>
      <c r="J3" s="3">
        <v>43572</v>
      </c>
      <c r="K3" s="4" t="s">
        <v>215</v>
      </c>
      <c r="L3" s="4" t="str">
        <f>IF(ISBLANK(K3),"",IFERROR(VLOOKUP(K3,lists!$F:$G,2,FALSE),""))</f>
        <v>Support</v>
      </c>
      <c r="M3" s="4" t="s">
        <v>393</v>
      </c>
      <c r="N3" s="4" t="str">
        <f>IF(ISBLANK($M3),"",IFERROR(VLOOKUP($M3,lists!$R:$W,2,FALSE),"Check Client value"))</f>
        <v>megan.jackson@softvision.com</v>
      </c>
      <c r="O3" s="4">
        <f>IF(ISBLANK($M3),"",IFERROR(VLOOKUP($M3,lists!$R:$W,6,FALSE),"Check Client value"))</f>
        <v>109009</v>
      </c>
      <c r="P3" s="4" t="str">
        <f>IF(ISBLANK($M3),"",IFERROR(VLOOKUP($M3,lists!$R:$W,5,FALSE),"Check Client value"))</f>
        <v>Jackson, Megan</v>
      </c>
      <c r="Q3" s="4" t="s">
        <v>500</v>
      </c>
      <c r="R3" s="3" t="s">
        <v>502</v>
      </c>
      <c r="S3" s="4" t="str">
        <f t="shared" ref="S3:S51" si="2">IF(ISBLANK(Q3),"",IF(Q3="Entry","-","Please enter details"))</f>
        <v>-</v>
      </c>
      <c r="T3" s="4" t="str">
        <f>IF(ISBLANK(Q3),"",IF(Q3="Entry","-",VLOOKUP(S3,[1]lists!$Y:$Z,2,FALSE)))</f>
        <v>-</v>
      </c>
      <c r="U3" s="4" t="s">
        <v>421</v>
      </c>
      <c r="V3" s="6" t="s">
        <v>423</v>
      </c>
    </row>
    <row r="4" spans="1:22" x14ac:dyDescent="0.25">
      <c r="A4" s="5">
        <v>3</v>
      </c>
      <c r="B4" s="16">
        <v>43466</v>
      </c>
      <c r="C4" s="4">
        <v>200003</v>
      </c>
      <c r="D4" s="4" t="str">
        <f t="shared" si="0"/>
        <v>dorothy.baker@softvision.com</v>
      </c>
      <c r="E4" s="4" t="s">
        <v>338</v>
      </c>
      <c r="F4" s="4" t="s">
        <v>435</v>
      </c>
      <c r="G4" s="4" t="str">
        <f t="shared" si="1"/>
        <v>Baker, Dorothy</v>
      </c>
      <c r="H4" s="4" t="s">
        <v>363</v>
      </c>
      <c r="I4" s="4" t="str">
        <f>IF(ISBLANK($H4),"",IFERROR(VLOOKUP($H4,lists!$B:$D,2,FALSE),"Check Studio value"))</f>
        <v>India</v>
      </c>
      <c r="J4" s="3">
        <v>43474</v>
      </c>
      <c r="K4" s="4" t="s">
        <v>125</v>
      </c>
      <c r="L4" s="4" t="str">
        <f>IF(ISBLANK(K4),"",IFERROR(VLOOKUP(K4,lists!$F:$G,2,FALSE),""))</f>
        <v>Support</v>
      </c>
      <c r="M4" s="4" t="s">
        <v>393</v>
      </c>
      <c r="N4" s="4" t="str">
        <f>IF(ISBLANK($M4),"",IFERROR(VLOOKUP($M4,lists!$R:$W,2,FALSE),"Check Client value"))</f>
        <v>megan.jackson@softvision.com</v>
      </c>
      <c r="O4" s="4">
        <f>IF(ISBLANK($M4),"",IFERROR(VLOOKUP($M4,lists!$R:$W,6,FALSE),"Check Client value"))</f>
        <v>109009</v>
      </c>
      <c r="P4" s="4" t="str">
        <f>IF(ISBLANK($M4),"",IFERROR(VLOOKUP($M4,lists!$R:$W,5,FALSE),"Check Client value"))</f>
        <v>Jackson, Megan</v>
      </c>
      <c r="Q4" s="4" t="s">
        <v>500</v>
      </c>
      <c r="R4" s="3" t="s">
        <v>502</v>
      </c>
      <c r="S4" s="4" t="str">
        <f t="shared" si="2"/>
        <v>-</v>
      </c>
      <c r="T4" s="4" t="str">
        <f>IF(ISBLANK(Q4),"",IF(Q4="Entry","-",VLOOKUP(S4,[1]lists!$Y:$Z,2,FALSE)))</f>
        <v>-</v>
      </c>
      <c r="U4" s="4" t="s">
        <v>421</v>
      </c>
      <c r="V4" s="6" t="s">
        <v>423</v>
      </c>
    </row>
    <row r="5" spans="1:22" x14ac:dyDescent="0.25">
      <c r="A5" s="5">
        <v>4</v>
      </c>
      <c r="B5" s="16">
        <v>43678</v>
      </c>
      <c r="C5" s="4">
        <v>200004</v>
      </c>
      <c r="D5" s="4" t="str">
        <f t="shared" si="0"/>
        <v>claire.bell@softvision.com</v>
      </c>
      <c r="E5" s="4" t="s">
        <v>436</v>
      </c>
      <c r="F5" s="4" t="s">
        <v>437</v>
      </c>
      <c r="G5" s="4" t="str">
        <f t="shared" si="1"/>
        <v>Bell, Claire</v>
      </c>
      <c r="H5" s="4" t="s">
        <v>363</v>
      </c>
      <c r="I5" s="4" t="str">
        <f>IF(ISBLANK($H5),"",IFERROR(VLOOKUP($H5,lists!$B:$D,2,FALSE),"Check Studio value"))</f>
        <v>India</v>
      </c>
      <c r="J5" s="3">
        <v>43703</v>
      </c>
      <c r="K5" s="4" t="s">
        <v>179</v>
      </c>
      <c r="L5" s="4" t="str">
        <f>IF(ISBLANK(K5),"",IFERROR(VLOOKUP(K5,lists!$F:$G,2,FALSE),""))</f>
        <v>Delivery</v>
      </c>
      <c r="M5" s="4" t="s">
        <v>385</v>
      </c>
      <c r="N5" s="4" t="str">
        <f>IF(ISBLANK($M5),"",IFERROR(VLOOKUP($M5,lists!$R:$W,2,FALSE),"Check Client value"))</f>
        <v>paul.kelly@softvision.com</v>
      </c>
      <c r="O5" s="4">
        <f>IF(ISBLANK($M5),"",IFERROR(VLOOKUP($M5,lists!$R:$W,6,FALSE),"Check Client value"))</f>
        <v>109001</v>
      </c>
      <c r="P5" s="4" t="str">
        <f>IF(ISBLANK($M5),"",IFERROR(VLOOKUP($M5,lists!$R:$W,5,FALSE),"Check Client value"))</f>
        <v>Kelly, Paul</v>
      </c>
      <c r="Q5" s="4" t="s">
        <v>500</v>
      </c>
      <c r="R5" s="3" t="s">
        <v>502</v>
      </c>
      <c r="S5" s="4" t="str">
        <f t="shared" si="2"/>
        <v>-</v>
      </c>
      <c r="T5" s="4" t="str">
        <f>IF(ISBLANK(Q5),"",IF(Q5="Entry","-",VLOOKUP(S5,[1]lists!$Y:$Z,2,FALSE)))</f>
        <v>-</v>
      </c>
      <c r="U5" s="4" t="s">
        <v>421</v>
      </c>
      <c r="V5" s="6" t="s">
        <v>423</v>
      </c>
    </row>
    <row r="6" spans="1:22" x14ac:dyDescent="0.25">
      <c r="A6" s="5">
        <v>5</v>
      </c>
      <c r="B6" s="16">
        <v>43617</v>
      </c>
      <c r="C6" s="4">
        <v>200005</v>
      </c>
      <c r="D6" s="4" t="str">
        <f t="shared" si="0"/>
        <v>liam.hodges@softvision.com</v>
      </c>
      <c r="E6" s="4" t="s">
        <v>431</v>
      </c>
      <c r="F6" s="4" t="s">
        <v>438</v>
      </c>
      <c r="G6" s="4" t="str">
        <f t="shared" si="1"/>
        <v>Hodges, Liam</v>
      </c>
      <c r="H6" s="4" t="s">
        <v>363</v>
      </c>
      <c r="I6" s="4" t="str">
        <f>IF(ISBLANK($H6),"",IFERROR(VLOOKUP($H6,lists!$B:$D,2,FALSE),"Check Studio value"))</f>
        <v>India</v>
      </c>
      <c r="J6" s="3">
        <v>43638</v>
      </c>
      <c r="K6" s="4" t="s">
        <v>205</v>
      </c>
      <c r="L6" s="4" t="str">
        <f>IF(ISBLANK(K6),"",IFERROR(VLOOKUP(K6,lists!$F:$G,2,FALSE),""))</f>
        <v>Support</v>
      </c>
      <c r="M6" s="4" t="s">
        <v>393</v>
      </c>
      <c r="N6" s="4" t="str">
        <f>IF(ISBLANK($M6),"",IFERROR(VLOOKUP($M6,lists!$R:$W,2,FALSE),"Check Client value"))</f>
        <v>megan.jackson@softvision.com</v>
      </c>
      <c r="O6" s="4">
        <f>IF(ISBLANK($M6),"",IFERROR(VLOOKUP($M6,lists!$R:$W,6,FALSE),"Check Client value"))</f>
        <v>109009</v>
      </c>
      <c r="P6" s="4" t="str">
        <f>IF(ISBLANK($M6),"",IFERROR(VLOOKUP($M6,lists!$R:$W,5,FALSE),"Check Client value"))</f>
        <v>Jackson, Megan</v>
      </c>
      <c r="Q6" s="4" t="s">
        <v>500</v>
      </c>
      <c r="R6" s="3" t="s">
        <v>502</v>
      </c>
      <c r="S6" s="4" t="str">
        <f t="shared" si="2"/>
        <v>-</v>
      </c>
      <c r="T6" s="4" t="str">
        <f>IF(ISBLANK(Q6),"",IF(Q6="Entry","-",VLOOKUP(S6,[1]lists!$Y:$Z,2,FALSE)))</f>
        <v>-</v>
      </c>
      <c r="U6" s="4" t="s">
        <v>421</v>
      </c>
      <c r="V6" s="6" t="s">
        <v>423</v>
      </c>
    </row>
    <row r="7" spans="1:22" x14ac:dyDescent="0.25">
      <c r="A7" s="5">
        <v>6</v>
      </c>
      <c r="B7" s="16">
        <v>43617</v>
      </c>
      <c r="C7" s="4">
        <v>200006</v>
      </c>
      <c r="D7" s="4" t="str">
        <f t="shared" si="0"/>
        <v>stephen.cornish@softvision.com</v>
      </c>
      <c r="E7" s="4" t="s">
        <v>324</v>
      </c>
      <c r="F7" s="4" t="s">
        <v>439</v>
      </c>
      <c r="G7" s="4" t="str">
        <f t="shared" si="1"/>
        <v>Cornish, Stephen</v>
      </c>
      <c r="H7" s="4" t="s">
        <v>363</v>
      </c>
      <c r="I7" s="4" t="str">
        <f>IF(ISBLANK($H7),"",IFERROR(VLOOKUP($H7,lists!$B:$D,2,FALSE),"Check Studio value"))</f>
        <v>India</v>
      </c>
      <c r="J7" s="3">
        <v>43635</v>
      </c>
      <c r="K7" s="4" t="s">
        <v>223</v>
      </c>
      <c r="L7" s="4" t="str">
        <f>IF(ISBLANK(K7),"",IFERROR(VLOOKUP(K7,lists!$F:$G,2,FALSE),""))</f>
        <v>Support</v>
      </c>
      <c r="M7" s="4" t="s">
        <v>393</v>
      </c>
      <c r="N7" s="4" t="str">
        <f>IF(ISBLANK($M7),"",IFERROR(VLOOKUP($M7,lists!$R:$W,2,FALSE),"Check Client value"))</f>
        <v>megan.jackson@softvision.com</v>
      </c>
      <c r="O7" s="4">
        <f>IF(ISBLANK($M7),"",IFERROR(VLOOKUP($M7,lists!$R:$W,6,FALSE),"Check Client value"))</f>
        <v>109009</v>
      </c>
      <c r="P7" s="4" t="str">
        <f>IF(ISBLANK($M7),"",IFERROR(VLOOKUP($M7,lists!$R:$W,5,FALSE),"Check Client value"))</f>
        <v>Jackson, Megan</v>
      </c>
      <c r="Q7" s="4" t="s">
        <v>500</v>
      </c>
      <c r="R7" s="3" t="s">
        <v>502</v>
      </c>
      <c r="S7" s="4" t="str">
        <f t="shared" si="2"/>
        <v>-</v>
      </c>
      <c r="T7" s="4" t="str">
        <f>IF(ISBLANK(Q7),"",IF(Q7="Entry","-",VLOOKUP(S7,[1]lists!$Y:$Z,2,FALSE)))</f>
        <v>-</v>
      </c>
      <c r="U7" s="4" t="s">
        <v>421</v>
      </c>
      <c r="V7" s="6" t="s">
        <v>423</v>
      </c>
    </row>
    <row r="8" spans="1:22" x14ac:dyDescent="0.25">
      <c r="A8" s="5">
        <v>7</v>
      </c>
      <c r="B8" s="16">
        <v>43586</v>
      </c>
      <c r="C8" s="4">
        <v>200007</v>
      </c>
      <c r="D8" s="4" t="str">
        <f t="shared" si="0"/>
        <v>victor.wallace@softvision.com</v>
      </c>
      <c r="E8" s="4" t="s">
        <v>440</v>
      </c>
      <c r="F8" s="4" t="s">
        <v>441</v>
      </c>
      <c r="G8" s="4" t="str">
        <f t="shared" si="1"/>
        <v>Wallace, Victor</v>
      </c>
      <c r="H8" s="4" t="s">
        <v>363</v>
      </c>
      <c r="I8" s="4" t="str">
        <f>IF(ISBLANK($H8),"",IFERROR(VLOOKUP($H8,lists!$B:$D,2,FALSE),"Check Studio value"))</f>
        <v>India</v>
      </c>
      <c r="J8" s="3">
        <v>43591</v>
      </c>
      <c r="K8" s="4" t="s">
        <v>309</v>
      </c>
      <c r="L8" s="4" t="str">
        <f>IF(ISBLANK(K8),"",IFERROR(VLOOKUP(K8,lists!$F:$G,2,FALSE),""))</f>
        <v>Support</v>
      </c>
      <c r="M8" s="4" t="s">
        <v>393</v>
      </c>
      <c r="N8" s="4" t="str">
        <f>IF(ISBLANK($M8),"",IFERROR(VLOOKUP($M8,lists!$R:$W,2,FALSE),"Check Client value"))</f>
        <v>megan.jackson@softvision.com</v>
      </c>
      <c r="O8" s="4">
        <f>IF(ISBLANK($M8),"",IFERROR(VLOOKUP($M8,lists!$R:$W,6,FALSE),"Check Client value"))</f>
        <v>109009</v>
      </c>
      <c r="P8" s="4" t="str">
        <f>IF(ISBLANK($M8),"",IFERROR(VLOOKUP($M8,lists!$R:$W,5,FALSE),"Check Client value"))</f>
        <v>Jackson, Megan</v>
      </c>
      <c r="Q8" s="4" t="s">
        <v>500</v>
      </c>
      <c r="R8" s="3" t="s">
        <v>502</v>
      </c>
      <c r="S8" s="4" t="str">
        <f t="shared" si="2"/>
        <v>-</v>
      </c>
      <c r="T8" s="4" t="str">
        <f>IF(ISBLANK(Q8),"",IF(Q8="Entry","-",VLOOKUP(S8,[1]lists!$Y:$Z,2,FALSE)))</f>
        <v>-</v>
      </c>
      <c r="U8" s="4" t="s">
        <v>421</v>
      </c>
      <c r="V8" s="6" t="s">
        <v>423</v>
      </c>
    </row>
    <row r="9" spans="1:22" x14ac:dyDescent="0.25">
      <c r="A9" s="5">
        <v>8</v>
      </c>
      <c r="B9" s="16">
        <v>43466</v>
      </c>
      <c r="C9" s="4">
        <v>200008</v>
      </c>
      <c r="D9" s="4" t="str">
        <f t="shared" si="0"/>
        <v>michael.graham@softvision.com</v>
      </c>
      <c r="E9" s="4" t="s">
        <v>442</v>
      </c>
      <c r="F9" s="4" t="s">
        <v>443</v>
      </c>
      <c r="G9" s="4" t="str">
        <f t="shared" si="1"/>
        <v>Graham, Michael</v>
      </c>
      <c r="H9" s="4" t="s">
        <v>363</v>
      </c>
      <c r="I9" s="4" t="str">
        <f>IF(ISBLANK($H9),"",IFERROR(VLOOKUP($H9,lists!$B:$D,2,FALSE),"Check Studio value"))</f>
        <v>India</v>
      </c>
      <c r="J9" s="3">
        <v>43467</v>
      </c>
      <c r="K9" s="4" t="s">
        <v>258</v>
      </c>
      <c r="L9" s="4" t="str">
        <f>IF(ISBLANK(K9),"",IFERROR(VLOOKUP(K9,lists!$F:$G,2,FALSE),""))</f>
        <v>Delivery</v>
      </c>
      <c r="M9" s="4" t="s">
        <v>385</v>
      </c>
      <c r="N9" s="4" t="str">
        <f>IF(ISBLANK($M9),"",IFERROR(VLOOKUP($M9,lists!$R:$W,2,FALSE),"Check Client value"))</f>
        <v>paul.kelly@softvision.com</v>
      </c>
      <c r="O9" s="4">
        <f>IF(ISBLANK($M9),"",IFERROR(VLOOKUP($M9,lists!$R:$W,6,FALSE),"Check Client value"))</f>
        <v>109001</v>
      </c>
      <c r="P9" s="4" t="str">
        <f>IF(ISBLANK($M9),"",IFERROR(VLOOKUP($M9,lists!$R:$W,5,FALSE),"Check Client value"))</f>
        <v>Kelly, Paul</v>
      </c>
      <c r="Q9" s="4" t="s">
        <v>500</v>
      </c>
      <c r="R9" s="3" t="s">
        <v>502</v>
      </c>
      <c r="S9" s="4" t="str">
        <f t="shared" si="2"/>
        <v>-</v>
      </c>
      <c r="T9" s="4" t="str">
        <f>IF(ISBLANK(Q9),"",IF(Q9="Entry","-",VLOOKUP(S9,[1]lists!$Y:$Z,2,FALSE)))</f>
        <v>-</v>
      </c>
      <c r="U9" s="4" t="s">
        <v>421</v>
      </c>
      <c r="V9" s="6" t="s">
        <v>423</v>
      </c>
    </row>
    <row r="10" spans="1:22" x14ac:dyDescent="0.25">
      <c r="A10" s="5">
        <v>9</v>
      </c>
      <c r="B10" s="16">
        <v>43586</v>
      </c>
      <c r="C10" s="4">
        <v>200009</v>
      </c>
      <c r="D10" s="4" t="str">
        <f t="shared" si="0"/>
        <v>stephen.clarkson@softvision.com</v>
      </c>
      <c r="E10" s="4" t="s">
        <v>324</v>
      </c>
      <c r="F10" s="4" t="s">
        <v>339</v>
      </c>
      <c r="G10" s="4" t="str">
        <f t="shared" si="1"/>
        <v>Clarkson, Stephen</v>
      </c>
      <c r="H10" s="4" t="s">
        <v>363</v>
      </c>
      <c r="I10" s="4" t="str">
        <f>IF(ISBLANK($H10),"",IFERROR(VLOOKUP($H10,lists!$B:$D,2,FALSE),"Check Studio value"))</f>
        <v>India</v>
      </c>
      <c r="J10" s="3">
        <v>43588</v>
      </c>
      <c r="K10" s="4" t="s">
        <v>280</v>
      </c>
      <c r="L10" s="4" t="str">
        <f>IF(ISBLANK(K10),"",IFERROR(VLOOKUP(K10,lists!$F:$G,2,FALSE),""))</f>
        <v>Delivery</v>
      </c>
      <c r="M10" s="4" t="s">
        <v>385</v>
      </c>
      <c r="N10" s="4" t="str">
        <f>IF(ISBLANK($M10),"",IFERROR(VLOOKUP($M10,lists!$R:$W,2,FALSE),"Check Client value"))</f>
        <v>paul.kelly@softvision.com</v>
      </c>
      <c r="O10" s="4">
        <f>IF(ISBLANK($M10),"",IFERROR(VLOOKUP($M10,lists!$R:$W,6,FALSE),"Check Client value"))</f>
        <v>109001</v>
      </c>
      <c r="P10" s="4" t="str">
        <f>IF(ISBLANK($M10),"",IFERROR(VLOOKUP($M10,lists!$R:$W,5,FALSE),"Check Client value"))</f>
        <v>Kelly, Paul</v>
      </c>
      <c r="Q10" s="4" t="s">
        <v>500</v>
      </c>
      <c r="R10" s="3" t="s">
        <v>502</v>
      </c>
      <c r="S10" s="4" t="str">
        <f t="shared" si="2"/>
        <v>-</v>
      </c>
      <c r="T10" s="4" t="str">
        <f>IF(ISBLANK(Q10),"",IF(Q10="Entry","-",VLOOKUP(S10,[1]lists!$Y:$Z,2,FALSE)))</f>
        <v>-</v>
      </c>
      <c r="U10" s="4" t="s">
        <v>421</v>
      </c>
      <c r="V10" s="6" t="s">
        <v>423</v>
      </c>
    </row>
    <row r="11" spans="1:22" x14ac:dyDescent="0.25">
      <c r="A11" s="5">
        <v>10</v>
      </c>
      <c r="B11" s="16">
        <v>43678</v>
      </c>
      <c r="C11" s="4">
        <v>200010</v>
      </c>
      <c r="D11" s="4" t="str">
        <f t="shared" si="0"/>
        <v>emily.mackenzie@softvision.com</v>
      </c>
      <c r="E11" s="4" t="s">
        <v>444</v>
      </c>
      <c r="F11" s="4" t="s">
        <v>445</v>
      </c>
      <c r="G11" s="4" t="str">
        <f t="shared" si="1"/>
        <v>Mackenzie, Emily</v>
      </c>
      <c r="H11" s="4" t="s">
        <v>363</v>
      </c>
      <c r="I11" s="4" t="str">
        <f>IF(ISBLANK($H11),"",IFERROR(VLOOKUP($H11,lists!$B:$D,2,FALSE),"Check Studio value"))</f>
        <v>India</v>
      </c>
      <c r="J11" s="3">
        <v>43701</v>
      </c>
      <c r="K11" s="4" t="s">
        <v>128</v>
      </c>
      <c r="L11" s="4" t="str">
        <f>IF(ISBLANK(K11),"",IFERROR(VLOOKUP(K11,lists!$F:$G,2,FALSE),""))</f>
        <v>Delivery</v>
      </c>
      <c r="M11" s="4" t="s">
        <v>385</v>
      </c>
      <c r="N11" s="4" t="str">
        <f>IF(ISBLANK($M11),"",IFERROR(VLOOKUP($M11,lists!$R:$W,2,FALSE),"Check Client value"))</f>
        <v>paul.kelly@softvision.com</v>
      </c>
      <c r="O11" s="4">
        <f>IF(ISBLANK($M11),"",IFERROR(VLOOKUP($M11,lists!$R:$W,6,FALSE),"Check Client value"))</f>
        <v>109001</v>
      </c>
      <c r="P11" s="4" t="str">
        <f>IF(ISBLANK($M11),"",IFERROR(VLOOKUP($M11,lists!$R:$W,5,FALSE),"Check Client value"))</f>
        <v>Kelly, Paul</v>
      </c>
      <c r="Q11" s="4" t="s">
        <v>500</v>
      </c>
      <c r="R11" s="3" t="s">
        <v>502</v>
      </c>
      <c r="S11" s="4" t="str">
        <f t="shared" si="2"/>
        <v>-</v>
      </c>
      <c r="T11" s="4" t="str">
        <f>IF(ISBLANK(Q11),"",IF(Q11="Entry","-",VLOOKUP(S11,[1]lists!$Y:$Z,2,FALSE)))</f>
        <v>-</v>
      </c>
      <c r="U11" s="4" t="s">
        <v>421</v>
      </c>
      <c r="V11" s="6" t="s">
        <v>423</v>
      </c>
    </row>
    <row r="12" spans="1:22" x14ac:dyDescent="0.25">
      <c r="A12" s="5">
        <v>11</v>
      </c>
      <c r="B12" s="16">
        <v>43678</v>
      </c>
      <c r="C12" s="4">
        <v>200011</v>
      </c>
      <c r="D12" s="4" t="str">
        <f t="shared" si="0"/>
        <v>benjamin.roberts@softvision.com</v>
      </c>
      <c r="E12" s="4" t="s">
        <v>446</v>
      </c>
      <c r="F12" s="4" t="s">
        <v>447</v>
      </c>
      <c r="G12" s="4" t="str">
        <f t="shared" si="1"/>
        <v>Roberts, Benjamin</v>
      </c>
      <c r="H12" s="4" t="s">
        <v>363</v>
      </c>
      <c r="I12" s="4" t="str">
        <f>IF(ISBLANK($H12),"",IFERROR(VLOOKUP($H12,lists!$B:$D,2,FALSE),"Check Studio value"))</f>
        <v>India</v>
      </c>
      <c r="J12" s="3">
        <v>43682</v>
      </c>
      <c r="K12" s="4" t="s">
        <v>214</v>
      </c>
      <c r="L12" s="4" t="str">
        <f>IF(ISBLANK(K12),"",IFERROR(VLOOKUP(K12,lists!$F:$G,2,FALSE),""))</f>
        <v>Delivery</v>
      </c>
      <c r="M12" s="4" t="s">
        <v>385</v>
      </c>
      <c r="N12" s="4" t="str">
        <f>IF(ISBLANK($M12),"",IFERROR(VLOOKUP($M12,lists!$R:$W,2,FALSE),"Check Client value"))</f>
        <v>paul.kelly@softvision.com</v>
      </c>
      <c r="O12" s="4">
        <f>IF(ISBLANK($M12),"",IFERROR(VLOOKUP($M12,lists!$R:$W,6,FALSE),"Check Client value"))</f>
        <v>109001</v>
      </c>
      <c r="P12" s="4" t="str">
        <f>IF(ISBLANK($M12),"",IFERROR(VLOOKUP($M12,lists!$R:$W,5,FALSE),"Check Client value"))</f>
        <v>Kelly, Paul</v>
      </c>
      <c r="Q12" s="4" t="s">
        <v>500</v>
      </c>
      <c r="R12" s="3" t="s">
        <v>502</v>
      </c>
      <c r="S12" s="4" t="str">
        <f t="shared" si="2"/>
        <v>-</v>
      </c>
      <c r="T12" s="4" t="str">
        <f>IF(ISBLANK(Q12),"",IF(Q12="Entry","-",VLOOKUP(S12,[1]lists!$Y:$Z,2,FALSE)))</f>
        <v>-</v>
      </c>
      <c r="U12" s="4" t="s">
        <v>421</v>
      </c>
      <c r="V12" s="6" t="s">
        <v>423</v>
      </c>
    </row>
    <row r="13" spans="1:22" x14ac:dyDescent="0.25">
      <c r="A13" s="5">
        <v>12</v>
      </c>
      <c r="B13" s="16">
        <v>43497</v>
      </c>
      <c r="C13" s="4">
        <v>200012</v>
      </c>
      <c r="D13" s="4" t="str">
        <f t="shared" si="0"/>
        <v>leah.blake@softvision.com</v>
      </c>
      <c r="E13" s="4" t="s">
        <v>448</v>
      </c>
      <c r="F13" s="4" t="s">
        <v>322</v>
      </c>
      <c r="G13" s="4" t="str">
        <f t="shared" si="1"/>
        <v>Blake, Leah</v>
      </c>
      <c r="H13" s="4" t="s">
        <v>363</v>
      </c>
      <c r="I13" s="4" t="str">
        <f>IF(ISBLANK($H13),"",IFERROR(VLOOKUP($H13,lists!$B:$D,2,FALSE),"Check Studio value"))</f>
        <v>India</v>
      </c>
      <c r="J13" s="3">
        <v>43516</v>
      </c>
      <c r="K13" s="4" t="s">
        <v>251</v>
      </c>
      <c r="L13" s="4" t="str">
        <f>IF(ISBLANK(K13),"",IFERROR(VLOOKUP(K13,lists!$F:$G,2,FALSE),""))</f>
        <v>Delivery</v>
      </c>
      <c r="M13" s="4" t="s">
        <v>385</v>
      </c>
      <c r="N13" s="4" t="str">
        <f>IF(ISBLANK($M13),"",IFERROR(VLOOKUP($M13,lists!$R:$W,2,FALSE),"Check Client value"))</f>
        <v>paul.kelly@softvision.com</v>
      </c>
      <c r="O13" s="4">
        <f>IF(ISBLANK($M13),"",IFERROR(VLOOKUP($M13,lists!$R:$W,6,FALSE),"Check Client value"))</f>
        <v>109001</v>
      </c>
      <c r="P13" s="4" t="str">
        <f>IF(ISBLANK($M13),"",IFERROR(VLOOKUP($M13,lists!$R:$W,5,FALSE),"Check Client value"))</f>
        <v>Kelly, Paul</v>
      </c>
      <c r="Q13" s="4" t="s">
        <v>500</v>
      </c>
      <c r="R13" s="3" t="s">
        <v>502</v>
      </c>
      <c r="S13" s="4" t="str">
        <f t="shared" si="2"/>
        <v>-</v>
      </c>
      <c r="T13" s="4" t="str">
        <f>IF(ISBLANK(Q13),"",IF(Q13="Entry","-",VLOOKUP(S13,[1]lists!$Y:$Z,2,FALSE)))</f>
        <v>-</v>
      </c>
      <c r="U13" s="4" t="s">
        <v>421</v>
      </c>
      <c r="V13" s="6" t="s">
        <v>423</v>
      </c>
    </row>
    <row r="14" spans="1:22" x14ac:dyDescent="0.25">
      <c r="A14" s="5">
        <v>13</v>
      </c>
      <c r="B14" s="16">
        <v>43647</v>
      </c>
      <c r="C14" s="4">
        <v>200013</v>
      </c>
      <c r="D14" s="4" t="str">
        <f t="shared" si="0"/>
        <v>sally.langdon@softvision.com</v>
      </c>
      <c r="E14" s="4" t="s">
        <v>449</v>
      </c>
      <c r="F14" s="4" t="s">
        <v>450</v>
      </c>
      <c r="G14" s="4" t="str">
        <f t="shared" si="1"/>
        <v>Langdon, Sally</v>
      </c>
      <c r="H14" s="4" t="s">
        <v>363</v>
      </c>
      <c r="I14" s="4" t="str">
        <f>IF(ISBLANK($H14),"",IFERROR(VLOOKUP($H14,lists!$B:$D,2,FALSE),"Check Studio value"))</f>
        <v>India</v>
      </c>
      <c r="J14" s="3">
        <v>43656</v>
      </c>
      <c r="K14" s="4" t="s">
        <v>199</v>
      </c>
      <c r="L14" s="4" t="str">
        <f>IF(ISBLANK(K14),"",IFERROR(VLOOKUP(K14,lists!$F:$G,2,FALSE),""))</f>
        <v>Delivery</v>
      </c>
      <c r="M14" s="4" t="s">
        <v>385</v>
      </c>
      <c r="N14" s="4" t="str">
        <f>IF(ISBLANK($M14),"",IFERROR(VLOOKUP($M14,lists!$R:$W,2,FALSE),"Check Client value"))</f>
        <v>paul.kelly@softvision.com</v>
      </c>
      <c r="O14" s="4">
        <f>IF(ISBLANK($M14),"",IFERROR(VLOOKUP($M14,lists!$R:$W,6,FALSE),"Check Client value"))</f>
        <v>109001</v>
      </c>
      <c r="P14" s="4" t="str">
        <f>IF(ISBLANK($M14),"",IFERROR(VLOOKUP($M14,lists!$R:$W,5,FALSE),"Check Client value"))</f>
        <v>Kelly, Paul</v>
      </c>
      <c r="Q14" s="4" t="s">
        <v>500</v>
      </c>
      <c r="R14" s="3" t="s">
        <v>502</v>
      </c>
      <c r="S14" s="4" t="str">
        <f t="shared" si="2"/>
        <v>-</v>
      </c>
      <c r="T14" s="4" t="str">
        <f>IF(ISBLANK(Q14),"",IF(Q14="Entry","-",VLOOKUP(S14,[1]lists!$Y:$Z,2,FALSE)))</f>
        <v>-</v>
      </c>
      <c r="U14" s="4" t="s">
        <v>421</v>
      </c>
      <c r="V14" s="6" t="s">
        <v>423</v>
      </c>
    </row>
    <row r="15" spans="1:22" x14ac:dyDescent="0.25">
      <c r="A15" s="5">
        <v>14</v>
      </c>
      <c r="B15" s="16">
        <v>43678</v>
      </c>
      <c r="C15" s="4">
        <v>200014</v>
      </c>
      <c r="D15" s="4" t="str">
        <f t="shared" si="0"/>
        <v>rachel.grant@softvision.com</v>
      </c>
      <c r="E15" s="4" t="s">
        <v>451</v>
      </c>
      <c r="F15" s="4" t="s">
        <v>452</v>
      </c>
      <c r="G15" s="4" t="str">
        <f t="shared" si="1"/>
        <v>Grant, Rachel</v>
      </c>
      <c r="H15" s="4" t="s">
        <v>363</v>
      </c>
      <c r="I15" s="4" t="str">
        <f>IF(ISBLANK($H15),"",IFERROR(VLOOKUP($H15,lists!$B:$D,2,FALSE),"Check Studio value"))</f>
        <v>India</v>
      </c>
      <c r="J15" s="3">
        <v>43687</v>
      </c>
      <c r="K15" s="4" t="s">
        <v>262</v>
      </c>
      <c r="L15" s="4" t="str">
        <f>IF(ISBLANK(K15),"",IFERROR(VLOOKUP(K15,lists!$F:$G,2,FALSE),""))</f>
        <v>Delivery</v>
      </c>
      <c r="M15" s="4" t="s">
        <v>385</v>
      </c>
      <c r="N15" s="4" t="str">
        <f>IF(ISBLANK($M15),"",IFERROR(VLOOKUP($M15,lists!$R:$W,2,FALSE),"Check Client value"))</f>
        <v>paul.kelly@softvision.com</v>
      </c>
      <c r="O15" s="4">
        <f>IF(ISBLANK($M15),"",IFERROR(VLOOKUP($M15,lists!$R:$W,6,FALSE),"Check Client value"))</f>
        <v>109001</v>
      </c>
      <c r="P15" s="4" t="str">
        <f>IF(ISBLANK($M15),"",IFERROR(VLOOKUP($M15,lists!$R:$W,5,FALSE),"Check Client value"))</f>
        <v>Kelly, Paul</v>
      </c>
      <c r="Q15" s="4" t="s">
        <v>500</v>
      </c>
      <c r="R15" s="3" t="s">
        <v>502</v>
      </c>
      <c r="S15" s="4" t="str">
        <f t="shared" si="2"/>
        <v>-</v>
      </c>
      <c r="T15" s="4" t="str">
        <f>IF(ISBLANK(Q15),"",IF(Q15="Entry","-",VLOOKUP(S15,[1]lists!$Y:$Z,2,FALSE)))</f>
        <v>-</v>
      </c>
      <c r="U15" s="4" t="s">
        <v>421</v>
      </c>
      <c r="V15" s="6" t="s">
        <v>423</v>
      </c>
    </row>
    <row r="16" spans="1:22" x14ac:dyDescent="0.25">
      <c r="A16" s="5">
        <v>15</v>
      </c>
      <c r="B16" s="16">
        <v>43678</v>
      </c>
      <c r="C16" s="4">
        <v>200015</v>
      </c>
      <c r="D16" s="4" t="str">
        <f t="shared" si="0"/>
        <v>benjamin.hudson@softvision.com</v>
      </c>
      <c r="E16" s="4" t="s">
        <v>446</v>
      </c>
      <c r="F16" s="4" t="s">
        <v>453</v>
      </c>
      <c r="G16" s="4" t="str">
        <f t="shared" si="1"/>
        <v>Hudson, Benjamin</v>
      </c>
      <c r="H16" s="4" t="s">
        <v>363</v>
      </c>
      <c r="I16" s="4" t="str">
        <f>IF(ISBLANK($H16),"",IFERROR(VLOOKUP($H16,lists!$B:$D,2,FALSE),"Check Studio value"))</f>
        <v>India</v>
      </c>
      <c r="J16" s="3">
        <v>43681</v>
      </c>
      <c r="K16" s="4" t="s">
        <v>286</v>
      </c>
      <c r="L16" s="4" t="str">
        <f>IF(ISBLANK(K16),"",IFERROR(VLOOKUP(K16,lists!$F:$G,2,FALSE),""))</f>
        <v>Delivery</v>
      </c>
      <c r="M16" s="4" t="s">
        <v>386</v>
      </c>
      <c r="N16" s="4" t="str">
        <f>IF(ISBLANK($M16),"",IFERROR(VLOOKUP($M16,lists!$R:$W,2,FALSE),"Check Client value"))</f>
        <v>max.gibson@softvision.com</v>
      </c>
      <c r="O16" s="4">
        <f>IF(ISBLANK($M16),"",IFERROR(VLOOKUP($M16,lists!$R:$W,6,FALSE),"Check Client value"))</f>
        <v>109002</v>
      </c>
      <c r="P16" s="4" t="str">
        <f>IF(ISBLANK($M16),"",IFERROR(VLOOKUP($M16,lists!$R:$W,5,FALSE),"Check Client value"))</f>
        <v>Gibson, Max</v>
      </c>
      <c r="Q16" s="4" t="s">
        <v>500</v>
      </c>
      <c r="R16" s="3" t="s">
        <v>502</v>
      </c>
      <c r="S16" s="4" t="str">
        <f t="shared" si="2"/>
        <v>-</v>
      </c>
      <c r="T16" s="4" t="str">
        <f>IF(ISBLANK(Q16),"",IF(Q16="Entry","-",VLOOKUP(S16,[1]lists!$Y:$Z,2,FALSE)))</f>
        <v>-</v>
      </c>
      <c r="U16" s="4" t="s">
        <v>421</v>
      </c>
      <c r="V16" s="6" t="s">
        <v>423</v>
      </c>
    </row>
    <row r="17" spans="1:22" x14ac:dyDescent="0.25">
      <c r="A17" s="5">
        <v>16</v>
      </c>
      <c r="B17" s="16">
        <v>43497</v>
      </c>
      <c r="C17" s="4">
        <v>200016</v>
      </c>
      <c r="D17" s="4" t="str">
        <f t="shared" si="0"/>
        <v>paul.ball@softvision.com</v>
      </c>
      <c r="E17" s="4" t="s">
        <v>316</v>
      </c>
      <c r="F17" s="4" t="s">
        <v>454</v>
      </c>
      <c r="G17" s="4" t="str">
        <f t="shared" si="1"/>
        <v>Ball, Paul</v>
      </c>
      <c r="H17" s="4" t="s">
        <v>363</v>
      </c>
      <c r="I17" s="4" t="str">
        <f>IF(ISBLANK($H17),"",IFERROR(VLOOKUP($H17,lists!$B:$D,2,FALSE),"Check Studio value"))</f>
        <v>India</v>
      </c>
      <c r="J17" s="3">
        <v>42005</v>
      </c>
      <c r="K17" s="4" t="s">
        <v>235</v>
      </c>
      <c r="L17" s="4" t="str">
        <f>IF(ISBLANK(K17),"",IFERROR(VLOOKUP(K17,lists!$F:$G,2,FALSE),""))</f>
        <v>Delivery</v>
      </c>
      <c r="M17" s="4" t="s">
        <v>386</v>
      </c>
      <c r="N17" s="4" t="str">
        <f>IF(ISBLANK($M17),"",IFERROR(VLOOKUP($M17,lists!$R:$W,2,FALSE),"Check Client value"))</f>
        <v>max.gibson@softvision.com</v>
      </c>
      <c r="O17" s="4">
        <f>IF(ISBLANK($M17),"",IFERROR(VLOOKUP($M17,lists!$R:$W,6,FALSE),"Check Client value"))</f>
        <v>109002</v>
      </c>
      <c r="P17" s="4" t="str">
        <f>IF(ISBLANK($M17),"",IFERROR(VLOOKUP($M17,lists!$R:$W,5,FALSE),"Check Client value"))</f>
        <v>Gibson, Max</v>
      </c>
      <c r="Q17" s="4" t="s">
        <v>499</v>
      </c>
      <c r="R17" s="3">
        <v>43499</v>
      </c>
      <c r="S17" s="4" t="s">
        <v>416</v>
      </c>
      <c r="T17" s="4" t="str">
        <f>IF(ISBLANK(Q17),"",IF(Q17="Entry","-",VLOOKUP(S17,[1]lists!$Y:$Z,2,FALSE)))</f>
        <v>Involuntary</v>
      </c>
      <c r="U17" s="4" t="s">
        <v>421</v>
      </c>
      <c r="V17" s="6" t="s">
        <v>423</v>
      </c>
    </row>
    <row r="18" spans="1:22" x14ac:dyDescent="0.25">
      <c r="A18" s="5">
        <v>17</v>
      </c>
      <c r="B18" s="16">
        <v>43647</v>
      </c>
      <c r="C18" s="4">
        <v>200017</v>
      </c>
      <c r="D18" s="4" t="str">
        <f t="shared" si="0"/>
        <v>michelle.glover@softvision.com</v>
      </c>
      <c r="E18" s="4" t="s">
        <v>455</v>
      </c>
      <c r="F18" s="4" t="s">
        <v>456</v>
      </c>
      <c r="G18" s="4" t="str">
        <f t="shared" si="1"/>
        <v>Glover, Michelle</v>
      </c>
      <c r="H18" s="4" t="s">
        <v>363</v>
      </c>
      <c r="I18" s="4" t="str">
        <f>IF(ISBLANK($H18),"",IFERROR(VLOOKUP($H18,lists!$B:$D,2,FALSE),"Check Studio value"))</f>
        <v>India</v>
      </c>
      <c r="J18" s="3">
        <v>43064</v>
      </c>
      <c r="K18" s="4" t="s">
        <v>133</v>
      </c>
      <c r="L18" s="4" t="str">
        <f>IF(ISBLANK(K18),"",IFERROR(VLOOKUP(K18,lists!$F:$G,2,FALSE),""))</f>
        <v>Support</v>
      </c>
      <c r="M18" s="4" t="s">
        <v>393</v>
      </c>
      <c r="N18" s="4" t="str">
        <f>IF(ISBLANK($M18),"",IFERROR(VLOOKUP($M18,lists!$R:$W,2,FALSE),"Check Client value"))</f>
        <v>megan.jackson@softvision.com</v>
      </c>
      <c r="O18" s="4">
        <f>IF(ISBLANK($M18),"",IFERROR(VLOOKUP($M18,lists!$R:$W,6,FALSE),"Check Client value"))</f>
        <v>109009</v>
      </c>
      <c r="P18" s="4" t="str">
        <f>IF(ISBLANK($M18),"",IFERROR(VLOOKUP($M18,lists!$R:$W,5,FALSE),"Check Client value"))</f>
        <v>Jackson, Megan</v>
      </c>
      <c r="Q18" s="4" t="s">
        <v>499</v>
      </c>
      <c r="R18" s="3">
        <v>43658</v>
      </c>
      <c r="S18" s="4" t="s">
        <v>411</v>
      </c>
      <c r="T18" s="4" t="str">
        <f>IF(ISBLANK(Q18),"",IF(Q18="Entry","-",VLOOKUP(S18,[1]lists!$Y:$Z,2,FALSE)))</f>
        <v>Voluntary</v>
      </c>
      <c r="U18" s="4" t="s">
        <v>421</v>
      </c>
      <c r="V18" s="6" t="s">
        <v>423</v>
      </c>
    </row>
    <row r="19" spans="1:22" x14ac:dyDescent="0.25">
      <c r="A19" s="5">
        <v>18</v>
      </c>
      <c r="B19" s="16">
        <v>43647</v>
      </c>
      <c r="C19" s="4">
        <v>200018</v>
      </c>
      <c r="D19" s="4" t="str">
        <f t="shared" si="0"/>
        <v>anne.grant@softvision.com</v>
      </c>
      <c r="E19" s="4" t="s">
        <v>336</v>
      </c>
      <c r="F19" s="4" t="s">
        <v>452</v>
      </c>
      <c r="G19" s="4" t="str">
        <f t="shared" si="1"/>
        <v>Grant, Anne</v>
      </c>
      <c r="H19" s="4" t="s">
        <v>363</v>
      </c>
      <c r="I19" s="4" t="str">
        <f>IF(ISBLANK($H19),"",IFERROR(VLOOKUP($H19,lists!$B:$D,2,FALSE),"Check Studio value"))</f>
        <v>India</v>
      </c>
      <c r="J19" s="3">
        <v>41395</v>
      </c>
      <c r="K19" s="4" t="s">
        <v>244</v>
      </c>
      <c r="L19" s="4" t="str">
        <f>IF(ISBLANK(K19),"",IFERROR(VLOOKUP(K19,lists!$F:$G,2,FALSE),""))</f>
        <v>DeliveryOps</v>
      </c>
      <c r="M19" s="4" t="s">
        <v>392</v>
      </c>
      <c r="N19" s="4" t="str">
        <f>IF(ISBLANK($M19),"",IFERROR(VLOOKUP($M19,lists!$R:$W,2,FALSE),"Check Client value"))</f>
        <v>lily.king@softvision.com</v>
      </c>
      <c r="O19" s="4">
        <f>IF(ISBLANK($M19),"",IFERROR(VLOOKUP($M19,lists!$R:$W,6,FALSE),"Check Client value"))</f>
        <v>109008</v>
      </c>
      <c r="P19" s="4" t="str">
        <f>IF(ISBLANK($M19),"",IFERROR(VLOOKUP($M19,lists!$R:$W,5,FALSE),"Check Client value"))</f>
        <v>King, Lily</v>
      </c>
      <c r="Q19" s="4" t="s">
        <v>499</v>
      </c>
      <c r="R19" s="3">
        <v>43651</v>
      </c>
      <c r="S19" s="4" t="s">
        <v>415</v>
      </c>
      <c r="T19" s="4" t="str">
        <f>IF(ISBLANK(Q19),"",IF(Q19="Entry","-",VLOOKUP(S19,[1]lists!$Y:$Z,2,FALSE)))</f>
        <v>Involuntary</v>
      </c>
      <c r="U19" s="4" t="s">
        <v>421</v>
      </c>
      <c r="V19" s="6" t="s">
        <v>423</v>
      </c>
    </row>
    <row r="20" spans="1:22" x14ac:dyDescent="0.25">
      <c r="A20" s="5">
        <v>19</v>
      </c>
      <c r="B20" s="16">
        <v>43586</v>
      </c>
      <c r="C20" s="4">
        <v>200019</v>
      </c>
      <c r="D20" s="4" t="str">
        <f t="shared" si="0"/>
        <v>dylan.white@softvision.com</v>
      </c>
      <c r="E20" s="4" t="s">
        <v>457</v>
      </c>
      <c r="F20" s="4" t="s">
        <v>429</v>
      </c>
      <c r="G20" s="4" t="str">
        <f t="shared" si="1"/>
        <v>White, Dylan</v>
      </c>
      <c r="H20" s="4" t="s">
        <v>363</v>
      </c>
      <c r="I20" s="4" t="str">
        <f>IF(ISBLANK($H20),"",IFERROR(VLOOKUP($H20,lists!$B:$D,2,FALSE),"Check Studio value"))</f>
        <v>India</v>
      </c>
      <c r="J20" s="3">
        <v>42327</v>
      </c>
      <c r="K20" s="4" t="s">
        <v>165</v>
      </c>
      <c r="L20" s="4" t="str">
        <f>IF(ISBLANK(K20),"",IFERROR(VLOOKUP(K20,lists!$F:$G,2,FALSE),""))</f>
        <v>DeliveryOps</v>
      </c>
      <c r="M20" s="4" t="s">
        <v>392</v>
      </c>
      <c r="N20" s="4" t="str">
        <f>IF(ISBLANK($M20),"",IFERROR(VLOOKUP($M20,lists!$R:$W,2,FALSE),"Check Client value"))</f>
        <v>lily.king@softvision.com</v>
      </c>
      <c r="O20" s="4">
        <f>IF(ISBLANK($M20),"",IFERROR(VLOOKUP($M20,lists!$R:$W,6,FALSE),"Check Client value"))</f>
        <v>109008</v>
      </c>
      <c r="P20" s="4" t="str">
        <f>IF(ISBLANK($M20),"",IFERROR(VLOOKUP($M20,lists!$R:$W,5,FALSE),"Check Client value"))</f>
        <v>King, Lily</v>
      </c>
      <c r="Q20" s="4" t="s">
        <v>499</v>
      </c>
      <c r="R20" s="3">
        <v>43606</v>
      </c>
      <c r="S20" s="4" t="s">
        <v>415</v>
      </c>
      <c r="T20" s="4" t="str">
        <f>IF(ISBLANK(Q20),"",IF(Q20="Entry","-",VLOOKUP(S20,[1]lists!$Y:$Z,2,FALSE)))</f>
        <v>Involuntary</v>
      </c>
      <c r="U20" s="4" t="s">
        <v>421</v>
      </c>
      <c r="V20" s="6" t="s">
        <v>423</v>
      </c>
    </row>
    <row r="21" spans="1:22" x14ac:dyDescent="0.25">
      <c r="A21" s="5">
        <v>20</v>
      </c>
      <c r="B21" s="16">
        <v>43497</v>
      </c>
      <c r="C21" s="4">
        <v>200020</v>
      </c>
      <c r="D21" s="4" t="str">
        <f t="shared" si="0"/>
        <v>dan.bower@softvision.com</v>
      </c>
      <c r="E21" s="4" t="s">
        <v>458</v>
      </c>
      <c r="F21" s="4" t="s">
        <v>434</v>
      </c>
      <c r="G21" s="4" t="str">
        <f t="shared" si="1"/>
        <v>Bower, Dan</v>
      </c>
      <c r="H21" s="4" t="s">
        <v>363</v>
      </c>
      <c r="I21" s="4" t="str">
        <f>IF(ISBLANK($H21),"",IFERROR(VLOOKUP($H21,lists!$B:$D,2,FALSE),"Check Studio value"))</f>
        <v>India</v>
      </c>
      <c r="J21" s="3">
        <v>43422</v>
      </c>
      <c r="K21" s="4" t="s">
        <v>114</v>
      </c>
      <c r="L21" s="4" t="str">
        <f>IF(ISBLANK(K21),"",IFERROR(VLOOKUP(K21,lists!$F:$G,2,FALSE),""))</f>
        <v>Delivery</v>
      </c>
      <c r="M21" s="4" t="s">
        <v>387</v>
      </c>
      <c r="N21" s="4" t="str">
        <f>IF(ISBLANK($M21),"",IFERROR(VLOOKUP($M21,lists!$R:$W,2,FALSE),"Check Client value"))</f>
        <v>deirdre.burgess@softvision.com</v>
      </c>
      <c r="O21" s="4">
        <f>IF(ISBLANK($M21),"",IFERROR(VLOOKUP($M21,lists!$R:$W,6,FALSE),"Check Client value"))</f>
        <v>109003</v>
      </c>
      <c r="P21" s="4" t="str">
        <f>IF(ISBLANK($M21),"",IFERROR(VLOOKUP($M21,lists!$R:$W,5,FALSE),"Check Client value"))</f>
        <v>Burgess, Deirdre</v>
      </c>
      <c r="Q21" s="4" t="s">
        <v>499</v>
      </c>
      <c r="R21" s="3">
        <v>43517</v>
      </c>
      <c r="S21" s="4" t="s">
        <v>410</v>
      </c>
      <c r="T21" s="4" t="str">
        <f>IF(ISBLANK(Q21),"",IF(Q21="Entry","-",VLOOKUP(S21,[1]lists!$Y:$Z,2,FALSE)))</f>
        <v>Voluntary</v>
      </c>
      <c r="U21" s="4" t="s">
        <v>421</v>
      </c>
      <c r="V21" s="6" t="s">
        <v>423</v>
      </c>
    </row>
    <row r="22" spans="1:22" x14ac:dyDescent="0.25">
      <c r="A22" s="5">
        <v>21</v>
      </c>
      <c r="B22" s="16">
        <v>43525</v>
      </c>
      <c r="C22" s="4">
        <v>200021</v>
      </c>
      <c r="D22" s="4" t="str">
        <f t="shared" si="0"/>
        <v>penelope.hodges@softvision.com</v>
      </c>
      <c r="E22" s="4" t="s">
        <v>459</v>
      </c>
      <c r="F22" s="4" t="s">
        <v>438</v>
      </c>
      <c r="G22" s="4" t="str">
        <f t="shared" si="1"/>
        <v>Hodges, Penelope</v>
      </c>
      <c r="H22" s="4" t="s">
        <v>363</v>
      </c>
      <c r="I22" s="4" t="str">
        <f>IF(ISBLANK($H22),"",IFERROR(VLOOKUP($H22,lists!$B:$D,2,FALSE),"Check Studio value"))</f>
        <v>India</v>
      </c>
      <c r="J22" s="3">
        <v>42837</v>
      </c>
      <c r="K22" s="4" t="s">
        <v>178</v>
      </c>
      <c r="L22" s="4" t="str">
        <f>IF(ISBLANK(K22),"",IFERROR(VLOOKUP(K22,lists!$F:$G,2,FALSE),""))</f>
        <v>Corporate</v>
      </c>
      <c r="M22" s="4" t="s">
        <v>394</v>
      </c>
      <c r="N22" s="4" t="str">
        <f>IF(ISBLANK($M22),"",IFERROR(VLOOKUP($M22,lists!$R:$W,2,FALSE),"Check Client value"))</f>
        <v>edward.anderson@softvision.com</v>
      </c>
      <c r="O22" s="4">
        <f>IF(ISBLANK($M22),"",IFERROR(VLOOKUP($M22,lists!$R:$W,6,FALSE),"Check Client value"))</f>
        <v>109010</v>
      </c>
      <c r="P22" s="4" t="str">
        <f>IF(ISBLANK($M22),"",IFERROR(VLOOKUP($M22,lists!$R:$W,5,FALSE),"Check Client value"))</f>
        <v>Anderson, Edward</v>
      </c>
      <c r="Q22" s="4" t="s">
        <v>499</v>
      </c>
      <c r="R22" s="3">
        <v>43538</v>
      </c>
      <c r="S22" s="4" t="s">
        <v>409</v>
      </c>
      <c r="T22" s="4" t="str">
        <f>IF(ISBLANK(Q22),"",IF(Q22="Entry","-",VLOOKUP(S22,[1]lists!$Y:$Z,2,FALSE)))</f>
        <v>Voluntary</v>
      </c>
      <c r="U22" s="4" t="s">
        <v>421</v>
      </c>
      <c r="V22" s="6" t="s">
        <v>423</v>
      </c>
    </row>
    <row r="23" spans="1:22" x14ac:dyDescent="0.25">
      <c r="A23" s="5">
        <v>22</v>
      </c>
      <c r="B23" s="16">
        <v>43525</v>
      </c>
      <c r="C23" s="4">
        <v>200022</v>
      </c>
      <c r="D23" s="4" t="str">
        <f t="shared" si="0"/>
        <v>lucas.lewis@softvision.com</v>
      </c>
      <c r="E23" s="4" t="s">
        <v>426</v>
      </c>
      <c r="F23" s="4" t="s">
        <v>460</v>
      </c>
      <c r="G23" s="4" t="str">
        <f t="shared" si="1"/>
        <v>Lewis, Lucas</v>
      </c>
      <c r="H23" s="4" t="s">
        <v>363</v>
      </c>
      <c r="I23" s="4" t="str">
        <f>IF(ISBLANK($H23),"",IFERROR(VLOOKUP($H23,lists!$B:$D,2,FALSE),"Check Studio value"))</f>
        <v>India</v>
      </c>
      <c r="J23" s="3">
        <v>42141</v>
      </c>
      <c r="K23" s="4" t="s">
        <v>188</v>
      </c>
      <c r="L23" s="4" t="str">
        <f>IF(ISBLANK(K23),"",IFERROR(VLOOKUP(K23,lists!$F:$G,2,FALSE),""))</f>
        <v>Corporate</v>
      </c>
      <c r="M23" s="4" t="s">
        <v>394</v>
      </c>
      <c r="N23" s="4" t="str">
        <f>IF(ISBLANK($M23),"",IFERROR(VLOOKUP($M23,lists!$R:$W,2,FALSE),"Check Client value"))</f>
        <v>edward.anderson@softvision.com</v>
      </c>
      <c r="O23" s="4">
        <f>IF(ISBLANK($M23),"",IFERROR(VLOOKUP($M23,lists!$R:$W,6,FALSE),"Check Client value"))</f>
        <v>109010</v>
      </c>
      <c r="P23" s="4" t="str">
        <f>IF(ISBLANK($M23),"",IFERROR(VLOOKUP($M23,lists!$R:$W,5,FALSE),"Check Client value"))</f>
        <v>Anderson, Edward</v>
      </c>
      <c r="Q23" s="4" t="s">
        <v>499</v>
      </c>
      <c r="R23" s="3">
        <v>43550</v>
      </c>
      <c r="S23" s="4" t="s">
        <v>409</v>
      </c>
      <c r="T23" s="4" t="str">
        <f>IF(ISBLANK(Q23),"",IF(Q23="Entry","-",VLOOKUP(S23,[1]lists!$Y:$Z,2,FALSE)))</f>
        <v>Voluntary</v>
      </c>
      <c r="U23" s="4" t="s">
        <v>421</v>
      </c>
      <c r="V23" s="6" t="s">
        <v>423</v>
      </c>
    </row>
    <row r="24" spans="1:22" x14ac:dyDescent="0.25">
      <c r="A24" s="5">
        <v>23</v>
      </c>
      <c r="B24" s="16">
        <v>43556</v>
      </c>
      <c r="C24" s="4">
        <v>200023</v>
      </c>
      <c r="D24" s="4" t="str">
        <f t="shared" si="0"/>
        <v>colin.hardacre@softvision.com</v>
      </c>
      <c r="E24" s="4" t="s">
        <v>461</v>
      </c>
      <c r="F24" s="4" t="s">
        <v>337</v>
      </c>
      <c r="G24" s="4" t="str">
        <f t="shared" si="1"/>
        <v>Hardacre, Colin</v>
      </c>
      <c r="H24" s="4" t="s">
        <v>363</v>
      </c>
      <c r="I24" s="4" t="str">
        <f>IF(ISBLANK($H24),"",IFERROR(VLOOKUP($H24,lists!$B:$D,2,FALSE),"Check Studio value"))</f>
        <v>India</v>
      </c>
      <c r="J24" s="3">
        <v>41115</v>
      </c>
      <c r="K24" s="4" t="s">
        <v>161</v>
      </c>
      <c r="L24" s="4" t="str">
        <f>IF(ISBLANK(K24),"",IFERROR(VLOOKUP(K24,lists!$F:$G,2,FALSE),""))</f>
        <v>DeliveryOps</v>
      </c>
      <c r="M24" s="4" t="s">
        <v>392</v>
      </c>
      <c r="N24" s="4" t="str">
        <f>IF(ISBLANK($M24),"",IFERROR(VLOOKUP($M24,lists!$R:$W,2,FALSE),"Check Client value"))</f>
        <v>lily.king@softvision.com</v>
      </c>
      <c r="O24" s="4">
        <f>IF(ISBLANK($M24),"",IFERROR(VLOOKUP($M24,lists!$R:$W,6,FALSE),"Check Client value"))</f>
        <v>109008</v>
      </c>
      <c r="P24" s="4" t="str">
        <f>IF(ISBLANK($M24),"",IFERROR(VLOOKUP($M24,lists!$R:$W,5,FALSE),"Check Client value"))</f>
        <v>King, Lily</v>
      </c>
      <c r="Q24" s="4" t="s">
        <v>499</v>
      </c>
      <c r="R24" s="3">
        <v>43572</v>
      </c>
      <c r="S24" s="4" t="s">
        <v>415</v>
      </c>
      <c r="T24" s="4" t="str">
        <f>IF(ISBLANK(Q24),"",IF(Q24="Entry","-",VLOOKUP(S24,[1]lists!$Y:$Z,2,FALSE)))</f>
        <v>Involuntary</v>
      </c>
      <c r="U24" s="4" t="s">
        <v>421</v>
      </c>
      <c r="V24" s="6" t="s">
        <v>423</v>
      </c>
    </row>
    <row r="25" spans="1:22" x14ac:dyDescent="0.25">
      <c r="A25" s="5">
        <v>24</v>
      </c>
      <c r="B25" s="16">
        <v>43466</v>
      </c>
      <c r="C25" s="4">
        <v>200024</v>
      </c>
      <c r="D25" s="4" t="str">
        <f t="shared" si="0"/>
        <v>edward.arnold@softvision.com</v>
      </c>
      <c r="E25" s="4" t="s">
        <v>334</v>
      </c>
      <c r="F25" s="4" t="s">
        <v>462</v>
      </c>
      <c r="G25" s="4" t="str">
        <f t="shared" si="1"/>
        <v>Arnold, Edward</v>
      </c>
      <c r="H25" s="4" t="s">
        <v>363</v>
      </c>
      <c r="I25" s="4" t="str">
        <f>IF(ISBLANK($H25),"",IFERROR(VLOOKUP($H25,lists!$B:$D,2,FALSE),"Check Studio value"))</f>
        <v>India</v>
      </c>
      <c r="J25" s="3">
        <v>42021</v>
      </c>
      <c r="K25" s="4" t="s">
        <v>148</v>
      </c>
      <c r="L25" s="4" t="str">
        <f>IF(ISBLANK(K25),"",IFERROR(VLOOKUP(K25,lists!$F:$G,2,FALSE),""))</f>
        <v>Delivery</v>
      </c>
      <c r="M25" s="4" t="s">
        <v>388</v>
      </c>
      <c r="N25" s="4" t="str">
        <f>IF(ISBLANK($M25),"",IFERROR(VLOOKUP($M25,lists!$R:$W,2,FALSE),"Check Client value"))</f>
        <v>blake.knox@softvision.com</v>
      </c>
      <c r="O25" s="4">
        <f>IF(ISBLANK($M25),"",IFERROR(VLOOKUP($M25,lists!$R:$W,6,FALSE),"Check Client value"))</f>
        <v>109004</v>
      </c>
      <c r="P25" s="4" t="str">
        <f>IF(ISBLANK($M25),"",IFERROR(VLOOKUP($M25,lists!$R:$W,5,FALSE),"Check Client value"))</f>
        <v>Knox, Blake</v>
      </c>
      <c r="Q25" s="4" t="s">
        <v>499</v>
      </c>
      <c r="R25" s="3">
        <v>43484</v>
      </c>
      <c r="S25" s="4" t="s">
        <v>410</v>
      </c>
      <c r="T25" s="4" t="str">
        <f>IF(ISBLANK(Q25),"",IF(Q25="Entry","-",VLOOKUP(S25,[1]lists!$Y:$Z,2,FALSE)))</f>
        <v>Voluntary</v>
      </c>
      <c r="U25" s="4" t="s">
        <v>421</v>
      </c>
      <c r="V25" s="6" t="s">
        <v>423</v>
      </c>
    </row>
    <row r="26" spans="1:22" x14ac:dyDescent="0.25">
      <c r="A26" s="5">
        <v>25</v>
      </c>
      <c r="B26" s="16">
        <v>43556</v>
      </c>
      <c r="C26" s="4">
        <v>200025</v>
      </c>
      <c r="D26" s="4" t="str">
        <f t="shared" si="0"/>
        <v>julian.abraham@softvision.com</v>
      </c>
      <c r="E26" s="4" t="s">
        <v>428</v>
      </c>
      <c r="F26" s="4" t="s">
        <v>463</v>
      </c>
      <c r="G26" s="4" t="str">
        <f t="shared" si="1"/>
        <v>Abraham, Julian</v>
      </c>
      <c r="H26" s="4" t="s">
        <v>363</v>
      </c>
      <c r="I26" s="4" t="str">
        <f>IF(ISBLANK($H26),"",IFERROR(VLOOKUP($H26,lists!$B:$D,2,FALSE),"Check Studio value"))</f>
        <v>India</v>
      </c>
      <c r="J26" s="3">
        <v>42940</v>
      </c>
      <c r="K26" s="4" t="s">
        <v>187</v>
      </c>
      <c r="L26" s="4" t="str">
        <f>IF(ISBLANK(K26),"",IFERROR(VLOOKUP(K26,lists!$F:$G,2,FALSE),""))</f>
        <v>Delivery</v>
      </c>
      <c r="M26" s="4" t="s">
        <v>388</v>
      </c>
      <c r="N26" s="4" t="str">
        <f>IF(ISBLANK($M26),"",IFERROR(VLOOKUP($M26,lists!$R:$W,2,FALSE),"Check Client value"))</f>
        <v>blake.knox@softvision.com</v>
      </c>
      <c r="O26" s="4">
        <f>IF(ISBLANK($M26),"",IFERROR(VLOOKUP($M26,lists!$R:$W,6,FALSE),"Check Client value"))</f>
        <v>109004</v>
      </c>
      <c r="P26" s="4" t="str">
        <f>IF(ISBLANK($M26),"",IFERROR(VLOOKUP($M26,lists!$R:$W,5,FALSE),"Check Client value"))</f>
        <v>Knox, Blake</v>
      </c>
      <c r="Q26" s="4" t="s">
        <v>499</v>
      </c>
      <c r="R26" s="3">
        <v>43559</v>
      </c>
      <c r="S26" s="4" t="s">
        <v>410</v>
      </c>
      <c r="T26" s="4" t="str">
        <f>IF(ISBLANK(Q26),"",IF(Q26="Entry","-",VLOOKUP(S26,[1]lists!$Y:$Z,2,FALSE)))</f>
        <v>Voluntary</v>
      </c>
      <c r="U26" s="4" t="s">
        <v>421</v>
      </c>
      <c r="V26" s="6" t="s">
        <v>423</v>
      </c>
    </row>
    <row r="27" spans="1:22" x14ac:dyDescent="0.25">
      <c r="A27" s="5">
        <v>26</v>
      </c>
      <c r="B27" s="16">
        <v>43525</v>
      </c>
      <c r="C27" s="4">
        <v>200026</v>
      </c>
      <c r="D27" s="4" t="str">
        <f t="shared" si="0"/>
        <v>lillian.simpson@softvision.com</v>
      </c>
      <c r="E27" s="4" t="s">
        <v>464</v>
      </c>
      <c r="F27" s="4" t="s">
        <v>465</v>
      </c>
      <c r="G27" s="4" t="str">
        <f t="shared" si="1"/>
        <v>Simpson, Lillian</v>
      </c>
      <c r="H27" s="4" t="s">
        <v>363</v>
      </c>
      <c r="I27" s="4" t="str">
        <f>IF(ISBLANK($H27),"",IFERROR(VLOOKUP($H27,lists!$B:$D,2,FALSE),"Check Studio value"))</f>
        <v>India</v>
      </c>
      <c r="J27" s="3">
        <v>41052</v>
      </c>
      <c r="K27" s="4" t="s">
        <v>122</v>
      </c>
      <c r="L27" s="4" t="str">
        <f>IF(ISBLANK(K27),"",IFERROR(VLOOKUP(K27,lists!$F:$G,2,FALSE),""))</f>
        <v>DeliveryOps</v>
      </c>
      <c r="M27" s="4" t="s">
        <v>391</v>
      </c>
      <c r="N27" s="4" t="str">
        <f>IF(ISBLANK($M27),"",IFERROR(VLOOKUP($M27,lists!$R:$W,2,FALSE),"Check Client value"))</f>
        <v>peter.davies@softvision.com</v>
      </c>
      <c r="O27" s="4">
        <f>IF(ISBLANK($M27),"",IFERROR(VLOOKUP($M27,lists!$R:$W,6,FALSE),"Check Client value"))</f>
        <v>109007</v>
      </c>
      <c r="P27" s="4" t="str">
        <f>IF(ISBLANK($M27),"",IFERROR(VLOOKUP($M27,lists!$R:$W,5,FALSE),"Check Client value"))</f>
        <v>Davies, Peter</v>
      </c>
      <c r="Q27" s="4" t="s">
        <v>499</v>
      </c>
      <c r="R27" s="3">
        <v>43547</v>
      </c>
      <c r="S27" s="4" t="s">
        <v>410</v>
      </c>
      <c r="T27" s="4" t="str">
        <f>IF(ISBLANK(Q27),"",IF(Q27="Entry","-",VLOOKUP(S27,[1]lists!$Y:$Z,2,FALSE)))</f>
        <v>Voluntary</v>
      </c>
      <c r="U27" s="4" t="s">
        <v>421</v>
      </c>
      <c r="V27" s="6" t="s">
        <v>423</v>
      </c>
    </row>
    <row r="28" spans="1:22" x14ac:dyDescent="0.25">
      <c r="A28" s="5">
        <v>27</v>
      </c>
      <c r="B28" s="16">
        <v>43466</v>
      </c>
      <c r="C28" s="4">
        <v>200027</v>
      </c>
      <c r="D28" s="4" t="str">
        <f t="shared" si="0"/>
        <v>claire.hart@softvision.com</v>
      </c>
      <c r="E28" s="4" t="s">
        <v>436</v>
      </c>
      <c r="F28" s="4" t="s">
        <v>466</v>
      </c>
      <c r="G28" s="4" t="str">
        <f t="shared" si="1"/>
        <v>Hart, Claire</v>
      </c>
      <c r="H28" s="4" t="s">
        <v>363</v>
      </c>
      <c r="I28" s="4" t="str">
        <f>IF(ISBLANK($H28),"",IFERROR(VLOOKUP($H28,lists!$B:$D,2,FALSE),"Check Studio value"))</f>
        <v>India</v>
      </c>
      <c r="J28" s="3">
        <v>42102</v>
      </c>
      <c r="K28" s="4" t="s">
        <v>213</v>
      </c>
      <c r="L28" s="4" t="str">
        <f>IF(ISBLANK(K28),"",IFERROR(VLOOKUP(K28,lists!$F:$G,2,FALSE),""))</f>
        <v>Corporate</v>
      </c>
      <c r="M28" s="4" t="s">
        <v>394</v>
      </c>
      <c r="N28" s="4" t="str">
        <f>IF(ISBLANK($M28),"",IFERROR(VLOOKUP($M28,lists!$R:$W,2,FALSE),"Check Client value"))</f>
        <v>edward.anderson@softvision.com</v>
      </c>
      <c r="O28" s="4">
        <f>IF(ISBLANK($M28),"",IFERROR(VLOOKUP($M28,lists!$R:$W,6,FALSE),"Check Client value"))</f>
        <v>109010</v>
      </c>
      <c r="P28" s="4" t="str">
        <f>IF(ISBLANK($M28),"",IFERROR(VLOOKUP($M28,lists!$R:$W,5,FALSE),"Check Client value"))</f>
        <v>Anderson, Edward</v>
      </c>
      <c r="Q28" s="4" t="s">
        <v>499</v>
      </c>
      <c r="R28" s="3">
        <v>43482</v>
      </c>
      <c r="S28" s="4" t="s">
        <v>409</v>
      </c>
      <c r="T28" s="4" t="str">
        <f>IF(ISBLANK(Q28),"",IF(Q28="Entry","-",VLOOKUP(S28,[1]lists!$Y:$Z,2,FALSE)))</f>
        <v>Voluntary</v>
      </c>
      <c r="U28" s="4" t="s">
        <v>421</v>
      </c>
      <c r="V28" s="6" t="s">
        <v>423</v>
      </c>
    </row>
    <row r="29" spans="1:22" x14ac:dyDescent="0.25">
      <c r="A29" s="5">
        <v>28</v>
      </c>
      <c r="B29" s="16">
        <v>43466</v>
      </c>
      <c r="C29" s="4">
        <v>200028</v>
      </c>
      <c r="D29" s="4" t="str">
        <f t="shared" si="0"/>
        <v>joanne.martin@softvision.com</v>
      </c>
      <c r="E29" s="4" t="s">
        <v>467</v>
      </c>
      <c r="F29" s="4" t="s">
        <v>468</v>
      </c>
      <c r="G29" s="4" t="str">
        <f t="shared" si="1"/>
        <v>Martin, Joanne</v>
      </c>
      <c r="H29" s="4" t="s">
        <v>363</v>
      </c>
      <c r="I29" s="4" t="str">
        <f>IF(ISBLANK($H29),"",IFERROR(VLOOKUP($H29,lists!$B:$D,2,FALSE),"Check Studio value"))</f>
        <v>India</v>
      </c>
      <c r="J29" s="3">
        <v>41198</v>
      </c>
      <c r="K29" s="4" t="s">
        <v>215</v>
      </c>
      <c r="L29" s="4" t="str">
        <f>IF(ISBLANK(K29),"",IFERROR(VLOOKUP(K29,lists!$F:$G,2,FALSE),""))</f>
        <v>Support</v>
      </c>
      <c r="M29" s="4" t="s">
        <v>393</v>
      </c>
      <c r="N29" s="4" t="str">
        <f>IF(ISBLANK($M29),"",IFERROR(VLOOKUP($M29,lists!$R:$W,2,FALSE),"Check Client value"))</f>
        <v>megan.jackson@softvision.com</v>
      </c>
      <c r="O29" s="4">
        <f>IF(ISBLANK($M29),"",IFERROR(VLOOKUP($M29,lists!$R:$W,6,FALSE),"Check Client value"))</f>
        <v>109009</v>
      </c>
      <c r="P29" s="4" t="str">
        <f>IF(ISBLANK($M29),"",IFERROR(VLOOKUP($M29,lists!$R:$W,5,FALSE),"Check Client value"))</f>
        <v>Jackson, Megan</v>
      </c>
      <c r="Q29" s="4" t="s">
        <v>499</v>
      </c>
      <c r="R29" s="3">
        <v>43486</v>
      </c>
      <c r="S29" s="4" t="s">
        <v>411</v>
      </c>
      <c r="T29" s="4" t="str">
        <f>IF(ISBLANK(Q29),"",IF(Q29="Entry","-",VLOOKUP(S29,[1]lists!$Y:$Z,2,FALSE)))</f>
        <v>Voluntary</v>
      </c>
      <c r="U29" s="4" t="s">
        <v>421</v>
      </c>
      <c r="V29" s="6" t="s">
        <v>423</v>
      </c>
    </row>
    <row r="30" spans="1:22" x14ac:dyDescent="0.25">
      <c r="A30" s="5">
        <v>29</v>
      </c>
      <c r="B30" s="16">
        <v>43466</v>
      </c>
      <c r="C30" s="4">
        <v>200029</v>
      </c>
      <c r="D30" s="4" t="str">
        <f t="shared" si="0"/>
        <v>melanie.carr@softvision.com</v>
      </c>
      <c r="E30" s="4" t="s">
        <v>469</v>
      </c>
      <c r="F30" s="4" t="s">
        <v>470</v>
      </c>
      <c r="G30" s="4" t="str">
        <f t="shared" si="1"/>
        <v>Carr, Melanie</v>
      </c>
      <c r="H30" s="4" t="s">
        <v>363</v>
      </c>
      <c r="I30" s="4" t="str">
        <f>IF(ISBLANK($H30),"",IFERROR(VLOOKUP($H30,lists!$B:$D,2,FALSE),"Check Studio value"))</f>
        <v>India</v>
      </c>
      <c r="J30" s="3">
        <v>42029</v>
      </c>
      <c r="K30" s="4" t="s">
        <v>125</v>
      </c>
      <c r="L30" s="4" t="str">
        <f>IF(ISBLANK(K30),"",IFERROR(VLOOKUP(K30,lists!$F:$G,2,FALSE),""))</f>
        <v>Support</v>
      </c>
      <c r="M30" s="4" t="s">
        <v>393</v>
      </c>
      <c r="N30" s="4" t="str">
        <f>IF(ISBLANK($M30),"",IFERROR(VLOOKUP($M30,lists!$R:$W,2,FALSE),"Check Client value"))</f>
        <v>megan.jackson@softvision.com</v>
      </c>
      <c r="O30" s="4">
        <f>IF(ISBLANK($M30),"",IFERROR(VLOOKUP($M30,lists!$R:$W,6,FALSE),"Check Client value"))</f>
        <v>109009</v>
      </c>
      <c r="P30" s="4" t="str">
        <f>IF(ISBLANK($M30),"",IFERROR(VLOOKUP($M30,lists!$R:$W,5,FALSE),"Check Client value"))</f>
        <v>Jackson, Megan</v>
      </c>
      <c r="Q30" s="4" t="s">
        <v>499</v>
      </c>
      <c r="R30" s="3">
        <v>43486</v>
      </c>
      <c r="S30" s="4" t="s">
        <v>411</v>
      </c>
      <c r="T30" s="4" t="str">
        <f>IF(ISBLANK(Q30),"",IF(Q30="Entry","-",VLOOKUP(S30,[1]lists!$Y:$Z,2,FALSE)))</f>
        <v>Voluntary</v>
      </c>
      <c r="U30" s="4" t="s">
        <v>421</v>
      </c>
      <c r="V30" s="6" t="s">
        <v>423</v>
      </c>
    </row>
    <row r="31" spans="1:22" x14ac:dyDescent="0.25">
      <c r="A31" s="5">
        <v>30</v>
      </c>
      <c r="B31" s="16">
        <v>43556</v>
      </c>
      <c r="C31" s="4">
        <v>200030</v>
      </c>
      <c r="D31" s="4" t="str">
        <f t="shared" si="0"/>
        <v>boris.hill@softvision.com</v>
      </c>
      <c r="E31" s="4" t="s">
        <v>471</v>
      </c>
      <c r="F31" s="4" t="s">
        <v>472</v>
      </c>
      <c r="G31" s="4" t="str">
        <f t="shared" si="1"/>
        <v>Hill, Boris</v>
      </c>
      <c r="H31" s="4" t="s">
        <v>363</v>
      </c>
      <c r="I31" s="4" t="str">
        <f>IF(ISBLANK($H31),"",IFERROR(VLOOKUP($H31,lists!$B:$D,2,FALSE),"Check Studio value"))</f>
        <v>India</v>
      </c>
      <c r="J31" s="3">
        <v>41982</v>
      </c>
      <c r="K31" s="4" t="s">
        <v>179</v>
      </c>
      <c r="L31" s="4" t="str">
        <f>IF(ISBLANK(K31),"",IFERROR(VLOOKUP(K31,lists!$F:$G,2,FALSE),""))</f>
        <v>Delivery</v>
      </c>
      <c r="M31" s="4" t="s">
        <v>388</v>
      </c>
      <c r="N31" s="4" t="str">
        <f>IF(ISBLANK($M31),"",IFERROR(VLOOKUP($M31,lists!$R:$W,2,FALSE),"Check Client value"))</f>
        <v>blake.knox@softvision.com</v>
      </c>
      <c r="O31" s="4">
        <f>IF(ISBLANK($M31),"",IFERROR(VLOOKUP($M31,lists!$R:$W,6,FALSE),"Check Client value"))</f>
        <v>109004</v>
      </c>
      <c r="P31" s="4" t="str">
        <f>IF(ISBLANK($M31),"",IFERROR(VLOOKUP($M31,lists!$R:$W,5,FALSE),"Check Client value"))</f>
        <v>Knox, Blake</v>
      </c>
      <c r="Q31" s="4" t="s">
        <v>499</v>
      </c>
      <c r="R31" s="3">
        <v>43571</v>
      </c>
      <c r="S31" s="4" t="s">
        <v>410</v>
      </c>
      <c r="T31" s="4" t="str">
        <f>IF(ISBLANK(Q31),"",IF(Q31="Entry","-",VLOOKUP(S31,[1]lists!$Y:$Z,2,FALSE)))</f>
        <v>Voluntary</v>
      </c>
      <c r="U31" s="4" t="s">
        <v>421</v>
      </c>
      <c r="V31" s="6" t="s">
        <v>423</v>
      </c>
    </row>
    <row r="32" spans="1:22" x14ac:dyDescent="0.25">
      <c r="A32" s="5">
        <v>31</v>
      </c>
      <c r="B32" s="16">
        <v>43647</v>
      </c>
      <c r="C32" s="4">
        <v>200031</v>
      </c>
      <c r="D32" s="4" t="str">
        <f t="shared" si="0"/>
        <v>ava.parsons@softvision.com</v>
      </c>
      <c r="E32" s="4" t="s">
        <v>473</v>
      </c>
      <c r="F32" s="4" t="s">
        <v>430</v>
      </c>
      <c r="G32" s="4" t="str">
        <f t="shared" si="1"/>
        <v>Parsons, Ava</v>
      </c>
      <c r="H32" s="4" t="s">
        <v>372</v>
      </c>
      <c r="I32" s="4" t="str">
        <f>IF(ISBLANK($H32),"",IFERROR(VLOOKUP($H32,lists!$B:$D,2,FALSE),"Check Studio value"))</f>
        <v>Australia</v>
      </c>
      <c r="J32" s="3">
        <v>41809</v>
      </c>
      <c r="K32" s="4" t="s">
        <v>205</v>
      </c>
      <c r="L32" s="4" t="str">
        <f>IF(ISBLANK(K32),"",IFERROR(VLOOKUP(K32,lists!$F:$G,2,FALSE),""))</f>
        <v>Support</v>
      </c>
      <c r="M32" s="4" t="s">
        <v>393</v>
      </c>
      <c r="N32" s="4" t="str">
        <f>IF(ISBLANK($M32),"",IFERROR(VLOOKUP($M32,lists!$R:$W,2,FALSE),"Check Client value"))</f>
        <v>megan.jackson@softvision.com</v>
      </c>
      <c r="O32" s="4">
        <f>IF(ISBLANK($M32),"",IFERROR(VLOOKUP($M32,lists!$R:$W,6,FALSE),"Check Client value"))</f>
        <v>109009</v>
      </c>
      <c r="P32" s="4" t="str">
        <f>IF(ISBLANK($M32),"",IFERROR(VLOOKUP($M32,lists!$R:$W,5,FALSE),"Check Client value"))</f>
        <v>Jackson, Megan</v>
      </c>
      <c r="Q32" s="4" t="s">
        <v>499</v>
      </c>
      <c r="R32" s="3">
        <v>43667</v>
      </c>
      <c r="S32" s="4" t="s">
        <v>411</v>
      </c>
      <c r="T32" s="4" t="str">
        <f>IF(ISBLANK(Q32),"",IF(Q32="Entry","-",VLOOKUP(S32,[1]lists!$Y:$Z,2,FALSE)))</f>
        <v>Voluntary</v>
      </c>
      <c r="U32" s="4" t="s">
        <v>421</v>
      </c>
      <c r="V32" s="6"/>
    </row>
    <row r="33" spans="1:22" x14ac:dyDescent="0.25">
      <c r="A33" s="5">
        <v>32</v>
      </c>
      <c r="B33" s="16">
        <v>43647</v>
      </c>
      <c r="C33" s="4">
        <v>200032</v>
      </c>
      <c r="D33" s="4" t="str">
        <f t="shared" si="0"/>
        <v>gavin.hill@softvision.com</v>
      </c>
      <c r="E33" s="4" t="s">
        <v>474</v>
      </c>
      <c r="F33" s="4" t="s">
        <v>472</v>
      </c>
      <c r="G33" s="4" t="str">
        <f t="shared" si="1"/>
        <v>Hill, Gavin</v>
      </c>
      <c r="H33" s="4" t="s">
        <v>373</v>
      </c>
      <c r="I33" s="4" t="str">
        <f>IF(ISBLANK($H33),"",IFERROR(VLOOKUP($H33,lists!$B:$D,2,FALSE),"Check Studio value"))</f>
        <v>Australia</v>
      </c>
      <c r="J33" s="3">
        <v>43419</v>
      </c>
      <c r="K33" s="4" t="s">
        <v>223</v>
      </c>
      <c r="L33" s="4" t="str">
        <f>IF(ISBLANK(K33),"",IFERROR(VLOOKUP(K33,lists!$F:$G,2,FALSE),""))</f>
        <v>Support</v>
      </c>
      <c r="M33" s="4" t="s">
        <v>393</v>
      </c>
      <c r="N33" s="4" t="str">
        <f>IF(ISBLANK($M33),"",IFERROR(VLOOKUP($M33,lists!$R:$W,2,FALSE),"Check Client value"))</f>
        <v>megan.jackson@softvision.com</v>
      </c>
      <c r="O33" s="4">
        <f>IF(ISBLANK($M33),"",IFERROR(VLOOKUP($M33,lists!$R:$W,6,FALSE),"Check Client value"))</f>
        <v>109009</v>
      </c>
      <c r="P33" s="4" t="str">
        <f>IF(ISBLANK($M33),"",IFERROR(VLOOKUP($M33,lists!$R:$W,5,FALSE),"Check Client value"))</f>
        <v>Jackson, Megan</v>
      </c>
      <c r="Q33" s="4" t="s">
        <v>499</v>
      </c>
      <c r="R33" s="3">
        <v>43657</v>
      </c>
      <c r="S33" s="4" t="s">
        <v>411</v>
      </c>
      <c r="T33" s="4" t="str">
        <f>IF(ISBLANK(Q33),"",IF(Q33="Entry","-",VLOOKUP(S33,[1]lists!$Y:$Z,2,FALSE)))</f>
        <v>Voluntary</v>
      </c>
      <c r="U33" s="4" t="s">
        <v>421</v>
      </c>
      <c r="V33" s="6"/>
    </row>
    <row r="34" spans="1:22" x14ac:dyDescent="0.25">
      <c r="A34" s="5">
        <v>33</v>
      </c>
      <c r="B34" s="16">
        <v>43678</v>
      </c>
      <c r="C34" s="4">
        <v>200033</v>
      </c>
      <c r="D34" s="4" t="str">
        <f t="shared" si="0"/>
        <v>luke.roberts@softvision.com</v>
      </c>
      <c r="E34" s="4" t="s">
        <v>475</v>
      </c>
      <c r="F34" s="4" t="s">
        <v>447</v>
      </c>
      <c r="G34" s="4" t="str">
        <f t="shared" si="1"/>
        <v>Roberts, Luke</v>
      </c>
      <c r="H34" s="4" t="s">
        <v>372</v>
      </c>
      <c r="I34" s="4" t="str">
        <f>IF(ISBLANK($H34),"",IFERROR(VLOOKUP($H34,lists!$B:$D,2,FALSE),"Check Studio value"))</f>
        <v>Australia</v>
      </c>
      <c r="J34" s="3">
        <v>41301</v>
      </c>
      <c r="K34" s="4" t="s">
        <v>309</v>
      </c>
      <c r="L34" s="4" t="str">
        <f>IF(ISBLANK(K34),"",IFERROR(VLOOKUP(K34,lists!$F:$G,2,FALSE),""))</f>
        <v>Support</v>
      </c>
      <c r="M34" s="4" t="s">
        <v>393</v>
      </c>
      <c r="N34" s="4" t="str">
        <f>IF(ISBLANK($M34),"",IFERROR(VLOOKUP($M34,lists!$R:$W,2,FALSE),"Check Client value"))</f>
        <v>megan.jackson@softvision.com</v>
      </c>
      <c r="O34" s="4">
        <f>IF(ISBLANK($M34),"",IFERROR(VLOOKUP($M34,lists!$R:$W,6,FALSE),"Check Client value"))</f>
        <v>109009</v>
      </c>
      <c r="P34" s="4" t="str">
        <f>IF(ISBLANK($M34),"",IFERROR(VLOOKUP($M34,lists!$R:$W,5,FALSE),"Check Client value"))</f>
        <v>Jackson, Megan</v>
      </c>
      <c r="Q34" s="4" t="s">
        <v>499</v>
      </c>
      <c r="R34" s="3">
        <v>43693</v>
      </c>
      <c r="S34" s="4" t="s">
        <v>411</v>
      </c>
      <c r="T34" s="4" t="str">
        <f>IF(ISBLANK(Q34),"",IF(Q34="Entry","-",VLOOKUP(S34,[1]lists!$Y:$Z,2,FALSE)))</f>
        <v>Voluntary</v>
      </c>
      <c r="U34" s="4" t="s">
        <v>421</v>
      </c>
      <c r="V34" s="6"/>
    </row>
    <row r="35" spans="1:22" x14ac:dyDescent="0.25">
      <c r="A35" s="5">
        <v>34</v>
      </c>
      <c r="B35" s="16">
        <v>43497</v>
      </c>
      <c r="C35" s="4">
        <v>200034</v>
      </c>
      <c r="D35" s="4" t="str">
        <f t="shared" si="0"/>
        <v>hannah.johnston@softvision.com</v>
      </c>
      <c r="E35" s="4" t="s">
        <v>432</v>
      </c>
      <c r="F35" s="4" t="s">
        <v>476</v>
      </c>
      <c r="G35" s="4" t="str">
        <f t="shared" si="1"/>
        <v>Johnston, Hannah</v>
      </c>
      <c r="H35" s="4" t="s">
        <v>372</v>
      </c>
      <c r="I35" s="4" t="str">
        <f>IF(ISBLANK($H35),"",IFERROR(VLOOKUP($H35,lists!$B:$D,2,FALSE),"Check Studio value"))</f>
        <v>Australia</v>
      </c>
      <c r="J35" s="3">
        <v>43127</v>
      </c>
      <c r="K35" s="4" t="s">
        <v>258</v>
      </c>
      <c r="L35" s="4" t="str">
        <f>IF(ISBLANK(K35),"",IFERROR(VLOOKUP(K35,lists!$F:$G,2,FALSE),""))</f>
        <v>Delivery</v>
      </c>
      <c r="M35" s="4" t="s">
        <v>388</v>
      </c>
      <c r="N35" s="4" t="str">
        <f>IF(ISBLANK($M35),"",IFERROR(VLOOKUP($M35,lists!$R:$W,2,FALSE),"Check Client value"))</f>
        <v>blake.knox@softvision.com</v>
      </c>
      <c r="O35" s="4">
        <f>IF(ISBLANK($M35),"",IFERROR(VLOOKUP($M35,lists!$R:$W,6,FALSE),"Check Client value"))</f>
        <v>109004</v>
      </c>
      <c r="P35" s="4" t="str">
        <f>IF(ISBLANK($M35),"",IFERROR(VLOOKUP($M35,lists!$R:$W,5,FALSE),"Check Client value"))</f>
        <v>Knox, Blake</v>
      </c>
      <c r="Q35" s="4" t="s">
        <v>499</v>
      </c>
      <c r="R35" s="3">
        <v>43505</v>
      </c>
      <c r="S35" s="4" t="s">
        <v>409</v>
      </c>
      <c r="T35" s="4" t="str">
        <f>IF(ISBLANK(Q35),"",IF(Q35="Entry","-",VLOOKUP(S35,[1]lists!$Y:$Z,2,FALSE)))</f>
        <v>Voluntary</v>
      </c>
      <c r="U35" s="4" t="s">
        <v>421</v>
      </c>
      <c r="V35" s="6"/>
    </row>
    <row r="36" spans="1:22" x14ac:dyDescent="0.25">
      <c r="A36" s="5">
        <v>35</v>
      </c>
      <c r="B36" s="16">
        <v>43617</v>
      </c>
      <c r="C36" s="4">
        <v>200035</v>
      </c>
      <c r="D36" s="4" t="str">
        <f t="shared" si="0"/>
        <v>james.smith@softvision.com</v>
      </c>
      <c r="E36" s="4" t="s">
        <v>477</v>
      </c>
      <c r="F36" s="4" t="s">
        <v>478</v>
      </c>
      <c r="G36" s="4" t="str">
        <f t="shared" si="1"/>
        <v>Smith, James</v>
      </c>
      <c r="H36" s="4" t="s">
        <v>372</v>
      </c>
      <c r="I36" s="4" t="str">
        <f>IF(ISBLANK($H36),"",IFERROR(VLOOKUP($H36,lists!$B:$D,2,FALSE),"Check Studio value"))</f>
        <v>Australia</v>
      </c>
      <c r="J36" s="3">
        <v>43090</v>
      </c>
      <c r="K36" s="4" t="s">
        <v>280</v>
      </c>
      <c r="L36" s="4" t="str">
        <f>IF(ISBLANK(K36),"",IFERROR(VLOOKUP(K36,lists!$F:$G,2,FALSE),""))</f>
        <v>Delivery</v>
      </c>
      <c r="M36" s="4" t="s">
        <v>388</v>
      </c>
      <c r="N36" s="4" t="str">
        <f>IF(ISBLANK($M36),"",IFERROR(VLOOKUP($M36,lists!$R:$W,2,FALSE),"Check Client value"))</f>
        <v>blake.knox@softvision.com</v>
      </c>
      <c r="O36" s="4">
        <f>IF(ISBLANK($M36),"",IFERROR(VLOOKUP($M36,lists!$R:$W,6,FALSE),"Check Client value"))</f>
        <v>109004</v>
      </c>
      <c r="P36" s="4" t="str">
        <f>IF(ISBLANK($M36),"",IFERROR(VLOOKUP($M36,lists!$R:$W,5,FALSE),"Check Client value"))</f>
        <v>Knox, Blake</v>
      </c>
      <c r="Q36" s="4" t="s">
        <v>499</v>
      </c>
      <c r="R36" s="3">
        <v>43634</v>
      </c>
      <c r="S36" s="4" t="s">
        <v>409</v>
      </c>
      <c r="T36" s="4" t="str">
        <f>IF(ISBLANK(Q36),"",IF(Q36="Entry","-",VLOOKUP(S36,[1]lists!$Y:$Z,2,FALSE)))</f>
        <v>Voluntary</v>
      </c>
      <c r="U36" s="4" t="s">
        <v>421</v>
      </c>
      <c r="V36" s="6"/>
    </row>
    <row r="37" spans="1:22" x14ac:dyDescent="0.25">
      <c r="A37" s="5">
        <v>36</v>
      </c>
      <c r="B37" s="16">
        <v>43497</v>
      </c>
      <c r="C37" s="4">
        <v>200036</v>
      </c>
      <c r="D37" s="4" t="str">
        <f t="shared" si="0"/>
        <v>alan.oliver@softvision.com</v>
      </c>
      <c r="E37" s="4" t="s">
        <v>479</v>
      </c>
      <c r="F37" s="4" t="s">
        <v>480</v>
      </c>
      <c r="G37" s="4" t="str">
        <f t="shared" si="1"/>
        <v>Oliver, Alan</v>
      </c>
      <c r="H37" s="4" t="s">
        <v>372</v>
      </c>
      <c r="I37" s="4" t="str">
        <f>IF(ISBLANK($H37),"",IFERROR(VLOOKUP($H37,lists!$B:$D,2,FALSE),"Check Studio value"))</f>
        <v>Australia</v>
      </c>
      <c r="J37" s="3">
        <v>43507</v>
      </c>
      <c r="K37" s="4" t="s">
        <v>128</v>
      </c>
      <c r="L37" s="4" t="str">
        <f>IF(ISBLANK(K37),"",IFERROR(VLOOKUP(K37,lists!$F:$G,2,FALSE),""))</f>
        <v>Delivery</v>
      </c>
      <c r="M37" s="4" t="s">
        <v>386</v>
      </c>
      <c r="N37" s="4" t="str">
        <f>IF(ISBLANK($M37),"",IFERROR(VLOOKUP($M37,lists!$R:$W,2,FALSE),"Check Client value"))</f>
        <v>max.gibson@softvision.com</v>
      </c>
      <c r="O37" s="4">
        <f>IF(ISBLANK($M37),"",IFERROR(VLOOKUP($M37,lists!$R:$W,6,FALSE),"Check Client value"))</f>
        <v>109002</v>
      </c>
      <c r="P37" s="4" t="str">
        <f>IF(ISBLANK($M37),"",IFERROR(VLOOKUP($M37,lists!$R:$W,5,FALSE),"Check Client value"))</f>
        <v>Gibson, Max</v>
      </c>
      <c r="Q37" s="4" t="s">
        <v>500</v>
      </c>
      <c r="R37" s="3" t="s">
        <v>502</v>
      </c>
      <c r="S37" s="4" t="str">
        <f t="shared" si="2"/>
        <v>-</v>
      </c>
      <c r="T37" s="4" t="str">
        <f>IF(ISBLANK(Q37),"",IF(Q37="Entry","-",VLOOKUP(S37,[1]lists!$Y:$Z,2,FALSE)))</f>
        <v>-</v>
      </c>
      <c r="U37" s="4" t="s">
        <v>422</v>
      </c>
      <c r="V37" s="6" t="s">
        <v>425</v>
      </c>
    </row>
    <row r="38" spans="1:22" x14ac:dyDescent="0.25">
      <c r="A38" s="5">
        <v>37</v>
      </c>
      <c r="B38" s="16">
        <v>43466</v>
      </c>
      <c r="C38" s="4">
        <v>200037</v>
      </c>
      <c r="D38" s="4" t="str">
        <f t="shared" si="0"/>
        <v>adam.mackay@softvision.com</v>
      </c>
      <c r="E38" s="4" t="s">
        <v>481</v>
      </c>
      <c r="F38" s="4" t="s">
        <v>482</v>
      </c>
      <c r="G38" s="4" t="str">
        <f t="shared" si="1"/>
        <v>Mackay, Adam</v>
      </c>
      <c r="H38" s="4" t="s">
        <v>372</v>
      </c>
      <c r="I38" s="4" t="str">
        <f>IF(ISBLANK($H38),"",IFERROR(VLOOKUP($H38,lists!$B:$D,2,FALSE),"Check Studio value"))</f>
        <v>Australia</v>
      </c>
      <c r="J38" s="3">
        <v>43472</v>
      </c>
      <c r="K38" s="4" t="s">
        <v>214</v>
      </c>
      <c r="L38" s="4" t="str">
        <f>IF(ISBLANK(K38),"",IFERROR(VLOOKUP(K38,lists!$F:$G,2,FALSE),""))</f>
        <v>Delivery</v>
      </c>
      <c r="M38" s="4" t="s">
        <v>386</v>
      </c>
      <c r="N38" s="4" t="str">
        <f>IF(ISBLANK($M38),"",IFERROR(VLOOKUP($M38,lists!$R:$W,2,FALSE),"Check Client value"))</f>
        <v>max.gibson@softvision.com</v>
      </c>
      <c r="O38" s="4">
        <f>IF(ISBLANK($M38),"",IFERROR(VLOOKUP($M38,lists!$R:$W,6,FALSE),"Check Client value"))</f>
        <v>109002</v>
      </c>
      <c r="P38" s="4" t="str">
        <f>IF(ISBLANK($M38),"",IFERROR(VLOOKUP($M38,lists!$R:$W,5,FALSE),"Check Client value"))</f>
        <v>Gibson, Max</v>
      </c>
      <c r="Q38" s="4" t="s">
        <v>500</v>
      </c>
      <c r="R38" s="3" t="s">
        <v>502</v>
      </c>
      <c r="S38" s="4" t="str">
        <f t="shared" si="2"/>
        <v>-</v>
      </c>
      <c r="T38" s="4" t="str">
        <f>IF(ISBLANK(Q38),"",IF(Q38="Entry","-",VLOOKUP(S38,[1]lists!$Y:$Z,2,FALSE)))</f>
        <v>-</v>
      </c>
      <c r="U38" s="4" t="s">
        <v>422</v>
      </c>
      <c r="V38" s="6" t="s">
        <v>425</v>
      </c>
    </row>
    <row r="39" spans="1:22" x14ac:dyDescent="0.25">
      <c r="A39" s="5">
        <v>38</v>
      </c>
      <c r="B39" s="16">
        <v>43678</v>
      </c>
      <c r="C39" s="4">
        <v>200038</v>
      </c>
      <c r="D39" s="4" t="str">
        <f t="shared" si="0"/>
        <v>sally.ferguson@softvision.com</v>
      </c>
      <c r="E39" s="4" t="s">
        <v>449</v>
      </c>
      <c r="F39" s="4" t="s">
        <v>483</v>
      </c>
      <c r="G39" s="4" t="str">
        <f t="shared" si="1"/>
        <v>Ferguson, Sally</v>
      </c>
      <c r="H39" s="4" t="s">
        <v>372</v>
      </c>
      <c r="I39" s="4" t="str">
        <f>IF(ISBLANK($H39),"",IFERROR(VLOOKUP($H39,lists!$B:$D,2,FALSE),"Check Studio value"))</f>
        <v>Australia</v>
      </c>
      <c r="J39" s="3">
        <v>43686</v>
      </c>
      <c r="K39" s="4" t="s">
        <v>251</v>
      </c>
      <c r="L39" s="4" t="str">
        <f>IF(ISBLANK(K39),"",IFERROR(VLOOKUP(K39,lists!$F:$G,2,FALSE),""))</f>
        <v>Delivery</v>
      </c>
      <c r="M39" s="4" t="s">
        <v>386</v>
      </c>
      <c r="N39" s="4" t="str">
        <f>IF(ISBLANK($M39),"",IFERROR(VLOOKUP($M39,lists!$R:$W,2,FALSE),"Check Client value"))</f>
        <v>max.gibson@softvision.com</v>
      </c>
      <c r="O39" s="4">
        <f>IF(ISBLANK($M39),"",IFERROR(VLOOKUP($M39,lists!$R:$W,6,FALSE),"Check Client value"))</f>
        <v>109002</v>
      </c>
      <c r="P39" s="4" t="str">
        <f>IF(ISBLANK($M39),"",IFERROR(VLOOKUP($M39,lists!$R:$W,5,FALSE),"Check Client value"))</f>
        <v>Gibson, Max</v>
      </c>
      <c r="Q39" s="4" t="s">
        <v>500</v>
      </c>
      <c r="R39" s="3" t="s">
        <v>502</v>
      </c>
      <c r="S39" s="4" t="str">
        <f t="shared" si="2"/>
        <v>-</v>
      </c>
      <c r="T39" s="4" t="str">
        <f>IF(ISBLANK(Q39),"",IF(Q39="Entry","-",VLOOKUP(S39,[1]lists!$Y:$Z,2,FALSE)))</f>
        <v>-</v>
      </c>
      <c r="U39" s="4" t="s">
        <v>422</v>
      </c>
      <c r="V39" s="6" t="s">
        <v>425</v>
      </c>
    </row>
    <row r="40" spans="1:22" x14ac:dyDescent="0.25">
      <c r="A40" s="5">
        <v>39</v>
      </c>
      <c r="B40" s="16">
        <v>43466</v>
      </c>
      <c r="C40" s="4">
        <v>200039</v>
      </c>
      <c r="D40" s="4" t="str">
        <f t="shared" si="0"/>
        <v>keith.hodges@softvision.com</v>
      </c>
      <c r="E40" s="4" t="s">
        <v>484</v>
      </c>
      <c r="F40" s="4" t="s">
        <v>438</v>
      </c>
      <c r="G40" s="4" t="str">
        <f t="shared" si="1"/>
        <v>Hodges, Keith</v>
      </c>
      <c r="H40" s="4" t="s">
        <v>372</v>
      </c>
      <c r="I40" s="4" t="str">
        <f>IF(ISBLANK($H40),"",IFERROR(VLOOKUP($H40,lists!$B:$D,2,FALSE),"Check Studio value"))</f>
        <v>Australia</v>
      </c>
      <c r="J40" s="3">
        <v>43474</v>
      </c>
      <c r="K40" s="4" t="s">
        <v>199</v>
      </c>
      <c r="L40" s="4" t="str">
        <f>IF(ISBLANK(K40),"",IFERROR(VLOOKUP(K40,lists!$F:$G,2,FALSE),""))</f>
        <v>Delivery</v>
      </c>
      <c r="M40" s="4" t="s">
        <v>386</v>
      </c>
      <c r="N40" s="4" t="str">
        <f>IF(ISBLANK($M40),"",IFERROR(VLOOKUP($M40,lists!$R:$W,2,FALSE),"Check Client value"))</f>
        <v>max.gibson@softvision.com</v>
      </c>
      <c r="O40" s="4">
        <f>IF(ISBLANK($M40),"",IFERROR(VLOOKUP($M40,lists!$R:$W,6,FALSE),"Check Client value"))</f>
        <v>109002</v>
      </c>
      <c r="P40" s="4" t="str">
        <f>IF(ISBLANK($M40),"",IFERROR(VLOOKUP($M40,lists!$R:$W,5,FALSE),"Check Client value"))</f>
        <v>Gibson, Max</v>
      </c>
      <c r="Q40" s="4" t="s">
        <v>500</v>
      </c>
      <c r="R40" s="3" t="s">
        <v>502</v>
      </c>
      <c r="S40" s="4" t="str">
        <f t="shared" si="2"/>
        <v>-</v>
      </c>
      <c r="T40" s="4" t="str">
        <f>IF(ISBLANK(Q40),"",IF(Q40="Entry","-",VLOOKUP(S40,[1]lists!$Y:$Z,2,FALSE)))</f>
        <v>-</v>
      </c>
      <c r="U40" s="4" t="s">
        <v>422</v>
      </c>
      <c r="V40" s="6" t="s">
        <v>425</v>
      </c>
    </row>
    <row r="41" spans="1:22" x14ac:dyDescent="0.25">
      <c r="A41" s="5">
        <v>40</v>
      </c>
      <c r="B41" s="16">
        <v>43647</v>
      </c>
      <c r="C41" s="4">
        <v>200040</v>
      </c>
      <c r="D41" s="4" t="str">
        <f t="shared" si="0"/>
        <v>diane.reid@softvision.com</v>
      </c>
      <c r="E41" s="4" t="s">
        <v>485</v>
      </c>
      <c r="F41" s="4" t="s">
        <v>427</v>
      </c>
      <c r="G41" s="4" t="str">
        <f t="shared" si="1"/>
        <v>Reid, Diane</v>
      </c>
      <c r="H41" s="4" t="s">
        <v>372</v>
      </c>
      <c r="I41" s="4" t="str">
        <f>IF(ISBLANK($H41),"",IFERROR(VLOOKUP($H41,lists!$B:$D,2,FALSE),"Check Studio value"))</f>
        <v>Australia</v>
      </c>
      <c r="J41" s="3">
        <v>43656</v>
      </c>
      <c r="K41" s="4" t="s">
        <v>262</v>
      </c>
      <c r="L41" s="4" t="str">
        <f>IF(ISBLANK(K41),"",IFERROR(VLOOKUP(K41,lists!$F:$G,2,FALSE),""))</f>
        <v>Delivery</v>
      </c>
      <c r="M41" s="4" t="s">
        <v>386</v>
      </c>
      <c r="N41" s="4" t="str">
        <f>IF(ISBLANK($M41),"",IFERROR(VLOOKUP($M41,lists!$R:$W,2,FALSE),"Check Client value"))</f>
        <v>max.gibson@softvision.com</v>
      </c>
      <c r="O41" s="4">
        <f>IF(ISBLANK($M41),"",IFERROR(VLOOKUP($M41,lists!$R:$W,6,FALSE),"Check Client value"))</f>
        <v>109002</v>
      </c>
      <c r="P41" s="4" t="str">
        <f>IF(ISBLANK($M41),"",IFERROR(VLOOKUP($M41,lists!$R:$W,5,FALSE),"Check Client value"))</f>
        <v>Gibson, Max</v>
      </c>
      <c r="Q41" s="4" t="s">
        <v>500</v>
      </c>
      <c r="R41" s="3" t="s">
        <v>502</v>
      </c>
      <c r="S41" s="4" t="str">
        <f t="shared" si="2"/>
        <v>-</v>
      </c>
      <c r="T41" s="4" t="str">
        <f>IF(ISBLANK(Q41),"",IF(Q41="Entry","-",VLOOKUP(S41,[1]lists!$Y:$Z,2,FALSE)))</f>
        <v>-</v>
      </c>
      <c r="U41" s="4" t="s">
        <v>422</v>
      </c>
      <c r="V41" s="6" t="s">
        <v>425</v>
      </c>
    </row>
    <row r="42" spans="1:22" x14ac:dyDescent="0.25">
      <c r="A42" s="5">
        <v>41</v>
      </c>
      <c r="B42" s="16">
        <v>43617</v>
      </c>
      <c r="C42" s="4">
        <v>200041</v>
      </c>
      <c r="D42" s="4" t="str">
        <f t="shared" si="0"/>
        <v>una.king@softvision.com</v>
      </c>
      <c r="E42" s="4" t="s">
        <v>486</v>
      </c>
      <c r="F42" s="4" t="s">
        <v>331</v>
      </c>
      <c r="G42" s="4" t="str">
        <f t="shared" si="1"/>
        <v>King, Una</v>
      </c>
      <c r="H42" s="4" t="s">
        <v>372</v>
      </c>
      <c r="I42" s="4" t="str">
        <f>IF(ISBLANK($H42),"",IFERROR(VLOOKUP($H42,lists!$B:$D,2,FALSE),"Check Studio value"))</f>
        <v>Australia</v>
      </c>
      <c r="J42" s="3">
        <v>43629</v>
      </c>
      <c r="K42" s="4" t="s">
        <v>286</v>
      </c>
      <c r="L42" s="4" t="str">
        <f>IF(ISBLANK(K42),"",IFERROR(VLOOKUP(K42,lists!$F:$G,2,FALSE),""))</f>
        <v>Delivery</v>
      </c>
      <c r="M42" s="4" t="s">
        <v>386</v>
      </c>
      <c r="N42" s="4" t="str">
        <f>IF(ISBLANK($M42),"",IFERROR(VLOOKUP($M42,lists!$R:$W,2,FALSE),"Check Client value"))</f>
        <v>max.gibson@softvision.com</v>
      </c>
      <c r="O42" s="4">
        <f>IF(ISBLANK($M42),"",IFERROR(VLOOKUP($M42,lists!$R:$W,6,FALSE),"Check Client value"))</f>
        <v>109002</v>
      </c>
      <c r="P42" s="4" t="str">
        <f>IF(ISBLANK($M42),"",IFERROR(VLOOKUP($M42,lists!$R:$W,5,FALSE),"Check Client value"))</f>
        <v>Gibson, Max</v>
      </c>
      <c r="Q42" s="4" t="s">
        <v>500</v>
      </c>
      <c r="R42" s="3" t="s">
        <v>502</v>
      </c>
      <c r="S42" s="4" t="str">
        <f t="shared" si="2"/>
        <v>-</v>
      </c>
      <c r="T42" s="4" t="str">
        <f>IF(ISBLANK(Q42),"",IF(Q42="Entry","-",VLOOKUP(S42,[1]lists!$Y:$Z,2,FALSE)))</f>
        <v>-</v>
      </c>
      <c r="U42" s="4" t="s">
        <v>422</v>
      </c>
      <c r="V42" s="6" t="s">
        <v>425</v>
      </c>
    </row>
    <row r="43" spans="1:22" x14ac:dyDescent="0.25">
      <c r="A43" s="5">
        <v>42</v>
      </c>
      <c r="B43" s="16">
        <v>43586</v>
      </c>
      <c r="C43" s="4">
        <v>200042</v>
      </c>
      <c r="D43" s="4" t="str">
        <f t="shared" si="0"/>
        <v>ryan.reid@softvision.com</v>
      </c>
      <c r="E43" s="4" t="s">
        <v>487</v>
      </c>
      <c r="F43" s="4" t="s">
        <v>427</v>
      </c>
      <c r="G43" s="4" t="str">
        <f t="shared" si="1"/>
        <v>Reid, Ryan</v>
      </c>
      <c r="H43" s="4" t="s">
        <v>372</v>
      </c>
      <c r="I43" s="4" t="str">
        <f>IF(ISBLANK($H43),"",IFERROR(VLOOKUP($H43,lists!$B:$D,2,FALSE),"Check Studio value"))</f>
        <v>Australia</v>
      </c>
      <c r="J43" s="3">
        <v>43597</v>
      </c>
      <c r="K43" s="4" t="s">
        <v>235</v>
      </c>
      <c r="L43" s="4" t="str">
        <f>IF(ISBLANK(K43),"",IFERROR(VLOOKUP(K43,lists!$F:$G,2,FALSE),""))</f>
        <v>Delivery</v>
      </c>
      <c r="M43" s="4" t="s">
        <v>387</v>
      </c>
      <c r="N43" s="4" t="str">
        <f>IF(ISBLANK($M43),"",IFERROR(VLOOKUP($M43,lists!$R:$W,2,FALSE),"Check Client value"))</f>
        <v>deirdre.burgess@softvision.com</v>
      </c>
      <c r="O43" s="4">
        <f>IF(ISBLANK($M43),"",IFERROR(VLOOKUP($M43,lists!$R:$W,6,FALSE),"Check Client value"))</f>
        <v>109003</v>
      </c>
      <c r="P43" s="4" t="str">
        <f>IF(ISBLANK($M43),"",IFERROR(VLOOKUP($M43,lists!$R:$W,5,FALSE),"Check Client value"))</f>
        <v>Burgess, Deirdre</v>
      </c>
      <c r="Q43" s="4" t="s">
        <v>500</v>
      </c>
      <c r="R43" s="3" t="s">
        <v>502</v>
      </c>
      <c r="S43" s="4" t="str">
        <f t="shared" si="2"/>
        <v>-</v>
      </c>
      <c r="T43" s="4" t="str">
        <f>IF(ISBLANK(Q43),"",IF(Q43="Entry","-",VLOOKUP(S43,[1]lists!$Y:$Z,2,FALSE)))</f>
        <v>-</v>
      </c>
      <c r="U43" s="4" t="s">
        <v>422</v>
      </c>
      <c r="V43" s="6" t="s">
        <v>425</v>
      </c>
    </row>
    <row r="44" spans="1:22" x14ac:dyDescent="0.25">
      <c r="A44" s="5">
        <v>43</v>
      </c>
      <c r="B44" s="16">
        <v>43586</v>
      </c>
      <c r="C44" s="4">
        <v>200043</v>
      </c>
      <c r="D44" s="4" t="str">
        <f t="shared" si="0"/>
        <v>eric.forsyth@softvision.com</v>
      </c>
      <c r="E44" s="4" t="s">
        <v>488</v>
      </c>
      <c r="F44" s="4" t="s">
        <v>489</v>
      </c>
      <c r="G44" s="4" t="str">
        <f t="shared" si="1"/>
        <v>Forsyth, Eric</v>
      </c>
      <c r="H44" s="4" t="s">
        <v>373</v>
      </c>
      <c r="I44" s="4" t="str">
        <f>IF(ISBLANK($H44),"",IFERROR(VLOOKUP($H44,lists!$B:$D,2,FALSE),"Check Studio value"))</f>
        <v>Australia</v>
      </c>
      <c r="J44" s="3">
        <v>43612</v>
      </c>
      <c r="K44" s="4" t="s">
        <v>133</v>
      </c>
      <c r="L44" s="4" t="str">
        <f>IF(ISBLANK(K44),"",IFERROR(VLOOKUP(K44,lists!$F:$G,2,FALSE),""))</f>
        <v>Support</v>
      </c>
      <c r="M44" s="4" t="s">
        <v>393</v>
      </c>
      <c r="N44" s="4" t="str">
        <f>IF(ISBLANK($M44),"",IFERROR(VLOOKUP($M44,lists!$R:$W,2,FALSE),"Check Client value"))</f>
        <v>megan.jackson@softvision.com</v>
      </c>
      <c r="O44" s="4">
        <f>IF(ISBLANK($M44),"",IFERROR(VLOOKUP($M44,lists!$R:$W,6,FALSE),"Check Client value"))</f>
        <v>109009</v>
      </c>
      <c r="P44" s="4" t="str">
        <f>IF(ISBLANK($M44),"",IFERROR(VLOOKUP($M44,lists!$R:$W,5,FALSE),"Check Client value"))</f>
        <v>Jackson, Megan</v>
      </c>
      <c r="Q44" s="4" t="s">
        <v>500</v>
      </c>
      <c r="R44" s="3" t="s">
        <v>502</v>
      </c>
      <c r="S44" s="4" t="str">
        <f t="shared" si="2"/>
        <v>-</v>
      </c>
      <c r="T44" s="4" t="str">
        <f>IF(ISBLANK(Q44),"",IF(Q44="Entry","-",VLOOKUP(S44,[1]lists!$Y:$Z,2,FALSE)))</f>
        <v>-</v>
      </c>
      <c r="U44" s="4" t="s">
        <v>422</v>
      </c>
      <c r="V44" s="6" t="s">
        <v>425</v>
      </c>
    </row>
    <row r="45" spans="1:22" x14ac:dyDescent="0.25">
      <c r="A45" s="5">
        <v>44</v>
      </c>
      <c r="B45" s="16">
        <v>43678</v>
      </c>
      <c r="C45" s="4">
        <v>200044</v>
      </c>
      <c r="D45" s="4" t="str">
        <f t="shared" si="0"/>
        <v>lucas.avery@softvision.com</v>
      </c>
      <c r="E45" s="4" t="s">
        <v>426</v>
      </c>
      <c r="F45" s="4" t="s">
        <v>490</v>
      </c>
      <c r="G45" s="4" t="str">
        <f t="shared" si="1"/>
        <v>Avery, Lucas</v>
      </c>
      <c r="H45" s="4" t="s">
        <v>373</v>
      </c>
      <c r="I45" s="4" t="str">
        <f>IF(ISBLANK($H45),"",IFERROR(VLOOKUP($H45,lists!$B:$D,2,FALSE),"Check Studio value"))</f>
        <v>Australia</v>
      </c>
      <c r="J45" s="3">
        <v>43683</v>
      </c>
      <c r="K45" s="4" t="s">
        <v>244</v>
      </c>
      <c r="L45" s="4" t="str">
        <f>IF(ISBLANK(K45),"",IFERROR(VLOOKUP(K45,lists!$F:$G,2,FALSE),""))</f>
        <v>DeliveryOps</v>
      </c>
      <c r="M45" s="4" t="s">
        <v>389</v>
      </c>
      <c r="N45" s="4" t="str">
        <f>IF(ISBLANK($M45),"",IFERROR(VLOOKUP($M45,lists!$R:$W,2,FALSE),"Check Client value"))</f>
        <v>stephen.ogden@softvision.com</v>
      </c>
      <c r="O45" s="4">
        <f>IF(ISBLANK($M45),"",IFERROR(VLOOKUP($M45,lists!$R:$W,6,FALSE),"Check Client value"))</f>
        <v>109005</v>
      </c>
      <c r="P45" s="4" t="str">
        <f>IF(ISBLANK($M45),"",IFERROR(VLOOKUP($M45,lists!$R:$W,5,FALSE),"Check Client value"))</f>
        <v>Ogden, Stephen</v>
      </c>
      <c r="Q45" s="4" t="s">
        <v>500</v>
      </c>
      <c r="R45" s="3" t="s">
        <v>502</v>
      </c>
      <c r="S45" s="4" t="str">
        <f t="shared" si="2"/>
        <v>-</v>
      </c>
      <c r="T45" s="4" t="str">
        <f>IF(ISBLANK(Q45),"",IF(Q45="Entry","-",VLOOKUP(S45,[1]lists!$Y:$Z,2,FALSE)))</f>
        <v>-</v>
      </c>
      <c r="U45" s="4" t="s">
        <v>422</v>
      </c>
      <c r="V45" s="6" t="s">
        <v>425</v>
      </c>
    </row>
    <row r="46" spans="1:22" x14ac:dyDescent="0.25">
      <c r="A46" s="5">
        <v>45</v>
      </c>
      <c r="B46" s="16">
        <v>43678</v>
      </c>
      <c r="C46" s="4">
        <v>200045</v>
      </c>
      <c r="D46" s="4" t="str">
        <f t="shared" si="0"/>
        <v>megan.gray@softvision.com</v>
      </c>
      <c r="E46" s="4" t="s">
        <v>332</v>
      </c>
      <c r="F46" s="4" t="s">
        <v>491</v>
      </c>
      <c r="G46" s="4" t="str">
        <f t="shared" si="1"/>
        <v>Gray, Megan</v>
      </c>
      <c r="H46" s="4" t="s">
        <v>373</v>
      </c>
      <c r="I46" s="4" t="str">
        <f>IF(ISBLANK($H46),"",IFERROR(VLOOKUP($H46,lists!$B:$D,2,FALSE),"Check Studio value"))</f>
        <v>Australia</v>
      </c>
      <c r="J46" s="3">
        <v>43690</v>
      </c>
      <c r="K46" s="4" t="s">
        <v>165</v>
      </c>
      <c r="L46" s="4" t="str">
        <f>IF(ISBLANK(K46),"",IFERROR(VLOOKUP(K46,lists!$F:$G,2,FALSE),""))</f>
        <v>DeliveryOps</v>
      </c>
      <c r="M46" s="4" t="s">
        <v>389</v>
      </c>
      <c r="N46" s="4" t="str">
        <f>IF(ISBLANK($M46),"",IFERROR(VLOOKUP($M46,lists!$R:$W,2,FALSE),"Check Client value"))</f>
        <v>stephen.ogden@softvision.com</v>
      </c>
      <c r="O46" s="4">
        <f>IF(ISBLANK($M46),"",IFERROR(VLOOKUP($M46,lists!$R:$W,6,FALSE),"Check Client value"))</f>
        <v>109005</v>
      </c>
      <c r="P46" s="4" t="str">
        <f>IF(ISBLANK($M46),"",IFERROR(VLOOKUP($M46,lists!$R:$W,5,FALSE),"Check Client value"))</f>
        <v>Ogden, Stephen</v>
      </c>
      <c r="Q46" s="4" t="s">
        <v>500</v>
      </c>
      <c r="R46" s="3" t="s">
        <v>502</v>
      </c>
      <c r="S46" s="4" t="str">
        <f t="shared" si="2"/>
        <v>-</v>
      </c>
      <c r="T46" s="4" t="str">
        <f>IF(ISBLANK(Q46),"",IF(Q46="Entry","-",VLOOKUP(S46,[1]lists!$Y:$Z,2,FALSE)))</f>
        <v>-</v>
      </c>
      <c r="U46" s="4" t="s">
        <v>422</v>
      </c>
      <c r="V46" s="6" t="s">
        <v>425</v>
      </c>
    </row>
    <row r="47" spans="1:22" x14ac:dyDescent="0.25">
      <c r="A47" s="5">
        <v>46</v>
      </c>
      <c r="B47" s="16">
        <v>43556</v>
      </c>
      <c r="C47" s="4">
        <v>200046</v>
      </c>
      <c r="D47" s="4" t="str">
        <f t="shared" si="0"/>
        <v>madeleine.ogden@softvision.com</v>
      </c>
      <c r="E47" s="4" t="s">
        <v>492</v>
      </c>
      <c r="F47" s="4" t="s">
        <v>325</v>
      </c>
      <c r="G47" s="4" t="str">
        <f t="shared" si="1"/>
        <v>Ogden, Madeleine</v>
      </c>
      <c r="H47" s="4" t="s">
        <v>370</v>
      </c>
      <c r="I47" s="4" t="str">
        <f>IF(ISBLANK($H47),"",IFERROR(VLOOKUP($H47,lists!$B:$D,2,FALSE),"Check Studio value"))</f>
        <v>India</v>
      </c>
      <c r="J47" s="3">
        <v>43577</v>
      </c>
      <c r="K47" s="4" t="s">
        <v>114</v>
      </c>
      <c r="L47" s="4" t="str">
        <f>IF(ISBLANK(K47),"",IFERROR(VLOOKUP(K47,lists!$F:$G,2,FALSE),""))</f>
        <v>Delivery</v>
      </c>
      <c r="M47" s="4" t="s">
        <v>387</v>
      </c>
      <c r="N47" s="4" t="str">
        <f>IF(ISBLANK($M47),"",IFERROR(VLOOKUP($M47,lists!$R:$W,2,FALSE),"Check Client value"))</f>
        <v>deirdre.burgess@softvision.com</v>
      </c>
      <c r="O47" s="4">
        <f>IF(ISBLANK($M47),"",IFERROR(VLOOKUP($M47,lists!$R:$W,6,FALSE),"Check Client value"))</f>
        <v>109003</v>
      </c>
      <c r="P47" s="4" t="str">
        <f>IF(ISBLANK($M47),"",IFERROR(VLOOKUP($M47,lists!$R:$W,5,FALSE),"Check Client value"))</f>
        <v>Burgess, Deirdre</v>
      </c>
      <c r="Q47" s="4" t="s">
        <v>500</v>
      </c>
      <c r="R47" s="3" t="s">
        <v>502</v>
      </c>
      <c r="S47" s="4" t="str">
        <f t="shared" si="2"/>
        <v>-</v>
      </c>
      <c r="T47" s="4" t="str">
        <f>IF(ISBLANK(Q47),"",IF(Q47="Entry","-",VLOOKUP(S47,[1]lists!$Y:$Z,2,FALSE)))</f>
        <v>-</v>
      </c>
      <c r="U47" s="4" t="s">
        <v>422</v>
      </c>
      <c r="V47" s="6" t="s">
        <v>423</v>
      </c>
    </row>
    <row r="48" spans="1:22" x14ac:dyDescent="0.25">
      <c r="A48" s="5">
        <v>47</v>
      </c>
      <c r="B48" s="16">
        <v>43466</v>
      </c>
      <c r="C48" s="4">
        <v>200047</v>
      </c>
      <c r="D48" s="4" t="str">
        <f t="shared" si="0"/>
        <v>paul.scott@softvision.com</v>
      </c>
      <c r="E48" s="4" t="s">
        <v>316</v>
      </c>
      <c r="F48" s="4" t="s">
        <v>493</v>
      </c>
      <c r="G48" s="4" t="str">
        <f t="shared" si="1"/>
        <v>Scott, Paul</v>
      </c>
      <c r="H48" s="4" t="s">
        <v>370</v>
      </c>
      <c r="I48" s="4" t="str">
        <f>IF(ISBLANK($H48),"",IFERROR(VLOOKUP($H48,lists!$B:$D,2,FALSE),"Check Studio value"))</f>
        <v>India</v>
      </c>
      <c r="J48" s="3">
        <v>43483</v>
      </c>
      <c r="K48" s="4" t="s">
        <v>178</v>
      </c>
      <c r="L48" s="4" t="str">
        <f>IF(ISBLANK(K48),"",IFERROR(VLOOKUP(K48,lists!$F:$G,2,FALSE),""))</f>
        <v>Corporate</v>
      </c>
      <c r="M48" s="4" t="s">
        <v>394</v>
      </c>
      <c r="N48" s="4" t="str">
        <f>IF(ISBLANK($M48),"",IFERROR(VLOOKUP($M48,lists!$R:$W,2,FALSE),"Check Client value"))</f>
        <v>edward.anderson@softvision.com</v>
      </c>
      <c r="O48" s="4">
        <f>IF(ISBLANK($M48),"",IFERROR(VLOOKUP($M48,lists!$R:$W,6,FALSE),"Check Client value"))</f>
        <v>109010</v>
      </c>
      <c r="P48" s="4" t="str">
        <f>IF(ISBLANK($M48),"",IFERROR(VLOOKUP($M48,lists!$R:$W,5,FALSE),"Check Client value"))</f>
        <v>Anderson, Edward</v>
      </c>
      <c r="Q48" s="4" t="s">
        <v>500</v>
      </c>
      <c r="R48" s="3" t="s">
        <v>502</v>
      </c>
      <c r="S48" s="4" t="str">
        <f t="shared" si="2"/>
        <v>-</v>
      </c>
      <c r="T48" s="4" t="str">
        <f>IF(ISBLANK(Q48),"",IF(Q48="Entry","-",VLOOKUP(S48,[1]lists!$Y:$Z,2,FALSE)))</f>
        <v>-</v>
      </c>
      <c r="U48" s="4" t="s">
        <v>422</v>
      </c>
      <c r="V48" s="6" t="s">
        <v>423</v>
      </c>
    </row>
    <row r="49" spans="1:22" x14ac:dyDescent="0.25">
      <c r="A49" s="5">
        <v>48</v>
      </c>
      <c r="B49" s="16">
        <v>43617</v>
      </c>
      <c r="C49" s="4">
        <v>200048</v>
      </c>
      <c r="D49" s="4" t="str">
        <f t="shared" si="0"/>
        <v>andrew.bell@softvision.com</v>
      </c>
      <c r="E49" s="4" t="s">
        <v>494</v>
      </c>
      <c r="F49" s="4" t="s">
        <v>437</v>
      </c>
      <c r="G49" s="4" t="str">
        <f t="shared" si="1"/>
        <v>Bell, Andrew</v>
      </c>
      <c r="H49" s="4" t="s">
        <v>370</v>
      </c>
      <c r="I49" s="4" t="str">
        <f>IF(ISBLANK($H49),"",IFERROR(VLOOKUP($H49,lists!$B:$D,2,FALSE),"Check Studio value"))</f>
        <v>India</v>
      </c>
      <c r="J49" s="3">
        <v>43631</v>
      </c>
      <c r="K49" s="4" t="s">
        <v>188</v>
      </c>
      <c r="L49" s="4" t="str">
        <f>IF(ISBLANK(K49),"",IFERROR(VLOOKUP(K49,lists!$F:$G,2,FALSE),""))</f>
        <v>Corporate</v>
      </c>
      <c r="M49" s="4" t="s">
        <v>394</v>
      </c>
      <c r="N49" s="4" t="str">
        <f>IF(ISBLANK($M49),"",IFERROR(VLOOKUP($M49,lists!$R:$W,2,FALSE),"Check Client value"))</f>
        <v>edward.anderson@softvision.com</v>
      </c>
      <c r="O49" s="4">
        <f>IF(ISBLANK($M49),"",IFERROR(VLOOKUP($M49,lists!$R:$W,6,FALSE),"Check Client value"))</f>
        <v>109010</v>
      </c>
      <c r="P49" s="4" t="str">
        <f>IF(ISBLANK($M49),"",IFERROR(VLOOKUP($M49,lists!$R:$W,5,FALSE),"Check Client value"))</f>
        <v>Anderson, Edward</v>
      </c>
      <c r="Q49" s="4" t="s">
        <v>500</v>
      </c>
      <c r="R49" s="3" t="s">
        <v>502</v>
      </c>
      <c r="S49" s="4" t="str">
        <f t="shared" si="2"/>
        <v>-</v>
      </c>
      <c r="T49" s="4" t="str">
        <f>IF(ISBLANK(Q49),"",IF(Q49="Entry","-",VLOOKUP(S49,[1]lists!$Y:$Z,2,FALSE)))</f>
        <v>-</v>
      </c>
      <c r="U49" s="4" t="s">
        <v>422</v>
      </c>
      <c r="V49" s="6" t="s">
        <v>423</v>
      </c>
    </row>
    <row r="50" spans="1:22" x14ac:dyDescent="0.25">
      <c r="A50" s="5">
        <v>49</v>
      </c>
      <c r="B50" s="16">
        <v>43617</v>
      </c>
      <c r="C50" s="4">
        <v>200049</v>
      </c>
      <c r="D50" s="4" t="str">
        <f t="shared" si="0"/>
        <v>michelle.randall@softvision.com</v>
      </c>
      <c r="E50" s="4" t="s">
        <v>455</v>
      </c>
      <c r="F50" s="4" t="s">
        <v>495</v>
      </c>
      <c r="G50" s="4" t="str">
        <f t="shared" si="1"/>
        <v>Randall, Michelle</v>
      </c>
      <c r="H50" s="4" t="s">
        <v>370</v>
      </c>
      <c r="I50" s="4" t="str">
        <f>IF(ISBLANK($H50),"",IFERROR(VLOOKUP($H50,lists!$B:$D,2,FALSE),"Check Studio value"))</f>
        <v>India</v>
      </c>
      <c r="J50" s="3">
        <v>43641</v>
      </c>
      <c r="K50" s="4" t="s">
        <v>161</v>
      </c>
      <c r="L50" s="4" t="str">
        <f>IF(ISBLANK(K50),"",IFERROR(VLOOKUP(K50,lists!$F:$G,2,FALSE),""))</f>
        <v>DeliveryOps</v>
      </c>
      <c r="M50" s="4" t="s">
        <v>390</v>
      </c>
      <c r="N50" s="4" t="str">
        <f>IF(ISBLANK($M50),"",IFERROR(VLOOKUP($M50,lists!$R:$W,2,FALSE),"Check Client value"))</f>
        <v>dominic.lee@softvision.com</v>
      </c>
      <c r="O50" s="4">
        <f>IF(ISBLANK($M50),"",IFERROR(VLOOKUP($M50,lists!$R:$W,6,FALSE),"Check Client value"))</f>
        <v>109006</v>
      </c>
      <c r="P50" s="4" t="str">
        <f>IF(ISBLANK($M50),"",IFERROR(VLOOKUP($M50,lists!$R:$W,5,FALSE),"Check Client value"))</f>
        <v>Lee, Dominic</v>
      </c>
      <c r="Q50" s="4" t="s">
        <v>500</v>
      </c>
      <c r="R50" s="3" t="s">
        <v>502</v>
      </c>
      <c r="S50" s="4" t="str">
        <f t="shared" si="2"/>
        <v>-</v>
      </c>
      <c r="T50" s="4" t="str">
        <f>IF(ISBLANK(Q50),"",IF(Q50="Entry","-",VLOOKUP(S50,[1]lists!$Y:$Z,2,FALSE)))</f>
        <v>-</v>
      </c>
      <c r="U50" s="4" t="s">
        <v>422</v>
      </c>
      <c r="V50" s="6" t="s">
        <v>423</v>
      </c>
    </row>
    <row r="51" spans="1:22" x14ac:dyDescent="0.25">
      <c r="A51" s="12">
        <v>50</v>
      </c>
      <c r="B51" s="17">
        <v>43466</v>
      </c>
      <c r="C51" s="13">
        <v>200050</v>
      </c>
      <c r="D51" s="13" t="str">
        <f t="shared" si="0"/>
        <v>felicity.metcalfe@softvision.com</v>
      </c>
      <c r="E51" s="13" t="s">
        <v>496</v>
      </c>
      <c r="F51" s="13" t="s">
        <v>497</v>
      </c>
      <c r="G51" s="13" t="str">
        <f t="shared" si="1"/>
        <v>Metcalfe, Felicity</v>
      </c>
      <c r="H51" s="13" t="s">
        <v>370</v>
      </c>
      <c r="I51" s="13" t="str">
        <f>IF(ISBLANK($H51),"",IFERROR(VLOOKUP($H51,lists!$B:$D,2,FALSE),"Check Studio value"))</f>
        <v>India</v>
      </c>
      <c r="J51" s="14">
        <v>43477</v>
      </c>
      <c r="K51" s="13" t="s">
        <v>148</v>
      </c>
      <c r="L51" s="13" t="str">
        <f>IF(ISBLANK(K51),"",IFERROR(VLOOKUP(K51,lists!$F:$G,2,FALSE),""))</f>
        <v>Delivery</v>
      </c>
      <c r="M51" s="13" t="s">
        <v>387</v>
      </c>
      <c r="N51" s="13" t="str">
        <f>IF(ISBLANK($M51),"",IFERROR(VLOOKUP($M51,lists!$R:$W,2,FALSE),"Check Client value"))</f>
        <v>deirdre.burgess@softvision.com</v>
      </c>
      <c r="O51" s="13">
        <f>IF(ISBLANK($M51),"",IFERROR(VLOOKUP($M51,lists!$R:$W,6,FALSE),"Check Client value"))</f>
        <v>109003</v>
      </c>
      <c r="P51" s="13" t="str">
        <f>IF(ISBLANK($M51),"",IFERROR(VLOOKUP($M51,lists!$R:$W,5,FALSE),"Check Client value"))</f>
        <v>Burgess, Deirdre</v>
      </c>
      <c r="Q51" s="13" t="s">
        <v>500</v>
      </c>
      <c r="R51" s="14" t="s">
        <v>502</v>
      </c>
      <c r="S51" s="13" t="str">
        <f t="shared" si="2"/>
        <v>-</v>
      </c>
      <c r="T51" s="13" t="str">
        <f>IF(ISBLANK(Q51),"",IF(Q51="Entry","-",VLOOKUP(S51,[1]lists!$Y:$Z,2,FALSE)))</f>
        <v>-</v>
      </c>
      <c r="U51" s="13" t="s">
        <v>422</v>
      </c>
      <c r="V51" s="15" t="s">
        <v>423</v>
      </c>
    </row>
  </sheetData>
  <conditionalFormatting sqref="R1:R1048576">
    <cfRule type="containsText" dxfId="2" priority="2" operator="containsText" text="Enter last working day">
      <formula>NOT(ISERROR(SEARCH("Enter last working day",R1)))</formula>
    </cfRule>
  </conditionalFormatting>
  <conditionalFormatting sqref="S1:S1048576">
    <cfRule type="containsText" dxfId="1" priority="1" operator="containsText" text="Please enter details">
      <formula>NOT(ISERROR(SEARCH("Please enter details",S1)))</formula>
    </cfRule>
  </conditionalFormatting>
  <dataValidations count="7">
    <dataValidation type="list" allowBlank="1" showInputMessage="1" showErrorMessage="1" sqref="H2:H51">
      <formula1>L_Stud_APAC</formula1>
    </dataValidation>
    <dataValidation type="list" allowBlank="1" showInputMessage="1" showErrorMessage="1" sqref="K2:K51">
      <formula1>L_JobTitle</formula1>
    </dataValidation>
    <dataValidation type="list" allowBlank="1" showInputMessage="1" showErrorMessage="1" sqref="Q2:Q51">
      <formula1>"Entry,Exit"</formula1>
    </dataValidation>
    <dataValidation type="list" allowBlank="1" showInputMessage="1" showErrorMessage="1" sqref="S2:S51">
      <formula1>L_AttritionReason</formula1>
    </dataValidation>
    <dataValidation type="list" allowBlank="1" showInputMessage="1" showErrorMessage="1" sqref="U2:U51">
      <formula1>L_EmpType</formula1>
    </dataValidation>
    <dataValidation type="list" allowBlank="1" showInputMessage="1" showErrorMessage="1" sqref="V2:V51">
      <formula1>L_WorkAuth</formula1>
    </dataValidation>
    <dataValidation type="list" allowBlank="1" showInputMessage="1" showErrorMessage="1" sqref="M2:M51">
      <formula1>INDIRECT(L2)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8607071-FEF9-472B-B15C-14E64ADB6030}">
            <xm:f>NOT(ISERROR(SEARCH("Check Studio value",I2)))</xm:f>
            <xm:f>"Check Studio value"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AD205"/>
  <sheetViews>
    <sheetView workbookViewId="0">
      <selection activeCell="G2" sqref="G2:G3 G11:G13 G21 G33:G34 G39:G40 G49:G52 G58 G75:G76 G98:G99 G103 G106 G179 G184:G187 G189:G191"/>
    </sheetView>
  </sheetViews>
  <sheetFormatPr defaultRowHeight="15" x14ac:dyDescent="0.25"/>
  <sheetData>
    <row r="1" spans="1:30" x14ac:dyDescent="0.25">
      <c r="A1" t="s">
        <v>498</v>
      </c>
      <c r="B1" t="s">
        <v>340</v>
      </c>
      <c r="C1" t="s">
        <v>12</v>
      </c>
      <c r="D1" t="s">
        <v>13</v>
      </c>
      <c r="F1" t="s">
        <v>7</v>
      </c>
      <c r="G1" t="s">
        <v>381</v>
      </c>
      <c r="J1" t="s">
        <v>395</v>
      </c>
      <c r="S1" t="s">
        <v>397</v>
      </c>
      <c r="Y1" t="s">
        <v>408</v>
      </c>
      <c r="AB1" t="s">
        <v>420</v>
      </c>
      <c r="AD1" t="s">
        <v>19</v>
      </c>
    </row>
    <row r="2" spans="1:30" x14ac:dyDescent="0.25">
      <c r="A2">
        <v>1</v>
      </c>
      <c r="B2" t="s">
        <v>354</v>
      </c>
      <c r="C2" t="s">
        <v>353</v>
      </c>
      <c r="D2" t="s">
        <v>378</v>
      </c>
      <c r="F2" t="s">
        <v>134</v>
      </c>
      <c r="G2" t="s">
        <v>396</v>
      </c>
      <c r="J2" t="s">
        <v>384</v>
      </c>
      <c r="K2" t="s">
        <v>385</v>
      </c>
      <c r="R2" t="s">
        <v>385</v>
      </c>
      <c r="S2" t="s">
        <v>398</v>
      </c>
      <c r="T2" t="s">
        <v>316</v>
      </c>
      <c r="U2" t="s">
        <v>317</v>
      </c>
      <c r="V2" t="str">
        <f t="shared" ref="V2:V11" si="0">TRIM(PROPER(U2&amp;", "&amp;T2))</f>
        <v>Kelly, Paul</v>
      </c>
      <c r="W2">
        <v>109001</v>
      </c>
      <c r="Y2" t="s">
        <v>409</v>
      </c>
      <c r="Z2" t="s">
        <v>413</v>
      </c>
      <c r="AB2" t="s">
        <v>421</v>
      </c>
      <c r="AD2" t="s">
        <v>423</v>
      </c>
    </row>
    <row r="3" spans="1:30" x14ac:dyDescent="0.25">
      <c r="A3">
        <v>2</v>
      </c>
      <c r="B3" t="s">
        <v>377</v>
      </c>
      <c r="C3" t="s">
        <v>376</v>
      </c>
      <c r="D3" t="s">
        <v>378</v>
      </c>
      <c r="F3" t="s">
        <v>310</v>
      </c>
      <c r="G3" t="s">
        <v>396</v>
      </c>
      <c r="J3" t="s">
        <v>384</v>
      </c>
      <c r="K3" t="s">
        <v>386</v>
      </c>
      <c r="R3" t="s">
        <v>386</v>
      </c>
      <c r="S3" t="s">
        <v>399</v>
      </c>
      <c r="T3" t="s">
        <v>318</v>
      </c>
      <c r="U3" t="s">
        <v>319</v>
      </c>
      <c r="V3" t="str">
        <f t="shared" si="0"/>
        <v>Gibson, Max</v>
      </c>
      <c r="W3">
        <v>109002</v>
      </c>
      <c r="Y3" t="s">
        <v>410</v>
      </c>
      <c r="Z3" t="s">
        <v>413</v>
      </c>
      <c r="AB3" t="s">
        <v>422</v>
      </c>
      <c r="AD3" t="s">
        <v>424</v>
      </c>
    </row>
    <row r="4" spans="1:30" hidden="1" x14ac:dyDescent="0.25">
      <c r="A4">
        <v>3</v>
      </c>
      <c r="B4" t="s">
        <v>100</v>
      </c>
      <c r="C4" t="s">
        <v>109</v>
      </c>
      <c r="D4" t="s">
        <v>378</v>
      </c>
      <c r="F4" t="s">
        <v>313</v>
      </c>
      <c r="G4" t="s">
        <v>383</v>
      </c>
      <c r="J4" t="s">
        <v>384</v>
      </c>
      <c r="K4" t="s">
        <v>387</v>
      </c>
      <c r="N4" t="s">
        <v>384</v>
      </c>
      <c r="O4" t="s">
        <v>396</v>
      </c>
      <c r="P4" t="s">
        <v>383</v>
      </c>
      <c r="Q4" t="s">
        <v>382</v>
      </c>
      <c r="R4" t="s">
        <v>387</v>
      </c>
      <c r="S4" t="s">
        <v>400</v>
      </c>
      <c r="T4" t="s">
        <v>320</v>
      </c>
      <c r="U4" t="s">
        <v>321</v>
      </c>
      <c r="V4" t="str">
        <f t="shared" si="0"/>
        <v>Burgess, Deirdre</v>
      </c>
      <c r="W4">
        <v>109003</v>
      </c>
      <c r="Y4" t="s">
        <v>411</v>
      </c>
      <c r="Z4" t="s">
        <v>413</v>
      </c>
      <c r="AD4" t="s">
        <v>425</v>
      </c>
    </row>
    <row r="5" spans="1:30" hidden="1" x14ac:dyDescent="0.25">
      <c r="A5">
        <v>4</v>
      </c>
      <c r="B5" t="s">
        <v>102</v>
      </c>
      <c r="C5" t="s">
        <v>109</v>
      </c>
      <c r="D5" t="s">
        <v>378</v>
      </c>
      <c r="F5" t="s">
        <v>166</v>
      </c>
      <c r="G5" t="s">
        <v>383</v>
      </c>
      <c r="J5" t="s">
        <v>384</v>
      </c>
      <c r="K5" t="s">
        <v>388</v>
      </c>
      <c r="N5" t="s">
        <v>385</v>
      </c>
      <c r="O5" t="s">
        <v>389</v>
      </c>
      <c r="P5" t="s">
        <v>393</v>
      </c>
      <c r="Q5" t="s">
        <v>394</v>
      </c>
      <c r="R5" t="s">
        <v>388</v>
      </c>
      <c r="S5" t="s">
        <v>401</v>
      </c>
      <c r="T5" t="s">
        <v>322</v>
      </c>
      <c r="U5" t="s">
        <v>323</v>
      </c>
      <c r="V5" t="str">
        <f t="shared" si="0"/>
        <v>Knox, Blake</v>
      </c>
      <c r="W5">
        <v>109004</v>
      </c>
      <c r="Y5" t="s">
        <v>412</v>
      </c>
      <c r="Z5" t="s">
        <v>413</v>
      </c>
    </row>
    <row r="6" spans="1:30" hidden="1" x14ac:dyDescent="0.25">
      <c r="A6">
        <v>5</v>
      </c>
      <c r="B6" t="s">
        <v>341</v>
      </c>
      <c r="C6" t="s">
        <v>109</v>
      </c>
      <c r="D6" t="s">
        <v>378</v>
      </c>
      <c r="F6" t="s">
        <v>194</v>
      </c>
      <c r="G6" t="s">
        <v>384</v>
      </c>
      <c r="J6" t="s">
        <v>396</v>
      </c>
      <c r="K6" t="s">
        <v>389</v>
      </c>
      <c r="N6" t="s">
        <v>386</v>
      </c>
      <c r="O6" t="s">
        <v>390</v>
      </c>
      <c r="R6" t="s">
        <v>389</v>
      </c>
      <c r="S6" t="s">
        <v>402</v>
      </c>
      <c r="T6" t="s">
        <v>324</v>
      </c>
      <c r="U6" t="s">
        <v>325</v>
      </c>
      <c r="V6" t="str">
        <f t="shared" si="0"/>
        <v>Ogden, Stephen</v>
      </c>
      <c r="W6">
        <v>109005</v>
      </c>
      <c r="Y6" t="s">
        <v>414</v>
      </c>
      <c r="Z6" t="s">
        <v>417</v>
      </c>
    </row>
    <row r="7" spans="1:30" hidden="1" x14ac:dyDescent="0.25">
      <c r="A7">
        <v>6</v>
      </c>
      <c r="B7" t="s">
        <v>20</v>
      </c>
      <c r="C7" t="s">
        <v>110</v>
      </c>
      <c r="D7" t="s">
        <v>378</v>
      </c>
      <c r="F7" t="s">
        <v>112</v>
      </c>
      <c r="G7" t="s">
        <v>384</v>
      </c>
      <c r="J7" t="s">
        <v>396</v>
      </c>
      <c r="K7" t="s">
        <v>390</v>
      </c>
      <c r="N7" t="s">
        <v>387</v>
      </c>
      <c r="O7" t="s">
        <v>391</v>
      </c>
      <c r="R7" t="s">
        <v>390</v>
      </c>
      <c r="S7" t="s">
        <v>403</v>
      </c>
      <c r="T7" t="s">
        <v>326</v>
      </c>
      <c r="U7" t="s">
        <v>327</v>
      </c>
      <c r="V7" t="str">
        <f t="shared" si="0"/>
        <v>Lee, Dominic</v>
      </c>
      <c r="W7">
        <v>109006</v>
      </c>
      <c r="Y7" t="s">
        <v>415</v>
      </c>
      <c r="Z7" t="s">
        <v>417</v>
      </c>
    </row>
    <row r="8" spans="1:30" hidden="1" x14ac:dyDescent="0.25">
      <c r="A8">
        <v>7</v>
      </c>
      <c r="B8" t="s">
        <v>21</v>
      </c>
      <c r="C8" t="s">
        <v>110</v>
      </c>
      <c r="D8" t="s">
        <v>378</v>
      </c>
      <c r="F8" t="s">
        <v>253</v>
      </c>
      <c r="G8" t="s">
        <v>384</v>
      </c>
      <c r="J8" t="s">
        <v>396</v>
      </c>
      <c r="K8" t="s">
        <v>391</v>
      </c>
      <c r="N8" t="s">
        <v>388</v>
      </c>
      <c r="O8" t="s">
        <v>392</v>
      </c>
      <c r="R8" t="s">
        <v>391</v>
      </c>
      <c r="S8" t="s">
        <v>404</v>
      </c>
      <c r="T8" t="s">
        <v>328</v>
      </c>
      <c r="U8" t="s">
        <v>329</v>
      </c>
      <c r="V8" t="str">
        <f t="shared" si="0"/>
        <v>Davies, Peter</v>
      </c>
      <c r="W8">
        <v>109007</v>
      </c>
      <c r="Y8" t="s">
        <v>416</v>
      </c>
      <c r="Z8" t="s">
        <v>417</v>
      </c>
    </row>
    <row r="9" spans="1:30" hidden="1" x14ac:dyDescent="0.25">
      <c r="A9">
        <v>8</v>
      </c>
      <c r="B9" t="s">
        <v>22</v>
      </c>
      <c r="C9" t="s">
        <v>110</v>
      </c>
      <c r="D9" t="s">
        <v>378</v>
      </c>
      <c r="F9" t="s">
        <v>208</v>
      </c>
      <c r="G9" t="s">
        <v>384</v>
      </c>
      <c r="J9" t="s">
        <v>396</v>
      </c>
      <c r="K9" t="s">
        <v>392</v>
      </c>
      <c r="R9" t="s">
        <v>392</v>
      </c>
      <c r="S9" t="s">
        <v>405</v>
      </c>
      <c r="T9" t="s">
        <v>330</v>
      </c>
      <c r="U9" t="s">
        <v>331</v>
      </c>
      <c r="V9" t="str">
        <f t="shared" si="0"/>
        <v>King, Lily</v>
      </c>
      <c r="W9">
        <v>109008</v>
      </c>
      <c r="Y9" t="s">
        <v>418</v>
      </c>
      <c r="Z9" t="s">
        <v>419</v>
      </c>
    </row>
    <row r="10" spans="1:30" hidden="1" x14ac:dyDescent="0.25">
      <c r="A10">
        <v>9</v>
      </c>
      <c r="B10" t="s">
        <v>23</v>
      </c>
      <c r="C10" t="s">
        <v>110</v>
      </c>
      <c r="D10" t="s">
        <v>378</v>
      </c>
      <c r="F10" t="s">
        <v>184</v>
      </c>
      <c r="G10" t="s">
        <v>384</v>
      </c>
      <c r="J10" t="s">
        <v>383</v>
      </c>
      <c r="K10" t="s">
        <v>393</v>
      </c>
      <c r="R10" t="s">
        <v>393</v>
      </c>
      <c r="S10" t="s">
        <v>406</v>
      </c>
      <c r="T10" t="s">
        <v>332</v>
      </c>
      <c r="U10" t="s">
        <v>333</v>
      </c>
      <c r="V10" t="str">
        <f t="shared" si="0"/>
        <v>Jackson, Megan</v>
      </c>
      <c r="W10">
        <v>109009</v>
      </c>
    </row>
    <row r="11" spans="1:30" x14ac:dyDescent="0.25">
      <c r="A11">
        <v>10</v>
      </c>
      <c r="B11" t="s">
        <v>24</v>
      </c>
      <c r="C11" t="s">
        <v>110</v>
      </c>
      <c r="D11" t="s">
        <v>378</v>
      </c>
      <c r="F11" t="s">
        <v>139</v>
      </c>
      <c r="G11" t="s">
        <v>396</v>
      </c>
      <c r="J11" t="s">
        <v>382</v>
      </c>
      <c r="K11" t="s">
        <v>394</v>
      </c>
      <c r="R11" t="s">
        <v>394</v>
      </c>
      <c r="S11" t="s">
        <v>407</v>
      </c>
      <c r="T11" t="s">
        <v>334</v>
      </c>
      <c r="U11" t="s">
        <v>335</v>
      </c>
      <c r="V11" t="str">
        <f t="shared" si="0"/>
        <v>Anderson, Edward</v>
      </c>
      <c r="W11">
        <v>109010</v>
      </c>
    </row>
    <row r="12" spans="1:30" x14ac:dyDescent="0.25">
      <c r="A12">
        <v>11</v>
      </c>
      <c r="B12" t="s">
        <v>25</v>
      </c>
      <c r="C12" t="s">
        <v>110</v>
      </c>
      <c r="D12" t="s">
        <v>378</v>
      </c>
      <c r="F12" t="s">
        <v>163</v>
      </c>
      <c r="G12" t="s">
        <v>396</v>
      </c>
    </row>
    <row r="13" spans="1:30" x14ac:dyDescent="0.25">
      <c r="A13">
        <v>12</v>
      </c>
      <c r="B13" t="s">
        <v>26</v>
      </c>
      <c r="C13" t="s">
        <v>110</v>
      </c>
      <c r="D13" t="s">
        <v>378</v>
      </c>
      <c r="F13" t="s">
        <v>138</v>
      </c>
      <c r="G13" t="s">
        <v>396</v>
      </c>
    </row>
    <row r="14" spans="1:30" hidden="1" x14ac:dyDescent="0.25">
      <c r="A14">
        <v>13</v>
      </c>
      <c r="B14" t="s">
        <v>27</v>
      </c>
      <c r="C14" t="s">
        <v>110</v>
      </c>
      <c r="D14" t="s">
        <v>378</v>
      </c>
      <c r="F14" t="s">
        <v>232</v>
      </c>
      <c r="G14" t="s">
        <v>383</v>
      </c>
    </row>
    <row r="15" spans="1:30" hidden="1" x14ac:dyDescent="0.25">
      <c r="A15">
        <v>14</v>
      </c>
      <c r="B15" t="s">
        <v>28</v>
      </c>
      <c r="C15" t="s">
        <v>110</v>
      </c>
      <c r="D15" t="s">
        <v>378</v>
      </c>
      <c r="F15" t="s">
        <v>147</v>
      </c>
      <c r="G15" t="s">
        <v>384</v>
      </c>
    </row>
    <row r="16" spans="1:30" hidden="1" x14ac:dyDescent="0.25">
      <c r="A16">
        <v>15</v>
      </c>
      <c r="B16" t="s">
        <v>29</v>
      </c>
      <c r="C16" t="s">
        <v>110</v>
      </c>
      <c r="D16" t="s">
        <v>378</v>
      </c>
      <c r="F16" t="s">
        <v>153</v>
      </c>
      <c r="G16" t="s">
        <v>384</v>
      </c>
    </row>
    <row r="17" spans="1:7" hidden="1" x14ac:dyDescent="0.25">
      <c r="A17">
        <v>16</v>
      </c>
      <c r="B17" t="s">
        <v>30</v>
      </c>
      <c r="C17" t="s">
        <v>110</v>
      </c>
      <c r="D17" t="s">
        <v>378</v>
      </c>
      <c r="F17" t="s">
        <v>146</v>
      </c>
      <c r="G17" t="s">
        <v>384</v>
      </c>
    </row>
    <row r="18" spans="1:7" hidden="1" x14ac:dyDescent="0.25">
      <c r="A18">
        <v>17</v>
      </c>
      <c r="B18" t="s">
        <v>31</v>
      </c>
      <c r="C18" t="s">
        <v>110</v>
      </c>
      <c r="D18" t="s">
        <v>378</v>
      </c>
      <c r="F18" t="s">
        <v>140</v>
      </c>
      <c r="G18" t="s">
        <v>384</v>
      </c>
    </row>
    <row r="19" spans="1:7" hidden="1" x14ac:dyDescent="0.25">
      <c r="A19">
        <v>18</v>
      </c>
      <c r="B19" t="s">
        <v>32</v>
      </c>
      <c r="C19" t="s">
        <v>110</v>
      </c>
      <c r="D19" t="s">
        <v>378</v>
      </c>
      <c r="F19" t="s">
        <v>170</v>
      </c>
      <c r="G19" t="s">
        <v>384</v>
      </c>
    </row>
    <row r="20" spans="1:7" hidden="1" x14ac:dyDescent="0.25">
      <c r="A20">
        <v>19</v>
      </c>
      <c r="B20" t="s">
        <v>33</v>
      </c>
      <c r="C20" t="s">
        <v>110</v>
      </c>
      <c r="D20" t="s">
        <v>378</v>
      </c>
      <c r="F20" t="s">
        <v>174</v>
      </c>
      <c r="G20" t="s">
        <v>384</v>
      </c>
    </row>
    <row r="21" spans="1:7" x14ac:dyDescent="0.25">
      <c r="A21">
        <v>20</v>
      </c>
      <c r="B21" t="s">
        <v>34</v>
      </c>
      <c r="C21" t="s">
        <v>110</v>
      </c>
      <c r="D21" t="s">
        <v>378</v>
      </c>
      <c r="F21" t="s">
        <v>201</v>
      </c>
      <c r="G21" t="s">
        <v>396</v>
      </c>
    </row>
    <row r="22" spans="1:7" hidden="1" x14ac:dyDescent="0.25">
      <c r="A22">
        <v>21</v>
      </c>
      <c r="B22" t="s">
        <v>35</v>
      </c>
      <c r="C22" t="s">
        <v>110</v>
      </c>
      <c r="D22" t="s">
        <v>378</v>
      </c>
      <c r="F22" t="s">
        <v>221</v>
      </c>
      <c r="G22" t="s">
        <v>384</v>
      </c>
    </row>
    <row r="23" spans="1:7" hidden="1" x14ac:dyDescent="0.25">
      <c r="A23">
        <v>22</v>
      </c>
      <c r="B23" t="s">
        <v>36</v>
      </c>
      <c r="C23" t="s">
        <v>110</v>
      </c>
      <c r="D23" t="s">
        <v>378</v>
      </c>
      <c r="F23" t="s">
        <v>272</v>
      </c>
      <c r="G23" t="s">
        <v>384</v>
      </c>
    </row>
    <row r="24" spans="1:7" hidden="1" x14ac:dyDescent="0.25">
      <c r="A24">
        <v>23</v>
      </c>
      <c r="B24" t="s">
        <v>37</v>
      </c>
      <c r="C24" t="s">
        <v>110</v>
      </c>
      <c r="D24" t="s">
        <v>378</v>
      </c>
      <c r="F24" t="s">
        <v>182</v>
      </c>
      <c r="G24" t="s">
        <v>384</v>
      </c>
    </row>
    <row r="25" spans="1:7" hidden="1" x14ac:dyDescent="0.25">
      <c r="A25">
        <v>24</v>
      </c>
      <c r="B25" t="s">
        <v>38</v>
      </c>
      <c r="C25" t="s">
        <v>110</v>
      </c>
      <c r="D25" t="s">
        <v>378</v>
      </c>
      <c r="F25" t="s">
        <v>220</v>
      </c>
      <c r="G25" t="s">
        <v>384</v>
      </c>
    </row>
    <row r="26" spans="1:7" hidden="1" x14ac:dyDescent="0.25">
      <c r="A26">
        <v>25</v>
      </c>
      <c r="B26" t="s">
        <v>39</v>
      </c>
      <c r="C26" t="s">
        <v>110</v>
      </c>
      <c r="D26" t="s">
        <v>378</v>
      </c>
      <c r="F26" t="s">
        <v>159</v>
      </c>
      <c r="G26" t="s">
        <v>384</v>
      </c>
    </row>
    <row r="27" spans="1:7" hidden="1" x14ac:dyDescent="0.25">
      <c r="A27">
        <v>26</v>
      </c>
      <c r="B27" t="s">
        <v>40</v>
      </c>
      <c r="C27" t="s">
        <v>110</v>
      </c>
      <c r="D27" t="s">
        <v>378</v>
      </c>
      <c r="F27" t="s">
        <v>289</v>
      </c>
      <c r="G27" t="s">
        <v>383</v>
      </c>
    </row>
    <row r="28" spans="1:7" hidden="1" x14ac:dyDescent="0.25">
      <c r="A28">
        <v>27</v>
      </c>
      <c r="B28" t="s">
        <v>41</v>
      </c>
      <c r="C28" t="s">
        <v>110</v>
      </c>
      <c r="D28" t="s">
        <v>378</v>
      </c>
      <c r="F28" t="s">
        <v>254</v>
      </c>
      <c r="G28" t="s">
        <v>384</v>
      </c>
    </row>
    <row r="29" spans="1:7" hidden="1" x14ac:dyDescent="0.25">
      <c r="A29">
        <v>28</v>
      </c>
      <c r="B29" t="s">
        <v>42</v>
      </c>
      <c r="C29" t="s">
        <v>110</v>
      </c>
      <c r="D29" t="s">
        <v>378</v>
      </c>
      <c r="F29" t="s">
        <v>239</v>
      </c>
      <c r="G29" t="s">
        <v>384</v>
      </c>
    </row>
    <row r="30" spans="1:7" hidden="1" x14ac:dyDescent="0.25">
      <c r="A30">
        <v>29</v>
      </c>
      <c r="B30" t="s">
        <v>43</v>
      </c>
      <c r="C30" t="s">
        <v>110</v>
      </c>
      <c r="D30" t="s">
        <v>378</v>
      </c>
      <c r="F30" t="s">
        <v>156</v>
      </c>
      <c r="G30" t="s">
        <v>382</v>
      </c>
    </row>
    <row r="31" spans="1:7" hidden="1" x14ac:dyDescent="0.25">
      <c r="A31">
        <v>30</v>
      </c>
      <c r="B31" t="s">
        <v>44</v>
      </c>
      <c r="C31" t="s">
        <v>110</v>
      </c>
      <c r="D31" t="s">
        <v>378</v>
      </c>
      <c r="F31" t="s">
        <v>116</v>
      </c>
      <c r="G31" t="s">
        <v>382</v>
      </c>
    </row>
    <row r="32" spans="1:7" hidden="1" x14ac:dyDescent="0.25">
      <c r="A32">
        <v>31</v>
      </c>
      <c r="B32" t="s">
        <v>45</v>
      </c>
      <c r="C32" t="s">
        <v>110</v>
      </c>
      <c r="D32" t="s">
        <v>378</v>
      </c>
      <c r="F32" t="s">
        <v>115</v>
      </c>
      <c r="G32" t="s">
        <v>382</v>
      </c>
    </row>
    <row r="33" spans="1:7" x14ac:dyDescent="0.25">
      <c r="A33">
        <v>32</v>
      </c>
      <c r="B33" t="s">
        <v>46</v>
      </c>
      <c r="C33" t="s">
        <v>110</v>
      </c>
      <c r="D33" t="s">
        <v>378</v>
      </c>
      <c r="F33" t="s">
        <v>218</v>
      </c>
      <c r="G33" t="s">
        <v>396</v>
      </c>
    </row>
    <row r="34" spans="1:7" x14ac:dyDescent="0.25">
      <c r="A34">
        <v>33</v>
      </c>
      <c r="B34" t="s">
        <v>47</v>
      </c>
      <c r="C34" t="s">
        <v>110</v>
      </c>
      <c r="D34" t="s">
        <v>378</v>
      </c>
      <c r="F34" t="s">
        <v>157</v>
      </c>
      <c r="G34" t="s">
        <v>396</v>
      </c>
    </row>
    <row r="35" spans="1:7" hidden="1" x14ac:dyDescent="0.25">
      <c r="A35">
        <v>34</v>
      </c>
      <c r="B35" t="s">
        <v>48</v>
      </c>
      <c r="C35" t="s">
        <v>110</v>
      </c>
      <c r="D35" t="s">
        <v>378</v>
      </c>
      <c r="F35" t="s">
        <v>246</v>
      </c>
      <c r="G35" t="s">
        <v>384</v>
      </c>
    </row>
    <row r="36" spans="1:7" hidden="1" x14ac:dyDescent="0.25">
      <c r="A36">
        <v>35</v>
      </c>
      <c r="B36" t="s">
        <v>49</v>
      </c>
      <c r="C36" t="s">
        <v>110</v>
      </c>
      <c r="D36" t="s">
        <v>378</v>
      </c>
      <c r="F36" t="s">
        <v>300</v>
      </c>
      <c r="G36" t="s">
        <v>384</v>
      </c>
    </row>
    <row r="37" spans="1:7" hidden="1" x14ac:dyDescent="0.25">
      <c r="A37">
        <v>36</v>
      </c>
      <c r="B37" t="s">
        <v>50</v>
      </c>
      <c r="C37" t="s">
        <v>110</v>
      </c>
      <c r="D37" t="s">
        <v>378</v>
      </c>
      <c r="F37" t="s">
        <v>302</v>
      </c>
      <c r="G37" t="s">
        <v>384</v>
      </c>
    </row>
    <row r="38" spans="1:7" hidden="1" x14ac:dyDescent="0.25">
      <c r="A38">
        <v>37</v>
      </c>
      <c r="B38" t="s">
        <v>51</v>
      </c>
      <c r="C38" t="s">
        <v>110</v>
      </c>
      <c r="D38" t="s">
        <v>378</v>
      </c>
      <c r="F38" t="s">
        <v>312</v>
      </c>
      <c r="G38" t="s">
        <v>384</v>
      </c>
    </row>
    <row r="39" spans="1:7" x14ac:dyDescent="0.25">
      <c r="A39">
        <v>38</v>
      </c>
      <c r="B39" t="s">
        <v>52</v>
      </c>
      <c r="C39" t="s">
        <v>110</v>
      </c>
      <c r="D39" t="s">
        <v>378</v>
      </c>
      <c r="F39" t="s">
        <v>304</v>
      </c>
      <c r="G39" t="s">
        <v>396</v>
      </c>
    </row>
    <row r="40" spans="1:7" x14ac:dyDescent="0.25">
      <c r="A40">
        <v>39</v>
      </c>
      <c r="B40" t="s">
        <v>53</v>
      </c>
      <c r="C40" t="s">
        <v>110</v>
      </c>
      <c r="D40" t="s">
        <v>378</v>
      </c>
      <c r="F40" t="s">
        <v>290</v>
      </c>
      <c r="G40" t="s">
        <v>396</v>
      </c>
    </row>
    <row r="41" spans="1:7" hidden="1" x14ac:dyDescent="0.25">
      <c r="A41">
        <v>40</v>
      </c>
      <c r="B41" t="s">
        <v>54</v>
      </c>
      <c r="C41" t="s">
        <v>110</v>
      </c>
      <c r="D41" t="s">
        <v>378</v>
      </c>
      <c r="F41" t="s">
        <v>231</v>
      </c>
      <c r="G41" t="s">
        <v>384</v>
      </c>
    </row>
    <row r="42" spans="1:7" hidden="1" x14ac:dyDescent="0.25">
      <c r="A42">
        <v>41</v>
      </c>
      <c r="B42" t="s">
        <v>55</v>
      </c>
      <c r="C42" t="s">
        <v>110</v>
      </c>
      <c r="D42" t="s">
        <v>378</v>
      </c>
      <c r="F42" t="s">
        <v>308</v>
      </c>
      <c r="G42" t="s">
        <v>384</v>
      </c>
    </row>
    <row r="43" spans="1:7" hidden="1" x14ac:dyDescent="0.25">
      <c r="A43">
        <v>42</v>
      </c>
      <c r="B43" t="s">
        <v>56</v>
      </c>
      <c r="C43" t="s">
        <v>110</v>
      </c>
      <c r="D43" t="s">
        <v>378</v>
      </c>
      <c r="F43" t="s">
        <v>155</v>
      </c>
      <c r="G43" t="s">
        <v>384</v>
      </c>
    </row>
    <row r="44" spans="1:7" hidden="1" x14ac:dyDescent="0.25">
      <c r="A44">
        <v>43</v>
      </c>
      <c r="B44" t="s">
        <v>57</v>
      </c>
      <c r="C44" t="s">
        <v>110</v>
      </c>
      <c r="D44" t="s">
        <v>378</v>
      </c>
      <c r="F44" t="s">
        <v>247</v>
      </c>
      <c r="G44" t="s">
        <v>384</v>
      </c>
    </row>
    <row r="45" spans="1:7" hidden="1" x14ac:dyDescent="0.25">
      <c r="A45">
        <v>44</v>
      </c>
      <c r="B45" t="s">
        <v>58</v>
      </c>
      <c r="C45" t="s">
        <v>110</v>
      </c>
      <c r="D45" t="s">
        <v>378</v>
      </c>
      <c r="F45" t="s">
        <v>242</v>
      </c>
      <c r="G45" t="s">
        <v>384</v>
      </c>
    </row>
    <row r="46" spans="1:7" hidden="1" x14ac:dyDescent="0.25">
      <c r="A46">
        <v>45</v>
      </c>
      <c r="B46" t="s">
        <v>59</v>
      </c>
      <c r="C46" t="s">
        <v>110</v>
      </c>
      <c r="D46" t="s">
        <v>378</v>
      </c>
      <c r="F46" t="s">
        <v>240</v>
      </c>
      <c r="G46" t="s">
        <v>384</v>
      </c>
    </row>
    <row r="47" spans="1:7" hidden="1" x14ac:dyDescent="0.25">
      <c r="A47">
        <v>46</v>
      </c>
      <c r="B47" t="s">
        <v>60</v>
      </c>
      <c r="C47" t="s">
        <v>110</v>
      </c>
      <c r="D47" t="s">
        <v>378</v>
      </c>
      <c r="F47" t="s">
        <v>250</v>
      </c>
      <c r="G47" t="s">
        <v>384</v>
      </c>
    </row>
    <row r="48" spans="1:7" hidden="1" x14ac:dyDescent="0.25">
      <c r="A48">
        <v>47</v>
      </c>
      <c r="B48" t="s">
        <v>61</v>
      </c>
      <c r="C48" t="s">
        <v>110</v>
      </c>
      <c r="D48" t="s">
        <v>378</v>
      </c>
      <c r="F48" t="s">
        <v>279</v>
      </c>
      <c r="G48" t="s">
        <v>384</v>
      </c>
    </row>
    <row r="49" spans="1:7" x14ac:dyDescent="0.25">
      <c r="A49">
        <v>48</v>
      </c>
      <c r="B49" t="s">
        <v>62</v>
      </c>
      <c r="C49" t="s">
        <v>110</v>
      </c>
      <c r="D49" t="s">
        <v>378</v>
      </c>
      <c r="F49" t="s">
        <v>237</v>
      </c>
      <c r="G49" t="s">
        <v>396</v>
      </c>
    </row>
    <row r="50" spans="1:7" x14ac:dyDescent="0.25">
      <c r="A50">
        <v>49</v>
      </c>
      <c r="B50" t="s">
        <v>63</v>
      </c>
      <c r="C50" t="s">
        <v>110</v>
      </c>
      <c r="D50" t="s">
        <v>378</v>
      </c>
      <c r="F50" t="s">
        <v>219</v>
      </c>
      <c r="G50" t="s">
        <v>396</v>
      </c>
    </row>
    <row r="51" spans="1:7" x14ac:dyDescent="0.25">
      <c r="A51">
        <v>50</v>
      </c>
      <c r="B51" t="s">
        <v>64</v>
      </c>
      <c r="C51" t="s">
        <v>110</v>
      </c>
      <c r="D51" t="s">
        <v>378</v>
      </c>
      <c r="F51" t="s">
        <v>307</v>
      </c>
      <c r="G51" t="s">
        <v>396</v>
      </c>
    </row>
    <row r="52" spans="1:7" x14ac:dyDescent="0.25">
      <c r="A52">
        <v>51</v>
      </c>
      <c r="B52" t="s">
        <v>65</v>
      </c>
      <c r="C52" t="s">
        <v>110</v>
      </c>
      <c r="D52" t="s">
        <v>378</v>
      </c>
      <c r="F52" t="s">
        <v>141</v>
      </c>
      <c r="G52" t="s">
        <v>396</v>
      </c>
    </row>
    <row r="53" spans="1:7" hidden="1" x14ac:dyDescent="0.25">
      <c r="A53">
        <v>52</v>
      </c>
      <c r="B53" t="s">
        <v>66</v>
      </c>
      <c r="C53" t="s">
        <v>110</v>
      </c>
      <c r="D53" t="s">
        <v>378</v>
      </c>
      <c r="F53" t="s">
        <v>120</v>
      </c>
      <c r="G53" t="s">
        <v>384</v>
      </c>
    </row>
    <row r="54" spans="1:7" hidden="1" x14ac:dyDescent="0.25">
      <c r="A54">
        <v>53</v>
      </c>
      <c r="B54" t="s">
        <v>67</v>
      </c>
      <c r="C54" t="s">
        <v>110</v>
      </c>
      <c r="D54" t="s">
        <v>378</v>
      </c>
      <c r="F54" t="s">
        <v>284</v>
      </c>
      <c r="G54" t="s">
        <v>384</v>
      </c>
    </row>
    <row r="55" spans="1:7" hidden="1" x14ac:dyDescent="0.25">
      <c r="A55">
        <v>54</v>
      </c>
      <c r="B55" t="s">
        <v>68</v>
      </c>
      <c r="C55" t="s">
        <v>110</v>
      </c>
      <c r="D55" t="s">
        <v>378</v>
      </c>
      <c r="F55" t="s">
        <v>292</v>
      </c>
      <c r="G55" t="s">
        <v>384</v>
      </c>
    </row>
    <row r="56" spans="1:7" hidden="1" x14ac:dyDescent="0.25">
      <c r="A56">
        <v>55</v>
      </c>
      <c r="B56" t="s">
        <v>69</v>
      </c>
      <c r="C56" t="s">
        <v>110</v>
      </c>
      <c r="D56" t="s">
        <v>378</v>
      </c>
      <c r="F56" t="s">
        <v>206</v>
      </c>
      <c r="G56" t="s">
        <v>384</v>
      </c>
    </row>
    <row r="57" spans="1:7" hidden="1" x14ac:dyDescent="0.25">
      <c r="A57">
        <v>56</v>
      </c>
      <c r="B57" t="s">
        <v>70</v>
      </c>
      <c r="C57" t="s">
        <v>110</v>
      </c>
      <c r="D57" t="s">
        <v>378</v>
      </c>
      <c r="F57" t="s">
        <v>311</v>
      </c>
      <c r="G57" t="s">
        <v>384</v>
      </c>
    </row>
    <row r="58" spans="1:7" x14ac:dyDescent="0.25">
      <c r="A58">
        <v>57</v>
      </c>
      <c r="B58" t="s">
        <v>71</v>
      </c>
      <c r="C58" t="s">
        <v>110</v>
      </c>
      <c r="D58" t="s">
        <v>378</v>
      </c>
      <c r="F58" t="s">
        <v>257</v>
      </c>
      <c r="G58" t="s">
        <v>396</v>
      </c>
    </row>
    <row r="59" spans="1:7" hidden="1" x14ac:dyDescent="0.25">
      <c r="A59">
        <v>58</v>
      </c>
      <c r="B59" t="s">
        <v>72</v>
      </c>
      <c r="C59" t="s">
        <v>110</v>
      </c>
      <c r="D59" t="s">
        <v>378</v>
      </c>
      <c r="F59" t="s">
        <v>154</v>
      </c>
      <c r="G59" t="s">
        <v>382</v>
      </c>
    </row>
    <row r="60" spans="1:7" hidden="1" x14ac:dyDescent="0.25">
      <c r="A60">
        <v>59</v>
      </c>
      <c r="B60" t="s">
        <v>73</v>
      </c>
      <c r="C60" t="s">
        <v>110</v>
      </c>
      <c r="D60" t="s">
        <v>378</v>
      </c>
      <c r="F60" t="s">
        <v>160</v>
      </c>
      <c r="G60" t="s">
        <v>382</v>
      </c>
    </row>
    <row r="61" spans="1:7" hidden="1" x14ac:dyDescent="0.25">
      <c r="A61">
        <v>60</v>
      </c>
      <c r="B61" t="s">
        <v>74</v>
      </c>
      <c r="C61" t="s">
        <v>110</v>
      </c>
      <c r="D61" t="s">
        <v>378</v>
      </c>
      <c r="F61" t="s">
        <v>136</v>
      </c>
      <c r="G61" t="s">
        <v>382</v>
      </c>
    </row>
    <row r="62" spans="1:7" hidden="1" x14ac:dyDescent="0.25">
      <c r="A62">
        <v>61</v>
      </c>
      <c r="B62" t="s">
        <v>75</v>
      </c>
      <c r="C62" t="s">
        <v>110</v>
      </c>
      <c r="D62" t="s">
        <v>378</v>
      </c>
      <c r="F62" t="s">
        <v>197</v>
      </c>
      <c r="G62" t="s">
        <v>382</v>
      </c>
    </row>
    <row r="63" spans="1:7" hidden="1" x14ac:dyDescent="0.25">
      <c r="A63">
        <v>62</v>
      </c>
      <c r="B63" t="s">
        <v>76</v>
      </c>
      <c r="C63" t="s">
        <v>110</v>
      </c>
      <c r="D63" t="s">
        <v>378</v>
      </c>
      <c r="F63" t="s">
        <v>274</v>
      </c>
      <c r="G63" t="s">
        <v>382</v>
      </c>
    </row>
    <row r="64" spans="1:7" hidden="1" x14ac:dyDescent="0.25">
      <c r="A64">
        <v>63</v>
      </c>
      <c r="B64" t="s">
        <v>77</v>
      </c>
      <c r="C64" t="s">
        <v>110</v>
      </c>
      <c r="D64" t="s">
        <v>378</v>
      </c>
      <c r="F64" t="s">
        <v>175</v>
      </c>
      <c r="G64" t="s">
        <v>382</v>
      </c>
    </row>
    <row r="65" spans="1:7" hidden="1" x14ac:dyDescent="0.25">
      <c r="A65">
        <v>64</v>
      </c>
      <c r="B65" t="s">
        <v>78</v>
      </c>
      <c r="C65" t="s">
        <v>110</v>
      </c>
      <c r="D65" t="s">
        <v>378</v>
      </c>
      <c r="F65" t="s">
        <v>162</v>
      </c>
      <c r="G65" t="s">
        <v>382</v>
      </c>
    </row>
    <row r="66" spans="1:7" hidden="1" x14ac:dyDescent="0.25">
      <c r="A66">
        <v>65</v>
      </c>
      <c r="B66" t="s">
        <v>79</v>
      </c>
      <c r="C66" t="s">
        <v>110</v>
      </c>
      <c r="D66" t="s">
        <v>378</v>
      </c>
      <c r="F66" t="s">
        <v>212</v>
      </c>
      <c r="G66" t="s">
        <v>384</v>
      </c>
    </row>
    <row r="67" spans="1:7" hidden="1" x14ac:dyDescent="0.25">
      <c r="A67">
        <v>66</v>
      </c>
      <c r="B67" t="s">
        <v>80</v>
      </c>
      <c r="C67" t="s">
        <v>110</v>
      </c>
      <c r="D67" t="s">
        <v>378</v>
      </c>
      <c r="F67" t="s">
        <v>185</v>
      </c>
      <c r="G67" t="s">
        <v>384</v>
      </c>
    </row>
    <row r="68" spans="1:7" hidden="1" x14ac:dyDescent="0.25">
      <c r="A68">
        <v>67</v>
      </c>
      <c r="B68" t="s">
        <v>81</v>
      </c>
      <c r="C68" t="s">
        <v>110</v>
      </c>
      <c r="D68" t="s">
        <v>378</v>
      </c>
      <c r="F68" t="s">
        <v>151</v>
      </c>
      <c r="G68" t="s">
        <v>384</v>
      </c>
    </row>
    <row r="69" spans="1:7" hidden="1" x14ac:dyDescent="0.25">
      <c r="A69">
        <v>68</v>
      </c>
      <c r="B69" t="s">
        <v>82</v>
      </c>
      <c r="C69" t="s">
        <v>110</v>
      </c>
      <c r="D69" t="s">
        <v>378</v>
      </c>
      <c r="F69" t="s">
        <v>195</v>
      </c>
      <c r="G69" t="s">
        <v>383</v>
      </c>
    </row>
    <row r="70" spans="1:7" hidden="1" x14ac:dyDescent="0.25">
      <c r="A70">
        <v>69</v>
      </c>
      <c r="B70" t="s">
        <v>83</v>
      </c>
      <c r="C70" t="s">
        <v>110</v>
      </c>
      <c r="D70" t="s">
        <v>378</v>
      </c>
      <c r="F70" t="s">
        <v>263</v>
      </c>
      <c r="G70" t="s">
        <v>383</v>
      </c>
    </row>
    <row r="71" spans="1:7" hidden="1" x14ac:dyDescent="0.25">
      <c r="A71">
        <v>70</v>
      </c>
      <c r="B71" t="s">
        <v>84</v>
      </c>
      <c r="C71" t="s">
        <v>110</v>
      </c>
      <c r="D71" t="s">
        <v>378</v>
      </c>
      <c r="F71" t="s">
        <v>210</v>
      </c>
      <c r="G71" t="s">
        <v>382</v>
      </c>
    </row>
    <row r="72" spans="1:7" hidden="1" x14ac:dyDescent="0.25">
      <c r="A72">
        <v>71</v>
      </c>
      <c r="B72" t="s">
        <v>85</v>
      </c>
      <c r="C72" t="s">
        <v>110</v>
      </c>
      <c r="D72" t="s">
        <v>378</v>
      </c>
      <c r="F72" t="s">
        <v>186</v>
      </c>
      <c r="G72" t="s">
        <v>384</v>
      </c>
    </row>
    <row r="73" spans="1:7" hidden="1" x14ac:dyDescent="0.25">
      <c r="A73">
        <v>72</v>
      </c>
      <c r="B73" t="s">
        <v>86</v>
      </c>
      <c r="C73" t="s">
        <v>110</v>
      </c>
      <c r="D73" t="s">
        <v>378</v>
      </c>
      <c r="F73" t="s">
        <v>301</v>
      </c>
      <c r="G73" t="s">
        <v>382</v>
      </c>
    </row>
    <row r="74" spans="1:7" hidden="1" x14ac:dyDescent="0.25">
      <c r="A74">
        <v>73</v>
      </c>
      <c r="B74" t="s">
        <v>87</v>
      </c>
      <c r="C74" t="s">
        <v>110</v>
      </c>
      <c r="D74" t="s">
        <v>378</v>
      </c>
      <c r="F74" t="s">
        <v>192</v>
      </c>
      <c r="G74" t="s">
        <v>382</v>
      </c>
    </row>
    <row r="75" spans="1:7" x14ac:dyDescent="0.25">
      <c r="A75">
        <v>74</v>
      </c>
      <c r="B75" t="s">
        <v>88</v>
      </c>
      <c r="C75" t="s">
        <v>110</v>
      </c>
      <c r="D75" t="s">
        <v>378</v>
      </c>
      <c r="F75" t="s">
        <v>198</v>
      </c>
      <c r="G75" t="s">
        <v>396</v>
      </c>
    </row>
    <row r="76" spans="1:7" x14ac:dyDescent="0.25">
      <c r="A76">
        <v>75</v>
      </c>
      <c r="B76" t="s">
        <v>89</v>
      </c>
      <c r="C76" t="s">
        <v>110</v>
      </c>
      <c r="D76" t="s">
        <v>378</v>
      </c>
      <c r="F76" t="s">
        <v>172</v>
      </c>
      <c r="G76" t="s">
        <v>396</v>
      </c>
    </row>
    <row r="77" spans="1:7" hidden="1" x14ac:dyDescent="0.25">
      <c r="A77">
        <v>76</v>
      </c>
      <c r="B77" t="s">
        <v>90</v>
      </c>
      <c r="C77" t="s">
        <v>110</v>
      </c>
      <c r="D77" t="s">
        <v>378</v>
      </c>
      <c r="F77" t="s">
        <v>306</v>
      </c>
      <c r="G77" t="s">
        <v>383</v>
      </c>
    </row>
    <row r="78" spans="1:7" hidden="1" x14ac:dyDescent="0.25">
      <c r="A78">
        <v>77</v>
      </c>
      <c r="B78" t="s">
        <v>91</v>
      </c>
      <c r="C78" t="s">
        <v>110</v>
      </c>
      <c r="D78" t="s">
        <v>378</v>
      </c>
      <c r="F78" t="s">
        <v>193</v>
      </c>
      <c r="G78" t="s">
        <v>383</v>
      </c>
    </row>
    <row r="79" spans="1:7" hidden="1" x14ac:dyDescent="0.25">
      <c r="A79">
        <v>78</v>
      </c>
      <c r="B79" t="s">
        <v>92</v>
      </c>
      <c r="C79" t="s">
        <v>110</v>
      </c>
      <c r="D79" t="s">
        <v>378</v>
      </c>
      <c r="F79" t="s">
        <v>303</v>
      </c>
      <c r="G79" t="s">
        <v>383</v>
      </c>
    </row>
    <row r="80" spans="1:7" hidden="1" x14ac:dyDescent="0.25">
      <c r="A80">
        <v>79</v>
      </c>
      <c r="B80" t="s">
        <v>93</v>
      </c>
      <c r="C80" t="s">
        <v>110</v>
      </c>
      <c r="D80" t="s">
        <v>378</v>
      </c>
      <c r="F80" t="s">
        <v>211</v>
      </c>
      <c r="G80" t="s">
        <v>383</v>
      </c>
    </row>
    <row r="81" spans="1:7" hidden="1" x14ac:dyDescent="0.25">
      <c r="A81">
        <v>80</v>
      </c>
      <c r="B81" t="s">
        <v>94</v>
      </c>
      <c r="C81" t="s">
        <v>110</v>
      </c>
      <c r="D81" t="s">
        <v>378</v>
      </c>
      <c r="F81" t="s">
        <v>213</v>
      </c>
      <c r="G81" t="s">
        <v>382</v>
      </c>
    </row>
    <row r="82" spans="1:7" hidden="1" x14ac:dyDescent="0.25">
      <c r="A82">
        <v>81</v>
      </c>
      <c r="B82" t="s">
        <v>95</v>
      </c>
      <c r="C82" t="s">
        <v>110</v>
      </c>
      <c r="D82" t="s">
        <v>378</v>
      </c>
      <c r="F82" t="s">
        <v>215</v>
      </c>
      <c r="G82" t="s">
        <v>383</v>
      </c>
    </row>
    <row r="83" spans="1:7" hidden="1" x14ac:dyDescent="0.25">
      <c r="A83">
        <v>82</v>
      </c>
      <c r="B83" t="s">
        <v>96</v>
      </c>
      <c r="C83" t="s">
        <v>110</v>
      </c>
      <c r="D83" t="s">
        <v>378</v>
      </c>
      <c r="F83" t="s">
        <v>125</v>
      </c>
      <c r="G83" t="s">
        <v>383</v>
      </c>
    </row>
    <row r="84" spans="1:7" hidden="1" x14ac:dyDescent="0.25">
      <c r="A84">
        <v>83</v>
      </c>
      <c r="B84" t="s">
        <v>97</v>
      </c>
      <c r="C84" t="s">
        <v>110</v>
      </c>
      <c r="D84" t="s">
        <v>378</v>
      </c>
      <c r="F84" t="s">
        <v>179</v>
      </c>
      <c r="G84" t="s">
        <v>384</v>
      </c>
    </row>
    <row r="85" spans="1:7" hidden="1" x14ac:dyDescent="0.25">
      <c r="A85">
        <v>84</v>
      </c>
      <c r="B85" t="s">
        <v>98</v>
      </c>
      <c r="C85" t="s">
        <v>110</v>
      </c>
      <c r="D85" t="s">
        <v>378</v>
      </c>
      <c r="F85" t="s">
        <v>205</v>
      </c>
      <c r="G85" t="s">
        <v>383</v>
      </c>
    </row>
    <row r="86" spans="1:7" hidden="1" x14ac:dyDescent="0.25">
      <c r="A86">
        <v>85</v>
      </c>
      <c r="B86" t="s">
        <v>99</v>
      </c>
      <c r="C86" t="s">
        <v>110</v>
      </c>
      <c r="D86" t="s">
        <v>378</v>
      </c>
      <c r="F86" t="s">
        <v>223</v>
      </c>
      <c r="G86" t="s">
        <v>383</v>
      </c>
    </row>
    <row r="87" spans="1:7" hidden="1" x14ac:dyDescent="0.25">
      <c r="A87">
        <v>86</v>
      </c>
      <c r="B87" t="s">
        <v>101</v>
      </c>
      <c r="C87" t="s">
        <v>110</v>
      </c>
      <c r="D87" t="s">
        <v>378</v>
      </c>
      <c r="F87" t="s">
        <v>309</v>
      </c>
      <c r="G87" t="s">
        <v>383</v>
      </c>
    </row>
    <row r="88" spans="1:7" hidden="1" x14ac:dyDescent="0.25">
      <c r="A88">
        <v>87</v>
      </c>
      <c r="B88" t="s">
        <v>103</v>
      </c>
      <c r="C88" t="s">
        <v>110</v>
      </c>
      <c r="D88" t="s">
        <v>378</v>
      </c>
      <c r="F88" t="s">
        <v>258</v>
      </c>
      <c r="G88" t="s">
        <v>384</v>
      </c>
    </row>
    <row r="89" spans="1:7" hidden="1" x14ac:dyDescent="0.25">
      <c r="A89">
        <v>88</v>
      </c>
      <c r="B89" t="s">
        <v>104</v>
      </c>
      <c r="C89" t="s">
        <v>110</v>
      </c>
      <c r="D89" t="s">
        <v>378</v>
      </c>
      <c r="F89" t="s">
        <v>280</v>
      </c>
      <c r="G89" t="s">
        <v>384</v>
      </c>
    </row>
    <row r="90" spans="1:7" hidden="1" x14ac:dyDescent="0.25">
      <c r="A90">
        <v>89</v>
      </c>
      <c r="B90" t="s">
        <v>105</v>
      </c>
      <c r="C90" t="s">
        <v>110</v>
      </c>
      <c r="D90" t="s">
        <v>378</v>
      </c>
      <c r="F90" t="s">
        <v>128</v>
      </c>
      <c r="G90" t="s">
        <v>384</v>
      </c>
    </row>
    <row r="91" spans="1:7" hidden="1" x14ac:dyDescent="0.25">
      <c r="A91">
        <v>90</v>
      </c>
      <c r="B91" t="s">
        <v>106</v>
      </c>
      <c r="C91" t="s">
        <v>110</v>
      </c>
      <c r="D91" t="s">
        <v>378</v>
      </c>
      <c r="F91" t="s">
        <v>214</v>
      </c>
      <c r="G91" t="s">
        <v>384</v>
      </c>
    </row>
    <row r="92" spans="1:7" hidden="1" x14ac:dyDescent="0.25">
      <c r="A92">
        <v>91</v>
      </c>
      <c r="B92" t="s">
        <v>107</v>
      </c>
      <c r="C92" t="s">
        <v>110</v>
      </c>
      <c r="D92" t="s">
        <v>378</v>
      </c>
      <c r="F92" t="s">
        <v>251</v>
      </c>
      <c r="G92" t="s">
        <v>384</v>
      </c>
    </row>
    <row r="93" spans="1:7" hidden="1" x14ac:dyDescent="0.25">
      <c r="A93">
        <v>92</v>
      </c>
      <c r="B93" t="s">
        <v>108</v>
      </c>
      <c r="C93" t="s">
        <v>110</v>
      </c>
      <c r="D93" t="s">
        <v>378</v>
      </c>
      <c r="F93" t="s">
        <v>199</v>
      </c>
      <c r="G93" t="s">
        <v>384</v>
      </c>
    </row>
    <row r="94" spans="1:7" hidden="1" x14ac:dyDescent="0.25">
      <c r="A94">
        <v>93</v>
      </c>
      <c r="B94" t="s">
        <v>342</v>
      </c>
      <c r="C94" t="s">
        <v>110</v>
      </c>
      <c r="D94" t="s">
        <v>378</v>
      </c>
      <c r="F94" t="s">
        <v>262</v>
      </c>
      <c r="G94" t="s">
        <v>384</v>
      </c>
    </row>
    <row r="95" spans="1:7" hidden="1" x14ac:dyDescent="0.25">
      <c r="A95">
        <v>94</v>
      </c>
      <c r="B95" t="s">
        <v>343</v>
      </c>
      <c r="C95" t="s">
        <v>110</v>
      </c>
      <c r="D95" t="s">
        <v>378</v>
      </c>
      <c r="F95" t="s">
        <v>286</v>
      </c>
      <c r="G95" t="s">
        <v>384</v>
      </c>
    </row>
    <row r="96" spans="1:7" hidden="1" x14ac:dyDescent="0.25">
      <c r="A96">
        <v>95</v>
      </c>
      <c r="B96" t="s">
        <v>344</v>
      </c>
      <c r="C96" t="s">
        <v>110</v>
      </c>
      <c r="D96" t="s">
        <v>378</v>
      </c>
      <c r="F96" t="s">
        <v>235</v>
      </c>
      <c r="G96" t="s">
        <v>384</v>
      </c>
    </row>
    <row r="97" spans="1:7" hidden="1" x14ac:dyDescent="0.25">
      <c r="A97">
        <v>96</v>
      </c>
      <c r="B97" t="s">
        <v>345</v>
      </c>
      <c r="C97" t="s">
        <v>110</v>
      </c>
      <c r="D97" t="s">
        <v>378</v>
      </c>
      <c r="F97" t="s">
        <v>133</v>
      </c>
      <c r="G97" t="s">
        <v>383</v>
      </c>
    </row>
    <row r="98" spans="1:7" x14ac:dyDescent="0.25">
      <c r="A98">
        <v>97</v>
      </c>
      <c r="B98" t="s">
        <v>346</v>
      </c>
      <c r="C98" t="s">
        <v>110</v>
      </c>
      <c r="D98" t="s">
        <v>378</v>
      </c>
      <c r="F98" t="s">
        <v>244</v>
      </c>
      <c r="G98" t="s">
        <v>396</v>
      </c>
    </row>
    <row r="99" spans="1:7" x14ac:dyDescent="0.25">
      <c r="A99">
        <v>98</v>
      </c>
      <c r="B99" t="s">
        <v>347</v>
      </c>
      <c r="C99" t="s">
        <v>110</v>
      </c>
      <c r="D99" t="s">
        <v>378</v>
      </c>
      <c r="F99" t="s">
        <v>165</v>
      </c>
      <c r="G99" t="s">
        <v>396</v>
      </c>
    </row>
    <row r="100" spans="1:7" hidden="1" x14ac:dyDescent="0.25">
      <c r="A100">
        <v>99</v>
      </c>
      <c r="B100" t="s">
        <v>348</v>
      </c>
      <c r="C100" t="s">
        <v>110</v>
      </c>
      <c r="D100" t="s">
        <v>378</v>
      </c>
      <c r="F100" t="s">
        <v>114</v>
      </c>
      <c r="G100" t="s">
        <v>384</v>
      </c>
    </row>
    <row r="101" spans="1:7" hidden="1" x14ac:dyDescent="0.25">
      <c r="A101">
        <v>100</v>
      </c>
      <c r="B101" t="s">
        <v>349</v>
      </c>
      <c r="C101" t="s">
        <v>110</v>
      </c>
      <c r="D101" t="s">
        <v>378</v>
      </c>
      <c r="F101" t="s">
        <v>178</v>
      </c>
      <c r="G101" t="s">
        <v>382</v>
      </c>
    </row>
    <row r="102" spans="1:7" hidden="1" x14ac:dyDescent="0.25">
      <c r="A102">
        <v>101</v>
      </c>
      <c r="B102" t="s">
        <v>350</v>
      </c>
      <c r="C102" t="s">
        <v>110</v>
      </c>
      <c r="D102" t="s">
        <v>378</v>
      </c>
      <c r="F102" t="s">
        <v>188</v>
      </c>
      <c r="G102" t="s">
        <v>382</v>
      </c>
    </row>
    <row r="103" spans="1:7" x14ac:dyDescent="0.25">
      <c r="A103">
        <v>102</v>
      </c>
      <c r="B103" t="s">
        <v>351</v>
      </c>
      <c r="C103" t="s">
        <v>110</v>
      </c>
      <c r="D103" t="s">
        <v>378</v>
      </c>
      <c r="F103" t="s">
        <v>161</v>
      </c>
      <c r="G103" t="s">
        <v>396</v>
      </c>
    </row>
    <row r="104" spans="1:7" hidden="1" x14ac:dyDescent="0.25">
      <c r="A104">
        <v>103</v>
      </c>
      <c r="B104" t="s">
        <v>352</v>
      </c>
      <c r="C104" t="s">
        <v>110</v>
      </c>
      <c r="D104" t="s">
        <v>378</v>
      </c>
      <c r="F104" t="s">
        <v>148</v>
      </c>
      <c r="G104" t="s">
        <v>384</v>
      </c>
    </row>
    <row r="105" spans="1:7" hidden="1" x14ac:dyDescent="0.25">
      <c r="A105">
        <v>104</v>
      </c>
      <c r="B105" t="s">
        <v>372</v>
      </c>
      <c r="C105" t="s">
        <v>371</v>
      </c>
      <c r="D105" t="s">
        <v>379</v>
      </c>
      <c r="F105" t="s">
        <v>187</v>
      </c>
      <c r="G105" t="s">
        <v>384</v>
      </c>
    </row>
    <row r="106" spans="1:7" x14ac:dyDescent="0.25">
      <c r="A106">
        <v>105</v>
      </c>
      <c r="B106" t="s">
        <v>373</v>
      </c>
      <c r="C106" t="s">
        <v>371</v>
      </c>
      <c r="D106" t="s">
        <v>379</v>
      </c>
      <c r="F106" t="s">
        <v>122</v>
      </c>
      <c r="G106" t="s">
        <v>396</v>
      </c>
    </row>
    <row r="107" spans="1:7" hidden="1" x14ac:dyDescent="0.25">
      <c r="A107">
        <v>106</v>
      </c>
      <c r="B107" t="s">
        <v>374</v>
      </c>
      <c r="C107" t="s">
        <v>371</v>
      </c>
      <c r="D107" t="s">
        <v>379</v>
      </c>
      <c r="F107" t="s">
        <v>275</v>
      </c>
      <c r="G107" t="s">
        <v>384</v>
      </c>
    </row>
    <row r="108" spans="1:7" hidden="1" x14ac:dyDescent="0.25">
      <c r="A108">
        <v>107</v>
      </c>
      <c r="B108" t="s">
        <v>375</v>
      </c>
      <c r="C108" t="s">
        <v>371</v>
      </c>
      <c r="D108" t="s">
        <v>379</v>
      </c>
      <c r="F108" t="s">
        <v>113</v>
      </c>
      <c r="G108" t="s">
        <v>384</v>
      </c>
    </row>
    <row r="109" spans="1:7" hidden="1" x14ac:dyDescent="0.25">
      <c r="A109">
        <v>108</v>
      </c>
      <c r="B109" t="s">
        <v>363</v>
      </c>
      <c r="C109" t="s">
        <v>362</v>
      </c>
      <c r="D109" t="s">
        <v>379</v>
      </c>
      <c r="F109" t="s">
        <v>248</v>
      </c>
      <c r="G109" t="s">
        <v>384</v>
      </c>
    </row>
    <row r="110" spans="1:7" hidden="1" x14ac:dyDescent="0.25">
      <c r="A110">
        <v>109</v>
      </c>
      <c r="B110" t="s">
        <v>364</v>
      </c>
      <c r="C110" t="s">
        <v>362</v>
      </c>
      <c r="D110" t="s">
        <v>379</v>
      </c>
      <c r="F110" t="s">
        <v>127</v>
      </c>
      <c r="G110" t="s">
        <v>384</v>
      </c>
    </row>
    <row r="111" spans="1:7" hidden="1" x14ac:dyDescent="0.25">
      <c r="A111">
        <v>110</v>
      </c>
      <c r="B111" t="s">
        <v>365</v>
      </c>
      <c r="C111" t="s">
        <v>362</v>
      </c>
      <c r="D111" t="s">
        <v>379</v>
      </c>
      <c r="F111" t="s">
        <v>204</v>
      </c>
      <c r="G111" t="s">
        <v>384</v>
      </c>
    </row>
    <row r="112" spans="1:7" hidden="1" x14ac:dyDescent="0.25">
      <c r="A112">
        <v>111</v>
      </c>
      <c r="B112" t="s">
        <v>366</v>
      </c>
      <c r="C112" t="s">
        <v>362</v>
      </c>
      <c r="D112" t="s">
        <v>379</v>
      </c>
      <c r="F112" t="s">
        <v>190</v>
      </c>
      <c r="G112" t="s">
        <v>384</v>
      </c>
    </row>
    <row r="113" spans="1:7" hidden="1" x14ac:dyDescent="0.25">
      <c r="A113">
        <v>112</v>
      </c>
      <c r="B113" t="s">
        <v>367</v>
      </c>
      <c r="C113" t="s">
        <v>362</v>
      </c>
      <c r="D113" t="s">
        <v>379</v>
      </c>
      <c r="F113" t="s">
        <v>252</v>
      </c>
      <c r="G113" t="s">
        <v>384</v>
      </c>
    </row>
    <row r="114" spans="1:7" hidden="1" x14ac:dyDescent="0.25">
      <c r="A114">
        <v>113</v>
      </c>
      <c r="B114" t="s">
        <v>368</v>
      </c>
      <c r="C114" t="s">
        <v>362</v>
      </c>
      <c r="D114" t="s">
        <v>379</v>
      </c>
      <c r="F114" t="s">
        <v>202</v>
      </c>
      <c r="G114" t="s">
        <v>383</v>
      </c>
    </row>
    <row r="115" spans="1:7" hidden="1" x14ac:dyDescent="0.25">
      <c r="A115">
        <v>114</v>
      </c>
      <c r="B115" t="s">
        <v>369</v>
      </c>
      <c r="C115" t="s">
        <v>362</v>
      </c>
      <c r="D115" t="s">
        <v>379</v>
      </c>
      <c r="F115" t="s">
        <v>299</v>
      </c>
      <c r="G115" t="s">
        <v>383</v>
      </c>
    </row>
    <row r="116" spans="1:7" hidden="1" x14ac:dyDescent="0.25">
      <c r="A116">
        <v>115</v>
      </c>
      <c r="B116" t="s">
        <v>370</v>
      </c>
      <c r="C116" t="s">
        <v>362</v>
      </c>
      <c r="D116" t="s">
        <v>379</v>
      </c>
      <c r="F116" t="s">
        <v>167</v>
      </c>
      <c r="G116" t="s">
        <v>384</v>
      </c>
    </row>
    <row r="117" spans="1:7" hidden="1" x14ac:dyDescent="0.25">
      <c r="A117">
        <v>116</v>
      </c>
      <c r="B117" t="s">
        <v>356</v>
      </c>
      <c r="C117" t="s">
        <v>355</v>
      </c>
      <c r="D117" t="s">
        <v>380</v>
      </c>
      <c r="F117" t="s">
        <v>171</v>
      </c>
      <c r="G117" t="s">
        <v>383</v>
      </c>
    </row>
    <row r="118" spans="1:7" hidden="1" x14ac:dyDescent="0.25">
      <c r="A118">
        <v>117</v>
      </c>
      <c r="B118" t="s">
        <v>357</v>
      </c>
      <c r="C118" t="s">
        <v>355</v>
      </c>
      <c r="D118" t="s">
        <v>380</v>
      </c>
      <c r="F118" t="s">
        <v>295</v>
      </c>
      <c r="G118" t="s">
        <v>383</v>
      </c>
    </row>
    <row r="119" spans="1:7" hidden="1" x14ac:dyDescent="0.25">
      <c r="A119">
        <v>118</v>
      </c>
      <c r="B119" t="s">
        <v>358</v>
      </c>
      <c r="C119" t="s">
        <v>355</v>
      </c>
      <c r="D119" t="s">
        <v>380</v>
      </c>
      <c r="F119" t="s">
        <v>305</v>
      </c>
      <c r="G119" t="s">
        <v>383</v>
      </c>
    </row>
    <row r="120" spans="1:7" hidden="1" x14ac:dyDescent="0.25">
      <c r="A120">
        <v>119</v>
      </c>
      <c r="B120" t="s">
        <v>359</v>
      </c>
      <c r="C120" t="s">
        <v>355</v>
      </c>
      <c r="D120" t="s">
        <v>380</v>
      </c>
      <c r="F120" t="s">
        <v>269</v>
      </c>
      <c r="G120" t="s">
        <v>384</v>
      </c>
    </row>
    <row r="121" spans="1:7" hidden="1" x14ac:dyDescent="0.25">
      <c r="A121">
        <v>120</v>
      </c>
      <c r="B121" t="s">
        <v>360</v>
      </c>
      <c r="C121" t="s">
        <v>355</v>
      </c>
      <c r="D121" t="s">
        <v>380</v>
      </c>
      <c r="F121" t="s">
        <v>255</v>
      </c>
      <c r="G121" t="s">
        <v>384</v>
      </c>
    </row>
    <row r="122" spans="1:7" hidden="1" x14ac:dyDescent="0.25">
      <c r="A122">
        <v>121</v>
      </c>
      <c r="B122" t="s">
        <v>361</v>
      </c>
      <c r="C122" t="s">
        <v>355</v>
      </c>
      <c r="D122" t="s">
        <v>380</v>
      </c>
      <c r="F122" t="s">
        <v>236</v>
      </c>
      <c r="G122" t="s">
        <v>384</v>
      </c>
    </row>
    <row r="123" spans="1:7" hidden="1" x14ac:dyDescent="0.25">
      <c r="F123" t="s">
        <v>256</v>
      </c>
      <c r="G123" t="s">
        <v>384</v>
      </c>
    </row>
    <row r="124" spans="1:7" hidden="1" x14ac:dyDescent="0.25">
      <c r="F124" t="s">
        <v>234</v>
      </c>
      <c r="G124" t="s">
        <v>383</v>
      </c>
    </row>
    <row r="125" spans="1:7" hidden="1" x14ac:dyDescent="0.25">
      <c r="F125" t="s">
        <v>168</v>
      </c>
      <c r="G125" t="s">
        <v>384</v>
      </c>
    </row>
    <row r="126" spans="1:7" hidden="1" x14ac:dyDescent="0.25">
      <c r="F126" t="s">
        <v>241</v>
      </c>
      <c r="G126" t="s">
        <v>384</v>
      </c>
    </row>
    <row r="127" spans="1:7" hidden="1" x14ac:dyDescent="0.25">
      <c r="F127" t="s">
        <v>259</v>
      </c>
      <c r="G127" t="s">
        <v>384</v>
      </c>
    </row>
    <row r="128" spans="1:7" hidden="1" x14ac:dyDescent="0.25">
      <c r="F128" t="s">
        <v>229</v>
      </c>
      <c r="G128" t="s">
        <v>384</v>
      </c>
    </row>
    <row r="129" spans="6:7" hidden="1" x14ac:dyDescent="0.25">
      <c r="F129" t="s">
        <v>283</v>
      </c>
      <c r="G129" t="s">
        <v>384</v>
      </c>
    </row>
    <row r="130" spans="6:7" hidden="1" x14ac:dyDescent="0.25">
      <c r="F130" t="s">
        <v>181</v>
      </c>
      <c r="G130" t="s">
        <v>384</v>
      </c>
    </row>
    <row r="131" spans="6:7" hidden="1" x14ac:dyDescent="0.25">
      <c r="F131" t="s">
        <v>282</v>
      </c>
      <c r="G131" t="s">
        <v>384</v>
      </c>
    </row>
    <row r="132" spans="6:7" hidden="1" x14ac:dyDescent="0.25">
      <c r="F132" t="s">
        <v>293</v>
      </c>
      <c r="G132" t="s">
        <v>384</v>
      </c>
    </row>
    <row r="133" spans="6:7" hidden="1" x14ac:dyDescent="0.25">
      <c r="F133" t="s">
        <v>177</v>
      </c>
      <c r="G133" t="s">
        <v>382</v>
      </c>
    </row>
    <row r="134" spans="6:7" hidden="1" x14ac:dyDescent="0.25">
      <c r="F134" t="s">
        <v>228</v>
      </c>
      <c r="G134" t="s">
        <v>384</v>
      </c>
    </row>
    <row r="135" spans="6:7" hidden="1" x14ac:dyDescent="0.25">
      <c r="F135" t="s">
        <v>216</v>
      </c>
      <c r="G135" t="s">
        <v>384</v>
      </c>
    </row>
    <row r="136" spans="6:7" hidden="1" x14ac:dyDescent="0.25">
      <c r="F136" t="s">
        <v>183</v>
      </c>
      <c r="G136" t="s">
        <v>384</v>
      </c>
    </row>
    <row r="137" spans="6:7" hidden="1" x14ac:dyDescent="0.25">
      <c r="F137" t="s">
        <v>260</v>
      </c>
      <c r="G137" t="s">
        <v>384</v>
      </c>
    </row>
    <row r="138" spans="6:7" hidden="1" x14ac:dyDescent="0.25">
      <c r="F138" t="s">
        <v>180</v>
      </c>
      <c r="G138" t="s">
        <v>384</v>
      </c>
    </row>
    <row r="139" spans="6:7" hidden="1" x14ac:dyDescent="0.25">
      <c r="F139" t="s">
        <v>225</v>
      </c>
      <c r="G139" t="s">
        <v>384</v>
      </c>
    </row>
    <row r="140" spans="6:7" hidden="1" x14ac:dyDescent="0.25">
      <c r="F140" t="s">
        <v>230</v>
      </c>
      <c r="G140" t="s">
        <v>384</v>
      </c>
    </row>
    <row r="141" spans="6:7" hidden="1" x14ac:dyDescent="0.25">
      <c r="F141" t="s">
        <v>142</v>
      </c>
      <c r="G141" t="s">
        <v>384</v>
      </c>
    </row>
    <row r="142" spans="6:7" hidden="1" x14ac:dyDescent="0.25">
      <c r="F142" t="s">
        <v>200</v>
      </c>
      <c r="G142" t="s">
        <v>383</v>
      </c>
    </row>
    <row r="143" spans="6:7" hidden="1" x14ac:dyDescent="0.25">
      <c r="F143" t="s">
        <v>296</v>
      </c>
      <c r="G143" t="s">
        <v>384</v>
      </c>
    </row>
    <row r="144" spans="6:7" hidden="1" x14ac:dyDescent="0.25">
      <c r="F144" t="s">
        <v>281</v>
      </c>
      <c r="G144" t="s">
        <v>384</v>
      </c>
    </row>
    <row r="145" spans="6:7" hidden="1" x14ac:dyDescent="0.25">
      <c r="F145" t="s">
        <v>297</v>
      </c>
      <c r="G145" t="s">
        <v>384</v>
      </c>
    </row>
    <row r="146" spans="6:7" hidden="1" x14ac:dyDescent="0.25">
      <c r="F146" t="s">
        <v>123</v>
      </c>
      <c r="G146" t="s">
        <v>384</v>
      </c>
    </row>
    <row r="147" spans="6:7" hidden="1" x14ac:dyDescent="0.25">
      <c r="F147" t="s">
        <v>135</v>
      </c>
      <c r="G147" t="s">
        <v>384</v>
      </c>
    </row>
    <row r="148" spans="6:7" hidden="1" x14ac:dyDescent="0.25">
      <c r="F148" t="s">
        <v>277</v>
      </c>
      <c r="G148" t="s">
        <v>384</v>
      </c>
    </row>
    <row r="149" spans="6:7" hidden="1" x14ac:dyDescent="0.25">
      <c r="F149" t="s">
        <v>209</v>
      </c>
      <c r="G149" t="s">
        <v>384</v>
      </c>
    </row>
    <row r="150" spans="6:7" hidden="1" x14ac:dyDescent="0.25">
      <c r="F150" t="s">
        <v>196</v>
      </c>
      <c r="G150" t="s">
        <v>384</v>
      </c>
    </row>
    <row r="151" spans="6:7" hidden="1" x14ac:dyDescent="0.25">
      <c r="F151" t="s">
        <v>203</v>
      </c>
      <c r="G151" t="s">
        <v>384</v>
      </c>
    </row>
    <row r="152" spans="6:7" hidden="1" x14ac:dyDescent="0.25">
      <c r="F152" t="s">
        <v>226</v>
      </c>
      <c r="G152" t="s">
        <v>384</v>
      </c>
    </row>
    <row r="153" spans="6:7" hidden="1" x14ac:dyDescent="0.25">
      <c r="F153" t="s">
        <v>121</v>
      </c>
      <c r="G153" t="s">
        <v>384</v>
      </c>
    </row>
    <row r="154" spans="6:7" hidden="1" x14ac:dyDescent="0.25">
      <c r="F154" t="s">
        <v>169</v>
      </c>
      <c r="G154" t="s">
        <v>384</v>
      </c>
    </row>
    <row r="155" spans="6:7" hidden="1" x14ac:dyDescent="0.25">
      <c r="F155" t="s">
        <v>117</v>
      </c>
      <c r="G155" t="s">
        <v>384</v>
      </c>
    </row>
    <row r="156" spans="6:7" hidden="1" x14ac:dyDescent="0.25">
      <c r="F156" t="s">
        <v>137</v>
      </c>
      <c r="G156" t="s">
        <v>384</v>
      </c>
    </row>
    <row r="157" spans="6:7" hidden="1" x14ac:dyDescent="0.25">
      <c r="F157" t="s">
        <v>143</v>
      </c>
      <c r="G157" t="s">
        <v>384</v>
      </c>
    </row>
    <row r="158" spans="6:7" hidden="1" x14ac:dyDescent="0.25">
      <c r="F158" t="s">
        <v>207</v>
      </c>
      <c r="G158" t="s">
        <v>384</v>
      </c>
    </row>
    <row r="159" spans="6:7" hidden="1" x14ac:dyDescent="0.25">
      <c r="F159" t="s">
        <v>150</v>
      </c>
      <c r="G159" t="s">
        <v>384</v>
      </c>
    </row>
    <row r="160" spans="6:7" hidden="1" x14ac:dyDescent="0.25">
      <c r="F160" t="s">
        <v>238</v>
      </c>
      <c r="G160" t="s">
        <v>384</v>
      </c>
    </row>
    <row r="161" spans="6:7" hidden="1" x14ac:dyDescent="0.25">
      <c r="F161" t="s">
        <v>164</v>
      </c>
      <c r="G161" t="s">
        <v>382</v>
      </c>
    </row>
    <row r="162" spans="6:7" hidden="1" x14ac:dyDescent="0.25">
      <c r="F162" t="s">
        <v>119</v>
      </c>
      <c r="G162" t="s">
        <v>384</v>
      </c>
    </row>
    <row r="163" spans="6:7" hidden="1" x14ac:dyDescent="0.25">
      <c r="F163" t="s">
        <v>285</v>
      </c>
      <c r="G163" t="s">
        <v>384</v>
      </c>
    </row>
    <row r="164" spans="6:7" hidden="1" x14ac:dyDescent="0.25">
      <c r="F164" t="s">
        <v>111</v>
      </c>
      <c r="G164" t="s">
        <v>384</v>
      </c>
    </row>
    <row r="165" spans="6:7" hidden="1" x14ac:dyDescent="0.25">
      <c r="F165" t="s">
        <v>126</v>
      </c>
      <c r="G165" t="s">
        <v>384</v>
      </c>
    </row>
    <row r="166" spans="6:7" hidden="1" x14ac:dyDescent="0.25">
      <c r="F166" t="s">
        <v>173</v>
      </c>
      <c r="G166" t="s">
        <v>384</v>
      </c>
    </row>
    <row r="167" spans="6:7" hidden="1" x14ac:dyDescent="0.25">
      <c r="F167" t="s">
        <v>149</v>
      </c>
      <c r="G167" t="s">
        <v>384</v>
      </c>
    </row>
    <row r="168" spans="6:7" hidden="1" x14ac:dyDescent="0.25">
      <c r="F168" t="s">
        <v>266</v>
      </c>
      <c r="G168" t="s">
        <v>383</v>
      </c>
    </row>
    <row r="169" spans="6:7" hidden="1" x14ac:dyDescent="0.25">
      <c r="F169" t="s">
        <v>271</v>
      </c>
      <c r="G169" t="s">
        <v>384</v>
      </c>
    </row>
    <row r="170" spans="6:7" hidden="1" x14ac:dyDescent="0.25">
      <c r="F170" t="s">
        <v>276</v>
      </c>
      <c r="G170" t="s">
        <v>384</v>
      </c>
    </row>
    <row r="171" spans="6:7" hidden="1" x14ac:dyDescent="0.25">
      <c r="F171" t="s">
        <v>273</v>
      </c>
      <c r="G171" t="s">
        <v>384</v>
      </c>
    </row>
    <row r="172" spans="6:7" hidden="1" x14ac:dyDescent="0.25">
      <c r="F172" t="s">
        <v>270</v>
      </c>
      <c r="G172" t="s">
        <v>384</v>
      </c>
    </row>
    <row r="173" spans="6:7" hidden="1" x14ac:dyDescent="0.25">
      <c r="F173" t="s">
        <v>129</v>
      </c>
      <c r="G173" t="s">
        <v>384</v>
      </c>
    </row>
    <row r="174" spans="6:7" hidden="1" x14ac:dyDescent="0.25">
      <c r="F174" t="s">
        <v>267</v>
      </c>
      <c r="G174" t="s">
        <v>384</v>
      </c>
    </row>
    <row r="175" spans="6:7" hidden="1" x14ac:dyDescent="0.25">
      <c r="F175" t="s">
        <v>233</v>
      </c>
      <c r="G175" t="s">
        <v>383</v>
      </c>
    </row>
    <row r="176" spans="6:7" hidden="1" x14ac:dyDescent="0.25">
      <c r="F176" t="s">
        <v>264</v>
      </c>
      <c r="G176" t="s">
        <v>383</v>
      </c>
    </row>
    <row r="177" spans="6:7" hidden="1" x14ac:dyDescent="0.25">
      <c r="F177" t="s">
        <v>261</v>
      </c>
      <c r="G177" t="s">
        <v>384</v>
      </c>
    </row>
    <row r="178" spans="6:7" hidden="1" x14ac:dyDescent="0.25">
      <c r="F178" t="s">
        <v>268</v>
      </c>
      <c r="G178" t="s">
        <v>384</v>
      </c>
    </row>
    <row r="179" spans="6:7" x14ac:dyDescent="0.25">
      <c r="F179" t="s">
        <v>291</v>
      </c>
      <c r="G179" t="s">
        <v>396</v>
      </c>
    </row>
    <row r="180" spans="6:7" hidden="1" x14ac:dyDescent="0.25">
      <c r="F180" t="s">
        <v>130</v>
      </c>
      <c r="G180" t="s">
        <v>384</v>
      </c>
    </row>
    <row r="181" spans="6:7" hidden="1" x14ac:dyDescent="0.25">
      <c r="F181" t="s">
        <v>288</v>
      </c>
      <c r="G181" t="s">
        <v>384</v>
      </c>
    </row>
    <row r="182" spans="6:7" hidden="1" x14ac:dyDescent="0.25">
      <c r="F182" t="s">
        <v>176</v>
      </c>
      <c r="G182" t="s">
        <v>384</v>
      </c>
    </row>
    <row r="183" spans="6:7" hidden="1" x14ac:dyDescent="0.25">
      <c r="F183" t="s">
        <v>249</v>
      </c>
      <c r="G183" t="s">
        <v>384</v>
      </c>
    </row>
    <row r="184" spans="6:7" x14ac:dyDescent="0.25">
      <c r="F184" t="s">
        <v>189</v>
      </c>
      <c r="G184" t="s">
        <v>396</v>
      </c>
    </row>
    <row r="185" spans="6:7" x14ac:dyDescent="0.25">
      <c r="F185" t="s">
        <v>158</v>
      </c>
      <c r="G185" t="s">
        <v>396</v>
      </c>
    </row>
    <row r="186" spans="6:7" x14ac:dyDescent="0.25">
      <c r="F186" t="s">
        <v>222</v>
      </c>
      <c r="G186" t="s">
        <v>396</v>
      </c>
    </row>
    <row r="187" spans="6:7" x14ac:dyDescent="0.25">
      <c r="F187" t="s">
        <v>278</v>
      </c>
      <c r="G187" t="s">
        <v>396</v>
      </c>
    </row>
    <row r="188" spans="6:7" hidden="1" x14ac:dyDescent="0.25">
      <c r="F188" t="s">
        <v>118</v>
      </c>
      <c r="G188" t="s">
        <v>384</v>
      </c>
    </row>
    <row r="189" spans="6:7" x14ac:dyDescent="0.25">
      <c r="F189" t="s">
        <v>145</v>
      </c>
      <c r="G189" t="s">
        <v>396</v>
      </c>
    </row>
    <row r="190" spans="6:7" x14ac:dyDescent="0.25">
      <c r="F190" t="s">
        <v>294</v>
      </c>
      <c r="G190" t="s">
        <v>396</v>
      </c>
    </row>
    <row r="191" spans="6:7" x14ac:dyDescent="0.25">
      <c r="F191" t="s">
        <v>298</v>
      </c>
      <c r="G191" t="s">
        <v>396</v>
      </c>
    </row>
    <row r="192" spans="6:7" hidden="1" x14ac:dyDescent="0.25">
      <c r="F192" t="s">
        <v>152</v>
      </c>
      <c r="G192" t="s">
        <v>384</v>
      </c>
    </row>
    <row r="193" spans="6:7" hidden="1" x14ac:dyDescent="0.25">
      <c r="F193" t="s">
        <v>191</v>
      </c>
      <c r="G193" t="s">
        <v>384</v>
      </c>
    </row>
    <row r="194" spans="6:7" hidden="1" x14ac:dyDescent="0.25">
      <c r="F194" t="s">
        <v>124</v>
      </c>
      <c r="G194" t="s">
        <v>384</v>
      </c>
    </row>
    <row r="195" spans="6:7" hidden="1" x14ac:dyDescent="0.25">
      <c r="F195" t="s">
        <v>265</v>
      </c>
      <c r="G195" t="s">
        <v>384</v>
      </c>
    </row>
    <row r="196" spans="6:7" hidden="1" x14ac:dyDescent="0.25">
      <c r="F196" t="s">
        <v>132</v>
      </c>
      <c r="G196" t="s">
        <v>384</v>
      </c>
    </row>
    <row r="197" spans="6:7" hidden="1" x14ac:dyDescent="0.25">
      <c r="F197" t="s">
        <v>245</v>
      </c>
      <c r="G197" t="s">
        <v>384</v>
      </c>
    </row>
    <row r="198" spans="6:7" hidden="1" x14ac:dyDescent="0.25">
      <c r="F198" t="s">
        <v>227</v>
      </c>
      <c r="G198" t="s">
        <v>384</v>
      </c>
    </row>
    <row r="199" spans="6:7" hidden="1" x14ac:dyDescent="0.25">
      <c r="F199" t="s">
        <v>217</v>
      </c>
      <c r="G199" t="s">
        <v>382</v>
      </c>
    </row>
    <row r="200" spans="6:7" hidden="1" x14ac:dyDescent="0.25">
      <c r="F200" t="s">
        <v>314</v>
      </c>
      <c r="G200" t="s">
        <v>384</v>
      </c>
    </row>
    <row r="201" spans="6:7" hidden="1" x14ac:dyDescent="0.25">
      <c r="F201" t="s">
        <v>287</v>
      </c>
      <c r="G201" t="s">
        <v>384</v>
      </c>
    </row>
    <row r="202" spans="6:7" hidden="1" x14ac:dyDescent="0.25">
      <c r="F202" t="s">
        <v>243</v>
      </c>
      <c r="G202" t="s">
        <v>384</v>
      </c>
    </row>
    <row r="203" spans="6:7" hidden="1" x14ac:dyDescent="0.25">
      <c r="F203" t="s">
        <v>131</v>
      </c>
      <c r="G203" t="s">
        <v>384</v>
      </c>
    </row>
    <row r="204" spans="6:7" hidden="1" x14ac:dyDescent="0.25">
      <c r="F204" t="s">
        <v>144</v>
      </c>
      <c r="G204" t="s">
        <v>382</v>
      </c>
    </row>
    <row r="205" spans="6:7" hidden="1" x14ac:dyDescent="0.25">
      <c r="F205" t="s">
        <v>224</v>
      </c>
      <c r="G205" t="s">
        <v>384</v>
      </c>
    </row>
  </sheetData>
  <autoFilter ref="F1:G205">
    <filterColumn colId="1">
      <filters>
        <filter val="Delivery Ops"/>
      </filters>
    </filterColumn>
  </autoFilter>
  <sortState ref="F2:F634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data</vt:lpstr>
      <vt:lpstr>lists</vt:lpstr>
      <vt:lpstr>Corporate</vt:lpstr>
      <vt:lpstr>Delivery</vt:lpstr>
      <vt:lpstr>DeliveryOps</vt:lpstr>
      <vt:lpstr>L_AttritionReason</vt:lpstr>
      <vt:lpstr>L_EmpType</vt:lpstr>
      <vt:lpstr>L_JobTitle</vt:lpstr>
      <vt:lpstr>L_Location</vt:lpstr>
      <vt:lpstr>L_Org</vt:lpstr>
      <vt:lpstr>L_Stud_Americas</vt:lpstr>
      <vt:lpstr>L_Stud_APAC</vt:lpstr>
      <vt:lpstr>L_Stud_Europe</vt:lpstr>
      <vt:lpstr>L_Studio</vt:lpstr>
      <vt:lpstr>L_WorkAuth</vt:lpstr>
      <vt:lpstr>Support</vt:lpstr>
    </vt:vector>
  </TitlesOfParts>
  <Company>Softvision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Kulkarni</dc:creator>
  <cp:lastModifiedBy>Sagar Kulkarni</cp:lastModifiedBy>
  <dcterms:created xsi:type="dcterms:W3CDTF">2019-08-29T07:53:16Z</dcterms:created>
  <dcterms:modified xsi:type="dcterms:W3CDTF">2019-09-10T12:20:29Z</dcterms:modified>
</cp:coreProperties>
</file>