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hoehne\GitHub Projects\transport-uhi-phx\data\"/>
    </mc:Choice>
  </mc:AlternateContent>
  <bookViews>
    <workbookView xWindow="0" yWindow="0" windowWidth="20490" windowHeight="8910" activeTab="1"/>
  </bookViews>
  <sheets>
    <sheet name="data" sheetId="1" r:id="rId1"/>
    <sheet name="regression" sheetId="5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regression!$P$3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3" i="5" l="1"/>
  <c r="C3" i="5"/>
  <c r="D3" i="5"/>
  <c r="G3" i="5" s="1"/>
  <c r="I3" i="5" s="1"/>
  <c r="E3" i="5"/>
  <c r="F3" i="5"/>
  <c r="B4" i="5"/>
  <c r="C4" i="5"/>
  <c r="D4" i="5"/>
  <c r="E4" i="5"/>
  <c r="F4" i="5"/>
  <c r="B5" i="5"/>
  <c r="G5" i="5" s="1"/>
  <c r="I5" i="5" s="1"/>
  <c r="C5" i="5"/>
  <c r="D5" i="5"/>
  <c r="E5" i="5"/>
  <c r="F5" i="5"/>
  <c r="B6" i="5"/>
  <c r="C6" i="5"/>
  <c r="D6" i="5"/>
  <c r="G6" i="5" s="1"/>
  <c r="I6" i="5" s="1"/>
  <c r="E6" i="5"/>
  <c r="F6" i="5"/>
  <c r="B7" i="5"/>
  <c r="C7" i="5"/>
  <c r="D7" i="5"/>
  <c r="E7" i="5"/>
  <c r="F7" i="5"/>
  <c r="G7" i="5"/>
  <c r="I7" i="5" s="1"/>
  <c r="B8" i="5"/>
  <c r="C8" i="5"/>
  <c r="D8" i="5"/>
  <c r="E8" i="5"/>
  <c r="F8" i="5"/>
  <c r="B9" i="5"/>
  <c r="C9" i="5"/>
  <c r="D9" i="5"/>
  <c r="G9" i="5" s="1"/>
  <c r="I9" i="5" s="1"/>
  <c r="E9" i="5"/>
  <c r="F9" i="5"/>
  <c r="B10" i="5"/>
  <c r="C10" i="5"/>
  <c r="D10" i="5"/>
  <c r="E10" i="5"/>
  <c r="F10" i="5"/>
  <c r="B11" i="5"/>
  <c r="C11" i="5"/>
  <c r="D11" i="5"/>
  <c r="G11" i="5" s="1"/>
  <c r="I11" i="5" s="1"/>
  <c r="E11" i="5"/>
  <c r="F11" i="5"/>
  <c r="B12" i="5"/>
  <c r="C12" i="5"/>
  <c r="D12" i="5"/>
  <c r="E12" i="5"/>
  <c r="F12" i="5"/>
  <c r="B13" i="5"/>
  <c r="G13" i="5" s="1"/>
  <c r="I13" i="5" s="1"/>
  <c r="C13" i="5"/>
  <c r="D13" i="5"/>
  <c r="E13" i="5"/>
  <c r="F13" i="5"/>
  <c r="B14" i="5"/>
  <c r="C14" i="5"/>
  <c r="D14" i="5"/>
  <c r="G14" i="5" s="1"/>
  <c r="I14" i="5" s="1"/>
  <c r="E14" i="5"/>
  <c r="F14" i="5"/>
  <c r="B15" i="5"/>
  <c r="C15" i="5"/>
  <c r="D15" i="5"/>
  <c r="E15" i="5"/>
  <c r="F15" i="5"/>
  <c r="G15" i="5"/>
  <c r="I15" i="5" s="1"/>
  <c r="B16" i="5"/>
  <c r="C16" i="5"/>
  <c r="D16" i="5"/>
  <c r="E16" i="5"/>
  <c r="F16" i="5"/>
  <c r="B17" i="5"/>
  <c r="C17" i="5"/>
  <c r="D17" i="5"/>
  <c r="G17" i="5" s="1"/>
  <c r="I17" i="5" s="1"/>
  <c r="E17" i="5"/>
  <c r="F17" i="5"/>
  <c r="B18" i="5"/>
  <c r="C18" i="5"/>
  <c r="D18" i="5"/>
  <c r="E18" i="5"/>
  <c r="F18" i="5"/>
  <c r="B19" i="5"/>
  <c r="C19" i="5"/>
  <c r="D19" i="5"/>
  <c r="G19" i="5" s="1"/>
  <c r="I19" i="5" s="1"/>
  <c r="E19" i="5"/>
  <c r="F19" i="5"/>
  <c r="B20" i="5"/>
  <c r="C20" i="5"/>
  <c r="D20" i="5"/>
  <c r="E20" i="5"/>
  <c r="F20" i="5"/>
  <c r="B21" i="5"/>
  <c r="G21" i="5" s="1"/>
  <c r="I21" i="5" s="1"/>
  <c r="C21" i="5"/>
  <c r="D21" i="5"/>
  <c r="E21" i="5"/>
  <c r="F21" i="5"/>
  <c r="B22" i="5"/>
  <c r="C22" i="5"/>
  <c r="D22" i="5"/>
  <c r="G22" i="5" s="1"/>
  <c r="I22" i="5" s="1"/>
  <c r="E22" i="5"/>
  <c r="F22" i="5"/>
  <c r="B23" i="5"/>
  <c r="C23" i="5"/>
  <c r="G23" i="5" s="1"/>
  <c r="I23" i="5" s="1"/>
  <c r="D23" i="5"/>
  <c r="E23" i="5"/>
  <c r="F23" i="5"/>
  <c r="B24" i="5"/>
  <c r="C24" i="5"/>
  <c r="D24" i="5"/>
  <c r="E24" i="5"/>
  <c r="F24" i="5"/>
  <c r="B25" i="5"/>
  <c r="C25" i="5"/>
  <c r="D25" i="5"/>
  <c r="G25" i="5" s="1"/>
  <c r="I25" i="5" s="1"/>
  <c r="E25" i="5"/>
  <c r="F25" i="5"/>
  <c r="B26" i="5"/>
  <c r="C26" i="5"/>
  <c r="D26" i="5"/>
  <c r="E26" i="5"/>
  <c r="F26" i="5"/>
  <c r="B27" i="5"/>
  <c r="G27" i="5" s="1"/>
  <c r="I27" i="5" s="1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G29" i="5"/>
  <c r="I29" i="5" s="1"/>
  <c r="B30" i="5"/>
  <c r="C30" i="5"/>
  <c r="D30" i="5"/>
  <c r="E30" i="5"/>
  <c r="G30" i="5" s="1"/>
  <c r="I30" i="5" s="1"/>
  <c r="F30" i="5"/>
  <c r="B31" i="5"/>
  <c r="C31" i="5"/>
  <c r="D31" i="5"/>
  <c r="G31" i="5" s="1"/>
  <c r="I31" i="5" s="1"/>
  <c r="E31" i="5"/>
  <c r="F31" i="5"/>
  <c r="B32" i="5"/>
  <c r="C32" i="5"/>
  <c r="D32" i="5"/>
  <c r="E32" i="5"/>
  <c r="F32" i="5"/>
  <c r="B33" i="5"/>
  <c r="G33" i="5" s="1"/>
  <c r="I33" i="5" s="1"/>
  <c r="C33" i="5"/>
  <c r="D33" i="5"/>
  <c r="E33" i="5"/>
  <c r="F33" i="5"/>
  <c r="B34" i="5"/>
  <c r="C34" i="5"/>
  <c r="D34" i="5"/>
  <c r="E34" i="5"/>
  <c r="F34" i="5"/>
  <c r="B35" i="5"/>
  <c r="G35" i="5" s="1"/>
  <c r="I35" i="5" s="1"/>
  <c r="C35" i="5"/>
  <c r="D35" i="5"/>
  <c r="E35" i="5"/>
  <c r="F35" i="5"/>
  <c r="B36" i="5"/>
  <c r="C36" i="5"/>
  <c r="D36" i="5"/>
  <c r="E36" i="5"/>
  <c r="F36" i="5"/>
  <c r="B37" i="5"/>
  <c r="C37" i="5"/>
  <c r="G37" i="5" s="1"/>
  <c r="I37" i="5" s="1"/>
  <c r="D37" i="5"/>
  <c r="E37" i="5"/>
  <c r="F37" i="5"/>
  <c r="A33" i="5"/>
  <c r="H33" i="5" s="1"/>
  <c r="A34" i="5"/>
  <c r="H34" i="5" s="1"/>
  <c r="A35" i="5"/>
  <c r="H35" i="5" s="1"/>
  <c r="A36" i="5"/>
  <c r="H36" i="5" s="1"/>
  <c r="A37" i="5"/>
  <c r="H37" i="5" s="1"/>
  <c r="A21" i="5"/>
  <c r="H21" i="5" s="1"/>
  <c r="A22" i="5"/>
  <c r="H22" i="5" s="1"/>
  <c r="A23" i="5"/>
  <c r="H23" i="5" s="1"/>
  <c r="A24" i="5"/>
  <c r="H24" i="5" s="1"/>
  <c r="A25" i="5"/>
  <c r="H25" i="5" s="1"/>
  <c r="A26" i="5"/>
  <c r="H26" i="5" s="1"/>
  <c r="A27" i="5"/>
  <c r="H27" i="5" s="1"/>
  <c r="A28" i="5"/>
  <c r="H28" i="5" s="1"/>
  <c r="A29" i="5"/>
  <c r="H29" i="5" s="1"/>
  <c r="A30" i="5"/>
  <c r="H30" i="5" s="1"/>
  <c r="A31" i="5"/>
  <c r="H31" i="5" s="1"/>
  <c r="A32" i="5"/>
  <c r="H32" i="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K36" i="1"/>
  <c r="K37" i="1"/>
  <c r="G32" i="5" l="1"/>
  <c r="I32" i="5" s="1"/>
  <c r="G16" i="5"/>
  <c r="I16" i="5" s="1"/>
  <c r="G8" i="5"/>
  <c r="I8" i="5" s="1"/>
  <c r="G34" i="5"/>
  <c r="I34" i="5" s="1"/>
  <c r="G26" i="5"/>
  <c r="I26" i="5" s="1"/>
  <c r="G24" i="5"/>
  <c r="I24" i="5" s="1"/>
  <c r="G18" i="5"/>
  <c r="I18" i="5" s="1"/>
  <c r="G10" i="5"/>
  <c r="I10" i="5" s="1"/>
  <c r="G36" i="5"/>
  <c r="I36" i="5" s="1"/>
  <c r="G28" i="5"/>
  <c r="I28" i="5" s="1"/>
  <c r="G20" i="5"/>
  <c r="I20" i="5" s="1"/>
  <c r="G12" i="5"/>
  <c r="I12" i="5" s="1"/>
  <c r="G4" i="5"/>
  <c r="I4" i="5" s="1"/>
  <c r="C2" i="5"/>
  <c r="D2" i="5"/>
  <c r="E2" i="5"/>
  <c r="F2" i="5"/>
  <c r="D1" i="5"/>
  <c r="E1" i="5"/>
  <c r="F1" i="5"/>
  <c r="C1" i="5"/>
  <c r="B1" i="5"/>
  <c r="B2" i="5"/>
  <c r="H19" i="5"/>
  <c r="H2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A2" i="5"/>
  <c r="H2" i="5" s="1"/>
  <c r="G2" i="5" l="1"/>
  <c r="I2" i="5" s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 l="1"/>
  <c r="K7" i="1"/>
  <c r="K8" i="1"/>
  <c r="K9" i="1"/>
  <c r="K10" i="1"/>
  <c r="K11" i="1"/>
  <c r="K12" i="1"/>
  <c r="K13" i="1"/>
  <c r="K14" i="1"/>
  <c r="K15" i="1"/>
  <c r="K3" i="1" l="1"/>
  <c r="K4" i="1"/>
  <c r="K5" i="1"/>
  <c r="K2" i="1"/>
  <c r="Q2" i="1"/>
  <c r="R2" i="1"/>
  <c r="Q3" i="1"/>
  <c r="R3" i="1"/>
  <c r="Q4" i="1"/>
  <c r="R4" i="1"/>
  <c r="Q5" i="1"/>
  <c r="R5" i="1"/>
</calcChain>
</file>

<file path=xl/sharedStrings.xml><?xml version="1.0" encoding="utf-8"?>
<sst xmlns="http://schemas.openxmlformats.org/spreadsheetml/2006/main" count="109" uniqueCount="53">
  <si>
    <t>run.n</t>
  </si>
  <si>
    <t>nodal.spacing</t>
  </si>
  <si>
    <t>n.iterations</t>
  </si>
  <si>
    <t>i.top.temp</t>
  </si>
  <si>
    <t>i.bot.temp</t>
  </si>
  <si>
    <t>time.step</t>
  </si>
  <si>
    <t>pave.length</t>
  </si>
  <si>
    <t>layer.profile</t>
  </si>
  <si>
    <t>n.days</t>
  </si>
  <si>
    <t>run.time</t>
  </si>
  <si>
    <t>RMSE</t>
  </si>
  <si>
    <t>CFL_fail</t>
  </si>
  <si>
    <t>ref</t>
  </si>
  <si>
    <t>T.degC_Avg_Day_Max_0m</t>
  </si>
  <si>
    <t>T.degC_Fnl_Day_Max_0m</t>
  </si>
  <si>
    <t>T.degC_Range_L1</t>
  </si>
  <si>
    <t>T.degC_IQR_L1</t>
  </si>
  <si>
    <t>T.degC_Range_L2</t>
  </si>
  <si>
    <t>T.degC_IQR_L2</t>
  </si>
  <si>
    <t>T.degC_Range_L3</t>
  </si>
  <si>
    <t>T.degC_IQR_L3</t>
  </si>
  <si>
    <t>Inf</t>
  </si>
  <si>
    <t>NA</t>
  </si>
  <si>
    <t>estimated run.time</t>
  </si>
  <si>
    <t>depth</t>
  </si>
  <si>
    <t>broke.t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</si>
  <si>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</si>
  <si>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</si>
  <si>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</si>
  <si>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</si>
  <si>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</si>
  <si>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</si>
  <si>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</si>
  <si>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</si>
  <si>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</si>
  <si>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</si>
  <si>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</si>
  <si>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</si>
  <si>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</si>
  <si>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</si>
  <si>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</si>
  <si>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</si>
  <si>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</si>
  <si>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</si>
  <si>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</si>
  <si>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</si>
  <si>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</si>
  <si>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</si>
  <si>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</si>
  <si>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</si>
  <si>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predict.run.time</t>
  </si>
  <si>
    <t>log(y)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</si>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</sst>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Fill="1"/>
    <xf numFmtId="0" fontId="19" fillId="0" borderId="0" xfId="0" applyFont="1" applyFill="1"/>
    <xf numFmtId="2" fontId="19" fillId="0" borderId="0" xfId="0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</a:t>
            </a:r>
            <a:r>
              <a:rPr lang="en-US" baseline="0"/>
              <a:t> Run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regression!$I$1</c:f>
              <c:strCache>
                <c:ptCount val="1"/>
                <c:pt idx="0">
                  <c:v>predict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regression!$A$2:$A$37</c:f>
              <c:numCache>
                <c:formatCode>General</c:formatCode>
                <c:ptCount val="36"/>
                <c:pt idx="0">
                  <c:v>139.16999999999999</c:v>
                </c:pt>
                <c:pt idx="1">
                  <c:v>139.04</c:v>
                </c:pt>
                <c:pt idx="2">
                  <c:v>137.76</c:v>
                </c:pt>
                <c:pt idx="3">
                  <c:v>138.04</c:v>
                </c:pt>
                <c:pt idx="4">
                  <c:v>5.27</c:v>
                </c:pt>
                <c:pt idx="5">
                  <c:v>4.05</c:v>
                </c:pt>
                <c:pt idx="6">
                  <c:v>1.7</c:v>
                </c:pt>
                <c:pt idx="7">
                  <c:v>1.52</c:v>
                </c:pt>
                <c:pt idx="8">
                  <c:v>0.75</c:v>
                </c:pt>
                <c:pt idx="9">
                  <c:v>2.52</c:v>
                </c:pt>
                <c:pt idx="10">
                  <c:v>2.44</c:v>
                </c:pt>
                <c:pt idx="11">
                  <c:v>3.69</c:v>
                </c:pt>
                <c:pt idx="12">
                  <c:v>3.34</c:v>
                </c:pt>
                <c:pt idx="13">
                  <c:v>1.36</c:v>
                </c:pt>
                <c:pt idx="14">
                  <c:v>88.24</c:v>
                </c:pt>
                <c:pt idx="15">
                  <c:v>72.930000000000007</c:v>
                </c:pt>
                <c:pt idx="16">
                  <c:v>65.73</c:v>
                </c:pt>
                <c:pt idx="17">
                  <c:v>24.57</c:v>
                </c:pt>
                <c:pt idx="18">
                  <c:v>22.46</c:v>
                </c:pt>
                <c:pt idx="19">
                  <c:v>20.260000000000002</c:v>
                </c:pt>
                <c:pt idx="20">
                  <c:v>8.2899999999999991</c:v>
                </c:pt>
                <c:pt idx="21">
                  <c:v>7.37</c:v>
                </c:pt>
                <c:pt idx="22">
                  <c:v>6.87</c:v>
                </c:pt>
                <c:pt idx="23">
                  <c:v>88.38</c:v>
                </c:pt>
                <c:pt idx="24">
                  <c:v>73.42</c:v>
                </c:pt>
                <c:pt idx="25">
                  <c:v>64.739999999999995</c:v>
                </c:pt>
                <c:pt idx="26">
                  <c:v>25.57</c:v>
                </c:pt>
                <c:pt idx="27">
                  <c:v>21.89</c:v>
                </c:pt>
                <c:pt idx="28">
                  <c:v>20.190000000000001</c:v>
                </c:pt>
                <c:pt idx="29">
                  <c:v>7.83</c:v>
                </c:pt>
                <c:pt idx="30">
                  <c:v>7.25</c:v>
                </c:pt>
                <c:pt idx="31">
                  <c:v>6.61</c:v>
                </c:pt>
                <c:pt idx="32">
                  <c:v>72.540000000000006</c:v>
                </c:pt>
                <c:pt idx="33">
                  <c:v>61.3</c:v>
                </c:pt>
                <c:pt idx="34">
                  <c:v>31.69</c:v>
                </c:pt>
                <c:pt idx="35">
                  <c:v>32.35</c:v>
                </c:pt>
              </c:numCache>
            </c:numRef>
          </c:xVal>
          <c:yVal>
            <c:numRef>
              <c:f>regression!$I$2:$I$37</c:f>
              <c:numCache>
                <c:formatCode>General</c:formatCode>
                <c:ptCount val="36"/>
                <c:pt idx="0">
                  <c:v>140.09412725462218</c:v>
                </c:pt>
                <c:pt idx="1">
                  <c:v>140.09412725462218</c:v>
                </c:pt>
                <c:pt idx="2">
                  <c:v>139.23305334816868</c:v>
                </c:pt>
                <c:pt idx="3">
                  <c:v>139.23305334816868</c:v>
                </c:pt>
                <c:pt idx="4">
                  <c:v>5.5631328841104395</c:v>
                </c:pt>
                <c:pt idx="5">
                  <c:v>5.0353517252081419</c:v>
                </c:pt>
                <c:pt idx="6">
                  <c:v>1.9105327159404573</c:v>
                </c:pt>
                <c:pt idx="7">
                  <c:v>1.7292781617269739</c:v>
                </c:pt>
                <c:pt idx="8">
                  <c:v>0.20395527733606147</c:v>
                </c:pt>
                <c:pt idx="9">
                  <c:v>3.1548725107447679</c:v>
                </c:pt>
                <c:pt idx="10">
                  <c:v>2.8555659321322522</c:v>
                </c:pt>
                <c:pt idx="11">
                  <c:v>4.5670606967711276</c:v>
                </c:pt>
                <c:pt idx="12">
                  <c:v>4.1337781134620588</c:v>
                </c:pt>
                <c:pt idx="13">
                  <c:v>1.4196530068094455</c:v>
                </c:pt>
                <c:pt idx="14">
                  <c:v>55.937295536576677</c:v>
                </c:pt>
                <c:pt idx="15">
                  <c:v>50.630456516340807</c:v>
                </c:pt>
                <c:pt idx="16">
                  <c:v>45.827083745528483</c:v>
                </c:pt>
                <c:pt idx="17">
                  <c:v>32.780757703745294</c:v>
                </c:pt>
                <c:pt idx="18">
                  <c:v>29.670807492059026</c:v>
                </c:pt>
                <c:pt idx="19">
                  <c:v>26.855902026030435</c:v>
                </c:pt>
                <c:pt idx="20">
                  <c:v>11.257813061630124</c:v>
                </c:pt>
                <c:pt idx="21">
                  <c:v>10.189770692672285</c:v>
                </c:pt>
                <c:pt idx="22">
                  <c:v>9.2230547976614119</c:v>
                </c:pt>
                <c:pt idx="23">
                  <c:v>55.937295536576677</c:v>
                </c:pt>
                <c:pt idx="24">
                  <c:v>50.630456516340807</c:v>
                </c:pt>
                <c:pt idx="25">
                  <c:v>45.827083745528483</c:v>
                </c:pt>
                <c:pt idx="26">
                  <c:v>32.780757703745294</c:v>
                </c:pt>
                <c:pt idx="27">
                  <c:v>29.670807492059026</c:v>
                </c:pt>
                <c:pt idx="28">
                  <c:v>26.855902026030435</c:v>
                </c:pt>
                <c:pt idx="29">
                  <c:v>11.257813061630124</c:v>
                </c:pt>
                <c:pt idx="30">
                  <c:v>10.189770692672285</c:v>
                </c:pt>
                <c:pt idx="31">
                  <c:v>9.2230547976614119</c:v>
                </c:pt>
                <c:pt idx="32">
                  <c:v>48.006208957801142</c:v>
                </c:pt>
                <c:pt idx="33">
                  <c:v>43.451801733299703</c:v>
                </c:pt>
                <c:pt idx="34">
                  <c:v>23.31003734379734</c:v>
                </c:pt>
                <c:pt idx="35">
                  <c:v>23.31003734379734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A-4AAB-B2C7-5CB90CCF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67560"/>
        <c:axId val="539164936"/>
      </c:scatterChart>
      <c:valAx>
        <c:axId val="5391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</a:t>
                </a:r>
                <a:r>
                  <a:rPr lang="en-US" cap="none" baseline="0"/>
                  <a:t>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4936"/>
        <c:crosses val="autoZero"/>
        <c:crossBetween val="midCat"/>
      </c:valAx>
      <c:valAx>
        <c:axId val="5391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</a:t>
                </a:r>
                <a:r>
                  <a:rPr lang="en-US" cap="none" baseline="0"/>
                  <a:t>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24</xdr:row>
      <xdr:rowOff>28575</xdr:rowOff>
    </xdr:from>
    <xdr:to>
      <xdr:col>18</xdr:col>
      <xdr:colOff>561975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selection activeCell="P38" sqref="P38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23</v>
      </c>
      <c r="L1" t="s">
        <v>9</v>
      </c>
      <c r="M1" t="s">
        <v>10</v>
      </c>
      <c r="N1" t="s">
        <v>11</v>
      </c>
      <c r="O1" t="s">
        <v>25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>
        <v>1</v>
      </c>
      <c r="B2">
        <v>12.5</v>
      </c>
      <c r="C2">
        <v>20</v>
      </c>
      <c r="D2">
        <v>33.5</v>
      </c>
      <c r="E2">
        <v>33.5</v>
      </c>
      <c r="F2">
        <v>120</v>
      </c>
      <c r="G2">
        <v>10</v>
      </c>
      <c r="H2">
        <v>1</v>
      </c>
      <c r="I2">
        <v>2.2000000000000002</v>
      </c>
      <c r="J2">
        <v>7</v>
      </c>
      <c r="K2">
        <f>C2*J2*I2/F2/B2</f>
        <v>0.20533333333333334</v>
      </c>
      <c r="L2">
        <v>139.16999999999999</v>
      </c>
      <c r="M2">
        <v>0</v>
      </c>
      <c r="N2">
        <v>1</v>
      </c>
      <c r="P2">
        <v>1</v>
      </c>
      <c r="Q2" t="e">
        <f t="shared" ref="Q2:R5" si="0">-Inf</f>
        <v>#NAME?</v>
      </c>
      <c r="R2" t="e">
        <f t="shared" si="0"/>
        <v>#NAME?</v>
      </c>
      <c r="S2" t="s">
        <v>21</v>
      </c>
      <c r="T2">
        <v>5.1775850633579203</v>
      </c>
      <c r="U2" t="s">
        <v>21</v>
      </c>
      <c r="V2">
        <v>5320302.5421906002</v>
      </c>
      <c r="W2" t="s">
        <v>21</v>
      </c>
      <c r="X2">
        <v>0</v>
      </c>
    </row>
    <row r="3" spans="1:24" x14ac:dyDescent="0.25">
      <c r="A3">
        <v>2</v>
      </c>
      <c r="B3">
        <v>12.5</v>
      </c>
      <c r="C3">
        <v>20</v>
      </c>
      <c r="D3">
        <v>33.5</v>
      </c>
      <c r="E3">
        <v>33.5</v>
      </c>
      <c r="F3">
        <v>120</v>
      </c>
      <c r="G3">
        <v>75</v>
      </c>
      <c r="H3">
        <v>1</v>
      </c>
      <c r="I3">
        <v>2.2000000000000002</v>
      </c>
      <c r="J3">
        <v>7</v>
      </c>
      <c r="K3">
        <f t="shared" ref="K3:K37" si="1">C3*J3*I3/F3/B3</f>
        <v>0.20533333333333334</v>
      </c>
      <c r="L3">
        <v>139.04</v>
      </c>
      <c r="M3" t="s">
        <v>22</v>
      </c>
      <c r="N3">
        <v>1</v>
      </c>
      <c r="P3">
        <v>1</v>
      </c>
      <c r="Q3" t="e">
        <f t="shared" si="0"/>
        <v>#NAME?</v>
      </c>
      <c r="R3" t="e">
        <f t="shared" si="0"/>
        <v>#NAME?</v>
      </c>
      <c r="S3" t="s">
        <v>21</v>
      </c>
      <c r="T3">
        <v>4.7402378917359398</v>
      </c>
      <c r="U3" t="s">
        <v>21</v>
      </c>
      <c r="V3">
        <v>4848514.72147673</v>
      </c>
      <c r="W3" t="s">
        <v>21</v>
      </c>
      <c r="X3">
        <v>0</v>
      </c>
    </row>
    <row r="4" spans="1:24" x14ac:dyDescent="0.25">
      <c r="A4">
        <v>3</v>
      </c>
      <c r="B4">
        <v>12.5</v>
      </c>
      <c r="C4">
        <v>20</v>
      </c>
      <c r="D4">
        <v>33.5</v>
      </c>
      <c r="E4">
        <v>33.5</v>
      </c>
      <c r="F4">
        <v>120</v>
      </c>
      <c r="G4">
        <v>10</v>
      </c>
      <c r="H4">
        <v>2</v>
      </c>
      <c r="I4">
        <v>2.1749999999999998</v>
      </c>
      <c r="J4">
        <v>7</v>
      </c>
      <c r="K4">
        <f t="shared" si="1"/>
        <v>0.20300000000000001</v>
      </c>
      <c r="L4">
        <v>137.76</v>
      </c>
      <c r="M4">
        <v>0</v>
      </c>
      <c r="N4">
        <v>1</v>
      </c>
      <c r="P4">
        <v>3</v>
      </c>
      <c r="Q4" t="e">
        <f t="shared" si="0"/>
        <v>#NAME?</v>
      </c>
      <c r="R4" t="e">
        <f t="shared" si="0"/>
        <v>#NAME?</v>
      </c>
      <c r="S4" t="s">
        <v>21</v>
      </c>
      <c r="T4">
        <v>1162.7146996675799</v>
      </c>
      <c r="U4" t="s">
        <v>21</v>
      </c>
      <c r="V4">
        <v>14.9468298314299</v>
      </c>
      <c r="W4" t="s">
        <v>21</v>
      </c>
      <c r="X4">
        <v>0</v>
      </c>
    </row>
    <row r="5" spans="1:24" x14ac:dyDescent="0.25">
      <c r="A5">
        <v>4</v>
      </c>
      <c r="B5">
        <v>12.5</v>
      </c>
      <c r="C5">
        <v>20</v>
      </c>
      <c r="D5">
        <v>33.5</v>
      </c>
      <c r="E5">
        <v>33.5</v>
      </c>
      <c r="F5">
        <v>120</v>
      </c>
      <c r="G5">
        <v>75</v>
      </c>
      <c r="H5">
        <v>2</v>
      </c>
      <c r="I5">
        <v>2.1749999999999998</v>
      </c>
      <c r="J5">
        <v>7</v>
      </c>
      <c r="K5">
        <f t="shared" si="1"/>
        <v>0.20300000000000001</v>
      </c>
      <c r="L5">
        <v>138.04</v>
      </c>
      <c r="M5" t="s">
        <v>22</v>
      </c>
      <c r="N5">
        <v>1</v>
      </c>
      <c r="P5">
        <v>3</v>
      </c>
      <c r="Q5" t="e">
        <f t="shared" si="0"/>
        <v>#NAME?</v>
      </c>
      <c r="R5" t="e">
        <f t="shared" si="0"/>
        <v>#NAME?</v>
      </c>
      <c r="S5" t="s">
        <v>21</v>
      </c>
      <c r="T5">
        <v>1034.28594240245</v>
      </c>
      <c r="U5" t="s">
        <v>21</v>
      </c>
      <c r="V5">
        <v>15.8599314157618</v>
      </c>
      <c r="W5" t="s">
        <v>21</v>
      </c>
      <c r="X5">
        <v>0</v>
      </c>
    </row>
    <row r="6" spans="1:24" x14ac:dyDescent="0.25">
      <c r="A6">
        <v>2</v>
      </c>
      <c r="B6">
        <v>10</v>
      </c>
      <c r="C6">
        <v>1</v>
      </c>
      <c r="D6">
        <v>33.5</v>
      </c>
      <c r="E6">
        <v>33.5</v>
      </c>
      <c r="F6">
        <v>30</v>
      </c>
      <c r="G6">
        <v>10</v>
      </c>
      <c r="H6">
        <v>1</v>
      </c>
      <c r="I6">
        <v>2.8</v>
      </c>
      <c r="J6">
        <v>1</v>
      </c>
      <c r="K6">
        <f t="shared" si="1"/>
        <v>9.3333333333333324E-3</v>
      </c>
      <c r="L6">
        <v>5.27</v>
      </c>
      <c r="M6" t="s">
        <v>21</v>
      </c>
      <c r="N6">
        <v>0</v>
      </c>
      <c r="O6" t="s">
        <v>22</v>
      </c>
      <c r="P6">
        <v>1</v>
      </c>
      <c r="Q6">
        <v>68.957038853210094</v>
      </c>
      <c r="R6">
        <v>73.106567382231603</v>
      </c>
      <c r="S6">
        <v>44.235637155873199</v>
      </c>
      <c r="T6">
        <v>23.401076055063999</v>
      </c>
      <c r="U6">
        <v>26.866506382396899</v>
      </c>
      <c r="V6">
        <v>12.845554393268699</v>
      </c>
      <c r="W6">
        <v>17.434943750180398</v>
      </c>
      <c r="X6">
        <v>1.1234305929974701E-8</v>
      </c>
    </row>
    <row r="7" spans="1:24" x14ac:dyDescent="0.25">
      <c r="A7">
        <v>3</v>
      </c>
      <c r="B7">
        <v>12.5</v>
      </c>
      <c r="C7">
        <v>1</v>
      </c>
      <c r="D7">
        <v>33.5</v>
      </c>
      <c r="E7">
        <v>33.5</v>
      </c>
      <c r="F7">
        <v>30</v>
      </c>
      <c r="G7">
        <v>10</v>
      </c>
      <c r="H7">
        <v>1</v>
      </c>
      <c r="I7">
        <v>2.8</v>
      </c>
      <c r="J7">
        <v>1</v>
      </c>
      <c r="K7">
        <f t="shared" si="1"/>
        <v>7.4666666666666657E-3</v>
      </c>
      <c r="L7">
        <v>4.05</v>
      </c>
      <c r="M7" t="s">
        <v>21</v>
      </c>
      <c r="N7">
        <v>0</v>
      </c>
      <c r="O7" t="s">
        <v>22</v>
      </c>
      <c r="P7">
        <v>1</v>
      </c>
      <c r="Q7">
        <v>69.155007905735403</v>
      </c>
      <c r="R7">
        <v>73.287134611134505</v>
      </c>
      <c r="S7">
        <v>43.804607497918497</v>
      </c>
      <c r="T7">
        <v>23.611228907385499</v>
      </c>
      <c r="U7">
        <v>26.855414215114902</v>
      </c>
      <c r="V7">
        <v>13.116753731338999</v>
      </c>
      <c r="W7">
        <v>17.444190295325701</v>
      </c>
      <c r="X7">
        <v>9.1868059826083498E-9</v>
      </c>
    </row>
    <row r="8" spans="1:24" x14ac:dyDescent="0.25">
      <c r="A8">
        <v>5</v>
      </c>
      <c r="B8">
        <v>10</v>
      </c>
      <c r="C8">
        <v>1</v>
      </c>
      <c r="D8">
        <v>33.5</v>
      </c>
      <c r="E8">
        <v>33.5</v>
      </c>
      <c r="F8">
        <v>60</v>
      </c>
      <c r="G8">
        <v>10</v>
      </c>
      <c r="H8">
        <v>1</v>
      </c>
      <c r="I8">
        <v>2.8</v>
      </c>
      <c r="J8">
        <v>1</v>
      </c>
      <c r="K8">
        <f t="shared" si="1"/>
        <v>4.6666666666666662E-3</v>
      </c>
      <c r="L8">
        <v>1.7</v>
      </c>
      <c r="M8" t="s">
        <v>21</v>
      </c>
      <c r="N8">
        <v>0</v>
      </c>
      <c r="O8" t="s">
        <v>22</v>
      </c>
      <c r="P8">
        <v>1</v>
      </c>
      <c r="Q8">
        <v>68.777015902481594</v>
      </c>
      <c r="R8">
        <v>72.936197871854205</v>
      </c>
      <c r="S8">
        <v>44.043276681267301</v>
      </c>
      <c r="T8">
        <v>23.195690651191001</v>
      </c>
      <c r="U8">
        <v>26.556193522340699</v>
      </c>
      <c r="V8">
        <v>12.655777116750899</v>
      </c>
      <c r="W8">
        <v>17.218530373050299</v>
      </c>
      <c r="X8">
        <v>1.13843441340578E-8</v>
      </c>
    </row>
    <row r="9" spans="1:24" x14ac:dyDescent="0.25">
      <c r="A9">
        <v>6</v>
      </c>
      <c r="B9">
        <v>12.5</v>
      </c>
      <c r="C9">
        <v>1</v>
      </c>
      <c r="D9">
        <v>33.5</v>
      </c>
      <c r="E9">
        <v>33.5</v>
      </c>
      <c r="F9">
        <v>60</v>
      </c>
      <c r="G9">
        <v>10</v>
      </c>
      <c r="H9">
        <v>1</v>
      </c>
      <c r="I9">
        <v>2.8</v>
      </c>
      <c r="J9">
        <v>1</v>
      </c>
      <c r="K9">
        <f t="shared" si="1"/>
        <v>3.7333333333333329E-3</v>
      </c>
      <c r="L9">
        <v>1.52</v>
      </c>
      <c r="M9" t="s">
        <v>21</v>
      </c>
      <c r="N9">
        <v>0</v>
      </c>
      <c r="O9" t="s">
        <v>22</v>
      </c>
      <c r="P9">
        <v>1</v>
      </c>
      <c r="Q9">
        <v>69.001868703716099</v>
      </c>
      <c r="R9">
        <v>73.139813147918602</v>
      </c>
      <c r="S9">
        <v>43.650946687239298</v>
      </c>
      <c r="T9">
        <v>23.477857422986801</v>
      </c>
      <c r="U9">
        <v>26.612189512259899</v>
      </c>
      <c r="V9">
        <v>12.952613931387701</v>
      </c>
      <c r="W9">
        <v>17.281439807510498</v>
      </c>
      <c r="X9">
        <v>1.00064880825812E-8</v>
      </c>
    </row>
    <row r="10" spans="1:24" x14ac:dyDescent="0.25">
      <c r="A10">
        <v>9</v>
      </c>
      <c r="B10">
        <v>12.5</v>
      </c>
      <c r="C10">
        <v>1</v>
      </c>
      <c r="D10">
        <v>33.5</v>
      </c>
      <c r="E10">
        <v>33.5</v>
      </c>
      <c r="F10">
        <v>120</v>
      </c>
      <c r="G10">
        <v>10</v>
      </c>
      <c r="H10">
        <v>1</v>
      </c>
      <c r="I10">
        <v>2.8</v>
      </c>
      <c r="J10">
        <v>1</v>
      </c>
      <c r="K10">
        <f t="shared" si="1"/>
        <v>1.8666666666666664E-3</v>
      </c>
      <c r="L10">
        <v>0.75</v>
      </c>
      <c r="M10" t="s">
        <v>21</v>
      </c>
      <c r="N10">
        <v>0</v>
      </c>
      <c r="O10" t="s">
        <v>22</v>
      </c>
      <c r="P10">
        <v>1</v>
      </c>
      <c r="Q10">
        <v>68.540190444836995</v>
      </c>
      <c r="R10">
        <v>72.673040331112603</v>
      </c>
      <c r="S10">
        <v>43.713698849225899</v>
      </c>
      <c r="T10">
        <v>24.051239563063699</v>
      </c>
      <c r="U10">
        <v>26.457493121210501</v>
      </c>
      <c r="V10">
        <v>12.979451773627</v>
      </c>
      <c r="W10">
        <v>17.300033996161499</v>
      </c>
      <c r="X10">
        <v>3.1693625146544898E-7</v>
      </c>
    </row>
    <row r="11" spans="1:24" x14ac:dyDescent="0.25">
      <c r="A11">
        <v>11</v>
      </c>
      <c r="B11">
        <v>10</v>
      </c>
      <c r="C11">
        <v>1</v>
      </c>
      <c r="D11">
        <v>33.5</v>
      </c>
      <c r="E11">
        <v>33.5</v>
      </c>
      <c r="F11">
        <v>30</v>
      </c>
      <c r="G11">
        <v>10</v>
      </c>
      <c r="H11">
        <v>2</v>
      </c>
      <c r="I11">
        <v>0.5</v>
      </c>
      <c r="J11">
        <v>1</v>
      </c>
      <c r="K11">
        <f t="shared" si="1"/>
        <v>1.6666666666666666E-3</v>
      </c>
      <c r="L11">
        <v>2.52</v>
      </c>
      <c r="M11">
        <v>6.0770880308972899</v>
      </c>
      <c r="N11">
        <v>0</v>
      </c>
      <c r="O11" t="s">
        <v>22</v>
      </c>
      <c r="P11">
        <v>10</v>
      </c>
      <c r="Q11">
        <v>71.698043059591797</v>
      </c>
      <c r="R11">
        <v>77.7719230425365</v>
      </c>
      <c r="S11">
        <v>49.223957657734601</v>
      </c>
      <c r="T11">
        <v>22.702600328705302</v>
      </c>
      <c r="U11">
        <v>26.6869783459011</v>
      </c>
      <c r="V11">
        <v>14.815435031141799</v>
      </c>
      <c r="W11">
        <v>21.703233280833</v>
      </c>
      <c r="X11">
        <v>1.68867171706211E-2</v>
      </c>
    </row>
    <row r="12" spans="1:24" x14ac:dyDescent="0.25">
      <c r="A12">
        <v>12</v>
      </c>
      <c r="B12">
        <v>12.5</v>
      </c>
      <c r="C12">
        <v>1</v>
      </c>
      <c r="D12">
        <v>33.5</v>
      </c>
      <c r="E12">
        <v>33.5</v>
      </c>
      <c r="F12">
        <v>30</v>
      </c>
      <c r="G12">
        <v>10</v>
      </c>
      <c r="H12">
        <v>2</v>
      </c>
      <c r="I12">
        <v>0.5</v>
      </c>
      <c r="J12">
        <v>1</v>
      </c>
      <c r="K12">
        <f t="shared" si="1"/>
        <v>1.3333333333333333E-3</v>
      </c>
      <c r="L12">
        <v>2.44</v>
      </c>
      <c r="M12">
        <v>6.9703339564717401E+126</v>
      </c>
      <c r="N12">
        <v>0</v>
      </c>
      <c r="O12" t="s">
        <v>22</v>
      </c>
      <c r="P12">
        <v>10</v>
      </c>
      <c r="Q12">
        <v>71.874794786634993</v>
      </c>
      <c r="R12">
        <v>77.905789321712902</v>
      </c>
      <c r="S12">
        <v>48.612661676941997</v>
      </c>
      <c r="T12">
        <v>23.279567009550998</v>
      </c>
      <c r="U12">
        <v>27.055662332744198</v>
      </c>
      <c r="V12">
        <v>15.1737378568608</v>
      </c>
      <c r="W12">
        <v>21.6671031922005</v>
      </c>
      <c r="X12">
        <v>1.7812546544092801E-2</v>
      </c>
    </row>
    <row r="13" spans="1:24" x14ac:dyDescent="0.25">
      <c r="A13">
        <v>20</v>
      </c>
      <c r="B13">
        <v>10</v>
      </c>
      <c r="C13">
        <v>1</v>
      </c>
      <c r="D13">
        <v>33.5</v>
      </c>
      <c r="E13">
        <v>33.5</v>
      </c>
      <c r="F13">
        <v>30</v>
      </c>
      <c r="G13">
        <v>10</v>
      </c>
      <c r="H13">
        <v>3</v>
      </c>
      <c r="I13">
        <v>2</v>
      </c>
      <c r="J13">
        <v>1</v>
      </c>
      <c r="K13">
        <f t="shared" si="1"/>
        <v>6.6666666666666662E-3</v>
      </c>
      <c r="L13">
        <v>3.69</v>
      </c>
      <c r="M13">
        <v>8.6577218581061504E+17</v>
      </c>
      <c r="N13">
        <v>0</v>
      </c>
      <c r="O13" t="s">
        <v>22</v>
      </c>
      <c r="P13">
        <v>19</v>
      </c>
      <c r="Q13">
        <v>72.082818613926094</v>
      </c>
      <c r="R13">
        <v>73.810833389213798</v>
      </c>
      <c r="S13">
        <v>46.558785235214501</v>
      </c>
      <c r="T13">
        <v>31.6710364749914</v>
      </c>
      <c r="U13">
        <v>40.819112958815502</v>
      </c>
      <c r="V13">
        <v>24.657545014066599</v>
      </c>
      <c r="W13">
        <v>29.1207948176855</v>
      </c>
      <c r="X13">
        <v>6.28459901008682E-7</v>
      </c>
    </row>
    <row r="14" spans="1:24" x14ac:dyDescent="0.25">
      <c r="A14">
        <v>21</v>
      </c>
      <c r="B14">
        <v>12.5</v>
      </c>
      <c r="C14">
        <v>1</v>
      </c>
      <c r="D14">
        <v>33.5</v>
      </c>
      <c r="E14">
        <v>33.5</v>
      </c>
      <c r="F14">
        <v>30</v>
      </c>
      <c r="G14">
        <v>10</v>
      </c>
      <c r="H14">
        <v>3</v>
      </c>
      <c r="I14">
        <v>2</v>
      </c>
      <c r="J14">
        <v>1</v>
      </c>
      <c r="K14">
        <f t="shared" si="1"/>
        <v>5.3333333333333332E-3</v>
      </c>
      <c r="L14">
        <v>3.34</v>
      </c>
      <c r="M14">
        <v>3.9042917094357699</v>
      </c>
      <c r="N14">
        <v>0</v>
      </c>
      <c r="O14" t="s">
        <v>22</v>
      </c>
      <c r="P14">
        <v>19</v>
      </c>
      <c r="Q14">
        <v>67.798581802435095</v>
      </c>
      <c r="R14">
        <v>69.965053450135997</v>
      </c>
      <c r="S14">
        <v>41.216565691395203</v>
      </c>
      <c r="T14">
        <v>27.264787033129402</v>
      </c>
      <c r="U14">
        <v>33.868724128293103</v>
      </c>
      <c r="V14">
        <v>20.4225516399983</v>
      </c>
      <c r="W14">
        <v>24.2079692174675</v>
      </c>
      <c r="X14">
        <v>6.0370766163941901E-7</v>
      </c>
    </row>
    <row r="15" spans="1:24" x14ac:dyDescent="0.25">
      <c r="A15">
        <v>24</v>
      </c>
      <c r="B15">
        <v>12.5</v>
      </c>
      <c r="C15">
        <v>1</v>
      </c>
      <c r="D15">
        <v>33.5</v>
      </c>
      <c r="E15">
        <v>33.5</v>
      </c>
      <c r="F15">
        <v>60</v>
      </c>
      <c r="G15">
        <v>10</v>
      </c>
      <c r="H15">
        <v>3</v>
      </c>
      <c r="I15">
        <v>2</v>
      </c>
      <c r="J15">
        <v>1</v>
      </c>
      <c r="K15">
        <f t="shared" si="1"/>
        <v>2.6666666666666666E-3</v>
      </c>
      <c r="L15">
        <v>1.36</v>
      </c>
      <c r="M15">
        <v>3.85153464796824</v>
      </c>
      <c r="N15">
        <v>0</v>
      </c>
      <c r="O15" t="s">
        <v>22</v>
      </c>
      <c r="P15">
        <v>19</v>
      </c>
      <c r="Q15">
        <v>67.384388585429306</v>
      </c>
      <c r="R15">
        <v>69.522995278094399</v>
      </c>
      <c r="S15">
        <v>40.747585322674702</v>
      </c>
      <c r="T15">
        <v>26.986544430155799</v>
      </c>
      <c r="U15">
        <v>33.357451708997701</v>
      </c>
      <c r="V15">
        <v>20.124221914940101</v>
      </c>
      <c r="W15">
        <v>23.818372565913801</v>
      </c>
      <c r="X15">
        <v>7.3980950787699797E-7</v>
      </c>
    </row>
    <row r="16" spans="1:24" x14ac:dyDescent="0.25">
      <c r="A16">
        <v>1</v>
      </c>
      <c r="B16">
        <v>10</v>
      </c>
      <c r="C16">
        <v>1</v>
      </c>
      <c r="D16">
        <v>33.5</v>
      </c>
      <c r="E16">
        <v>33.5</v>
      </c>
      <c r="F16">
        <v>15</v>
      </c>
      <c r="G16">
        <v>10</v>
      </c>
      <c r="H16">
        <v>1</v>
      </c>
      <c r="I16">
        <v>3</v>
      </c>
      <c r="J16">
        <v>3</v>
      </c>
      <c r="K16">
        <f t="shared" si="1"/>
        <v>0.06</v>
      </c>
      <c r="L16">
        <v>88.24</v>
      </c>
      <c r="M16">
        <v>0</v>
      </c>
      <c r="N16">
        <v>0</v>
      </c>
      <c r="O16" t="s">
        <v>22</v>
      </c>
      <c r="P16">
        <v>1</v>
      </c>
      <c r="Q16">
        <v>74.362483112893401</v>
      </c>
      <c r="R16">
        <v>78.491203611156706</v>
      </c>
      <c r="S16">
        <v>49.819399412175201</v>
      </c>
      <c r="T16">
        <v>20.4598094402788</v>
      </c>
      <c r="U16">
        <v>32.938328313601197</v>
      </c>
      <c r="V16">
        <v>10.5107147598357</v>
      </c>
      <c r="W16">
        <v>23.578515749764801</v>
      </c>
      <c r="X16">
        <v>3.1085913825563698E-3</v>
      </c>
    </row>
    <row r="17" spans="1:24" x14ac:dyDescent="0.25">
      <c r="A17">
        <v>2</v>
      </c>
      <c r="B17">
        <v>12.5</v>
      </c>
      <c r="C17">
        <v>1</v>
      </c>
      <c r="D17">
        <v>33.5</v>
      </c>
      <c r="E17">
        <v>33.5</v>
      </c>
      <c r="F17">
        <v>15</v>
      </c>
      <c r="G17">
        <v>10</v>
      </c>
      <c r="H17">
        <v>1</v>
      </c>
      <c r="I17">
        <v>3</v>
      </c>
      <c r="J17">
        <v>3</v>
      </c>
      <c r="K17">
        <f t="shared" si="1"/>
        <v>4.8000000000000001E-2</v>
      </c>
      <c r="L17">
        <v>72.930000000000007</v>
      </c>
      <c r="M17">
        <v>3.8058879799663999E-2</v>
      </c>
      <c r="N17">
        <v>0</v>
      </c>
      <c r="O17" t="s">
        <v>22</v>
      </c>
      <c r="P17">
        <v>1</v>
      </c>
      <c r="Q17">
        <v>74.507439778758297</v>
      </c>
      <c r="R17">
        <v>78.620423294330493</v>
      </c>
      <c r="S17">
        <v>49.377975146098002</v>
      </c>
      <c r="T17">
        <v>20.773907954103102</v>
      </c>
      <c r="U17">
        <v>32.8661404536455</v>
      </c>
      <c r="V17">
        <v>10.694441375236201</v>
      </c>
      <c r="W17">
        <v>23.536202667985599</v>
      </c>
      <c r="X17">
        <v>3.3708501611329198E-3</v>
      </c>
    </row>
    <row r="18" spans="1:24" x14ac:dyDescent="0.25">
      <c r="A18">
        <v>3</v>
      </c>
      <c r="B18">
        <v>15</v>
      </c>
      <c r="C18">
        <v>1</v>
      </c>
      <c r="D18">
        <v>33.5</v>
      </c>
      <c r="E18">
        <v>33.5</v>
      </c>
      <c r="F18">
        <v>15</v>
      </c>
      <c r="G18">
        <v>10</v>
      </c>
      <c r="H18">
        <v>1</v>
      </c>
      <c r="I18">
        <v>3</v>
      </c>
      <c r="J18">
        <v>3</v>
      </c>
      <c r="K18">
        <f t="shared" si="1"/>
        <v>0.04</v>
      </c>
      <c r="L18">
        <v>65.73</v>
      </c>
      <c r="M18">
        <v>0.71645347708618901</v>
      </c>
      <c r="N18">
        <v>0</v>
      </c>
      <c r="O18" t="s">
        <v>22</v>
      </c>
      <c r="P18">
        <v>1</v>
      </c>
      <c r="Q18">
        <v>76.486791848695901</v>
      </c>
      <c r="R18">
        <v>80.679801587052907</v>
      </c>
      <c r="S18">
        <v>51.513169628137099</v>
      </c>
      <c r="T18">
        <v>22.210120520090999</v>
      </c>
      <c r="U18">
        <v>38.248507108265301</v>
      </c>
      <c r="V18">
        <v>13.4025883387707</v>
      </c>
      <c r="W18">
        <v>28.859195798987901</v>
      </c>
      <c r="X18">
        <v>4.2517938278336899E-3</v>
      </c>
    </row>
    <row r="19" spans="1:24" x14ac:dyDescent="0.25">
      <c r="A19">
        <v>4</v>
      </c>
      <c r="B19">
        <v>10</v>
      </c>
      <c r="C19">
        <v>1</v>
      </c>
      <c r="D19">
        <v>33.5</v>
      </c>
      <c r="E19">
        <v>33.5</v>
      </c>
      <c r="F19">
        <v>30</v>
      </c>
      <c r="G19">
        <v>10</v>
      </c>
      <c r="H19">
        <v>1</v>
      </c>
      <c r="I19">
        <v>3</v>
      </c>
      <c r="J19">
        <v>3</v>
      </c>
      <c r="K19">
        <f t="shared" si="1"/>
        <v>0.03</v>
      </c>
      <c r="L19">
        <v>24.57</v>
      </c>
      <c r="M19">
        <v>1.95216818864083E-2</v>
      </c>
      <c r="N19">
        <v>0</v>
      </c>
      <c r="O19" t="s">
        <v>22</v>
      </c>
      <c r="P19">
        <v>1</v>
      </c>
      <c r="Q19">
        <v>74.283234023094494</v>
      </c>
      <c r="R19">
        <v>78.418450397283806</v>
      </c>
      <c r="S19">
        <v>49.7531086510851</v>
      </c>
      <c r="T19">
        <v>20.337120403767099</v>
      </c>
      <c r="U19">
        <v>32.819077237964301</v>
      </c>
      <c r="V19">
        <v>10.4419337361186</v>
      </c>
      <c r="W19">
        <v>23.4972792142784</v>
      </c>
      <c r="X19">
        <v>2.9248499121194999E-3</v>
      </c>
    </row>
    <row r="20" spans="1:24" x14ac:dyDescent="0.25">
      <c r="A20">
        <v>5</v>
      </c>
      <c r="B20">
        <v>12.5</v>
      </c>
      <c r="C20">
        <v>1</v>
      </c>
      <c r="D20">
        <v>33.5</v>
      </c>
      <c r="E20">
        <v>33.5</v>
      </c>
      <c r="F20">
        <v>30</v>
      </c>
      <c r="G20">
        <v>10</v>
      </c>
      <c r="H20">
        <v>1</v>
      </c>
      <c r="I20">
        <v>3</v>
      </c>
      <c r="J20">
        <v>3</v>
      </c>
      <c r="K20">
        <f t="shared" si="1"/>
        <v>2.4E-2</v>
      </c>
      <c r="L20">
        <v>22.46</v>
      </c>
      <c r="M20">
        <v>2.0513240908944699E-2</v>
      </c>
      <c r="N20">
        <v>0</v>
      </c>
      <c r="O20" t="s">
        <v>22</v>
      </c>
      <c r="P20">
        <v>1</v>
      </c>
      <c r="Q20">
        <v>74.443400174725696</v>
      </c>
      <c r="R20">
        <v>78.560655345219601</v>
      </c>
      <c r="S20">
        <v>49.311567846658697</v>
      </c>
      <c r="T20">
        <v>20.662573316873399</v>
      </c>
      <c r="U20">
        <v>32.759681279735702</v>
      </c>
      <c r="V20">
        <v>10.6142384296255</v>
      </c>
      <c r="W20">
        <v>23.462409324805702</v>
      </c>
      <c r="X20">
        <v>3.2405109165267701E-3</v>
      </c>
    </row>
    <row r="21" spans="1:24" x14ac:dyDescent="0.25">
      <c r="A21">
        <v>6</v>
      </c>
      <c r="B21">
        <v>15</v>
      </c>
      <c r="C21">
        <v>1</v>
      </c>
      <c r="D21">
        <v>33.5</v>
      </c>
      <c r="E21">
        <v>33.5</v>
      </c>
      <c r="F21">
        <v>30</v>
      </c>
      <c r="G21">
        <v>10</v>
      </c>
      <c r="H21">
        <v>1</v>
      </c>
      <c r="I21">
        <v>3</v>
      </c>
      <c r="J21">
        <v>3</v>
      </c>
      <c r="K21">
        <f t="shared" si="1"/>
        <v>0.02</v>
      </c>
      <c r="L21">
        <v>20.260000000000002</v>
      </c>
      <c r="M21">
        <v>0.70733782141243895</v>
      </c>
      <c r="N21">
        <v>0</v>
      </c>
      <c r="O21" t="s">
        <v>22</v>
      </c>
      <c r="P21">
        <v>1</v>
      </c>
      <c r="Q21">
        <v>76.426448411096203</v>
      </c>
      <c r="R21">
        <v>80.628479456753396</v>
      </c>
      <c r="S21">
        <v>51.461249286803998</v>
      </c>
      <c r="T21">
        <v>22.092311175135301</v>
      </c>
      <c r="U21">
        <v>38.153108294861198</v>
      </c>
      <c r="V21">
        <v>13.3384634655954</v>
      </c>
      <c r="W21">
        <v>28.790314587491899</v>
      </c>
      <c r="X21">
        <v>4.0824982139042697E-3</v>
      </c>
    </row>
    <row r="22" spans="1:24" x14ac:dyDescent="0.25">
      <c r="A22">
        <v>7</v>
      </c>
      <c r="B22">
        <v>10</v>
      </c>
      <c r="C22">
        <v>1</v>
      </c>
      <c r="D22">
        <v>33.5</v>
      </c>
      <c r="E22">
        <v>33.5</v>
      </c>
      <c r="F22">
        <v>60</v>
      </c>
      <c r="G22">
        <v>10</v>
      </c>
      <c r="H22">
        <v>1</v>
      </c>
      <c r="I22">
        <v>3</v>
      </c>
      <c r="J22">
        <v>3</v>
      </c>
      <c r="K22">
        <f t="shared" si="1"/>
        <v>1.4999999999999999E-2</v>
      </c>
      <c r="L22">
        <v>8.2899999999999991</v>
      </c>
      <c r="M22">
        <v>5.7002718371641399E-2</v>
      </c>
      <c r="N22">
        <v>0</v>
      </c>
      <c r="O22" t="s">
        <v>22</v>
      </c>
      <c r="P22">
        <v>1</v>
      </c>
      <c r="Q22">
        <v>74.133183352360703</v>
      </c>
      <c r="R22">
        <v>78.278944706861395</v>
      </c>
      <c r="S22">
        <v>49.598203000512903</v>
      </c>
      <c r="T22">
        <v>20.100944665816101</v>
      </c>
      <c r="U22">
        <v>32.559295705121698</v>
      </c>
      <c r="V22">
        <v>10.2981459911082</v>
      </c>
      <c r="W22">
        <v>23.311814820034201</v>
      </c>
      <c r="X22">
        <v>2.6585238135794502E-3</v>
      </c>
    </row>
    <row r="23" spans="1:24" x14ac:dyDescent="0.25">
      <c r="A23">
        <v>8</v>
      </c>
      <c r="B23">
        <v>12.5</v>
      </c>
      <c r="C23">
        <v>1</v>
      </c>
      <c r="D23">
        <v>33.5</v>
      </c>
      <c r="E23">
        <v>33.5</v>
      </c>
      <c r="F23">
        <v>60</v>
      </c>
      <c r="G23">
        <v>10</v>
      </c>
      <c r="H23">
        <v>1</v>
      </c>
      <c r="I23">
        <v>3</v>
      </c>
      <c r="J23">
        <v>3</v>
      </c>
      <c r="K23">
        <f t="shared" si="1"/>
        <v>1.2E-2</v>
      </c>
      <c r="L23">
        <v>7.37</v>
      </c>
      <c r="M23">
        <v>1.5524390332856399E-2</v>
      </c>
      <c r="N23">
        <v>0</v>
      </c>
      <c r="O23" t="s">
        <v>22</v>
      </c>
      <c r="P23">
        <v>1</v>
      </c>
      <c r="Q23">
        <v>74.317092657838501</v>
      </c>
      <c r="R23">
        <v>78.444128627112093</v>
      </c>
      <c r="S23">
        <v>49.1954515524668</v>
      </c>
      <c r="T23">
        <v>20.4382944389077</v>
      </c>
      <c r="U23">
        <v>32.563259912113502</v>
      </c>
      <c r="V23">
        <v>10.482705229971099</v>
      </c>
      <c r="W23">
        <v>23.329418181358001</v>
      </c>
      <c r="X23">
        <v>2.95741080054768E-3</v>
      </c>
    </row>
    <row r="24" spans="1:24" x14ac:dyDescent="0.25">
      <c r="A24">
        <v>9</v>
      </c>
      <c r="B24">
        <v>15</v>
      </c>
      <c r="C24">
        <v>1</v>
      </c>
      <c r="D24">
        <v>33.5</v>
      </c>
      <c r="E24">
        <v>33.5</v>
      </c>
      <c r="F24">
        <v>60</v>
      </c>
      <c r="G24">
        <v>10</v>
      </c>
      <c r="H24">
        <v>1</v>
      </c>
      <c r="I24">
        <v>3</v>
      </c>
      <c r="J24">
        <v>3</v>
      </c>
      <c r="K24">
        <f t="shared" si="1"/>
        <v>0.01</v>
      </c>
      <c r="L24">
        <v>6.87</v>
      </c>
      <c r="M24">
        <v>0.698130957754169</v>
      </c>
      <c r="N24">
        <v>0</v>
      </c>
      <c r="O24" t="s">
        <v>22</v>
      </c>
      <c r="P24">
        <v>1</v>
      </c>
      <c r="Q24">
        <v>76.296594773239406</v>
      </c>
      <c r="R24">
        <v>80.525119515017394</v>
      </c>
      <c r="S24">
        <v>51.453844301385097</v>
      </c>
      <c r="T24">
        <v>21.896643756807102</v>
      </c>
      <c r="U24">
        <v>38.056717766502203</v>
      </c>
      <c r="V24">
        <v>13.229357160621401</v>
      </c>
      <c r="W24">
        <v>28.743542103661099</v>
      </c>
      <c r="X24">
        <v>3.4716152103015899E-3</v>
      </c>
    </row>
    <row r="25" spans="1:24" x14ac:dyDescent="0.25">
      <c r="A25">
        <v>10</v>
      </c>
      <c r="B25">
        <v>10</v>
      </c>
      <c r="C25">
        <v>1</v>
      </c>
      <c r="D25">
        <v>33.5</v>
      </c>
      <c r="E25">
        <v>33.5</v>
      </c>
      <c r="F25">
        <v>15</v>
      </c>
      <c r="G25">
        <v>50</v>
      </c>
      <c r="H25">
        <v>1</v>
      </c>
      <c r="I25">
        <v>3</v>
      </c>
      <c r="J25">
        <v>3</v>
      </c>
      <c r="K25">
        <f t="shared" si="1"/>
        <v>0.06</v>
      </c>
      <c r="L25">
        <v>88.38</v>
      </c>
      <c r="M25">
        <v>0.24695675068206099</v>
      </c>
      <c r="N25">
        <v>0</v>
      </c>
      <c r="O25" t="s">
        <v>22</v>
      </c>
      <c r="P25">
        <v>1</v>
      </c>
      <c r="Q25">
        <v>77.934909175448794</v>
      </c>
      <c r="R25">
        <v>82.168256335699994</v>
      </c>
      <c r="S25">
        <v>53.291410376960201</v>
      </c>
      <c r="T25">
        <v>21.393785098721999</v>
      </c>
      <c r="U25">
        <v>35.3928098851339</v>
      </c>
      <c r="V25">
        <v>11.2338796265753</v>
      </c>
      <c r="W25">
        <v>25.341865786308599</v>
      </c>
      <c r="X25">
        <v>3.7206910852489701E-3</v>
      </c>
    </row>
    <row r="26" spans="1:24" x14ac:dyDescent="0.25">
      <c r="A26">
        <v>11</v>
      </c>
      <c r="B26">
        <v>12.5</v>
      </c>
      <c r="C26">
        <v>1</v>
      </c>
      <c r="D26">
        <v>33.5</v>
      </c>
      <c r="E26">
        <v>33.5</v>
      </c>
      <c r="F26">
        <v>15</v>
      </c>
      <c r="G26">
        <v>50</v>
      </c>
      <c r="H26">
        <v>1</v>
      </c>
      <c r="I26">
        <v>3</v>
      </c>
      <c r="J26">
        <v>3</v>
      </c>
      <c r="K26">
        <f t="shared" si="1"/>
        <v>4.8000000000000001E-2</v>
      </c>
      <c r="L26">
        <v>73.42</v>
      </c>
      <c r="M26">
        <v>0.29812611805786898</v>
      </c>
      <c r="N26">
        <v>0</v>
      </c>
      <c r="O26" t="s">
        <v>22</v>
      </c>
      <c r="P26">
        <v>1</v>
      </c>
      <c r="Q26">
        <v>78.099853889998499</v>
      </c>
      <c r="R26">
        <v>82.310926906617198</v>
      </c>
      <c r="S26">
        <v>52.820203721387699</v>
      </c>
      <c r="T26">
        <v>21.6909792336488</v>
      </c>
      <c r="U26">
        <v>35.317669917586102</v>
      </c>
      <c r="V26">
        <v>11.386161634676901</v>
      </c>
      <c r="W26">
        <v>25.297114569108199</v>
      </c>
      <c r="X26">
        <v>4.0207814577115598E-3</v>
      </c>
    </row>
    <row r="27" spans="1:24" x14ac:dyDescent="0.25">
      <c r="A27">
        <v>12</v>
      </c>
      <c r="B27">
        <v>15</v>
      </c>
      <c r="C27">
        <v>1</v>
      </c>
      <c r="D27">
        <v>33.5</v>
      </c>
      <c r="E27">
        <v>33.5</v>
      </c>
      <c r="F27">
        <v>15</v>
      </c>
      <c r="G27">
        <v>50</v>
      </c>
      <c r="H27">
        <v>1</v>
      </c>
      <c r="I27">
        <v>3</v>
      </c>
      <c r="J27">
        <v>3</v>
      </c>
      <c r="K27">
        <f t="shared" si="1"/>
        <v>0.04</v>
      </c>
      <c r="L27">
        <v>64.739999999999995</v>
      </c>
      <c r="M27">
        <v>1.0830450542812</v>
      </c>
      <c r="N27">
        <v>0</v>
      </c>
      <c r="O27" t="s">
        <v>22</v>
      </c>
      <c r="P27">
        <v>1</v>
      </c>
      <c r="Q27">
        <v>80.506947293362003</v>
      </c>
      <c r="R27">
        <v>84.809352309998502</v>
      </c>
      <c r="S27">
        <v>55.402323310092598</v>
      </c>
      <c r="T27">
        <v>23.117876243669201</v>
      </c>
      <c r="U27">
        <v>41.434218846194099</v>
      </c>
      <c r="V27">
        <v>14.281177062235599</v>
      </c>
      <c r="W27">
        <v>31.345761025717799</v>
      </c>
      <c r="X27">
        <v>5.0918786039488902E-3</v>
      </c>
    </row>
    <row r="28" spans="1:24" x14ac:dyDescent="0.25">
      <c r="A28">
        <v>13</v>
      </c>
      <c r="B28">
        <v>10</v>
      </c>
      <c r="C28">
        <v>1</v>
      </c>
      <c r="D28">
        <v>33.5</v>
      </c>
      <c r="E28">
        <v>33.5</v>
      </c>
      <c r="F28">
        <v>30</v>
      </c>
      <c r="G28">
        <v>50</v>
      </c>
      <c r="H28">
        <v>1</v>
      </c>
      <c r="I28">
        <v>3</v>
      </c>
      <c r="J28">
        <v>3</v>
      </c>
      <c r="K28">
        <f t="shared" si="1"/>
        <v>0.03</v>
      </c>
      <c r="L28">
        <v>25.57</v>
      </c>
      <c r="M28">
        <v>0.23964415554653701</v>
      </c>
      <c r="N28">
        <v>0</v>
      </c>
      <c r="O28" t="s">
        <v>22</v>
      </c>
      <c r="P28">
        <v>1</v>
      </c>
      <c r="Q28">
        <v>77.847567232519793</v>
      </c>
      <c r="R28">
        <v>82.0892128062045</v>
      </c>
      <c r="S28">
        <v>53.195330076164602</v>
      </c>
      <c r="T28">
        <v>21.2634002652646</v>
      </c>
      <c r="U28">
        <v>35.240798295120797</v>
      </c>
      <c r="V28">
        <v>11.1522742556091</v>
      </c>
      <c r="W28">
        <v>25.230783947643801</v>
      </c>
      <c r="X28">
        <v>3.58190954901261E-3</v>
      </c>
    </row>
    <row r="29" spans="1:24" x14ac:dyDescent="0.25">
      <c r="A29">
        <v>14</v>
      </c>
      <c r="B29">
        <v>12.5</v>
      </c>
      <c r="C29">
        <v>1</v>
      </c>
      <c r="D29">
        <v>33.5</v>
      </c>
      <c r="E29">
        <v>33.5</v>
      </c>
      <c r="F29">
        <v>30</v>
      </c>
      <c r="G29">
        <v>50</v>
      </c>
      <c r="H29">
        <v>1</v>
      </c>
      <c r="I29">
        <v>3</v>
      </c>
      <c r="J29">
        <v>3</v>
      </c>
      <c r="K29">
        <f t="shared" si="1"/>
        <v>2.4E-2</v>
      </c>
      <c r="L29">
        <v>21.89</v>
      </c>
      <c r="M29">
        <v>0.29152830824614201</v>
      </c>
      <c r="N29">
        <v>0</v>
      </c>
      <c r="O29" t="s">
        <v>22</v>
      </c>
      <c r="P29">
        <v>1</v>
      </c>
      <c r="Q29">
        <v>78.024600702602498</v>
      </c>
      <c r="R29">
        <v>82.244235959037596</v>
      </c>
      <c r="S29">
        <v>52.762399494288204</v>
      </c>
      <c r="T29">
        <v>21.5697285983798</v>
      </c>
      <c r="U29">
        <v>35.216738710157998</v>
      </c>
      <c r="V29">
        <v>11.3293510604029</v>
      </c>
      <c r="W29">
        <v>25.230655375211999</v>
      </c>
      <c r="X29">
        <v>3.8272900123104102E-3</v>
      </c>
    </row>
    <row r="30" spans="1:24" x14ac:dyDescent="0.25">
      <c r="A30">
        <v>15</v>
      </c>
      <c r="B30">
        <v>15</v>
      </c>
      <c r="C30">
        <v>1</v>
      </c>
      <c r="D30">
        <v>33.5</v>
      </c>
      <c r="E30">
        <v>33.5</v>
      </c>
      <c r="F30">
        <v>30</v>
      </c>
      <c r="G30">
        <v>50</v>
      </c>
      <c r="H30">
        <v>1</v>
      </c>
      <c r="I30">
        <v>3</v>
      </c>
      <c r="J30">
        <v>3</v>
      </c>
      <c r="K30">
        <f t="shared" si="1"/>
        <v>0.02</v>
      </c>
      <c r="L30">
        <v>20.190000000000001</v>
      </c>
      <c r="M30">
        <v>1.0743562617568401</v>
      </c>
      <c r="N30">
        <v>0</v>
      </c>
      <c r="O30" t="s">
        <v>22</v>
      </c>
      <c r="P30">
        <v>1</v>
      </c>
      <c r="Q30">
        <v>80.438248744348797</v>
      </c>
      <c r="R30">
        <v>84.7530288023232</v>
      </c>
      <c r="S30">
        <v>55.345025630159498</v>
      </c>
      <c r="T30">
        <v>23.010736874053698</v>
      </c>
      <c r="U30">
        <v>41.330384520654299</v>
      </c>
      <c r="V30">
        <v>14.1977249008636</v>
      </c>
      <c r="W30">
        <v>31.2699135152378</v>
      </c>
      <c r="X30">
        <v>4.9027696449712704E-3</v>
      </c>
    </row>
    <row r="31" spans="1:24" x14ac:dyDescent="0.25">
      <c r="A31">
        <v>16</v>
      </c>
      <c r="B31">
        <v>10</v>
      </c>
      <c r="C31">
        <v>1</v>
      </c>
      <c r="D31">
        <v>33.5</v>
      </c>
      <c r="E31">
        <v>33.5</v>
      </c>
      <c r="F31">
        <v>60</v>
      </c>
      <c r="G31">
        <v>50</v>
      </c>
      <c r="H31">
        <v>1</v>
      </c>
      <c r="I31">
        <v>3</v>
      </c>
      <c r="J31">
        <v>3</v>
      </c>
      <c r="K31">
        <f t="shared" si="1"/>
        <v>1.4999999999999999E-2</v>
      </c>
      <c r="L31">
        <v>7.83</v>
      </c>
      <c r="M31">
        <v>0.24087727657659699</v>
      </c>
      <c r="N31">
        <v>0</v>
      </c>
      <c r="O31" t="s">
        <v>22</v>
      </c>
      <c r="P31">
        <v>1</v>
      </c>
      <c r="Q31">
        <v>77.658877072541301</v>
      </c>
      <c r="R31">
        <v>81.928018126500504</v>
      </c>
      <c r="S31">
        <v>53.143461822716702</v>
      </c>
      <c r="T31">
        <v>21.012705280759601</v>
      </c>
      <c r="U31">
        <v>35.073117981663003</v>
      </c>
      <c r="V31">
        <v>11.0040842507081</v>
      </c>
      <c r="W31">
        <v>25.1399156673825</v>
      </c>
      <c r="X31">
        <v>2.9337712692552001E-3</v>
      </c>
    </row>
    <row r="32" spans="1:24" x14ac:dyDescent="0.25">
      <c r="A32">
        <v>17</v>
      </c>
      <c r="B32">
        <v>12.5</v>
      </c>
      <c r="C32">
        <v>1</v>
      </c>
      <c r="D32">
        <v>33.5</v>
      </c>
      <c r="E32">
        <v>33.5</v>
      </c>
      <c r="F32">
        <v>60</v>
      </c>
      <c r="G32">
        <v>50</v>
      </c>
      <c r="H32">
        <v>1</v>
      </c>
      <c r="I32">
        <v>3</v>
      </c>
      <c r="J32">
        <v>3</v>
      </c>
      <c r="K32">
        <f t="shared" si="1"/>
        <v>1.2E-2</v>
      </c>
      <c r="L32">
        <v>7.25</v>
      </c>
      <c r="M32">
        <v>0.28800750692021698</v>
      </c>
      <c r="N32">
        <v>0</v>
      </c>
      <c r="O32" t="s">
        <v>22</v>
      </c>
      <c r="P32">
        <v>1</v>
      </c>
      <c r="Q32">
        <v>77.867975257105599</v>
      </c>
      <c r="R32">
        <v>82.110520768990298</v>
      </c>
      <c r="S32">
        <v>52.719529783863798</v>
      </c>
      <c r="T32">
        <v>21.332175164755601</v>
      </c>
      <c r="U32">
        <v>35.085472727058402</v>
      </c>
      <c r="V32">
        <v>11.2227621758979</v>
      </c>
      <c r="W32">
        <v>25.1652670150179</v>
      </c>
      <c r="X32">
        <v>3.2542798297185999E-3</v>
      </c>
    </row>
    <row r="33" spans="1:24" x14ac:dyDescent="0.25">
      <c r="A33">
        <v>18</v>
      </c>
      <c r="B33">
        <v>15</v>
      </c>
      <c r="C33">
        <v>1</v>
      </c>
      <c r="D33">
        <v>33.5</v>
      </c>
      <c r="E33">
        <v>33.5</v>
      </c>
      <c r="F33">
        <v>60</v>
      </c>
      <c r="G33">
        <v>50</v>
      </c>
      <c r="H33">
        <v>1</v>
      </c>
      <c r="I33">
        <v>3</v>
      </c>
      <c r="J33">
        <v>3</v>
      </c>
      <c r="K33">
        <f t="shared" si="1"/>
        <v>0.01</v>
      </c>
      <c r="L33">
        <v>6.61</v>
      </c>
      <c r="M33">
        <v>1.0611674356338701</v>
      </c>
      <c r="N33">
        <v>0</v>
      </c>
      <c r="O33" t="s">
        <v>22</v>
      </c>
      <c r="P33">
        <v>1</v>
      </c>
      <c r="Q33">
        <v>80.298888920217706</v>
      </c>
      <c r="R33">
        <v>84.641696246691595</v>
      </c>
      <c r="S33">
        <v>55.269301123263901</v>
      </c>
      <c r="T33">
        <v>22.7977250105872</v>
      </c>
      <c r="U33">
        <v>41.160907099759797</v>
      </c>
      <c r="V33">
        <v>14.0306395689227</v>
      </c>
      <c r="W33">
        <v>31.154240964576601</v>
      </c>
      <c r="X33">
        <v>4.4257855243472503E-3</v>
      </c>
    </row>
    <row r="34" spans="1:24" x14ac:dyDescent="0.25">
      <c r="A34">
        <v>19</v>
      </c>
      <c r="B34">
        <v>10</v>
      </c>
      <c r="C34">
        <v>1</v>
      </c>
      <c r="D34">
        <v>33.5</v>
      </c>
      <c r="E34">
        <v>33.5</v>
      </c>
      <c r="F34">
        <v>15</v>
      </c>
      <c r="G34">
        <v>10</v>
      </c>
      <c r="H34">
        <v>2</v>
      </c>
      <c r="I34">
        <v>2.38</v>
      </c>
      <c r="J34">
        <v>3</v>
      </c>
      <c r="K34">
        <f t="shared" si="1"/>
        <v>4.7599999999999996E-2</v>
      </c>
      <c r="L34">
        <v>72.540000000000006</v>
      </c>
      <c r="M34">
        <v>0</v>
      </c>
      <c r="N34">
        <v>0</v>
      </c>
      <c r="O34" t="s">
        <v>22</v>
      </c>
      <c r="P34">
        <v>19</v>
      </c>
      <c r="Q34">
        <v>78.310226737997993</v>
      </c>
      <c r="R34">
        <v>83.195002958037705</v>
      </c>
      <c r="S34">
        <v>54.926561541837401</v>
      </c>
      <c r="T34">
        <v>20.486958237604501</v>
      </c>
      <c r="U34">
        <v>33.743617427850097</v>
      </c>
      <c r="V34">
        <v>11.458180367545999</v>
      </c>
      <c r="W34">
        <v>28.790468807220499</v>
      </c>
      <c r="X34">
        <v>3.73804546143219E-5</v>
      </c>
    </row>
    <row r="35" spans="1:24" x14ac:dyDescent="0.25">
      <c r="A35">
        <v>20</v>
      </c>
      <c r="B35">
        <v>12.5</v>
      </c>
      <c r="C35">
        <v>1</v>
      </c>
      <c r="D35">
        <v>33.5</v>
      </c>
      <c r="E35">
        <v>33.5</v>
      </c>
      <c r="F35">
        <v>15</v>
      </c>
      <c r="G35">
        <v>10</v>
      </c>
      <c r="H35">
        <v>2</v>
      </c>
      <c r="I35">
        <v>2.38</v>
      </c>
      <c r="J35">
        <v>3</v>
      </c>
      <c r="K35">
        <f t="shared" si="1"/>
        <v>3.8079999999999996E-2</v>
      </c>
      <c r="L35">
        <v>61.3</v>
      </c>
      <c r="M35">
        <v>5.3938199684975499E-2</v>
      </c>
      <c r="N35">
        <v>0</v>
      </c>
      <c r="O35" t="s">
        <v>22</v>
      </c>
      <c r="P35">
        <v>19</v>
      </c>
      <c r="Q35">
        <v>78.428792739220896</v>
      </c>
      <c r="R35">
        <v>83.288543456311302</v>
      </c>
      <c r="S35">
        <v>54.345022214492701</v>
      </c>
      <c r="T35">
        <v>20.760499006902901</v>
      </c>
      <c r="U35">
        <v>33.991331459056603</v>
      </c>
      <c r="V35">
        <v>11.6870337603319</v>
      </c>
      <c r="W35">
        <v>28.650407931896801</v>
      </c>
      <c r="X35">
        <v>3.7585894347103001E-5</v>
      </c>
    </row>
    <row r="36" spans="1:24" x14ac:dyDescent="0.25">
      <c r="A36">
        <v>1</v>
      </c>
      <c r="B36">
        <v>12.5</v>
      </c>
      <c r="C36">
        <v>2</v>
      </c>
      <c r="D36">
        <v>33.5</v>
      </c>
      <c r="E36">
        <v>33.5</v>
      </c>
      <c r="F36">
        <v>30</v>
      </c>
      <c r="G36">
        <v>10</v>
      </c>
      <c r="H36">
        <v>1</v>
      </c>
      <c r="I36">
        <v>1.7</v>
      </c>
      <c r="J36">
        <v>3</v>
      </c>
      <c r="K36">
        <f t="shared" si="1"/>
        <v>2.7199999999999998E-2</v>
      </c>
      <c r="L36">
        <v>31.69</v>
      </c>
      <c r="M36">
        <v>0</v>
      </c>
      <c r="N36">
        <v>0</v>
      </c>
      <c r="O36" t="s">
        <v>22</v>
      </c>
      <c r="P36">
        <v>1</v>
      </c>
    </row>
    <row r="37" spans="1:24" x14ac:dyDescent="0.25">
      <c r="A37">
        <v>2</v>
      </c>
      <c r="B37">
        <v>12.5</v>
      </c>
      <c r="C37">
        <v>2</v>
      </c>
      <c r="D37">
        <v>33.5</v>
      </c>
      <c r="E37">
        <v>33.5</v>
      </c>
      <c r="F37">
        <v>30</v>
      </c>
      <c r="G37">
        <v>10</v>
      </c>
      <c r="H37">
        <v>2</v>
      </c>
      <c r="I37">
        <v>1.7</v>
      </c>
      <c r="J37">
        <v>3</v>
      </c>
      <c r="K37">
        <f t="shared" si="1"/>
        <v>2.7199999999999998E-2</v>
      </c>
      <c r="L37">
        <v>32.35</v>
      </c>
      <c r="M37">
        <v>0</v>
      </c>
      <c r="N37">
        <v>0</v>
      </c>
      <c r="O37" t="s">
        <v>22</v>
      </c>
      <c r="P3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U18" sqref="U18"/>
    </sheetView>
  </sheetViews>
  <sheetFormatPr defaultRowHeight="15" x14ac:dyDescent="0.25"/>
  <cols>
    <col min="1" max="1" width="8.7109375" style="5" bestFit="1" customWidth="1"/>
    <col min="2" max="2" width="13.28515625" bestFit="1" customWidth="1"/>
    <col min="3" max="3" width="11.28515625" bestFit="1" customWidth="1"/>
    <col min="4" max="4" width="9.5703125" bestFit="1" customWidth="1"/>
    <col min="5" max="5" width="6.28515625" bestFit="1" customWidth="1"/>
    <col min="6" max="6" width="6.7109375" bestFit="1" customWidth="1"/>
    <col min="7" max="7" width="9.85546875" style="5" customWidth="1"/>
    <col min="10" max="10" width="7.85546875" style="5" customWidth="1"/>
    <col min="11" max="11" width="18" bestFit="1" customWidth="1"/>
    <col min="12" max="12" width="12.7109375" bestFit="1" customWidth="1"/>
  </cols>
  <sheetData>
    <row r="1" spans="1:16" x14ac:dyDescent="0.25">
      <c r="A1" s="8" t="s">
        <v>9</v>
      </c>
      <c r="B1" t="str">
        <f>data!B1</f>
        <v>nodal.spacing</v>
      </c>
      <c r="C1" t="str">
        <f>data!C1</f>
        <v>n.iterations</v>
      </c>
      <c r="D1" t="str">
        <f>data!F1</f>
        <v>time.step</v>
      </c>
      <c r="E1" t="str">
        <f>data!I1</f>
        <v>depth</v>
      </c>
      <c r="F1" t="str">
        <f>data!J1</f>
        <v>n.days</v>
      </c>
      <c r="G1" s="6" t="s">
        <v>50</v>
      </c>
      <c r="H1" s="9" t="s">
        <v>51</v>
      </c>
      <c r="I1" s="10" t="s">
        <v>52</v>
      </c>
    </row>
    <row r="2" spans="1:16" x14ac:dyDescent="0.25">
      <c r="A2" s="8">
        <f>data!L2</f>
        <v>139.16999999999999</v>
      </c>
      <c r="B2">
        <f>data!B2</f>
        <v>12.5</v>
      </c>
      <c r="C2">
        <f>data!C2</f>
        <v>20</v>
      </c>
      <c r="D2">
        <f>data!F2</f>
        <v>120</v>
      </c>
      <c r="E2">
        <f>data!I2</f>
        <v>2.2000000000000002</v>
      </c>
      <c r="F2">
        <f>data!J2</f>
        <v>7</v>
      </c>
      <c r="G2" s="7">
        <f>regression!$L$18+regression!$L$19*B2+$L$20*C2+$L$21*D2+$L$22*E2+$L$23*F2</f>
        <v>4.942314534224697</v>
      </c>
      <c r="H2" s="9">
        <f>LN(A2)</f>
        <v>4.9356962074317616</v>
      </c>
      <c r="I2" s="10">
        <f>EXP(G2)</f>
        <v>140.09412725462218</v>
      </c>
      <c r="K2" t="s">
        <v>26</v>
      </c>
    </row>
    <row r="3" spans="1:16" ht="15.75" thickBot="1" x14ac:dyDescent="0.3">
      <c r="A3" s="8">
        <f>data!L3</f>
        <v>139.04</v>
      </c>
      <c r="B3">
        <f>data!B3</f>
        <v>12.5</v>
      </c>
      <c r="C3">
        <f>data!C3</f>
        <v>20</v>
      </c>
      <c r="D3">
        <f>data!F3</f>
        <v>120</v>
      </c>
      <c r="E3">
        <f>data!I3</f>
        <v>2.2000000000000002</v>
      </c>
      <c r="F3">
        <f>data!J3</f>
        <v>7</v>
      </c>
      <c r="G3" s="7">
        <f>regression!$L$18+regression!$L$19*B3+$L$20*C3+$L$21*D3+$L$22*E3+$L$23*F3</f>
        <v>4.942314534224697</v>
      </c>
      <c r="H3" s="9">
        <f t="shared" ref="H3:H37" si="0">LN(A3)</f>
        <v>4.934761661517082</v>
      </c>
      <c r="I3" s="10">
        <f t="shared" ref="I3:I37" si="1">EXP(G3)</f>
        <v>140.09412725462218</v>
      </c>
    </row>
    <row r="4" spans="1:16" x14ac:dyDescent="0.25">
      <c r="A4" s="8">
        <f>data!L4</f>
        <v>137.76</v>
      </c>
      <c r="B4">
        <f>data!B4</f>
        <v>12.5</v>
      </c>
      <c r="C4">
        <f>data!C4</f>
        <v>20</v>
      </c>
      <c r="D4">
        <f>data!F4</f>
        <v>120</v>
      </c>
      <c r="E4">
        <f>data!I4</f>
        <v>2.1749999999999998</v>
      </c>
      <c r="F4">
        <f>data!J4</f>
        <v>7</v>
      </c>
      <c r="G4" s="7">
        <f>regression!$L$18+regression!$L$19*B4+$L$20*C4+$L$21*D4+$L$22*E4+$L$23*F4</f>
        <v>4.9361491719268598</v>
      </c>
      <c r="H4" s="9">
        <f t="shared" si="0"/>
        <v>4.9255130406794203</v>
      </c>
      <c r="I4" s="10">
        <f t="shared" si="1"/>
        <v>139.23305334816868</v>
      </c>
      <c r="K4" s="4" t="s">
        <v>27</v>
      </c>
      <c r="L4" s="4"/>
    </row>
    <row r="5" spans="1:16" x14ac:dyDescent="0.25">
      <c r="A5" s="8">
        <f>data!L5</f>
        <v>138.04</v>
      </c>
      <c r="B5">
        <f>data!B5</f>
        <v>12.5</v>
      </c>
      <c r="C5">
        <f>data!C5</f>
        <v>20</v>
      </c>
      <c r="D5">
        <f>data!F5</f>
        <v>120</v>
      </c>
      <c r="E5">
        <f>data!I5</f>
        <v>2.1749999999999998</v>
      </c>
      <c r="F5">
        <f>data!J5</f>
        <v>7</v>
      </c>
      <c r="G5" s="7">
        <f>regression!$L$18+regression!$L$19*B5+$L$20*C5+$L$21*D5+$L$22*E5+$L$23*F5</f>
        <v>4.9361491719268598</v>
      </c>
      <c r="H5" s="9">
        <f t="shared" si="0"/>
        <v>4.9275434982298023</v>
      </c>
      <c r="I5" s="10">
        <f t="shared" si="1"/>
        <v>139.23305334816868</v>
      </c>
      <c r="K5" s="1" t="s">
        <v>28</v>
      </c>
      <c r="L5" s="1">
        <v>0.97261847018992109</v>
      </c>
    </row>
    <row r="6" spans="1:16" x14ac:dyDescent="0.25">
      <c r="A6" s="8">
        <f>data!L6</f>
        <v>5.27</v>
      </c>
      <c r="B6">
        <f>data!B6</f>
        <v>10</v>
      </c>
      <c r="C6">
        <f>data!C6</f>
        <v>1</v>
      </c>
      <c r="D6">
        <f>data!F6</f>
        <v>30</v>
      </c>
      <c r="E6">
        <f>data!I6</f>
        <v>2.8</v>
      </c>
      <c r="F6">
        <f>data!J6</f>
        <v>1</v>
      </c>
      <c r="G6" s="7">
        <f>regression!$L$18+regression!$L$19*B6+$L$20*C6+$L$21*D6+$L$22*E6+$L$23*F6</f>
        <v>1.7161614179389866</v>
      </c>
      <c r="H6" s="9">
        <f t="shared" si="0"/>
        <v>1.6620303625532709</v>
      </c>
      <c r="I6" s="10">
        <f t="shared" si="1"/>
        <v>5.5631328841104395</v>
      </c>
      <c r="K6" s="1" t="s">
        <v>29</v>
      </c>
      <c r="L6" s="1">
        <v>0.94598668855458246</v>
      </c>
    </row>
    <row r="7" spans="1:16" x14ac:dyDescent="0.25">
      <c r="A7" s="8">
        <f>data!L7</f>
        <v>4.05</v>
      </c>
      <c r="B7">
        <f>data!B7</f>
        <v>12.5</v>
      </c>
      <c r="C7">
        <f>data!C7</f>
        <v>1</v>
      </c>
      <c r="D7">
        <f>data!F7</f>
        <v>30</v>
      </c>
      <c r="E7">
        <f>data!I7</f>
        <v>2.8</v>
      </c>
      <c r="F7">
        <f>data!J7</f>
        <v>1</v>
      </c>
      <c r="G7" s="7">
        <f>regression!$L$18+regression!$L$19*B7+$L$20*C7+$L$21*D7+$L$22*E7+$L$23*F7</f>
        <v>1.6164833797799889</v>
      </c>
      <c r="H7" s="9">
        <f t="shared" si="0"/>
        <v>1.3987168811184478</v>
      </c>
      <c r="I7" s="10">
        <f t="shared" si="1"/>
        <v>5.0353517252081419</v>
      </c>
      <c r="K7" s="1" t="s">
        <v>30</v>
      </c>
      <c r="L7" s="1">
        <v>0.93698446998034635</v>
      </c>
    </row>
    <row r="8" spans="1:16" x14ac:dyDescent="0.25">
      <c r="A8" s="8">
        <f>data!L8</f>
        <v>1.7</v>
      </c>
      <c r="B8">
        <f>data!B8</f>
        <v>10</v>
      </c>
      <c r="C8">
        <f>data!C8</f>
        <v>1</v>
      </c>
      <c r="D8">
        <f>data!F8</f>
        <v>60</v>
      </c>
      <c r="E8">
        <f>data!I8</f>
        <v>2.8</v>
      </c>
      <c r="F8">
        <f>data!J8</f>
        <v>1</v>
      </c>
      <c r="G8" s="7">
        <f>regression!$L$18+regression!$L$19*B8+$L$20*C8+$L$21*D8+$L$22*E8+$L$23*F8</f>
        <v>0.64738211204003981</v>
      </c>
      <c r="H8" s="9">
        <f t="shared" si="0"/>
        <v>0.53062825106217038</v>
      </c>
      <c r="I8" s="10">
        <f t="shared" si="1"/>
        <v>1.9105327159404573</v>
      </c>
      <c r="K8" s="1" t="s">
        <v>31</v>
      </c>
      <c r="L8" s="1">
        <v>0.38698028584063138</v>
      </c>
    </row>
    <row r="9" spans="1:16" ht="15.75" thickBot="1" x14ac:dyDescent="0.3">
      <c r="A9" s="8">
        <f>data!L9</f>
        <v>1.52</v>
      </c>
      <c r="B9">
        <f>data!B9</f>
        <v>12.5</v>
      </c>
      <c r="C9">
        <f>data!C9</f>
        <v>1</v>
      </c>
      <c r="D9">
        <f>data!F9</f>
        <v>60</v>
      </c>
      <c r="E9">
        <f>data!I9</f>
        <v>2.8</v>
      </c>
      <c r="F9">
        <f>data!J9</f>
        <v>1</v>
      </c>
      <c r="G9" s="7">
        <f>regression!$L$18+regression!$L$19*B9+$L$20*C9+$L$21*D9+$L$22*E9+$L$23*F9</f>
        <v>0.54770407388104214</v>
      </c>
      <c r="H9" s="9">
        <f t="shared" si="0"/>
        <v>0.41871033485818504</v>
      </c>
      <c r="I9" s="10">
        <f t="shared" si="1"/>
        <v>1.7292781617269739</v>
      </c>
      <c r="K9" s="2" t="s">
        <v>32</v>
      </c>
      <c r="L9" s="2">
        <v>36</v>
      </c>
    </row>
    <row r="10" spans="1:16" x14ac:dyDescent="0.25">
      <c r="A10" s="8">
        <f>data!L10</f>
        <v>0.75</v>
      </c>
      <c r="B10">
        <f>data!B10</f>
        <v>12.5</v>
      </c>
      <c r="C10">
        <f>data!C10</f>
        <v>1</v>
      </c>
      <c r="D10">
        <f>data!F10</f>
        <v>120</v>
      </c>
      <c r="E10">
        <f>data!I10</f>
        <v>2.8</v>
      </c>
      <c r="F10">
        <f>data!J10</f>
        <v>1</v>
      </c>
      <c r="G10" s="7">
        <f>regression!$L$18+regression!$L$19*B10+$L$20*C10+$L$21*D10+$L$22*E10+$L$23*F10</f>
        <v>-1.5898545379168514</v>
      </c>
      <c r="H10" s="9">
        <f t="shared" si="0"/>
        <v>-0.2876820724517809</v>
      </c>
      <c r="I10" s="10">
        <f t="shared" si="1"/>
        <v>0.20395527733606147</v>
      </c>
    </row>
    <row r="11" spans="1:16" ht="15.75" thickBot="1" x14ac:dyDescent="0.3">
      <c r="A11" s="8">
        <f>data!L11</f>
        <v>2.52</v>
      </c>
      <c r="B11">
        <f>data!B11</f>
        <v>10</v>
      </c>
      <c r="C11">
        <f>data!C11</f>
        <v>1</v>
      </c>
      <c r="D11">
        <f>data!F11</f>
        <v>30</v>
      </c>
      <c r="E11">
        <f>data!I11</f>
        <v>0.5</v>
      </c>
      <c r="F11">
        <f>data!J11</f>
        <v>1</v>
      </c>
      <c r="G11" s="7">
        <f>regression!$L$18+regression!$L$19*B11+$L$20*C11+$L$21*D11+$L$22*E11+$L$23*F11</f>
        <v>1.1489480865379831</v>
      </c>
      <c r="H11" s="9">
        <f t="shared" si="0"/>
        <v>0.9242589015233319</v>
      </c>
      <c r="I11" s="10">
        <f t="shared" si="1"/>
        <v>3.1548725107447679</v>
      </c>
      <c r="K11" t="s">
        <v>33</v>
      </c>
    </row>
    <row r="12" spans="1:16" x14ac:dyDescent="0.25">
      <c r="A12" s="8">
        <f>data!L12</f>
        <v>2.44</v>
      </c>
      <c r="B12">
        <f>data!B12</f>
        <v>12.5</v>
      </c>
      <c r="C12">
        <f>data!C12</f>
        <v>1</v>
      </c>
      <c r="D12">
        <f>data!F12</f>
        <v>30</v>
      </c>
      <c r="E12">
        <f>data!I12</f>
        <v>0.5</v>
      </c>
      <c r="F12">
        <f>data!J12</f>
        <v>1</v>
      </c>
      <c r="G12" s="7">
        <f>regression!$L$18+regression!$L$19*B12+$L$20*C12+$L$21*D12+$L$22*E12+$L$23*F12</f>
        <v>1.0492700483789854</v>
      </c>
      <c r="H12" s="9">
        <f t="shared" si="0"/>
        <v>0.89199803930511046</v>
      </c>
      <c r="I12" s="10">
        <f t="shared" si="1"/>
        <v>2.8555659321322522</v>
      </c>
      <c r="K12" s="3"/>
      <c r="L12" s="3" t="s">
        <v>38</v>
      </c>
      <c r="M12" s="3" t="s">
        <v>39</v>
      </c>
      <c r="N12" s="3" t="s">
        <v>40</v>
      </c>
      <c r="O12" s="3" t="s">
        <v>41</v>
      </c>
      <c r="P12" s="3" t="s">
        <v>42</v>
      </c>
    </row>
    <row r="13" spans="1:16" x14ac:dyDescent="0.25">
      <c r="A13" s="8">
        <f>data!L13</f>
        <v>3.69</v>
      </c>
      <c r="B13">
        <f>data!B13</f>
        <v>10</v>
      </c>
      <c r="C13">
        <f>data!C13</f>
        <v>1</v>
      </c>
      <c r="D13">
        <f>data!F13</f>
        <v>30</v>
      </c>
      <c r="E13">
        <f>data!I13</f>
        <v>2</v>
      </c>
      <c r="F13">
        <f>data!J13</f>
        <v>1</v>
      </c>
      <c r="G13" s="7">
        <f>regression!$L$18+regression!$L$19*B13+$L$20*C13+$L$21*D13+$L$22*E13+$L$23*F13</f>
        <v>1.5188698244082028</v>
      </c>
      <c r="H13" s="9">
        <f t="shared" si="0"/>
        <v>1.3056264580524357</v>
      </c>
      <c r="I13" s="10">
        <f t="shared" si="1"/>
        <v>4.5670606967711276</v>
      </c>
      <c r="K13" s="1" t="s">
        <v>34</v>
      </c>
      <c r="L13" s="1">
        <v>5</v>
      </c>
      <c r="M13" s="1">
        <v>78.683407303613336</v>
      </c>
      <c r="N13" s="1">
        <v>15.736681460722668</v>
      </c>
      <c r="O13" s="1">
        <v>105.0837280558742</v>
      </c>
      <c r="P13" s="1">
        <v>4.4276915404545578E-18</v>
      </c>
    </row>
    <row r="14" spans="1:16" x14ac:dyDescent="0.25">
      <c r="A14" s="8">
        <f>data!L14</f>
        <v>3.34</v>
      </c>
      <c r="B14">
        <f>data!B14</f>
        <v>12.5</v>
      </c>
      <c r="C14">
        <f>data!C14</f>
        <v>1</v>
      </c>
      <c r="D14">
        <f>data!F14</f>
        <v>30</v>
      </c>
      <c r="E14">
        <f>data!I14</f>
        <v>2</v>
      </c>
      <c r="F14">
        <f>data!J14</f>
        <v>1</v>
      </c>
      <c r="G14" s="7">
        <f>regression!$L$18+regression!$L$19*B14+$L$20*C14+$L$21*D14+$L$22*E14+$L$23*F14</f>
        <v>1.4191917862492052</v>
      </c>
      <c r="H14" s="9">
        <f t="shared" si="0"/>
        <v>1.205970806988609</v>
      </c>
      <c r="I14" s="10">
        <f t="shared" si="1"/>
        <v>4.1337781134620588</v>
      </c>
      <c r="K14" s="1" t="s">
        <v>35</v>
      </c>
      <c r="L14" s="1">
        <v>30</v>
      </c>
      <c r="M14" s="1">
        <v>4.4926122488789026</v>
      </c>
      <c r="N14" s="1">
        <v>0.14975374162929675</v>
      </c>
      <c r="O14" s="1"/>
      <c r="P14" s="1"/>
    </row>
    <row r="15" spans="1:16" ht="15.75" thickBot="1" x14ac:dyDescent="0.3">
      <c r="A15" s="8">
        <f>data!L15</f>
        <v>1.36</v>
      </c>
      <c r="B15">
        <f>data!B15</f>
        <v>12.5</v>
      </c>
      <c r="C15">
        <f>data!C15</f>
        <v>1</v>
      </c>
      <c r="D15">
        <f>data!F15</f>
        <v>60</v>
      </c>
      <c r="E15">
        <f>data!I15</f>
        <v>2</v>
      </c>
      <c r="F15">
        <f>data!J15</f>
        <v>1</v>
      </c>
      <c r="G15" s="7">
        <f>regression!$L$18+regression!$L$19*B15+$L$20*C15+$L$21*D15+$L$22*E15+$L$23*F15</f>
        <v>0.3504124803502584</v>
      </c>
      <c r="H15" s="9">
        <f t="shared" si="0"/>
        <v>0.30748469974796072</v>
      </c>
      <c r="I15" s="10">
        <f t="shared" si="1"/>
        <v>1.4196530068094455</v>
      </c>
      <c r="K15" s="2" t="s">
        <v>36</v>
      </c>
      <c r="L15" s="2">
        <v>35</v>
      </c>
      <c r="M15" s="2">
        <v>83.176019552492235</v>
      </c>
      <c r="N15" s="2"/>
      <c r="O15" s="2"/>
      <c r="P15" s="2"/>
    </row>
    <row r="16" spans="1:16" ht="15.75" thickBot="1" x14ac:dyDescent="0.3">
      <c r="A16" s="8">
        <f>data!L16</f>
        <v>88.24</v>
      </c>
      <c r="B16">
        <f>data!B16</f>
        <v>10</v>
      </c>
      <c r="C16">
        <f>data!C16</f>
        <v>1</v>
      </c>
      <c r="D16">
        <f>data!F16</f>
        <v>15</v>
      </c>
      <c r="E16">
        <f>data!I16</f>
        <v>3</v>
      </c>
      <c r="F16">
        <f>data!J16</f>
        <v>3</v>
      </c>
      <c r="G16" s="7">
        <f>regression!$L$18+regression!$L$19*B16+$L$20*C16+$L$21*D16+$L$22*E16+$L$23*F16</f>
        <v>4.0242313408163568</v>
      </c>
      <c r="H16" s="9">
        <f t="shared" si="0"/>
        <v>4.4800603749452472</v>
      </c>
      <c r="I16" s="10">
        <f t="shared" si="1"/>
        <v>55.937295536576677</v>
      </c>
    </row>
    <row r="17" spans="1:19" x14ac:dyDescent="0.25">
      <c r="A17" s="8">
        <f>data!L17</f>
        <v>72.930000000000007</v>
      </c>
      <c r="B17">
        <f>data!B17</f>
        <v>12.5</v>
      </c>
      <c r="C17">
        <f>data!C17</f>
        <v>1</v>
      </c>
      <c r="D17">
        <f>data!F17</f>
        <v>15</v>
      </c>
      <c r="E17">
        <f>data!I17</f>
        <v>3</v>
      </c>
      <c r="F17">
        <f>data!J17</f>
        <v>3</v>
      </c>
      <c r="G17" s="7">
        <f>regression!$L$18+regression!$L$19*B17+$L$20*C17+$L$21*D17+$L$22*E17+$L$23*F17</f>
        <v>3.9245533026573596</v>
      </c>
      <c r="H17" s="9">
        <f t="shared" si="0"/>
        <v>4.2895000769961422</v>
      </c>
      <c r="I17" s="10">
        <f t="shared" si="1"/>
        <v>50.630456516340807</v>
      </c>
      <c r="K17" s="3"/>
      <c r="L17" s="3" t="s">
        <v>43</v>
      </c>
      <c r="M17" s="3" t="s">
        <v>31</v>
      </c>
      <c r="N17" s="3" t="s">
        <v>44</v>
      </c>
      <c r="O17" s="3" t="s">
        <v>45</v>
      </c>
      <c r="P17" s="3" t="s">
        <v>46</v>
      </c>
      <c r="Q17" s="3" t="s">
        <v>47</v>
      </c>
      <c r="R17" s="3" t="s">
        <v>48</v>
      </c>
      <c r="S17" s="3" t="s">
        <v>49</v>
      </c>
    </row>
    <row r="18" spans="1:19" x14ac:dyDescent="0.25">
      <c r="A18" s="8">
        <f>data!L18</f>
        <v>65.73</v>
      </c>
      <c r="B18">
        <f>data!B18</f>
        <v>15</v>
      </c>
      <c r="C18">
        <f>data!C18</f>
        <v>1</v>
      </c>
      <c r="D18">
        <f>data!F18</f>
        <v>15</v>
      </c>
      <c r="E18">
        <f>data!I18</f>
        <v>3</v>
      </c>
      <c r="F18">
        <f>data!J18</f>
        <v>3</v>
      </c>
      <c r="G18" s="7">
        <f>regression!$L$18+regression!$L$19*B18+$L$20*C18+$L$21*D18+$L$22*E18+$L$23*F18</f>
        <v>3.8248752644983619</v>
      </c>
      <c r="H18" s="9">
        <f t="shared" si="0"/>
        <v>4.1855554422754846</v>
      </c>
      <c r="I18" s="10">
        <f t="shared" si="1"/>
        <v>45.827083745528483</v>
      </c>
      <c r="K18" s="1" t="s">
        <v>37</v>
      </c>
      <c r="L18" s="1">
        <v>1.5516343684670519</v>
      </c>
      <c r="M18" s="1">
        <v>0.51201095089277793</v>
      </c>
      <c r="N18" s="1">
        <v>3.0304710587957429</v>
      </c>
      <c r="O18" s="1">
        <v>4.9915117869967374E-3</v>
      </c>
      <c r="P18" s="1">
        <v>0.50596850613412592</v>
      </c>
      <c r="Q18" s="1">
        <v>2.597300230799978</v>
      </c>
      <c r="R18" s="1">
        <v>0.50596850613412592</v>
      </c>
      <c r="S18" s="1">
        <v>2.597300230799978</v>
      </c>
    </row>
    <row r="19" spans="1:19" x14ac:dyDescent="0.25">
      <c r="A19" s="8">
        <f>data!L19</f>
        <v>24.57</v>
      </c>
      <c r="B19">
        <f>data!B19</f>
        <v>10</v>
      </c>
      <c r="C19">
        <f>data!C19</f>
        <v>1</v>
      </c>
      <c r="D19">
        <f>data!F19</f>
        <v>30</v>
      </c>
      <c r="E19">
        <f>data!I19</f>
        <v>3</v>
      </c>
      <c r="F19">
        <f>data!J19</f>
        <v>3</v>
      </c>
      <c r="G19" s="7">
        <f>regression!$L$18+regression!$L$19*B19+$L$20*C19+$L$21*D19+$L$22*E19+$L$23*F19</f>
        <v>3.4898416878668836</v>
      </c>
      <c r="H19" s="9">
        <f t="shared" si="0"/>
        <v>3.201526186533088</v>
      </c>
      <c r="I19" s="10">
        <f t="shared" si="1"/>
        <v>32.780757703745294</v>
      </c>
      <c r="K19" s="1" t="s">
        <v>1</v>
      </c>
      <c r="L19" s="1">
        <v>-3.9871215263599068E-2</v>
      </c>
      <c r="M19" s="1">
        <v>3.9796367470602924E-2</v>
      </c>
      <c r="N19" s="1">
        <v>-1.0018807694710186</v>
      </c>
      <c r="O19" s="1">
        <v>0.32441423601876773</v>
      </c>
      <c r="P19" s="1">
        <v>-0.12114624040965397</v>
      </c>
      <c r="Q19" s="1">
        <v>4.1403809882455837E-2</v>
      </c>
      <c r="R19" s="1">
        <v>-0.12114624040965397</v>
      </c>
      <c r="S19" s="1">
        <v>4.1403809882455837E-2</v>
      </c>
    </row>
    <row r="20" spans="1:19" x14ac:dyDescent="0.25">
      <c r="A20" s="8">
        <f>data!L20</f>
        <v>22.46</v>
      </c>
      <c r="B20">
        <f>data!B20</f>
        <v>12.5</v>
      </c>
      <c r="C20">
        <f>data!C20</f>
        <v>1</v>
      </c>
      <c r="D20">
        <f>data!F20</f>
        <v>30</v>
      </c>
      <c r="E20">
        <f>data!I20</f>
        <v>3</v>
      </c>
      <c r="F20">
        <f>data!J20</f>
        <v>3</v>
      </c>
      <c r="G20" s="7">
        <f>regression!$L$18+regression!$L$19*B20+$L$20*C20+$L$21*D20+$L$22*E20+$L$23*F20</f>
        <v>3.390163649707886</v>
      </c>
      <c r="H20" s="9">
        <f t="shared" si="0"/>
        <v>3.111735949310297</v>
      </c>
      <c r="I20" s="10">
        <f t="shared" si="1"/>
        <v>29.670807492059026</v>
      </c>
      <c r="K20" s="1" t="s">
        <v>2</v>
      </c>
      <c r="L20" s="1">
        <v>7.9319244876528042E-2</v>
      </c>
      <c r="M20" s="1">
        <v>3.736856582066992E-2</v>
      </c>
      <c r="N20" s="1">
        <v>2.1226194566090002</v>
      </c>
      <c r="O20" s="1">
        <v>4.215179425321277E-2</v>
      </c>
      <c r="P20" s="1">
        <v>3.0024521694940048E-3</v>
      </c>
      <c r="Q20" s="1">
        <v>0.15563603758356209</v>
      </c>
      <c r="R20" s="1">
        <v>3.0024521694940048E-3</v>
      </c>
      <c r="S20" s="1">
        <v>0.15563603758356209</v>
      </c>
    </row>
    <row r="21" spans="1:19" x14ac:dyDescent="0.25">
      <c r="A21" s="8">
        <f>data!L21</f>
        <v>20.260000000000002</v>
      </c>
      <c r="B21">
        <f>data!B21</f>
        <v>15</v>
      </c>
      <c r="C21">
        <f>data!C21</f>
        <v>1</v>
      </c>
      <c r="D21">
        <f>data!F21</f>
        <v>30</v>
      </c>
      <c r="E21">
        <f>data!I21</f>
        <v>3</v>
      </c>
      <c r="F21">
        <f>data!J21</f>
        <v>3</v>
      </c>
      <c r="G21" s="7">
        <f>regression!$L$18+regression!$L$19*B21+$L$20*C21+$L$21*D21+$L$22*E21+$L$23*F21</f>
        <v>3.2904856115488883</v>
      </c>
      <c r="H21" s="9">
        <f t="shared" si="0"/>
        <v>3.0086484988205373</v>
      </c>
      <c r="I21" s="10">
        <f t="shared" si="1"/>
        <v>26.855902026030435</v>
      </c>
      <c r="K21" s="1" t="s">
        <v>5</v>
      </c>
      <c r="L21" s="1">
        <v>-3.5625976863298228E-2</v>
      </c>
      <c r="M21" s="1">
        <v>3.4421403155828591E-3</v>
      </c>
      <c r="N21" s="1">
        <v>-10.349949042465362</v>
      </c>
      <c r="O21" s="1">
        <v>2.0412078251008695E-11</v>
      </c>
      <c r="P21" s="1">
        <v>-4.2655765220537149E-2</v>
      </c>
      <c r="Q21" s="1">
        <v>-2.8596188506059304E-2</v>
      </c>
      <c r="R21" s="1">
        <v>-4.2655765220537149E-2</v>
      </c>
      <c r="S21" s="1">
        <v>-2.8596188506059304E-2</v>
      </c>
    </row>
    <row r="22" spans="1:19" x14ac:dyDescent="0.25">
      <c r="A22" s="8">
        <f>data!L22</f>
        <v>8.2899999999999991</v>
      </c>
      <c r="B22">
        <f>data!B22</f>
        <v>10</v>
      </c>
      <c r="C22">
        <f>data!C22</f>
        <v>1</v>
      </c>
      <c r="D22">
        <f>data!F22</f>
        <v>60</v>
      </c>
      <c r="E22">
        <f>data!I22</f>
        <v>3</v>
      </c>
      <c r="F22">
        <f>data!J22</f>
        <v>3</v>
      </c>
      <c r="G22" s="7">
        <f>regression!$L$18+regression!$L$19*B22+$L$20*C22+$L$21*D22+$L$22*E22+$L$23*F22</f>
        <v>2.4210623819679369</v>
      </c>
      <c r="H22" s="9">
        <f t="shared" si="0"/>
        <v>2.1150499691472033</v>
      </c>
      <c r="I22" s="10">
        <f t="shared" si="1"/>
        <v>11.257813061630124</v>
      </c>
      <c r="K22" s="1" t="s">
        <v>24</v>
      </c>
      <c r="L22" s="1">
        <v>0.24661449191347981</v>
      </c>
      <c r="M22" s="1">
        <v>0.12762708873809955</v>
      </c>
      <c r="N22" s="1">
        <v>1.9323052367005833</v>
      </c>
      <c r="O22" s="1">
        <v>6.2812973785318263E-2</v>
      </c>
      <c r="P22" s="1">
        <v>-1.4034796094254814E-2</v>
      </c>
      <c r="Q22" s="1">
        <v>0.50726377992121441</v>
      </c>
      <c r="R22" s="1">
        <v>-1.4034796094254814E-2</v>
      </c>
      <c r="S22" s="1">
        <v>0.50726377992121441</v>
      </c>
    </row>
    <row r="23" spans="1:19" ht="15.75" thickBot="1" x14ac:dyDescent="0.3">
      <c r="A23" s="8">
        <f>data!L23</f>
        <v>7.37</v>
      </c>
      <c r="B23">
        <f>data!B23</f>
        <v>12.5</v>
      </c>
      <c r="C23">
        <f>data!C23</f>
        <v>1</v>
      </c>
      <c r="D23">
        <f>data!F23</f>
        <v>60</v>
      </c>
      <c r="E23">
        <f>data!I23</f>
        <v>3</v>
      </c>
      <c r="F23">
        <f>data!J23</f>
        <v>3</v>
      </c>
      <c r="G23" s="7">
        <f>regression!$L$18+regression!$L$19*B23+$L$20*C23+$L$21*D23+$L$22*E23+$L$23*F23</f>
        <v>2.3213843438089392</v>
      </c>
      <c r="H23" s="9">
        <f t="shared" si="0"/>
        <v>1.9974177062012453</v>
      </c>
      <c r="I23" s="10">
        <f t="shared" si="1"/>
        <v>10.189770692672285</v>
      </c>
      <c r="K23" s="2" t="s">
        <v>8</v>
      </c>
      <c r="L23" s="2">
        <v>0.86217868577260059</v>
      </c>
      <c r="M23" s="2">
        <v>0.10020322390775445</v>
      </c>
      <c r="N23" s="2">
        <v>8.6043008612807608</v>
      </c>
      <c r="O23" s="2">
        <v>1.3411484597455436E-9</v>
      </c>
      <c r="P23" s="2">
        <v>0.65753640155320803</v>
      </c>
      <c r="Q23" s="2">
        <v>1.0668209699919933</v>
      </c>
      <c r="R23" s="2">
        <v>0.65753640155320803</v>
      </c>
      <c r="S23" s="2">
        <v>1.0668209699919933</v>
      </c>
    </row>
    <row r="24" spans="1:19" x14ac:dyDescent="0.25">
      <c r="A24" s="8">
        <f>data!L24</f>
        <v>6.87</v>
      </c>
      <c r="B24">
        <f>data!B24</f>
        <v>15</v>
      </c>
      <c r="C24">
        <f>data!C24</f>
        <v>1</v>
      </c>
      <c r="D24">
        <f>data!F24</f>
        <v>60</v>
      </c>
      <c r="E24">
        <f>data!I24</f>
        <v>3</v>
      </c>
      <c r="F24">
        <f>data!J24</f>
        <v>3</v>
      </c>
      <c r="G24" s="7">
        <f>regression!$L$18+regression!$L$19*B24+$L$20*C24+$L$21*D24+$L$22*E24+$L$23*F24</f>
        <v>2.2217063056499415</v>
      </c>
      <c r="H24" s="9">
        <f t="shared" si="0"/>
        <v>1.9271641062342579</v>
      </c>
      <c r="I24" s="10">
        <f t="shared" si="1"/>
        <v>9.2230547976614119</v>
      </c>
    </row>
    <row r="25" spans="1:19" x14ac:dyDescent="0.25">
      <c r="A25" s="8">
        <f>data!L25</f>
        <v>88.38</v>
      </c>
      <c r="B25">
        <f>data!B25</f>
        <v>10</v>
      </c>
      <c r="C25">
        <f>data!C25</f>
        <v>1</v>
      </c>
      <c r="D25">
        <f>data!F25</f>
        <v>15</v>
      </c>
      <c r="E25">
        <f>data!I25</f>
        <v>3</v>
      </c>
      <c r="F25">
        <f>data!J25</f>
        <v>3</v>
      </c>
      <c r="G25" s="7">
        <f>regression!$L$18+regression!$L$19*B25+$L$20*C25+$L$21*D25+$L$22*E25+$L$23*F25</f>
        <v>4.0242313408163568</v>
      </c>
      <c r="H25" s="9">
        <f t="shared" si="0"/>
        <v>4.481645699702594</v>
      </c>
      <c r="I25" s="10">
        <f t="shared" si="1"/>
        <v>55.937295536576677</v>
      </c>
    </row>
    <row r="26" spans="1:19" x14ac:dyDescent="0.25">
      <c r="A26" s="8">
        <f>data!L26</f>
        <v>73.42</v>
      </c>
      <c r="B26">
        <f>data!B26</f>
        <v>12.5</v>
      </c>
      <c r="C26">
        <f>data!C26</f>
        <v>1</v>
      </c>
      <c r="D26">
        <f>data!F26</f>
        <v>15</v>
      </c>
      <c r="E26">
        <f>data!I26</f>
        <v>3</v>
      </c>
      <c r="F26">
        <f>data!J26</f>
        <v>3</v>
      </c>
      <c r="G26" s="7">
        <f>regression!$L$18+regression!$L$19*B26+$L$20*C26+$L$21*D26+$L$22*E26+$L$23*F26</f>
        <v>3.9245533026573596</v>
      </c>
      <c r="H26" s="9">
        <f t="shared" si="0"/>
        <v>4.2961963780686885</v>
      </c>
      <c r="I26" s="10">
        <f t="shared" si="1"/>
        <v>50.630456516340807</v>
      </c>
    </row>
    <row r="27" spans="1:19" x14ac:dyDescent="0.25">
      <c r="A27" s="8">
        <f>data!L27</f>
        <v>64.739999999999995</v>
      </c>
      <c r="B27">
        <f>data!B27</f>
        <v>15</v>
      </c>
      <c r="C27">
        <f>data!C27</f>
        <v>1</v>
      </c>
      <c r="D27">
        <f>data!F27</f>
        <v>15</v>
      </c>
      <c r="E27">
        <f>data!I27</f>
        <v>3</v>
      </c>
      <c r="F27">
        <f>data!J27</f>
        <v>3</v>
      </c>
      <c r="G27" s="7">
        <f>regression!$L$18+regression!$L$19*B27+$L$20*C27+$L$21*D27+$L$22*E27+$L$23*F27</f>
        <v>3.8248752644983619</v>
      </c>
      <c r="H27" s="9">
        <f t="shared" si="0"/>
        <v>4.1703792484980982</v>
      </c>
      <c r="I27" s="10">
        <f t="shared" si="1"/>
        <v>45.827083745528483</v>
      </c>
    </row>
    <row r="28" spans="1:19" x14ac:dyDescent="0.25">
      <c r="A28" s="8">
        <f>data!L28</f>
        <v>25.57</v>
      </c>
      <c r="B28">
        <f>data!B28</f>
        <v>10</v>
      </c>
      <c r="C28">
        <f>data!C28</f>
        <v>1</v>
      </c>
      <c r="D28">
        <f>data!F28</f>
        <v>30</v>
      </c>
      <c r="E28">
        <f>data!I28</f>
        <v>3</v>
      </c>
      <c r="F28">
        <f>data!J28</f>
        <v>3</v>
      </c>
      <c r="G28" s="7">
        <f>regression!$L$18+regression!$L$19*B28+$L$20*C28+$L$21*D28+$L$22*E28+$L$23*F28</f>
        <v>3.4898416878668836</v>
      </c>
      <c r="H28" s="9">
        <f t="shared" si="0"/>
        <v>3.2414197893030954</v>
      </c>
      <c r="I28" s="10">
        <f t="shared" si="1"/>
        <v>32.780757703745294</v>
      </c>
    </row>
    <row r="29" spans="1:19" x14ac:dyDescent="0.25">
      <c r="A29" s="8">
        <f>data!L29</f>
        <v>21.89</v>
      </c>
      <c r="B29">
        <f>data!B29</f>
        <v>12.5</v>
      </c>
      <c r="C29">
        <f>data!C29</f>
        <v>1</v>
      </c>
      <c r="D29">
        <f>data!F29</f>
        <v>30</v>
      </c>
      <c r="E29">
        <f>data!I29</f>
        <v>3</v>
      </c>
      <c r="F29">
        <f>data!J29</f>
        <v>3</v>
      </c>
      <c r="G29" s="7">
        <f>regression!$L$18+regression!$L$19*B29+$L$20*C29+$L$21*D29+$L$22*E29+$L$23*F29</f>
        <v>3.390163649707886</v>
      </c>
      <c r="H29" s="9">
        <f t="shared" si="0"/>
        <v>3.0860299115347716</v>
      </c>
      <c r="I29" s="10">
        <f t="shared" si="1"/>
        <v>29.670807492059026</v>
      </c>
    </row>
    <row r="30" spans="1:19" x14ac:dyDescent="0.25">
      <c r="A30" s="8">
        <f>data!L30</f>
        <v>20.190000000000001</v>
      </c>
      <c r="B30">
        <f>data!B30</f>
        <v>15</v>
      </c>
      <c r="C30">
        <f>data!C30</f>
        <v>1</v>
      </c>
      <c r="D30">
        <f>data!F30</f>
        <v>30</v>
      </c>
      <c r="E30">
        <f>data!I30</f>
        <v>3</v>
      </c>
      <c r="F30">
        <f>data!J30</f>
        <v>3</v>
      </c>
      <c r="G30" s="7">
        <f>regression!$L$18+regression!$L$19*B30+$L$20*C30+$L$21*D30+$L$22*E30+$L$23*F30</f>
        <v>3.2904856115488883</v>
      </c>
      <c r="H30" s="9">
        <f t="shared" si="0"/>
        <v>3.0051874323247461</v>
      </c>
      <c r="I30" s="10">
        <f t="shared" si="1"/>
        <v>26.855902026030435</v>
      </c>
    </row>
    <row r="31" spans="1:19" x14ac:dyDescent="0.25">
      <c r="A31" s="8">
        <f>data!L31</f>
        <v>7.83</v>
      </c>
      <c r="B31">
        <f>data!B31</f>
        <v>10</v>
      </c>
      <c r="C31">
        <f>data!C31</f>
        <v>1</v>
      </c>
      <c r="D31">
        <f>data!F31</f>
        <v>60</v>
      </c>
      <c r="E31">
        <f>data!I31</f>
        <v>3</v>
      </c>
      <c r="F31">
        <f>data!J31</f>
        <v>3</v>
      </c>
      <c r="G31" s="7">
        <f>regression!$L$18+regression!$L$19*B31+$L$20*C31+$L$21*D31+$L$22*E31+$L$23*F31</f>
        <v>2.4210623819679369</v>
      </c>
      <c r="H31" s="9">
        <f t="shared" si="0"/>
        <v>2.0579625100027119</v>
      </c>
      <c r="I31" s="10">
        <f t="shared" si="1"/>
        <v>11.257813061630124</v>
      </c>
    </row>
    <row r="32" spans="1:19" x14ac:dyDescent="0.25">
      <c r="A32" s="8">
        <f>data!L32</f>
        <v>7.25</v>
      </c>
      <c r="B32">
        <f>data!B32</f>
        <v>12.5</v>
      </c>
      <c r="C32">
        <f>data!C32</f>
        <v>1</v>
      </c>
      <c r="D32">
        <f>data!F32</f>
        <v>60</v>
      </c>
      <c r="E32">
        <f>data!I32</f>
        <v>3</v>
      </c>
      <c r="F32">
        <f>data!J32</f>
        <v>3</v>
      </c>
      <c r="G32" s="7">
        <f>regression!$L$18+regression!$L$19*B32+$L$20*C32+$L$21*D32+$L$22*E32+$L$23*F32</f>
        <v>2.3213843438089392</v>
      </c>
      <c r="H32" s="9">
        <f t="shared" si="0"/>
        <v>1.9810014688665833</v>
      </c>
      <c r="I32" s="10">
        <f t="shared" si="1"/>
        <v>10.189770692672285</v>
      </c>
    </row>
    <row r="33" spans="1:9" x14ac:dyDescent="0.25">
      <c r="A33" s="8">
        <f>data!L33</f>
        <v>6.61</v>
      </c>
      <c r="B33">
        <f>data!B33</f>
        <v>15</v>
      </c>
      <c r="C33">
        <f>data!C33</f>
        <v>1</v>
      </c>
      <c r="D33">
        <f>data!F33</f>
        <v>60</v>
      </c>
      <c r="E33">
        <f>data!I33</f>
        <v>3</v>
      </c>
      <c r="F33">
        <f>data!J33</f>
        <v>3</v>
      </c>
      <c r="G33" s="7">
        <f>regression!$L$18+regression!$L$19*B33+$L$20*C33+$L$21*D33+$L$22*E33+$L$23*F33</f>
        <v>2.2217063056499415</v>
      </c>
      <c r="H33" s="9">
        <f t="shared" si="0"/>
        <v>1.8885836538635949</v>
      </c>
      <c r="I33" s="10">
        <f t="shared" si="1"/>
        <v>9.2230547976614119</v>
      </c>
    </row>
    <row r="34" spans="1:9" x14ac:dyDescent="0.25">
      <c r="A34" s="8">
        <f>data!L34</f>
        <v>72.540000000000006</v>
      </c>
      <c r="B34">
        <f>data!B34</f>
        <v>10</v>
      </c>
      <c r="C34">
        <f>data!C34</f>
        <v>1</v>
      </c>
      <c r="D34">
        <f>data!F34</f>
        <v>15</v>
      </c>
      <c r="E34">
        <f>data!I34</f>
        <v>2.38</v>
      </c>
      <c r="F34">
        <f>data!J34</f>
        <v>3</v>
      </c>
      <c r="G34" s="7">
        <f>regression!$L$18+regression!$L$19*B34+$L$20*C34+$L$21*D34+$L$22*E34+$L$23*F34</f>
        <v>3.8713303558299996</v>
      </c>
      <c r="H34" s="9">
        <f t="shared" si="0"/>
        <v>4.2841381338547562</v>
      </c>
      <c r="I34" s="10">
        <f t="shared" si="1"/>
        <v>48.006208957801142</v>
      </c>
    </row>
    <row r="35" spans="1:9" x14ac:dyDescent="0.25">
      <c r="A35" s="8">
        <f>data!L35</f>
        <v>61.3</v>
      </c>
      <c r="B35">
        <f>data!B35</f>
        <v>12.5</v>
      </c>
      <c r="C35">
        <f>data!C35</f>
        <v>1</v>
      </c>
      <c r="D35">
        <f>data!F35</f>
        <v>15</v>
      </c>
      <c r="E35">
        <f>data!I35</f>
        <v>2.38</v>
      </c>
      <c r="F35">
        <f>data!J35</f>
        <v>3</v>
      </c>
      <c r="G35" s="7">
        <f>regression!$L$18+regression!$L$19*B35+$L$20*C35+$L$21*D35+$L$22*E35+$L$23*F35</f>
        <v>3.771652317671002</v>
      </c>
      <c r="H35" s="9">
        <f t="shared" si="0"/>
        <v>4.1157798429421657</v>
      </c>
      <c r="I35" s="10">
        <f t="shared" si="1"/>
        <v>43.451801733299703</v>
      </c>
    </row>
    <row r="36" spans="1:9" x14ac:dyDescent="0.25">
      <c r="A36" s="8">
        <f>data!L36</f>
        <v>31.69</v>
      </c>
      <c r="B36">
        <f>data!B36</f>
        <v>12.5</v>
      </c>
      <c r="C36">
        <f>data!C36</f>
        <v>2</v>
      </c>
      <c r="D36">
        <f>data!F36</f>
        <v>30</v>
      </c>
      <c r="E36">
        <f>data!I36</f>
        <v>1.7</v>
      </c>
      <c r="F36">
        <f>data!J36</f>
        <v>3</v>
      </c>
      <c r="G36" s="7">
        <f>regression!$L$18+regression!$L$19*B36+$L$20*C36+$L$21*D36+$L$22*E36+$L$23*F36</f>
        <v>3.1488840550968904</v>
      </c>
      <c r="H36" s="9">
        <f t="shared" si="0"/>
        <v>3.4560011737028296</v>
      </c>
      <c r="I36" s="10">
        <f t="shared" si="1"/>
        <v>23.31003734379734</v>
      </c>
    </row>
    <row r="37" spans="1:9" x14ac:dyDescent="0.25">
      <c r="A37" s="8">
        <f>data!L37</f>
        <v>32.35</v>
      </c>
      <c r="B37">
        <f>data!B37</f>
        <v>12.5</v>
      </c>
      <c r="C37">
        <f>data!C37</f>
        <v>2</v>
      </c>
      <c r="D37">
        <f>data!F37</f>
        <v>30</v>
      </c>
      <c r="E37">
        <f>data!I37</f>
        <v>1.7</v>
      </c>
      <c r="F37">
        <f>data!J37</f>
        <v>3</v>
      </c>
      <c r="G37" s="7">
        <f>regression!$L$18+regression!$L$19*B37+$L$20*C37+$L$21*D37+$L$22*E37+$L$23*F37</f>
        <v>3.1488840550968904</v>
      </c>
      <c r="H37" s="9">
        <f t="shared" si="0"/>
        <v>3.4766140209469096</v>
      </c>
      <c r="I37" s="10">
        <f t="shared" si="1"/>
        <v>23.31003734379734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Hoehne (Student)</dc:creator>
  <cp:lastModifiedBy>Chris Hoehne</cp:lastModifiedBy>
  <dcterms:created xsi:type="dcterms:W3CDTF">2019-02-13T21:08:09Z</dcterms:created>
  <dcterms:modified xsi:type="dcterms:W3CDTF">2019-02-15T21:42:10Z</dcterms:modified>
</cp:coreProperties>
</file>