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5" l="1"/>
  <c r="W16" i="5" s="1"/>
  <c r="Q16" i="5"/>
  <c r="X16" i="5" s="1"/>
  <c r="R16" i="5"/>
  <c r="Y16" i="5" s="1"/>
  <c r="S16" i="5"/>
  <c r="Z16" i="5" s="1"/>
  <c r="T16" i="5"/>
  <c r="AA16" i="5" s="1"/>
  <c r="U16" i="5"/>
  <c r="AB16" i="5" s="1"/>
  <c r="V16" i="5"/>
  <c r="AC16" i="5" s="1"/>
  <c r="P17" i="5"/>
  <c r="W17" i="5" s="1"/>
  <c r="Q17" i="5"/>
  <c r="X17" i="5" s="1"/>
  <c r="R17" i="5"/>
  <c r="Y17" i="5" s="1"/>
  <c r="S17" i="5"/>
  <c r="Z17" i="5" s="1"/>
  <c r="T17" i="5"/>
  <c r="AA17" i="5" s="1"/>
  <c r="U17" i="5"/>
  <c r="AB17" i="5" s="1"/>
  <c r="V17" i="5"/>
  <c r="AC17" i="5" s="1"/>
  <c r="N16" i="4"/>
  <c r="T16" i="4" s="1"/>
  <c r="O16" i="4"/>
  <c r="U16" i="4" s="1"/>
  <c r="P16" i="4"/>
  <c r="V16" i="4" s="1"/>
  <c r="Q16" i="4"/>
  <c r="W16" i="4" s="1"/>
  <c r="R16" i="4"/>
  <c r="X16" i="4" s="1"/>
  <c r="S16" i="4"/>
  <c r="Y16" i="4" s="1"/>
  <c r="N17" i="4"/>
  <c r="T17" i="4" s="1"/>
  <c r="O17" i="4"/>
  <c r="U17" i="4" s="1"/>
  <c r="P17" i="4"/>
  <c r="V17" i="4" s="1"/>
  <c r="Q17" i="4"/>
  <c r="R17" i="4"/>
  <c r="S17" i="4"/>
  <c r="W17" i="4"/>
  <c r="X17" i="4"/>
  <c r="Y17" i="4"/>
  <c r="H16" i="3"/>
  <c r="K16" i="3" s="1"/>
  <c r="I16" i="3"/>
  <c r="L16" i="3" s="1"/>
  <c r="J16" i="3"/>
  <c r="M16" i="3" s="1"/>
  <c r="H17" i="3"/>
  <c r="I17" i="3"/>
  <c r="L17" i="3" s="1"/>
  <c r="J17" i="3"/>
  <c r="M17" i="3" s="1"/>
  <c r="K17" i="3"/>
  <c r="N16" i="2"/>
  <c r="O16" i="2"/>
  <c r="P16" i="2"/>
  <c r="Q16" i="2"/>
  <c r="W16" i="2" s="1"/>
  <c r="R16" i="2"/>
  <c r="S16" i="2"/>
  <c r="T16" i="2"/>
  <c r="U16" i="2"/>
  <c r="V16" i="2"/>
  <c r="X16" i="2"/>
  <c r="Y16" i="2"/>
  <c r="N17" i="2"/>
  <c r="O17" i="2"/>
  <c r="P17" i="2"/>
  <c r="V17" i="2" s="1"/>
  <c r="Q17" i="2"/>
  <c r="W17" i="2" s="1"/>
  <c r="R17" i="2"/>
  <c r="S17" i="2"/>
  <c r="T17" i="2"/>
  <c r="U17" i="2"/>
  <c r="X17" i="2"/>
  <c r="Y17" i="2"/>
  <c r="Z16" i="1"/>
  <c r="AA16" i="1"/>
  <c r="AB16" i="1"/>
  <c r="AC16" i="1"/>
  <c r="AD16" i="1"/>
  <c r="AE16" i="1"/>
  <c r="AF16" i="1"/>
  <c r="AD17" i="1"/>
  <c r="Y16" i="1"/>
  <c r="X17" i="1"/>
  <c r="AF17" i="1" s="1"/>
  <c r="W17" i="1"/>
  <c r="AE17" i="1" s="1"/>
  <c r="V17" i="1"/>
  <c r="U17" i="1"/>
  <c r="AC17" i="1" s="1"/>
  <c r="T17" i="1"/>
  <c r="AB17" i="1" s="1"/>
  <c r="S17" i="1"/>
  <c r="AA17" i="1" s="1"/>
  <c r="R17" i="1"/>
  <c r="Z17" i="1" s="1"/>
  <c r="R15" i="1" l="1"/>
  <c r="S15" i="1"/>
  <c r="T15" i="1"/>
  <c r="U15" i="1"/>
  <c r="V15" i="1"/>
  <c r="W15" i="1"/>
  <c r="AE15" i="1" s="1"/>
  <c r="X15" i="1"/>
  <c r="AF15" i="1" s="1"/>
  <c r="Y15" i="1"/>
  <c r="Z15" i="1"/>
  <c r="AA15" i="1"/>
  <c r="AB15" i="1"/>
  <c r="AC15" i="1"/>
  <c r="AD15" i="1"/>
  <c r="R16" i="1"/>
  <c r="S16" i="1"/>
  <c r="T16" i="1"/>
  <c r="U16" i="1"/>
  <c r="V16" i="1"/>
  <c r="W16" i="1"/>
  <c r="X16" i="1"/>
  <c r="P15" i="5" l="1"/>
  <c r="W15" i="5" s="1"/>
  <c r="Q15" i="5"/>
  <c r="X15" i="5" s="1"/>
  <c r="R15" i="5"/>
  <c r="Y15" i="5" s="1"/>
  <c r="S15" i="5"/>
  <c r="Z15" i="5" s="1"/>
  <c r="T15" i="5"/>
  <c r="AA15" i="5" s="1"/>
  <c r="U15" i="5"/>
  <c r="AB15" i="5" s="1"/>
  <c r="V15" i="5"/>
  <c r="AC15" i="5" s="1"/>
  <c r="N15" i="4"/>
  <c r="T15" i="4" s="1"/>
  <c r="O15" i="4"/>
  <c r="U15" i="4" s="1"/>
  <c r="P15" i="4"/>
  <c r="V15" i="4" s="1"/>
  <c r="Q15" i="4"/>
  <c r="W15" i="4" s="1"/>
  <c r="R15" i="4"/>
  <c r="X15" i="4" s="1"/>
  <c r="S15" i="4"/>
  <c r="Y15" i="4" s="1"/>
  <c r="H15" i="3"/>
  <c r="K15" i="3" s="1"/>
  <c r="I15" i="3"/>
  <c r="L15" i="3" s="1"/>
  <c r="J15" i="3"/>
  <c r="M15" i="3" s="1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V14" i="5" l="1"/>
  <c r="AC14" i="5" s="1"/>
  <c r="U14" i="5"/>
  <c r="AB14" i="5" s="1"/>
  <c r="T14" i="5"/>
  <c r="AA14" i="5" s="1"/>
  <c r="S14" i="5"/>
  <c r="Z14" i="5" s="1"/>
  <c r="R14" i="5"/>
  <c r="Y14" i="5" s="1"/>
  <c r="Q14" i="5"/>
  <c r="X14" i="5" s="1"/>
  <c r="P14" i="5"/>
  <c r="W14" i="5" s="1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J14" i="3"/>
  <c r="M14" i="3" s="1"/>
  <c r="I14" i="3"/>
  <c r="L14" i="3" s="1"/>
  <c r="H14" i="3"/>
  <c r="K14" i="3" s="1"/>
  <c r="S14" i="2"/>
  <c r="Y14" i="2" s="1"/>
  <c r="R14" i="2"/>
  <c r="X14" i="2" s="1"/>
  <c r="Q14" i="2"/>
  <c r="W14" i="2" s="1"/>
  <c r="P14" i="2"/>
  <c r="V14" i="2" s="1"/>
  <c r="O14" i="2"/>
  <c r="U14" i="2" s="1"/>
  <c r="N14" i="2"/>
  <c r="T14" i="2" s="1"/>
  <c r="Y14" i="1"/>
  <c r="AF14" i="1"/>
  <c r="AE14" i="1"/>
  <c r="AD14" i="1"/>
  <c r="AC14" i="1"/>
  <c r="AB14" i="1"/>
  <c r="AA14" i="1"/>
  <c r="Z14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W13" i="1"/>
  <c r="V13" i="1"/>
  <c r="U13" i="1"/>
  <c r="T13" i="1"/>
  <c r="S13" i="1"/>
  <c r="R13" i="1"/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S11" i="2"/>
  <c r="Y11" i="2" s="1"/>
  <c r="R11" i="2"/>
  <c r="X11" i="2" s="1"/>
  <c r="Q11" i="2"/>
  <c r="W11" i="2" s="1"/>
  <c r="P11" i="2"/>
  <c r="V11" i="2" s="1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<sst xmlns="http://schemas.openxmlformats.org/spreadsheetml/2006/main" count="139" uniqueCount="58">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</sst>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</cellXfs>
  <cellStyles count="78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常规 2 3" xfId="70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15 2" xfId="73"/>
    <cellStyle name="표준 16" xfId="74"/>
    <cellStyle name="표준 17" xfId="75"/>
    <cellStyle name="표준 18" xfId="76"/>
    <cellStyle name="표준 19" xfId="77"/>
    <cellStyle name="표준 2" xfId="3"/>
    <cellStyle name="표준 2 2" xfId="46"/>
    <cellStyle name="표준 2 2 2" xfId="71"/>
    <cellStyle name="표준 3" xfId="47"/>
    <cellStyle name="표준 3 2" xfId="72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A17" sqref="A17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6" si="5">INDEX($B$1:$G$1, MATCH(SMALL($B3:$G3, 1), $B3:$G3, 0))</f>
        <v>UK</v>
      </c>
      <c r="O3" s="4" t="str">
        <f t="shared" ref="O3:O16" si="6">INDEX($B$1:$G$1, MATCH(SMALL($B3:$G3, 2), $B3:$G3, 0))</f>
        <v>EUR</v>
      </c>
      <c r="P3" s="4" t="str">
        <f t="shared" ref="P3:P16" si="7">INDEX($B$1:$G$1, MATCH(SMALL($B3:$G3, 3), $B3:$G3, 0))</f>
        <v>EM</v>
      </c>
      <c r="Q3" s="4" t="str">
        <f t="shared" ref="Q3:Q16" si="8">INDEX($B$1:$G$1, MATCH(SMALL($B3:$G3, 4), $B3:$G3, 0))</f>
        <v>China</v>
      </c>
      <c r="R3" s="4" t="str">
        <f t="shared" ref="R3:R16" si="9">INDEX($B$1:$G$1, MATCH(SMALL($B3:$G3, 5), $B3:$G3, 0))</f>
        <v>APAC</v>
      </c>
      <c r="S3" s="4" t="str">
        <f t="shared" ref="S3:S16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t="shared" ref="T7:T12" ca="1" si="18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t="shared" ca="1" si="18"/>
        <v>4.1940579999999996E-3</v>
      </c>
      <c r="U8" s="8">
        <f t="shared" ref="U8" ca="1" si="19">OFFSET($H8, 0, MATCH(O8,$B$1:$G$1, 0)-1)</f>
        <v>-2.2272449E-2</v>
      </c>
      <c r="V8" s="8">
        <f t="shared" ref="V8" ca="1" si="20">OFFSET($H8, 0, MATCH(P8,$B$1:$G$1, 0)-1)</f>
        <v>-6.0108700000000003E-5</v>
      </c>
      <c r="W8" s="8">
        <f t="shared" ref="W8" ca="1" si="21">OFFSET($H8, 0, MATCH(Q8,$B$1:$G$1, 0)-1)</f>
        <v>-8.1659679999999991E-3</v>
      </c>
      <c r="X8" s="8">
        <f t="shared" ref="X8" ca="1" si="22">OFFSET($H8, 0, MATCH(R8,$B$1:$G$1, 0)-1)</f>
        <v>-1.5717404000000001E-2</v>
      </c>
      <c r="Y8" s="8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t="shared" ca="1" si="18"/>
        <v>1.661529570410325E-2</v>
      </c>
      <c r="U9" s="8">
        <f t="shared" ref="U9" ca="1" si="24">OFFSET($H9, 0, MATCH(O9,$B$1:$G$1, 0)-1)</f>
        <v>1.947040498442365E-2</v>
      </c>
      <c r="V9" s="8">
        <f t="shared" ref="V9" ca="1" si="25">OFFSET($H9, 0, MATCH(P9,$B$1:$G$1, 0)-1)</f>
        <v>1.0571390946202852E-2</v>
      </c>
      <c r="W9" s="8">
        <f t="shared" ref="W9" ca="1" si="26">OFFSET($H9, 0, MATCH(Q9,$B$1:$G$1, 0)-1)</f>
        <v>1.1178452095784275E-2</v>
      </c>
      <c r="X9" s="8">
        <f t="shared" ref="X9" ca="1" si="27">OFFSET($H9, 0, MATCH(R9,$B$1:$G$1, 0)-1)</f>
        <v>5.7952449059965883E-3</v>
      </c>
      <c r="Y9" s="8">
        <f t="shared" ref="Y9:Y14" ca="1" si="28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t="shared" ca="1" si="18"/>
        <v>-1.6365229504145096E-2</v>
      </c>
      <c r="U10" s="8">
        <f t="shared" ref="U10" ca="1" si="29">OFFSET($H10, 0, MATCH(O10,$B$1:$G$1, 0)-1)</f>
        <v>-1.018589253883373E-2</v>
      </c>
      <c r="V10" s="8">
        <f t="shared" ref="V10" ca="1" si="30">OFFSET($H10, 0, MATCH(P10,$B$1:$G$1, 0)-1)</f>
        <v>1.8514043510549305E-2</v>
      </c>
      <c r="W10" s="8">
        <f t="shared" ref="W10" ca="1" si="31">OFFSET($H10, 0, MATCH(Q10,$B$1:$G$1, 0)-1)</f>
        <v>-1.9612487564546033E-2</v>
      </c>
      <c r="X10" s="8">
        <f t="shared" ref="X10" ca="1" si="32">OFFSET($H10, 0, MATCH(R10,$B$1:$G$1, 0)-1)</f>
        <v>-1.4597495614653178E-2</v>
      </c>
      <c r="Y10" s="8">
        <f t="shared" ca="1" si="28"/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t="shared" ca="1" si="18"/>
        <v>4.8999999999999998E-3</v>
      </c>
      <c r="U11" s="8">
        <f t="shared" ref="U11" ca="1" si="33">OFFSET($H11, 0, MATCH(O11,$B$1:$G$1, 0)-1)</f>
        <v>5.3E-3</v>
      </c>
      <c r="V11" s="8">
        <f t="shared" ref="V11" ca="1" si="34">OFFSET($H11, 0, MATCH(P11,$B$1:$G$1, 0)-1)</f>
        <v>8.5000000000000006E-3</v>
      </c>
      <c r="W11" s="8">
        <f t="shared" ref="W11" ca="1" si="35">OFFSET($H11, 0, MATCH(Q11,$B$1:$G$1, 0)-1)</f>
        <v>1.5E-3</v>
      </c>
      <c r="X11" s="8">
        <f t="shared" ref="X11" ca="1" si="36">OFFSET($H11, 0, MATCH(R11,$B$1:$G$1, 0)-1)</f>
        <v>1.37E-2</v>
      </c>
      <c r="Y11" s="8">
        <f t="shared" ca="1" si="28"/>
        <v>2.2000000000000001E-3</v>
      </c>
    </row>
    <row r="12" spans="1:25" x14ac:dyDescent="0.2">
      <c r="A12" s="5">
        <v>45689</v>
      </c>
      <c r="B12" s="10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8">
        <v>2.2002689999999998E-2</v>
      </c>
      <c r="I12" s="8">
        <v>7.70077E-3</v>
      </c>
      <c r="J12" s="8">
        <v>7.4265729999999997E-3</v>
      </c>
      <c r="K12" s="8">
        <v>-5.3245419999999998E-3</v>
      </c>
      <c r="L12" s="8">
        <v>-1.9681199999999999E-3</v>
      </c>
      <c r="M12" s="8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8">
        <f t="shared" ca="1" si="18"/>
        <v>7.4265729999999997E-3</v>
      </c>
      <c r="U12" s="8">
        <f t="shared" ref="U12" ca="1" si="37">OFFSET($H12, 0, MATCH(O12,$B$1:$G$1, 0)-1)</f>
        <v>2.2002689999999998E-2</v>
      </c>
      <c r="V12" s="8">
        <f t="shared" ref="V12" ca="1" si="38">OFFSET($H12, 0, MATCH(P12,$B$1:$G$1, 0)-1)</f>
        <v>1.4900329E-2</v>
      </c>
      <c r="W12" s="8">
        <f t="shared" ref="W12" ca="1" si="39">OFFSET($H12, 0, MATCH(Q12,$B$1:$G$1, 0)-1)</f>
        <v>7.70077E-3</v>
      </c>
      <c r="X12" s="8">
        <f t="shared" ref="X12" ca="1" si="40">OFFSET($H12, 0, MATCH(R12,$B$1:$G$1, 0)-1)</f>
        <v>-5.3245419999999998E-3</v>
      </c>
      <c r="Y12" s="8">
        <f t="shared" ca="1" si="28"/>
        <v>-1.9681199999999999E-3</v>
      </c>
    </row>
    <row r="13" spans="1:25" x14ac:dyDescent="0.2">
      <c r="A13" s="5">
        <v>45717</v>
      </c>
      <c r="B13" s="10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8">
        <v>3.7793599999999999E-4</v>
      </c>
      <c r="I13" s="8">
        <v>-1.3646287999999999E-2</v>
      </c>
      <c r="J13" s="8">
        <v>-1.174736E-2</v>
      </c>
      <c r="K13" s="8">
        <v>-7.8675200000000005E-4</v>
      </c>
      <c r="L13" s="8">
        <v>-2.5285519999999999E-3</v>
      </c>
      <c r="M13" s="8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8">
        <f t="shared" ref="T13" ca="1" si="41">OFFSET($H13, 0, MATCH(N13,$B$1:$G$1, 0)-1)</f>
        <v>-1.174736E-2</v>
      </c>
      <c r="U13" s="8">
        <f t="shared" ref="U13" ca="1" si="42">OFFSET($H13, 0, MATCH(O13,$B$1:$G$1, 0)-1)</f>
        <v>3.7793599999999999E-4</v>
      </c>
      <c r="V13" s="8">
        <f t="shared" ref="V13" ca="1" si="43">OFFSET($H13, 0, MATCH(P13,$B$1:$G$1, 0)-1)</f>
        <v>-1.3646287999999999E-2</v>
      </c>
      <c r="W13" s="8">
        <f t="shared" ref="W13" ca="1" si="44">OFFSET($H13, 0, MATCH(Q13,$B$1:$G$1, 0)-1)</f>
        <v>-7.8675200000000005E-4</v>
      </c>
      <c r="X13" s="8">
        <f t="shared" ref="X13" ca="1" si="45">OFFSET($H13, 0, MATCH(R13,$B$1:$G$1, 0)-1)</f>
        <v>-7.8077390000000002E-3</v>
      </c>
      <c r="Y13" s="8">
        <f t="shared" ca="1" si="28"/>
        <v>-2.5285519999999999E-3</v>
      </c>
    </row>
    <row r="14" spans="1:25" x14ac:dyDescent="0.2">
      <c r="A14" s="5">
        <v>45748</v>
      </c>
      <c r="B14" s="10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8">
        <v>3.9290460507310776E-3</v>
      </c>
      <c r="I14" s="8">
        <v>1.9037078029883636E-2</v>
      </c>
      <c r="J14" s="8">
        <v>1.7565811636748752E-2</v>
      </c>
      <c r="K14" s="8">
        <v>1.38862867862799E-2</v>
      </c>
      <c r="L14" s="8">
        <v>1.2531635886743553E-2</v>
      </c>
      <c r="M14" s="8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8">
        <f t="shared" ref="T14" ca="1" si="46">OFFSET($H14, 0, MATCH(N14,$B$1:$G$1, 0)-1)</f>
        <v>1.9037078029883636E-2</v>
      </c>
      <c r="U14" s="8">
        <f t="shared" ref="U14" ca="1" si="47">OFFSET($H14, 0, MATCH(O14,$B$1:$G$1, 0)-1)</f>
        <v>3.9290460507310776E-3</v>
      </c>
      <c r="V14" s="8">
        <f t="shared" ref="V14" ca="1" si="48">OFFSET($H14, 0, MATCH(P14,$B$1:$G$1, 0)-1)</f>
        <v>1.7565811636748752E-2</v>
      </c>
      <c r="W14" s="8">
        <f t="shared" ref="W14" ca="1" si="49">OFFSET($H14, 0, MATCH(Q14,$B$1:$G$1, 0)-1)</f>
        <v>1.2531635886743553E-2</v>
      </c>
      <c r="X14" s="8">
        <f t="shared" ref="X14" ca="1" si="50">OFFSET($H14, 0, MATCH(R14,$B$1:$G$1, 0)-1)</f>
        <v>1.6516098365224607E-3</v>
      </c>
      <c r="Y14" s="8">
        <f t="shared" ca="1" si="28"/>
        <v>1.38862867862799E-2</v>
      </c>
    </row>
    <row r="15" spans="1:25" x14ac:dyDescent="0.2">
      <c r="A15" s="5">
        <v>45778</v>
      </c>
      <c r="B15" s="10">
        <v>2</v>
      </c>
      <c r="C15" s="4">
        <v>1</v>
      </c>
      <c r="D15" s="4">
        <v>3</v>
      </c>
      <c r="E15" s="4">
        <v>6</v>
      </c>
      <c r="F15" s="4">
        <v>4</v>
      </c>
      <c r="G15" s="4">
        <v>5</v>
      </c>
      <c r="H15" s="8">
        <v>-7.1588267847261244E-3</v>
      </c>
      <c r="I15" s="8">
        <v>1.4481734911844235E-3</v>
      </c>
      <c r="J15" s="8">
        <v>-1.0594021944759779E-2</v>
      </c>
      <c r="K15" s="8">
        <v>6.3250334567399591E-4</v>
      </c>
      <c r="L15" s="8">
        <v>-3.6048913078609024E-3</v>
      </c>
      <c r="M15" s="8">
        <v>8.7604631832673974E-3</v>
      </c>
      <c r="N15" s="4" t="str">
        <f t="shared" si="5"/>
        <v>EUR</v>
      </c>
      <c r="O15" s="4" t="str">
        <f t="shared" si="6"/>
        <v>US</v>
      </c>
      <c r="P15" s="4" t="str">
        <f t="shared" si="7"/>
        <v>UK</v>
      </c>
      <c r="Q15" s="4" t="str">
        <f t="shared" si="8"/>
        <v>APAC</v>
      </c>
      <c r="R15" s="4" t="str">
        <f t="shared" si="9"/>
        <v>EM</v>
      </c>
      <c r="S15" s="4" t="str">
        <f t="shared" si="10"/>
        <v>China</v>
      </c>
      <c r="T15" s="8">
        <f t="shared" ref="T15" ca="1" si="51">OFFSET($H15, 0, MATCH(N15,$B$1:$G$1, 0)-1)</f>
        <v>1.4481734911844235E-3</v>
      </c>
      <c r="U15" s="8">
        <f t="shared" ref="U15" ca="1" si="52">OFFSET($H15, 0, MATCH(O15,$B$1:$G$1, 0)-1)</f>
        <v>-7.1588267847261244E-3</v>
      </c>
      <c r="V15" s="8">
        <f t="shared" ref="V15" ca="1" si="53">OFFSET($H15, 0, MATCH(P15,$B$1:$G$1, 0)-1)</f>
        <v>-1.0594021944759779E-2</v>
      </c>
      <c r="W15" s="8">
        <f t="shared" ref="W15" ca="1" si="54">OFFSET($H15, 0, MATCH(Q15,$B$1:$G$1, 0)-1)</f>
        <v>-3.6048913078609024E-3</v>
      </c>
      <c r="X15" s="8">
        <f t="shared" ref="X15" ca="1" si="55">OFFSET($H15, 0, MATCH(R15,$B$1:$G$1, 0)-1)</f>
        <v>8.7604631832673974E-3</v>
      </c>
      <c r="Y15" s="8">
        <f t="shared" ref="Y15" ca="1" si="56">OFFSET($H15, 0, MATCH(S15,$B$1:$G$1, 0)-1)</f>
        <v>6.3250334567399591E-4</v>
      </c>
    </row>
    <row r="16" spans="1:25" x14ac:dyDescent="0.2">
      <c r="A16" s="5">
        <v>45809</v>
      </c>
      <c r="B16" s="4">
        <v>3</v>
      </c>
      <c r="C16" s="4">
        <v>1</v>
      </c>
      <c r="D16" s="4">
        <v>4</v>
      </c>
      <c r="E16" s="4">
        <v>6</v>
      </c>
      <c r="F16" s="4">
        <v>2</v>
      </c>
      <c r="G16" s="4">
        <v>5</v>
      </c>
      <c r="H16" s="8">
        <v>1.5375148266728589E-2</v>
      </c>
      <c r="I16" s="8">
        <v>2.9283106178374929E-3</v>
      </c>
      <c r="J16" s="8">
        <v>1.6061185468451367E-2</v>
      </c>
      <c r="K16" s="8">
        <v>6.879922292754248E-3</v>
      </c>
      <c r="L16" s="8">
        <v>7.7726982453649729E-3</v>
      </c>
      <c r="M16" s="8">
        <v>2.2199322030008739E-2</v>
      </c>
      <c r="N16" s="4" t="str">
        <f t="shared" si="5"/>
        <v>EUR</v>
      </c>
      <c r="O16" s="4" t="str">
        <f t="shared" si="6"/>
        <v>APAC</v>
      </c>
      <c r="P16" s="4" t="str">
        <f t="shared" si="7"/>
        <v>US</v>
      </c>
      <c r="Q16" s="4" t="str">
        <f t="shared" si="8"/>
        <v>UK</v>
      </c>
      <c r="R16" s="4" t="str">
        <f t="shared" si="9"/>
        <v>EM</v>
      </c>
      <c r="S16" s="4" t="str">
        <f t="shared" si="10"/>
        <v>China</v>
      </c>
      <c r="T16" s="8">
        <f t="shared" ref="T16" ca="1" si="57">OFFSET($H16, 0, MATCH(N16,$B$1:$G$1, 0)-1)</f>
        <v>2.9283106178374929E-3</v>
      </c>
      <c r="U16" s="8">
        <f t="shared" ref="U16" ca="1" si="58">OFFSET($H16, 0, MATCH(O16,$B$1:$G$1, 0)-1)</f>
        <v>7.7726982453649729E-3</v>
      </c>
      <c r="V16" s="8">
        <f t="shared" ref="V16" ca="1" si="59">OFFSET($H16, 0, MATCH(P16,$B$1:$G$1, 0)-1)</f>
        <v>1.5375148266728589E-2</v>
      </c>
      <c r="W16" s="8">
        <f t="shared" ref="W16" ca="1" si="60">OFFSET($H16, 0, MATCH(Q16,$B$1:$G$1, 0)-1)</f>
        <v>1.6061185468451367E-2</v>
      </c>
      <c r="X16" s="8">
        <f t="shared" ref="X16" ca="1" si="61">OFFSET($H16, 0, MATCH(R16,$B$1:$G$1, 0)-1)</f>
        <v>2.2199322030008739E-2</v>
      </c>
      <c r="Y16" s="8">
        <f t="shared" ref="Y16" ca="1" si="62">OFFSET($H16, 0, MATCH(S16,$B$1:$G$1, 0)-1)</f>
        <v>6.879922292754248E-3</v>
      </c>
    </row>
    <row r="17" spans="1:25" x14ac:dyDescent="0.2">
      <c r="A17" s="5">
        <v>45839</v>
      </c>
      <c r="B17" s="4">
        <v>0.4112982</v>
      </c>
      <c r="C17" s="4">
        <v>0.57515000000000005</v>
      </c>
      <c r="D17" s="4">
        <v>0.4346776</v>
      </c>
      <c r="E17" s="4">
        <v>0.6566978</v>
      </c>
      <c r="F17" s="4">
        <v>0.61057539999999999</v>
      </c>
      <c r="G17" s="4">
        <v>0.48619568000000002</v>
      </c>
      <c r="N17" s="4" t="str">
        <f>INDEX($B$1:$G$1, MATCH(LARGE($B17:$G17, 1), $B17:$G17, 0))</f>
        <v>China</v>
      </c>
      <c r="O17" s="4" t="str">
        <f>INDEX($B$1:$G$1, MATCH(LARGE($B17:$G17, 2), $B17:$G17, 0))</f>
        <v>APAC</v>
      </c>
      <c r="P17" s="4" t="str">
        <f>INDEX($B$1:$G$1, MATCH(LARGE($B17:$G17, 3), $B17:$G17, 0))</f>
        <v>EUR</v>
      </c>
      <c r="Q17" s="4" t="str">
        <f>INDEX($B$1:$G$1, MATCH(LARGE($B17:$G17, 4), $B17:$G17, 0))</f>
        <v>EM</v>
      </c>
      <c r="R17" s="4" t="str">
        <f>INDEX($B$1:$G$1, MATCH(LARGE($B17:$G17, 5), $B17:$G17, 0))</f>
        <v>UK</v>
      </c>
      <c r="S17" s="4" t="str">
        <f>INDEX($B$1:$G$1, MATCH(LARGE($B17:$G17, 6), $B17:$G17, 0))</f>
        <v>US</v>
      </c>
      <c r="T17" s="8">
        <f ca="1">OFFSET($B17, 0, MATCH(N17,$B$1:$G$1, 0)-1)</f>
        <v>0.6566978</v>
      </c>
      <c r="U17" s="8">
        <f t="shared" ref="U17" ca="1" si="63">OFFSET($B17, 0, MATCH(O17,$B$1:$G$1, 0)-1)</f>
        <v>0.61057539999999999</v>
      </c>
      <c r="V17" s="8">
        <f t="shared" ref="V17" ca="1" si="64">OFFSET($B17, 0, MATCH(P17,$B$1:$G$1, 0)-1)</f>
        <v>0.57515000000000005</v>
      </c>
      <c r="W17" s="8">
        <f t="shared" ref="W17" ca="1" si="65">OFFSET($B17, 0, MATCH(Q17,$B$1:$G$1, 0)-1)</f>
        <v>0.48619568000000002</v>
      </c>
      <c r="X17" s="8">
        <f t="shared" ref="X17" ca="1" si="66">OFFSET($B17, 0, MATCH(R17,$B$1:$G$1, 0)-1)</f>
        <v>0.4346776</v>
      </c>
      <c r="Y17" s="8">
        <f t="shared" ref="Y17" ca="1" si="67">OFFSET($B17, 0, MATCH(S17,$B$1:$G$1, 0)-1)</f>
        <v>0.4112982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17" sqref="C17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6" si="2">INDEX($B$1:$D$1, MATCH(SMALL($B3:$D3, 1), $B3:$D3, 0))</f>
        <v>Corp</v>
      </c>
      <c r="I3" s="4" t="str">
        <f t="shared" ref="I3:I16" si="3">INDEX($B$1:$D$1, MATCH(SMALL($B3:$D3, 2), $B3:$D3, 0))</f>
        <v>MBS</v>
      </c>
      <c r="J3" s="4" t="str">
        <f t="shared" ref="J3:J16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8">
        <f t="shared" ref="K12" ca="1" si="24">OFFSET($E12, 0, MATCH(H12,$B$1:$D$1, 0)-1)</f>
        <v>2.038589E-2</v>
      </c>
      <c r="L12" s="8">
        <f t="shared" ref="L12" ca="1" si="25">OFFSET($E12, 0, MATCH(I12,$B$1:$D$1, 0)-1)</f>
        <v>2.5497110999999999E-2</v>
      </c>
      <c r="M12" s="8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8">
        <f t="shared" ref="K13" ca="1" si="27">OFFSET($E13, 0, MATCH(H13,$B$1:$D$1, 0)-1)</f>
        <v>-2.8828690000000001E-3</v>
      </c>
      <c r="L13" s="8">
        <f t="shared" ref="L13" ca="1" si="28">OFFSET($E13, 0, MATCH(I13,$B$1:$D$1, 0)-1)</f>
        <v>-1.7103600000000001E-4</v>
      </c>
      <c r="M13" s="8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8">
        <f t="shared" ref="K14" ca="1" si="30">OFFSET($E14, 0, MATCH(H14,$B$1:$D$1, 0)-1)</f>
        <v>-3.268575911189453E-4</v>
      </c>
      <c r="L14" s="8">
        <f t="shared" ref="L14" ca="1" si="31">OFFSET($E14, 0, MATCH(I14,$B$1:$D$1, 0)-1)</f>
        <v>6.3340008145533755E-3</v>
      </c>
      <c r="M14" s="8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2</v>
      </c>
      <c r="C15" s="4">
        <v>1</v>
      </c>
      <c r="D15" s="4">
        <v>3</v>
      </c>
      <c r="E15" s="6">
        <v>-1.0282245315233807E-2</v>
      </c>
      <c r="F15" s="6">
        <v>-1.1295135957767322E-4</v>
      </c>
      <c r="G15" s="6">
        <v>-9.1302884075862289E-3</v>
      </c>
      <c r="H15" s="4" t="str">
        <f t="shared" si="2"/>
        <v>Corp</v>
      </c>
      <c r="I15" s="4" t="str">
        <f t="shared" si="3"/>
        <v>Tsy</v>
      </c>
      <c r="J15" s="4" t="str">
        <f t="shared" si="4"/>
        <v>MBS</v>
      </c>
      <c r="K15" s="8">
        <f t="shared" ref="K15" ca="1" si="33">OFFSET($E15, 0, MATCH(H15,$B$1:$D$1, 0)-1)</f>
        <v>-1.1295135957767322E-4</v>
      </c>
      <c r="L15" s="8">
        <f t="shared" ref="L15" ca="1" si="34">OFFSET($E15, 0, MATCH(I15,$B$1:$D$1, 0)-1)</f>
        <v>-1.0282245315233807E-2</v>
      </c>
      <c r="M15" s="8">
        <f t="shared" ref="M15" ca="1" si="35">OFFSET($E15, 0, MATCH(J15,$B$1:$D$1, 0)-1)</f>
        <v>-9.1302884075862289E-3</v>
      </c>
    </row>
    <row r="16" spans="1:13" x14ac:dyDescent="0.2">
      <c r="A16" s="5">
        <v>45809</v>
      </c>
      <c r="B16" s="4">
        <v>3</v>
      </c>
      <c r="C16" s="4">
        <v>1</v>
      </c>
      <c r="D16" s="4">
        <v>2</v>
      </c>
      <c r="E16" s="6">
        <v>1.2544405919085566E-2</v>
      </c>
      <c r="F16" s="6">
        <v>1.868664347929494E-2</v>
      </c>
      <c r="G16" s="6">
        <v>1.777648918868735E-2</v>
      </c>
      <c r="H16" s="4" t="str">
        <f t="shared" si="2"/>
        <v>Corp</v>
      </c>
      <c r="I16" s="4" t="str">
        <f t="shared" si="3"/>
        <v>MBS</v>
      </c>
      <c r="J16" s="4" t="str">
        <f t="shared" si="4"/>
        <v>Tsy</v>
      </c>
      <c r="K16" s="8">
        <f t="shared" ref="K16" ca="1" si="36">OFFSET($E16, 0, MATCH(H16,$B$1:$D$1, 0)-1)</f>
        <v>1.868664347929494E-2</v>
      </c>
      <c r="L16" s="8">
        <f t="shared" ref="L16" ca="1" si="37">OFFSET($E16, 0, MATCH(I16,$B$1:$D$1, 0)-1)</f>
        <v>1.777648918868735E-2</v>
      </c>
      <c r="M16" s="8">
        <f t="shared" ref="M16" ca="1" si="38">OFFSET($E16, 0, MATCH(J16,$B$1:$D$1, 0)-1)</f>
        <v>1.2544405919085566E-2</v>
      </c>
    </row>
    <row r="17" spans="1:13" x14ac:dyDescent="0.2">
      <c r="A17" s="5">
        <v>45839</v>
      </c>
      <c r="B17" s="4">
        <v>0.24201636000000001</v>
      </c>
      <c r="C17" s="4">
        <v>0.47116639999999999</v>
      </c>
      <c r="D17" s="4">
        <v>0.44660810000000001</v>
      </c>
      <c r="H17" s="4" t="str">
        <f>INDEX($B$1:$D$1, MATCH(LARGE($B17:$D17, 1), $B17:$D17, 0))</f>
        <v>Corp</v>
      </c>
      <c r="I17" s="4" t="str">
        <f>INDEX($B$1:$D$1, MATCH(LARGE($B17:$D17, 2), $B17:$D17, 0))</f>
        <v>MBS</v>
      </c>
      <c r="J17" s="4" t="str">
        <f>INDEX($B$1:$D$1, MATCH(LARGE($B17:$D17, 3), $B17:$D17, 0))</f>
        <v>Tsy</v>
      </c>
      <c r="K17" s="15">
        <f ca="1">OFFSET($B17, 0, MATCH(H17,$B$1:$D$1, 0)-1)</f>
        <v>0.47116639999999999</v>
      </c>
      <c r="L17" s="15">
        <f t="shared" ref="L17" ca="1" si="39">OFFSET($B17, 0, MATCH(I17,$B$1:$D$1, 0)-1)</f>
        <v>0.44660810000000001</v>
      </c>
      <c r="M17" s="15">
        <f t="shared" ref="M17" ca="1" si="40">OFFSET($B17, 0, MATCH(J17,$B$1:$D$1, 0)-1)</f>
        <v>0.24201636000000001</v>
      </c>
    </row>
    <row r="24" spans="1:13" ht="16.5" x14ac:dyDescent="0.2">
      <c r="F24" s="16"/>
    </row>
    <row r="25" spans="1:13" ht="16.5" x14ac:dyDescent="0.2">
      <c r="F25" s="16"/>
    </row>
    <row r="26" spans="1:13" ht="16.5" x14ac:dyDescent="0.2">
      <c r="F26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D17" sqref="D17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6" si="1">INDEX($B$1:$G$1, MATCH(SMALL($B3:$G3, 1), $B3:$G3, 0))</f>
        <v>HY</v>
      </c>
      <c r="O3" s="4" t="str">
        <f t="shared" ref="O3:O16" si="2">INDEX($B$1:$G$1, MATCH(SMALL($B3:$G3, 2), $B3:$G3, 0))</f>
        <v>FRN</v>
      </c>
      <c r="P3" s="4" t="str">
        <f t="shared" ref="P3:P16" si="3">INDEX($B$1:$G$1, MATCH(SMALL($B3:$G3, 3), $B3:$G3, 0))</f>
        <v>CB</v>
      </c>
      <c r="Q3" s="4" t="str">
        <f t="shared" ref="Q3:Q16" si="4">INDEX($B$1:$G$1, MATCH(SMALL($B3:$G3, 4), $B3:$G3, 0))</f>
        <v>장기</v>
      </c>
      <c r="R3" s="4" t="str">
        <f t="shared" ref="R3:R16" si="5">INDEX($B$1:$G$1, MATCH(SMALL($B3:$G3, 5), $B3:$G3, 0))</f>
        <v>중기</v>
      </c>
      <c r="S3" s="4" t="str">
        <f t="shared" ref="S3:S16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8">
        <f t="shared" ref="T12" ca="1" si="44">OFFSET($H12, 0, MATCH(N12,$B$1:$G$1, 0)-1)</f>
        <v>3.4162163000000002E-2</v>
      </c>
      <c r="U12" s="8">
        <f t="shared" ref="U12" ca="1" si="45">OFFSET($H12, 0, MATCH(O12,$B$1:$G$1, 0)-1)</f>
        <v>1.9336801000000001E-2</v>
      </c>
      <c r="V12" s="8">
        <f t="shared" ref="V12" ca="1" si="46">OFFSET($H12, 0, MATCH(P12,$B$1:$G$1, 0)-1)</f>
        <v>9.4463670000000007E-3</v>
      </c>
      <c r="W12" s="8">
        <f t="shared" ref="W12" ca="1" si="47">OFFSET($H12, 0, MATCH(Q12,$B$1:$G$1, 0)-1)</f>
        <v>-1.2547552E-2</v>
      </c>
      <c r="X12" s="8">
        <f t="shared" ref="X12" ca="1" si="48">OFFSET($H12, 0, MATCH(R12,$B$1:$G$1, 0)-1)</f>
        <v>6.7137289999999999E-3</v>
      </c>
      <c r="Y12" s="8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8">
        <f t="shared" ref="T13" ca="1" si="50">OFFSET($H13, 0, MATCH(N13,$B$1:$G$1, 0)-1)</f>
        <v>-1.4091329999999999E-2</v>
      </c>
      <c r="U13" s="8">
        <f t="shared" ref="U13" ca="1" si="51">OFFSET($H13, 0, MATCH(O13,$B$1:$G$1, 0)-1)</f>
        <v>7.3968600000000003E-4</v>
      </c>
      <c r="V13" s="8">
        <f t="shared" ref="V13" ca="1" si="52">OFFSET($H13, 0, MATCH(P13,$B$1:$G$1, 0)-1)</f>
        <v>4.1811110000000004E-3</v>
      </c>
      <c r="W13" s="8">
        <f t="shared" ref="W13" ca="1" si="53">OFFSET($H13, 0, MATCH(Q13,$B$1:$G$1, 0)-1)</f>
        <v>3.7277539999999998E-3</v>
      </c>
      <c r="X13" s="8">
        <f t="shared" ref="X13" ca="1" si="54">OFFSET($H13, 0, MATCH(R13,$B$1:$G$1, 0)-1)</f>
        <v>-2.8187982E-2</v>
      </c>
      <c r="Y13" s="8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8">
        <f t="shared" ref="T14" ca="1" si="56">OFFSET($H14, 0, MATCH(N14,$B$1:$G$1, 0)-1)</f>
        <v>-1.2880991541082465E-2</v>
      </c>
      <c r="U14" s="8">
        <f t="shared" ref="U14" ca="1" si="57">OFFSET($H14, 0, MATCH(O14,$B$1:$G$1, 0)-1)</f>
        <v>1.3883974929222109E-2</v>
      </c>
      <c r="V14" s="8">
        <f t="shared" ref="V14" ca="1" si="58">OFFSET($H14, 0, MATCH(P14,$B$1:$G$1, 0)-1)</f>
        <v>4.4331683209568595E-3</v>
      </c>
      <c r="W14" s="8">
        <f t="shared" ref="W14" ca="1" si="59">OFFSET($H14, 0, MATCH(Q14,$B$1:$G$1, 0)-1)</f>
        <v>-2.0294678735244265E-4</v>
      </c>
      <c r="X14" s="8">
        <f t="shared" ref="X14" ca="1" si="60">OFFSET($H14, 0, MATCH(R14,$B$1:$G$1, 0)-1)</f>
        <v>6.7556701265467645E-3</v>
      </c>
      <c r="Y14" s="8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3</v>
      </c>
      <c r="C15" s="4">
        <v>2</v>
      </c>
      <c r="D15" s="4">
        <v>1</v>
      </c>
      <c r="E15" s="4">
        <v>5</v>
      </c>
      <c r="F15" s="4">
        <v>4</v>
      </c>
      <c r="G15" s="4">
        <v>6</v>
      </c>
      <c r="H15" s="6">
        <v>1.7895012033255497E-3</v>
      </c>
      <c r="I15" s="6">
        <v>2.2460699307043086E-3</v>
      </c>
      <c r="J15" s="6">
        <v>-4.5732526646148353E-3</v>
      </c>
      <c r="K15" s="6">
        <v>1.679633292981797E-2</v>
      </c>
      <c r="L15" s="6">
        <v>2.9356355361525699E-2</v>
      </c>
      <c r="M15" s="6">
        <v>5.5622009569378239E-3</v>
      </c>
      <c r="N15" s="4" t="str">
        <f t="shared" si="1"/>
        <v>장기</v>
      </c>
      <c r="O15" s="4" t="str">
        <f t="shared" si="2"/>
        <v>중기</v>
      </c>
      <c r="P15" s="4" t="str">
        <f t="shared" si="3"/>
        <v>단기</v>
      </c>
      <c r="Q15" s="4" t="str">
        <f t="shared" si="4"/>
        <v>CB</v>
      </c>
      <c r="R15" s="4" t="str">
        <f t="shared" si="5"/>
        <v>HY</v>
      </c>
      <c r="S15" s="4" t="str">
        <f t="shared" si="6"/>
        <v>FRN</v>
      </c>
      <c r="T15" s="8">
        <f t="shared" ref="T15" ca="1" si="62">OFFSET($H15, 0, MATCH(N15,$B$1:$G$1, 0)-1)</f>
        <v>-4.5732526646148353E-3</v>
      </c>
      <c r="U15" s="8">
        <f t="shared" ref="U15" ca="1" si="63">OFFSET($H15, 0, MATCH(O15,$B$1:$G$1, 0)-1)</f>
        <v>2.2460699307043086E-3</v>
      </c>
      <c r="V15" s="8">
        <f t="shared" ref="V15" ca="1" si="64">OFFSET($H15, 0, MATCH(P15,$B$1:$G$1, 0)-1)</f>
        <v>1.7895012033255497E-3</v>
      </c>
      <c r="W15" s="8">
        <f t="shared" ref="W15" ca="1" si="65">OFFSET($H15, 0, MATCH(Q15,$B$1:$G$1, 0)-1)</f>
        <v>2.9356355361525699E-2</v>
      </c>
      <c r="X15" s="8">
        <f t="shared" ref="X15" ca="1" si="66">OFFSET($H15, 0, MATCH(R15,$B$1:$G$1, 0)-1)</f>
        <v>1.679633292981797E-2</v>
      </c>
      <c r="Y15" s="8">
        <f t="shared" ref="Y15" ca="1" si="67">OFFSET($H15, 0, MATCH(S15,$B$1:$G$1, 0)-1)</f>
        <v>5.5622009569378239E-3</v>
      </c>
    </row>
    <row r="16" spans="1:25" x14ac:dyDescent="0.2">
      <c r="A16" s="5">
        <v>45809</v>
      </c>
      <c r="B16" s="4">
        <v>4</v>
      </c>
      <c r="C16" s="4">
        <v>5</v>
      </c>
      <c r="D16" s="4">
        <v>1</v>
      </c>
      <c r="E16" s="4">
        <v>3</v>
      </c>
      <c r="F16" s="4">
        <v>2</v>
      </c>
      <c r="G16" s="4">
        <v>6</v>
      </c>
      <c r="H16" s="6">
        <v>9.4095044006174966E-3</v>
      </c>
      <c r="I16" s="6">
        <v>1.9058742635648551E-2</v>
      </c>
      <c r="J16" s="6">
        <v>3.0199593394778068E-2</v>
      </c>
      <c r="K16" s="6">
        <v>1.8391814245216853E-2</v>
      </c>
      <c r="L16" s="6">
        <v>3.8350210275769792E-2</v>
      </c>
      <c r="M16" s="6">
        <v>4.8177005888301316E-3</v>
      </c>
      <c r="N16" s="4" t="str">
        <f t="shared" si="1"/>
        <v>장기</v>
      </c>
      <c r="O16" s="4" t="str">
        <f t="shared" si="2"/>
        <v>CB</v>
      </c>
      <c r="P16" s="4" t="str">
        <f t="shared" si="3"/>
        <v>HY</v>
      </c>
      <c r="Q16" s="4" t="str">
        <f t="shared" si="4"/>
        <v>단기</v>
      </c>
      <c r="R16" s="4" t="str">
        <f t="shared" si="5"/>
        <v>중기</v>
      </c>
      <c r="S16" s="4" t="str">
        <f t="shared" si="6"/>
        <v>FRN</v>
      </c>
      <c r="T16" s="8">
        <f t="shared" ref="T16" ca="1" si="68">OFFSET($H16, 0, MATCH(N16,$B$1:$G$1, 0)-1)</f>
        <v>3.0199593394778068E-2</v>
      </c>
      <c r="U16" s="8">
        <f t="shared" ref="U16" ca="1" si="69">OFFSET($H16, 0, MATCH(O16,$B$1:$G$1, 0)-1)</f>
        <v>3.8350210275769792E-2</v>
      </c>
      <c r="V16" s="8">
        <f t="shared" ref="V16" ca="1" si="70">OFFSET($H16, 0, MATCH(P16,$B$1:$G$1, 0)-1)</f>
        <v>1.8391814245216853E-2</v>
      </c>
      <c r="W16" s="8">
        <f t="shared" ref="W16" ca="1" si="71">OFFSET($H16, 0, MATCH(Q16,$B$1:$G$1, 0)-1)</f>
        <v>9.4095044006174966E-3</v>
      </c>
      <c r="X16" s="8">
        <f t="shared" ref="X16" ca="1" si="72">OFFSET($H16, 0, MATCH(R16,$B$1:$G$1, 0)-1)</f>
        <v>1.9058742635648551E-2</v>
      </c>
      <c r="Y16" s="8">
        <f t="shared" ref="Y16" ca="1" si="73">OFFSET($H16, 0, MATCH(S16,$B$1:$G$1, 0)-1)</f>
        <v>4.8177005888301316E-3</v>
      </c>
    </row>
    <row r="17" spans="1:25" x14ac:dyDescent="0.2">
      <c r="A17" s="5">
        <v>45839</v>
      </c>
      <c r="B17" s="4">
        <v>0.38314733000000001</v>
      </c>
      <c r="C17" s="4">
        <v>0.50588469999999996</v>
      </c>
      <c r="D17" s="4">
        <v>0.56944983999999998</v>
      </c>
      <c r="E17" s="4">
        <v>0.57517620000000003</v>
      </c>
      <c r="F17" s="4">
        <v>0.67638900000000002</v>
      </c>
      <c r="G17" s="4">
        <v>0.41445056000000002</v>
      </c>
      <c r="N17" s="4" t="str">
        <f>INDEX($B$1:$G$1, MATCH(LARGE($B17:$G17, 1), $B17:$G17, 0))</f>
        <v>CB</v>
      </c>
      <c r="O17" s="4" t="str">
        <f>INDEX($B$1:$G$1, MATCH(LARGE($B17:$G17, 2), $B17:$G17, 0))</f>
        <v>HY</v>
      </c>
      <c r="P17" s="4" t="str">
        <f>INDEX($B$1:$G$1, MATCH(LARGE($B17:$G17, 3), $B17:$G17, 0))</f>
        <v>장기</v>
      </c>
      <c r="Q17" s="4" t="str">
        <f>INDEX($B$1:$G$1, MATCH(LARGE($B17:$G17, 4), $B17:$G17, 0))</f>
        <v>중기</v>
      </c>
      <c r="R17" s="4" t="str">
        <f>INDEX($B$1:$G$1, MATCH(LARGE($B17:$G17, 5), $B17:$G17, 0))</f>
        <v>FRN</v>
      </c>
      <c r="S17" s="4" t="str">
        <f>INDEX($B$1:$G$1, MATCH(LARGE($B17:$G17, 6), $B17:$G17, 0))</f>
        <v>단기</v>
      </c>
      <c r="T17" s="15">
        <f ca="1">OFFSET($B17, 0, MATCH(N17,$B$1:$G$1, 0)-1)</f>
        <v>0.67638900000000002</v>
      </c>
      <c r="U17" s="15">
        <f t="shared" ref="U17" ca="1" si="74">OFFSET($B17, 0, MATCH(O17,$B$1:$G$1, 0)-1)</f>
        <v>0.57517620000000003</v>
      </c>
      <c r="V17" s="15">
        <f t="shared" ref="V17" ca="1" si="75">OFFSET($B17, 0, MATCH(P17,$B$1:$G$1, 0)-1)</f>
        <v>0.56944983999999998</v>
      </c>
      <c r="W17" s="15">
        <f t="shared" ref="W17" ca="1" si="76">OFFSET($B17, 0, MATCH(Q17,$B$1:$G$1, 0)-1)</f>
        <v>0.50588469999999996</v>
      </c>
      <c r="X17" s="15">
        <f t="shared" ref="X17" ca="1" si="77">OFFSET($B17, 0, MATCH(R17,$B$1:$G$1, 0)-1)</f>
        <v>0.41445056000000002</v>
      </c>
      <c r="Y17" s="15">
        <f t="shared" ref="Y17" ca="1" si="78">OFFSET($B17, 0, MATCH(S17,$B$1:$G$1, 0)-1)</f>
        <v>0.38314733000000001</v>
      </c>
    </row>
    <row r="31" spans="1:25" ht="16.5" x14ac:dyDescent="0.2">
      <c r="J31" s="17"/>
    </row>
    <row r="32" spans="1:25" ht="16.5" x14ac:dyDescent="0.2">
      <c r="J32" s="17"/>
    </row>
    <row r="33" spans="10:10" ht="16.5" x14ac:dyDescent="0.2">
      <c r="J33" s="17"/>
    </row>
    <row r="34" spans="10:10" ht="16.5" x14ac:dyDescent="0.2">
      <c r="J34" s="17"/>
    </row>
    <row r="35" spans="10:10" ht="16.5" x14ac:dyDescent="0.2">
      <c r="J35" s="17"/>
    </row>
    <row r="36" spans="10:10" ht="16.5" x14ac:dyDescent="0.2">
      <c r="J36" s="1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A16" sqref="A16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6" si="5">INDEX($B$1:$H$1, MATCH(SMALL($B3:$H3, 1), $B3:$H3, 0))</f>
        <v>초단기</v>
      </c>
      <c r="Q3" s="4" t="str">
        <f t="shared" ref="Q3:Q16" si="6">INDEX($B$1:$H$1, MATCH(SMALL($B3:$H3, 2), $B3:$H3, 0))</f>
        <v>지방정부</v>
      </c>
      <c r="R3" s="4" t="str">
        <f t="shared" ref="R3:R16" si="7">INDEX($B$1:$H$1, MATCH(SMALL($B3:$H3, 3), $B3:$H3, 0))</f>
        <v>초장기</v>
      </c>
      <c r="S3" s="4" t="str">
        <f t="shared" ref="S3:S16" si="8">INDEX($B$1:$H$1, MATCH(SMALL($B3:$H3, 4), $B3:$H3, 0))</f>
        <v>장기</v>
      </c>
      <c r="T3" s="4" t="str">
        <f t="shared" ref="T3:T16" si="9">INDEX($B$1:$H$1, MATCH(SMALL($B3:$H3, 5), $B3:$H3, 0))</f>
        <v>TIPS</v>
      </c>
      <c r="U3" s="4" t="str">
        <f t="shared" ref="U3:U16" si="10">INDEX($B$1:$H$1, MATCH(SMALL($B3:$H3, 6), $B3:$H3, 0))</f>
        <v>중기</v>
      </c>
      <c r="V3" s="4" t="str">
        <f t="shared" ref="V3:V16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8">
        <f t="shared" ref="W12" ca="1" si="55">OFFSET($I12, 0, MATCH(P12,$B$1:$H$1, 0)-1)</f>
        <v>5.6064072999999999E-2</v>
      </c>
      <c r="X12" s="8">
        <f t="shared" ref="X12" ca="1" si="56">OFFSET($I12, 0, MATCH(Q12,$B$1:$H$1, 0)-1)</f>
        <v>4.6278207000000002E-2</v>
      </c>
      <c r="Y12" s="8">
        <f t="shared" ref="Y12" ca="1" si="57">OFFSET($I12, 0, MATCH(R12,$B$1:$H$1, 0)-1)</f>
        <v>7.0521860000000002E-3</v>
      </c>
      <c r="Z12" s="8">
        <f t="shared" ref="Z12" ca="1" si="58">OFFSET($I12, 0, MATCH(S12,$B$1:$H$1, 0)-1)</f>
        <v>9.9151350000000003E-3</v>
      </c>
      <c r="AA12" s="8">
        <f t="shared" ref="AA12" ca="1" si="59">OFFSET($I12, 0, MATCH(T12,$B$1:$H$1, 0)-1)</f>
        <v>2.8111417999999999E-2</v>
      </c>
      <c r="AB12" s="8">
        <f t="shared" ref="AB12" ca="1" si="60">OFFSET($I12, 0, MATCH(U12,$B$1:$H$1, 0)-1)</f>
        <v>1.6947460000000001E-2</v>
      </c>
      <c r="AC12" s="8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8">
        <f t="shared" ref="W13" ca="1" si="62">OFFSET($I13, 0, MATCH(P13,$B$1:$H$1, 0)-1)</f>
        <v>-1.2467706E-2</v>
      </c>
      <c r="X13" s="8">
        <f t="shared" ref="X13" ca="1" si="63">OFFSET($I13, 0, MATCH(Q13,$B$1:$H$1, 0)-1)</f>
        <v>-1.6947286999999998E-2</v>
      </c>
      <c r="Y13" s="8">
        <f t="shared" ref="Y13" ca="1" si="64">OFFSET($I13, 0, MATCH(R13,$B$1:$H$1, 0)-1)</f>
        <v>6.0131550000000001E-3</v>
      </c>
      <c r="Z13" s="8">
        <f t="shared" ref="Z13" ca="1" si="65">OFFSET($I13, 0, MATCH(S13,$B$1:$H$1, 0)-1)</f>
        <v>6.4113470000000004E-3</v>
      </c>
      <c r="AA13" s="8">
        <f t="shared" ref="AA13" ca="1" si="66">OFFSET($I13, 0, MATCH(T13,$B$1:$H$1, 0)-1)</f>
        <v>3.7484380000000002E-3</v>
      </c>
      <c r="AB13" s="8">
        <f t="shared" ref="AB13" ca="1" si="67">OFFSET($I13, 0, MATCH(U13,$B$1:$H$1, 0)-1)</f>
        <v>4.6799210000000001E-3</v>
      </c>
      <c r="AC13" s="8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8">
        <f t="shared" ref="W14" ca="1" si="69">OFFSET($I14, 0, MATCH(P14,$B$1:$H$1, 0)-1)</f>
        <v>-7.5179954035723418E-3</v>
      </c>
      <c r="X14" s="8">
        <f t="shared" ref="X14" ca="1" si="70">OFFSET($I14, 0, MATCH(Q14,$B$1:$H$1, 0)-1)</f>
        <v>-1.3587185849072592E-2</v>
      </c>
      <c r="Y14" s="8">
        <f t="shared" ref="Y14" ca="1" si="71">OFFSET($I14, 0, MATCH(R14,$B$1:$H$1, 0)-1)</f>
        <v>-8.056410630398525E-3</v>
      </c>
      <c r="Z14" s="8">
        <f t="shared" ref="Z14" ca="1" si="72">OFFSET($I14, 0, MATCH(S14,$B$1:$H$1, 0)-1)</f>
        <v>1.0228215767634774E-2</v>
      </c>
      <c r="AA14" s="8">
        <f t="shared" ref="AA14" ca="1" si="73">OFFSET($I14, 0, MATCH(T14,$B$1:$H$1, 0)-1)</f>
        <v>1.1890062147081881E-3</v>
      </c>
      <c r="AB14" s="8">
        <f t="shared" ref="AB14" ca="1" si="74">OFFSET($I14, 0, MATCH(U14,$B$1:$H$1, 0)-1)</f>
        <v>1.3320647002854624E-2</v>
      </c>
      <c r="AC14" s="8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7</v>
      </c>
      <c r="C15" s="4">
        <v>6</v>
      </c>
      <c r="D15" s="4">
        <v>4</v>
      </c>
      <c r="E15" s="4">
        <v>2</v>
      </c>
      <c r="F15" s="4">
        <v>1</v>
      </c>
      <c r="G15" s="4">
        <v>3</v>
      </c>
      <c r="H15" s="4">
        <v>5</v>
      </c>
      <c r="I15" s="6">
        <v>-2.2933459242521215E-3</v>
      </c>
      <c r="J15" s="6">
        <v>-7.0783676417479624E-3</v>
      </c>
      <c r="K15" s="6">
        <v>-1.1788142032735704E-2</v>
      </c>
      <c r="L15" s="6">
        <v>-2.5166031009275058E-2</v>
      </c>
      <c r="M15" s="6">
        <v>-3.1569761472913238E-2</v>
      </c>
      <c r="N15" s="6">
        <v>6.4201426681553819E-4</v>
      </c>
      <c r="O15" s="6">
        <v>-5.8765530024483814E-3</v>
      </c>
      <c r="P15" s="4" t="str">
        <f t="shared" si="5"/>
        <v>초장기</v>
      </c>
      <c r="Q15" s="4" t="str">
        <f t="shared" si="6"/>
        <v>장기</v>
      </c>
      <c r="R15" s="4" t="str">
        <f t="shared" si="7"/>
        <v>지방정부</v>
      </c>
      <c r="S15" s="4" t="str">
        <f t="shared" si="8"/>
        <v>중기</v>
      </c>
      <c r="T15" s="4" t="str">
        <f t="shared" si="9"/>
        <v>TIPS</v>
      </c>
      <c r="U15" s="4" t="str">
        <f t="shared" si="10"/>
        <v>중단기</v>
      </c>
      <c r="V15" s="4" t="str">
        <f t="shared" si="11"/>
        <v>초단기</v>
      </c>
      <c r="W15" s="8">
        <f t="shared" ref="W15" ca="1" si="76">OFFSET($I15, 0, MATCH(P15,$B$1:$H$1, 0)-1)</f>
        <v>-3.1569761472913238E-2</v>
      </c>
      <c r="X15" s="8">
        <f t="shared" ref="X15" ca="1" si="77">OFFSET($I15, 0, MATCH(Q15,$B$1:$H$1, 0)-1)</f>
        <v>-2.5166031009275058E-2</v>
      </c>
      <c r="Y15" s="8">
        <f t="shared" ref="Y15" ca="1" si="78">OFFSET($I15, 0, MATCH(R15,$B$1:$H$1, 0)-1)</f>
        <v>6.4201426681553819E-4</v>
      </c>
      <c r="Z15" s="8">
        <f t="shared" ref="Z15" ca="1" si="79">OFFSET($I15, 0, MATCH(S15,$B$1:$H$1, 0)-1)</f>
        <v>-1.1788142032735704E-2</v>
      </c>
      <c r="AA15" s="8">
        <f t="shared" ref="AA15" ca="1" si="80">OFFSET($I15, 0, MATCH(T15,$B$1:$H$1, 0)-1)</f>
        <v>-5.8765530024483814E-3</v>
      </c>
      <c r="AB15" s="8">
        <f t="shared" ref="AB15" ca="1" si="81">OFFSET($I15, 0, MATCH(U15,$B$1:$H$1, 0)-1)</f>
        <v>-7.0783676417479624E-3</v>
      </c>
      <c r="AC15" s="8">
        <f t="shared" ref="AC15" ca="1" si="82">OFFSET($I15, 0, MATCH(V15,$B$1:$H$1, 0)-1)</f>
        <v>-2.2933459242521215E-3</v>
      </c>
    </row>
    <row r="16" spans="1:29" x14ac:dyDescent="0.2">
      <c r="A16" s="5">
        <v>45809</v>
      </c>
      <c r="B16" s="4">
        <v>7</v>
      </c>
      <c r="C16" s="4">
        <v>6</v>
      </c>
      <c r="D16" s="4">
        <v>5</v>
      </c>
      <c r="E16" s="4">
        <v>1</v>
      </c>
      <c r="F16" s="4">
        <v>2</v>
      </c>
      <c r="G16" s="4">
        <v>3</v>
      </c>
      <c r="H16" s="4">
        <v>4</v>
      </c>
      <c r="I16" s="6">
        <v>6.0845756008518492E-3</v>
      </c>
      <c r="J16" s="6">
        <v>1.1032710167066639E-2</v>
      </c>
      <c r="K16" s="6">
        <v>1.5752613312828512E-2</v>
      </c>
      <c r="L16" s="6">
        <v>2.2892484964772919E-2</v>
      </c>
      <c r="M16" s="6">
        <v>2.6732865699595321E-2</v>
      </c>
      <c r="N16" s="6">
        <v>6.2256895222134734E-3</v>
      </c>
      <c r="O16" s="6">
        <v>9.5444479936876991E-3</v>
      </c>
      <c r="P16" s="4" t="str">
        <f t="shared" si="5"/>
        <v>장기</v>
      </c>
      <c r="Q16" s="4" t="str">
        <f t="shared" si="6"/>
        <v>초장기</v>
      </c>
      <c r="R16" s="4" t="str">
        <f t="shared" si="7"/>
        <v>지방정부</v>
      </c>
      <c r="S16" s="4" t="str">
        <f t="shared" si="8"/>
        <v>TIPS</v>
      </c>
      <c r="T16" s="4" t="str">
        <f t="shared" si="9"/>
        <v>중기</v>
      </c>
      <c r="U16" s="4" t="str">
        <f t="shared" si="10"/>
        <v>중단기</v>
      </c>
      <c r="V16" s="4" t="str">
        <f t="shared" si="11"/>
        <v>초단기</v>
      </c>
      <c r="W16" s="8">
        <f t="shared" ref="W16" ca="1" si="83">OFFSET($I16, 0, MATCH(P16,$B$1:$H$1, 0)-1)</f>
        <v>2.2892484964772919E-2</v>
      </c>
      <c r="X16" s="8">
        <f t="shared" ref="X16" ca="1" si="84">OFFSET($I16, 0, MATCH(Q16,$B$1:$H$1, 0)-1)</f>
        <v>2.6732865699595321E-2</v>
      </c>
      <c r="Y16" s="8">
        <f t="shared" ref="Y16" ca="1" si="85">OFFSET($I16, 0, MATCH(R16,$B$1:$H$1, 0)-1)</f>
        <v>6.2256895222134734E-3</v>
      </c>
      <c r="Z16" s="8">
        <f t="shared" ref="Z16" ca="1" si="86">OFFSET($I16, 0, MATCH(S16,$B$1:$H$1, 0)-1)</f>
        <v>9.5444479936876991E-3</v>
      </c>
      <c r="AA16" s="8">
        <f t="shared" ref="AA16" ca="1" si="87">OFFSET($I16, 0, MATCH(T16,$B$1:$H$1, 0)-1)</f>
        <v>1.5752613312828512E-2</v>
      </c>
      <c r="AB16" s="8">
        <f t="shared" ref="AB16" ca="1" si="88">OFFSET($I16, 0, MATCH(U16,$B$1:$H$1, 0)-1)</f>
        <v>1.1032710167066639E-2</v>
      </c>
      <c r="AC16" s="8">
        <f t="shared" ref="AC16" ca="1" si="89">OFFSET($I16, 0, MATCH(V16,$B$1:$H$1, 0)-1)</f>
        <v>6.0845756008518492E-3</v>
      </c>
    </row>
    <row r="17" spans="1:29" x14ac:dyDescent="0.2">
      <c r="A17" s="5">
        <v>45839</v>
      </c>
      <c r="B17" s="4">
        <v>0.26500973</v>
      </c>
      <c r="C17" s="4">
        <v>0.2581427</v>
      </c>
      <c r="D17" s="4">
        <v>0.29268715000000001</v>
      </c>
      <c r="E17" s="4">
        <v>0.32505857999999999</v>
      </c>
      <c r="F17" s="4">
        <v>0.29800581999999998</v>
      </c>
      <c r="G17" s="4">
        <v>0.37007522999999998</v>
      </c>
      <c r="H17" s="4">
        <v>0.2800282</v>
      </c>
      <c r="P17" s="4" t="str">
        <f>INDEX($B$1:$H$1, MATCH(LARGE($B17:$H17, 1), $B17:$H17, 0))</f>
        <v>지방정부</v>
      </c>
      <c r="Q17" s="4" t="str">
        <f>INDEX($B$1:$H$1, MATCH(LARGE($B17:$H17, 2), $B17:$H17, 0))</f>
        <v>장기</v>
      </c>
      <c r="R17" s="4" t="str">
        <f>INDEX($B$1:$H$1, MATCH(LARGE($B17:$H17, 3), $B17:$H17, 0))</f>
        <v>초장기</v>
      </c>
      <c r="S17" s="4" t="str">
        <f>INDEX($B$1:$H$1, MATCH(LARGE($B17:$H17, 4), $B17:$H17, 0))</f>
        <v>중기</v>
      </c>
      <c r="T17" s="4" t="str">
        <f>INDEX($B$1:$H$1, MATCH(LARGE($B17:$H17, 5), $B17:$H17, 0))</f>
        <v>TIPS</v>
      </c>
      <c r="U17" s="4" t="str">
        <f>INDEX($B$1:$H$1, MATCH(LARGE($B17:$H17, 6), $B17:$H17, 0))</f>
        <v>초단기</v>
      </c>
      <c r="V17" s="4" t="str">
        <f>INDEX($B$1:$H$1, MATCH(LARGE($B17:$H17, 7), $B17:$H17, 0))</f>
        <v>중단기</v>
      </c>
      <c r="W17" s="15">
        <f ca="1">OFFSET($B17, 0, MATCH(P17,$B$1:$H$1, 0)-1)</f>
        <v>0.37007522999999998</v>
      </c>
      <c r="X17" s="15">
        <f t="shared" ref="X17" ca="1" si="90">OFFSET($B17, 0, MATCH(Q17,$B$1:$H$1, 0)-1)</f>
        <v>0.32505857999999999</v>
      </c>
      <c r="Y17" s="15">
        <f t="shared" ref="Y17" ca="1" si="91">OFFSET($B17, 0, MATCH(R17,$B$1:$H$1, 0)-1)</f>
        <v>0.29800581999999998</v>
      </c>
      <c r="Z17" s="15">
        <f t="shared" ref="Z17" ca="1" si="92">OFFSET($B17, 0, MATCH(S17,$B$1:$H$1, 0)-1)</f>
        <v>0.29268715000000001</v>
      </c>
      <c r="AA17" s="15">
        <f t="shared" ref="AA17" ca="1" si="93">OFFSET($B17, 0, MATCH(T17,$B$1:$H$1, 0)-1)</f>
        <v>0.2800282</v>
      </c>
      <c r="AB17" s="15">
        <f t="shared" ref="AB17" ca="1" si="94">OFFSET($B17, 0, MATCH(U17,$B$1:$H$1, 0)-1)</f>
        <v>0.26500973</v>
      </c>
      <c r="AC17" s="15">
        <f t="shared" ref="AC17" ca="1" si="95">OFFSET($B17, 0, MATCH(V17,$B$1:$H$1, 0)-1)</f>
        <v>0.2581427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I17" sqref="I17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7" si="1">INDEX($B$1:$H$1, MATCH(LARGE($B3:$H3, 1), $B3:$H3, 0))</f>
        <v>Cycl</v>
      </c>
      <c r="S3" s="1" t="str">
        <f t="shared" ref="S3:S17" si="2">INDEX($B$1:$H$1, MATCH(LARGE($B3:$H3, 2), $B3:$H3, 0))</f>
        <v>Fin</v>
      </c>
      <c r="T3" s="1" t="str">
        <f t="shared" ref="T3:T17" si="3">INDEX($B$1:$H$1, MATCH(LARGE($B3:$H3, 3), $B3:$H3, 0))</f>
        <v>Ener</v>
      </c>
      <c r="U3" s="1" t="str">
        <f t="shared" ref="U3:U17" si="4">INDEX($B$1:$H$1, MATCH(LARGE($B3:$H3, 4), $B3:$H3, 0))</f>
        <v>Util</v>
      </c>
      <c r="V3" s="1" t="str">
        <f t="shared" ref="V3:V17" si="5">INDEX($B$1:$H$1, MATCH(LARGE($B3:$H3, 5), $B3:$H3, 0))</f>
        <v>Bank</v>
      </c>
      <c r="W3" s="1" t="str">
        <f t="shared" ref="W3:W17" si="6">INDEX($B$1:$H$1, MATCH(LARGE($B3:$H3, 6), $B3:$H3, 0))</f>
        <v>Def</v>
      </c>
      <c r="X3" s="1" t="str">
        <f t="shared" ref="X3:X17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15">
        <v>2.0385889807962077E-2</v>
      </c>
      <c r="J12" s="15">
        <v>1.809830184823169E-2</v>
      </c>
      <c r="K12" s="15">
        <v>2.2264729575390607E-2</v>
      </c>
      <c r="L12" s="15">
        <v>2.2045020064412668E-2</v>
      </c>
      <c r="M12" s="15">
        <v>2.4370217708361785E-2</v>
      </c>
      <c r="N12" s="15">
        <v>2.4371437329546719E-2</v>
      </c>
      <c r="O12" s="15">
        <v>1.4747584632899713E-2</v>
      </c>
      <c r="P12" s="15">
        <v>2.0211533216270006E-2</v>
      </c>
      <c r="Q12" s="13" t="s">
        <v>8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Y12" s="15">
        <f t="shared" ref="Y12" si="54">I12</f>
        <v>2.0385889807962077E-2</v>
      </c>
      <c r="Z12" s="15">
        <f t="shared" ref="Z12" ca="1" si="55">OFFSET($J12, 0, MATCH(R12,$B$1:$H$1, 0)-1)</f>
        <v>2.0211533216270006E-2</v>
      </c>
      <c r="AA12" s="15">
        <f t="shared" ref="AA12" ca="1" si="56">OFFSET($J12, 0, MATCH(S12,$B$1:$H$1, 0)-1)</f>
        <v>2.2045020064412668E-2</v>
      </c>
      <c r="AB12" s="15">
        <f t="shared" ref="AB12" ca="1" si="57">OFFSET($J12, 0, MATCH(T12,$B$1:$H$1, 0)-1)</f>
        <v>1.4747584632899713E-2</v>
      </c>
      <c r="AC12" s="15">
        <f t="shared" ref="AC12" ca="1" si="58">OFFSET($J12, 0, MATCH(U12,$B$1:$H$1, 0)-1)</f>
        <v>2.4371437329546719E-2</v>
      </c>
      <c r="AD12" s="15">
        <f t="shared" ref="AD12" ca="1" si="59">OFFSET($J12, 0, MATCH(V12,$B$1:$H$1, 0)-1)</f>
        <v>1.809830184823169E-2</v>
      </c>
      <c r="AE12" s="15">
        <f t="shared" ref="AE12" ca="1" si="60">OFFSET($J12, 0, MATCH(W12,$B$1:$H$1, 0)-1)</f>
        <v>2.4370217708361785E-2</v>
      </c>
      <c r="AF12" s="15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4">
        <v>-2.8828690027875581E-3</v>
      </c>
      <c r="J13" s="14">
        <v>-3.9161399012650477E-3</v>
      </c>
      <c r="K13" s="14">
        <v>-2.9719463554296333E-3</v>
      </c>
      <c r="L13" s="14">
        <v>-4.4150110375276164E-3</v>
      </c>
      <c r="M13" s="14">
        <v>-7.0583664605657903E-3</v>
      </c>
      <c r="N13" s="14">
        <v>-4.3388049800360262E-3</v>
      </c>
      <c r="O13" s="14">
        <v>7.213685033369277E-4</v>
      </c>
      <c r="P13" s="14">
        <v>-2.6931321133880637E-3</v>
      </c>
      <c r="Q13" s="1" t="s">
        <v>56</v>
      </c>
      <c r="R13" s="13" t="str">
        <f t="shared" si="1"/>
        <v>Fin</v>
      </c>
      <c r="S13" s="13" t="str">
        <f t="shared" si="2"/>
        <v>Ener</v>
      </c>
      <c r="T13" s="13" t="str">
        <f t="shared" si="3"/>
        <v>Util</v>
      </c>
      <c r="U13" s="13" t="str">
        <f t="shared" si="4"/>
        <v>Bank</v>
      </c>
      <c r="V13" s="13" t="str">
        <f t="shared" si="5"/>
        <v>Cycl</v>
      </c>
      <c r="W13" s="13" t="str">
        <f t="shared" si="6"/>
        <v>Def</v>
      </c>
      <c r="X13" s="13" t="str">
        <f t="shared" si="7"/>
        <v>Infra</v>
      </c>
      <c r="Y13" s="15">
        <f t="shared" ref="Y13:Y14" si="62">I13</f>
        <v>-2.8828690027875581E-3</v>
      </c>
      <c r="Z13" s="15">
        <f t="shared" ref="Z13" ca="1" si="63">OFFSET($J13, 0, MATCH(R13,$B$1:$H$1, 0)-1)</f>
        <v>-2.6931321133880637E-3</v>
      </c>
      <c r="AA13" s="15">
        <f t="shared" ref="AA13" ca="1" si="64">OFFSET($J13, 0, MATCH(S13,$B$1:$H$1, 0)-1)</f>
        <v>-4.4150110375276164E-3</v>
      </c>
      <c r="AB13" s="15">
        <f t="shared" ref="AB13" ca="1" si="65">OFFSET($J13, 0, MATCH(T13,$B$1:$H$1, 0)-1)</f>
        <v>-4.3388049800360262E-3</v>
      </c>
      <c r="AC13" s="15">
        <f t="shared" ref="AC13" ca="1" si="66">OFFSET($J13, 0, MATCH(U13,$B$1:$H$1, 0)-1)</f>
        <v>7.213685033369277E-4</v>
      </c>
      <c r="AD13" s="15">
        <f t="shared" ref="AD13" ca="1" si="67">OFFSET($J13, 0, MATCH(V13,$B$1:$H$1, 0)-1)</f>
        <v>-3.9161399012650477E-3</v>
      </c>
      <c r="AE13" s="15">
        <f t="shared" ref="AE13" ca="1" si="68">OFFSET($J13, 0, MATCH(W13,$B$1:$H$1, 0)-1)</f>
        <v>-2.9719463554296333E-3</v>
      </c>
      <c r="AF13" s="15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4">
        <v>-3.2685759111883428E-4</v>
      </c>
      <c r="J14" s="14">
        <v>-8.6831820633370693E-4</v>
      </c>
      <c r="K14" s="14">
        <v>-1.0731367119853896E-4</v>
      </c>
      <c r="L14" s="14">
        <v>-1.1492696467561125E-2</v>
      </c>
      <c r="M14" s="14">
        <v>-2.0929367960389467E-3</v>
      </c>
      <c r="N14" s="14">
        <v>-1.6187667086412505E-3</v>
      </c>
      <c r="O14" s="14">
        <v>4.2919066382174353E-3</v>
      </c>
      <c r="P14" s="14">
        <v>2.1917313043950948E-4</v>
      </c>
      <c r="Q14" s="13" t="s">
        <v>8</v>
      </c>
      <c r="R14" s="13" t="str">
        <f t="shared" si="1"/>
        <v>Ener</v>
      </c>
      <c r="S14" s="13" t="str">
        <f t="shared" si="2"/>
        <v>Fin</v>
      </c>
      <c r="T14" s="13" t="str">
        <f t="shared" si="3"/>
        <v>Util</v>
      </c>
      <c r="U14" s="13" t="str">
        <f t="shared" si="4"/>
        <v>Bank</v>
      </c>
      <c r="V14" s="13" t="str">
        <f t="shared" si="5"/>
        <v>Cycl</v>
      </c>
      <c r="W14" s="13" t="str">
        <f t="shared" si="6"/>
        <v>Def</v>
      </c>
      <c r="X14" s="13" t="str">
        <f t="shared" si="7"/>
        <v>Infra</v>
      </c>
      <c r="Y14" s="15">
        <f t="shared" si="62"/>
        <v>-3.2685759111883428E-4</v>
      </c>
      <c r="Z14" s="15">
        <f t="shared" ref="Z14" ca="1" si="70">OFFSET($J14, 0, MATCH(R14,$B$1:$H$1, 0)-1)</f>
        <v>-1.1492696467561125E-2</v>
      </c>
      <c r="AA14" s="15">
        <f t="shared" ref="AA14" ca="1" si="71">OFFSET($J14, 0, MATCH(S14,$B$1:$H$1, 0)-1)</f>
        <v>2.1917313043950948E-4</v>
      </c>
      <c r="AB14" s="15">
        <f t="shared" ref="AB14" ca="1" si="72">OFFSET($J14, 0, MATCH(T14,$B$1:$H$1, 0)-1)</f>
        <v>-1.6187667086412505E-3</v>
      </c>
      <c r="AC14" s="15">
        <f t="shared" ref="AC14" ca="1" si="73">OFFSET($J14, 0, MATCH(U14,$B$1:$H$1, 0)-1)</f>
        <v>4.2919066382174353E-3</v>
      </c>
      <c r="AD14" s="15">
        <f t="shared" ref="AD14" ca="1" si="74">OFFSET($J14, 0, MATCH(V14,$B$1:$H$1, 0)-1)</f>
        <v>-8.6831820633370693E-4</v>
      </c>
      <c r="AE14" s="15">
        <f t="shared" ref="AE14" ca="1" si="75">OFFSET($J14, 0, MATCH(W14,$B$1:$H$1, 0)-1)</f>
        <v>-1.0731367119853896E-4</v>
      </c>
      <c r="AF14" s="15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3">
        <v>0.46071658134460441</v>
      </c>
      <c r="C15" s="13">
        <v>0.41400521993637085</v>
      </c>
      <c r="D15" s="13">
        <v>0.57813013195991525</v>
      </c>
      <c r="E15" s="13">
        <v>0.37744467854499797</v>
      </c>
      <c r="F15" s="13">
        <v>0.52648820877075175</v>
      </c>
      <c r="G15" s="13">
        <v>0.49849324226379377</v>
      </c>
      <c r="H15" s="13">
        <v>0.63569018840789793</v>
      </c>
      <c r="I15" s="14">
        <v>-1.1295135957833935E-4</v>
      </c>
      <c r="J15" s="14">
        <v>1.1490521056534142E-3</v>
      </c>
      <c r="K15" s="14">
        <v>-1.3891402311477785E-3</v>
      </c>
      <c r="L15" s="14">
        <v>3.8012396835729323E-3</v>
      </c>
      <c r="M15" s="14">
        <v>-7.8988257287460062E-4</v>
      </c>
      <c r="N15" s="14">
        <v>-3.7518647453533838E-3</v>
      </c>
      <c r="O15" s="14">
        <v>1.8707983156931451E-3</v>
      </c>
      <c r="P15" s="14">
        <v>3.604018792180419E-5</v>
      </c>
      <c r="Q15" s="13" t="s">
        <v>8</v>
      </c>
      <c r="R15" s="13" t="str">
        <f t="shared" si="1"/>
        <v>Fin</v>
      </c>
      <c r="S15" s="13" t="str">
        <f t="shared" si="2"/>
        <v>Ener</v>
      </c>
      <c r="T15" s="13" t="str">
        <f t="shared" si="3"/>
        <v>Util</v>
      </c>
      <c r="U15" s="13" t="str">
        <f t="shared" si="4"/>
        <v>Bank</v>
      </c>
      <c r="V15" s="13" t="str">
        <f t="shared" si="5"/>
        <v>Cycl</v>
      </c>
      <c r="W15" s="13" t="str">
        <f t="shared" si="6"/>
        <v>Def</v>
      </c>
      <c r="X15" s="13" t="str">
        <f t="shared" si="7"/>
        <v>Infra</v>
      </c>
      <c r="Y15" s="15">
        <f t="shared" ref="Y15:Y16" si="77">I15</f>
        <v>-1.1295135957833935E-4</v>
      </c>
      <c r="Z15" s="15">
        <f t="shared" ref="Z15" ca="1" si="78">OFFSET($J15, 0, MATCH(R15,$B$1:$H$1, 0)-1)</f>
        <v>3.604018792180419E-5</v>
      </c>
      <c r="AA15" s="15">
        <f t="shared" ref="AA15" ca="1" si="79">OFFSET($J15, 0, MATCH(S15,$B$1:$H$1, 0)-1)</f>
        <v>3.8012396835729323E-3</v>
      </c>
      <c r="AB15" s="15">
        <f t="shared" ref="AB15" ca="1" si="80">OFFSET($J15, 0, MATCH(T15,$B$1:$H$1, 0)-1)</f>
        <v>-3.7518647453533838E-3</v>
      </c>
      <c r="AC15" s="15">
        <f t="shared" ref="AC15" ca="1" si="81">OFFSET($J15, 0, MATCH(U15,$B$1:$H$1, 0)-1)</f>
        <v>1.8707983156931451E-3</v>
      </c>
      <c r="AD15" s="15">
        <f t="shared" ref="AD15" ca="1" si="82">OFFSET($J15, 0, MATCH(V15,$B$1:$H$1, 0)-1)</f>
        <v>1.1490521056534142E-3</v>
      </c>
      <c r="AE15" s="15">
        <f t="shared" ref="AE15" ca="1" si="83">OFFSET($J15, 0, MATCH(W15,$B$1:$H$1, 0)-1)</f>
        <v>-1.3891402311477785E-3</v>
      </c>
      <c r="AF15" s="15">
        <f t="shared" ref="AF15" ca="1" si="84">OFFSET($J15, 0, MATCH(X15,$B$1:$H$1, 0)-1)</f>
        <v>-7.8988257287460062E-4</v>
      </c>
    </row>
    <row r="16" spans="1:32" x14ac:dyDescent="0.2">
      <c r="A16" s="2">
        <v>45809</v>
      </c>
      <c r="B16" s="1">
        <v>0.43844069242477401</v>
      </c>
      <c r="C16" s="1">
        <v>0.39885711073875418</v>
      </c>
      <c r="D16" s="1">
        <v>0.65557721853256223</v>
      </c>
      <c r="E16" s="1">
        <v>0.45452868342399599</v>
      </c>
      <c r="F16" s="1">
        <v>0.51073849201202381</v>
      </c>
      <c r="G16" s="1">
        <v>0.49949944019317644</v>
      </c>
      <c r="H16" s="1">
        <v>0.74071384668350204</v>
      </c>
      <c r="I16" s="15">
        <v>1.8686643479295162E-2</v>
      </c>
      <c r="J16" s="15">
        <v>1.8576178551019451E-2</v>
      </c>
      <c r="K16" s="15">
        <v>1.9218216746560879E-2</v>
      </c>
      <c r="L16" s="15">
        <v>2.4000409388646116E-2</v>
      </c>
      <c r="M16" s="15">
        <v>1.6096832177379783E-2</v>
      </c>
      <c r="N16" s="15">
        <v>2.2413576868145935E-2</v>
      </c>
      <c r="O16" s="15">
        <v>1.535873010829869E-2</v>
      </c>
      <c r="P16" s="15">
        <v>1.963036199009971E-2</v>
      </c>
      <c r="Q16" s="13" t="s">
        <v>57</v>
      </c>
      <c r="R16" s="13" t="str">
        <f t="shared" si="1"/>
        <v>Fin</v>
      </c>
      <c r="S16" s="13" t="str">
        <f t="shared" si="2"/>
        <v>Ener</v>
      </c>
      <c r="T16" s="13" t="str">
        <f t="shared" si="3"/>
        <v>Util</v>
      </c>
      <c r="U16" s="13" t="str">
        <f t="shared" si="4"/>
        <v>Bank</v>
      </c>
      <c r="V16" s="13" t="str">
        <f t="shared" si="5"/>
        <v>Infra</v>
      </c>
      <c r="W16" s="13" t="str">
        <f t="shared" si="6"/>
        <v>Cycl</v>
      </c>
      <c r="X16" s="13" t="str">
        <f t="shared" si="7"/>
        <v>Def</v>
      </c>
      <c r="Y16" s="15">
        <f t="shared" si="77"/>
        <v>1.8686643479295162E-2</v>
      </c>
      <c r="Z16" s="15">
        <f t="shared" ref="Z16" ca="1" si="85">OFFSET($J16, 0, MATCH(R16,$B$1:$H$1, 0)-1)</f>
        <v>1.963036199009971E-2</v>
      </c>
      <c r="AA16" s="15">
        <f t="shared" ref="AA16" ca="1" si="86">OFFSET($J16, 0, MATCH(S16,$B$1:$H$1, 0)-1)</f>
        <v>2.4000409388646116E-2</v>
      </c>
      <c r="AB16" s="15">
        <f t="shared" ref="AB16" ca="1" si="87">OFFSET($J16, 0, MATCH(T16,$B$1:$H$1, 0)-1)</f>
        <v>2.2413576868145935E-2</v>
      </c>
      <c r="AC16" s="15">
        <f t="shared" ref="AC16" ca="1" si="88">OFFSET($J16, 0, MATCH(U16,$B$1:$H$1, 0)-1)</f>
        <v>1.535873010829869E-2</v>
      </c>
      <c r="AD16" s="15">
        <f t="shared" ref="AD16" ca="1" si="89">OFFSET($J16, 0, MATCH(V16,$B$1:$H$1, 0)-1)</f>
        <v>1.6096832177379783E-2</v>
      </c>
      <c r="AE16" s="15">
        <f t="shared" ref="AE16" ca="1" si="90">OFFSET($J16, 0, MATCH(W16,$B$1:$H$1, 0)-1)</f>
        <v>1.8576178551019451E-2</v>
      </c>
      <c r="AF16" s="15">
        <f t="shared" ref="AF16" ca="1" si="91">OFFSET($J16, 0, MATCH(X16,$B$1:$H$1, 0)-1)</f>
        <v>1.9218216746560879E-2</v>
      </c>
    </row>
    <row r="17" spans="1:32" x14ac:dyDescent="0.2">
      <c r="A17" s="2">
        <v>45839</v>
      </c>
      <c r="B17" s="13">
        <v>0.58606310685475671</v>
      </c>
      <c r="C17" s="13">
        <v>0.43363453944524127</v>
      </c>
      <c r="D17" s="13">
        <v>0.56613545616467797</v>
      </c>
      <c r="E17" s="13">
        <v>0.42621360222498567</v>
      </c>
      <c r="F17" s="13">
        <v>0.32932185133298231</v>
      </c>
      <c r="G17" s="13">
        <v>0.49795239170392369</v>
      </c>
      <c r="H17" s="13">
        <v>0.46973918875058535</v>
      </c>
      <c r="R17" s="13" t="str">
        <f t="shared" si="1"/>
        <v>Cycl</v>
      </c>
      <c r="S17" s="13" t="str">
        <f t="shared" si="2"/>
        <v>Ener</v>
      </c>
      <c r="T17" s="13" t="str">
        <f t="shared" si="3"/>
        <v>Bank</v>
      </c>
      <c r="U17" s="13" t="str">
        <f t="shared" si="4"/>
        <v>Fin</v>
      </c>
      <c r="V17" s="13" t="str">
        <f t="shared" si="5"/>
        <v>Def</v>
      </c>
      <c r="W17" s="13" t="str">
        <f t="shared" si="6"/>
        <v>Infra</v>
      </c>
      <c r="X17" s="13" t="str">
        <f t="shared" si="7"/>
        <v>Util</v>
      </c>
      <c r="Z17" s="15">
        <f ca="1">OFFSET($B17, 0, MATCH(R17,$B$1:$H$1, 0)-1)</f>
        <v>0.58606310685475671</v>
      </c>
      <c r="AA17" s="15">
        <f t="shared" ref="AA17" ca="1" si="92">OFFSET($B17, 0, MATCH(S17,$B$1:$H$1, 0)-1)</f>
        <v>0.56613545616467797</v>
      </c>
      <c r="AB17" s="15">
        <f t="shared" ref="AB17" ca="1" si="93">OFFSET($B17, 0, MATCH(T17,$B$1:$H$1, 0)-1)</f>
        <v>0.49795239170392369</v>
      </c>
      <c r="AC17" s="15">
        <f t="shared" ref="AC17" ca="1" si="94">OFFSET($B17, 0, MATCH(U17,$B$1:$H$1, 0)-1)</f>
        <v>0.46973918875058535</v>
      </c>
      <c r="AD17" s="15">
        <f t="shared" ref="AD17" ca="1" si="95">OFFSET($B17, 0, MATCH(V17,$B$1:$H$1, 0)-1)</f>
        <v>0.43363453944524127</v>
      </c>
      <c r="AE17" s="15">
        <f t="shared" ref="AE17" ca="1" si="96">OFFSET($B17, 0, MATCH(W17,$B$1:$H$1, 0)-1)</f>
        <v>0.42621360222498567</v>
      </c>
      <c r="AF17" s="15">
        <f t="shared" ref="AF17" ca="1" si="97">OFFSET($B17, 0, MATCH(X17,$B$1:$H$1, 0)-1)</f>
        <v>0.32932185133298231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2025-07-03T05:42:33Z</dcterms:modified>
</cp:coreProperties>
</file>