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130.210\채권운용부문\FMVC\Monthly QIS\making_files\SC_2408\"/>
    </mc:Choice>
  </mc:AlternateContent>
  <bookViews>
    <workbookView xWindow="0" yWindow="0" windowWidth="28800" windowHeight="12255" activeTab="4"/>
  </bookViews>
  <sheets>
    <sheet name="GAgg1" sheetId="2" r:id="rId1"/>
    <sheet name="GAgg2" sheetId="3" r:id="rId2"/>
    <sheet name="GAgg3" sheetId="4" r:id="rId3"/>
    <sheet name="GAgg4" sheetId="5" r:id="rId4"/>
    <sheet name="USIGSector" sheetId="1" r:id="rId5"/>
  </sheet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8" i="1" l="1"/>
  <c r="AE8" i="1"/>
  <c r="AD8" i="1"/>
  <c r="AC8" i="1"/>
  <c r="AB8" i="1"/>
  <c r="AA8" i="1"/>
  <c r="Z8" i="1"/>
  <c r="Y8" i="1"/>
  <c r="X9" i="1"/>
  <c r="W9" i="1"/>
  <c r="V9" i="1"/>
  <c r="U9" i="1"/>
  <c r="T9" i="1"/>
  <c r="S9" i="1"/>
  <c r="R9" i="1"/>
  <c r="AF9" i="1"/>
  <c r="AE9" i="1"/>
  <c r="AD9" i="1"/>
  <c r="AC9" i="1"/>
  <c r="AB9" i="1"/>
  <c r="AA9" i="1"/>
  <c r="Z9" i="1"/>
  <c r="J8" i="3" l="1"/>
  <c r="I8" i="3"/>
  <c r="H8" i="3"/>
  <c r="S8" i="4"/>
  <c r="R8" i="4"/>
  <c r="Q8" i="4"/>
  <c r="P8" i="4"/>
  <c r="O8" i="4"/>
  <c r="N8" i="4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V9" i="5"/>
  <c r="AC9" i="5" s="1"/>
  <c r="U9" i="5"/>
  <c r="AB9" i="5" s="1"/>
  <c r="T9" i="5"/>
  <c r="AA9" i="5" s="1"/>
  <c r="S9" i="5"/>
  <c r="Z9" i="5" s="1"/>
  <c r="R9" i="5"/>
  <c r="Y9" i="5" s="1"/>
  <c r="Q9" i="5"/>
  <c r="X9" i="5" s="1"/>
  <c r="P9" i="5"/>
  <c r="W9" i="5" s="1"/>
  <c r="M9" i="3"/>
  <c r="L9" i="3"/>
  <c r="K9" i="3"/>
  <c r="Y9" i="2"/>
  <c r="X9" i="2"/>
  <c r="W9" i="2"/>
  <c r="V9" i="2"/>
  <c r="U9" i="2"/>
  <c r="T9" i="2"/>
  <c r="Y9" i="4"/>
  <c r="X9" i="4"/>
  <c r="W9" i="4"/>
  <c r="V9" i="4"/>
  <c r="U9" i="4"/>
  <c r="T9" i="4"/>
  <c r="S9" i="4"/>
  <c r="R9" i="4"/>
  <c r="Q9" i="4"/>
  <c r="P9" i="4"/>
  <c r="O9" i="4"/>
  <c r="N9" i="4"/>
  <c r="M8" i="3"/>
  <c r="L8" i="3"/>
  <c r="K8" i="3"/>
  <c r="J9" i="3"/>
  <c r="I9" i="3"/>
  <c r="H9" i="3"/>
  <c r="S8" i="2"/>
  <c r="R8" i="2"/>
  <c r="Q8" i="2"/>
  <c r="W8" i="2" s="1"/>
  <c r="P8" i="2"/>
  <c r="V8" i="2" s="1"/>
  <c r="O8" i="2"/>
  <c r="U8" i="2" s="1"/>
  <c r="N8" i="2"/>
  <c r="T8" i="2" s="1"/>
  <c r="S9" i="2"/>
  <c r="R9" i="2"/>
  <c r="Q9" i="2"/>
  <c r="P9" i="2"/>
  <c r="O9" i="2"/>
  <c r="N9" i="2"/>
  <c r="Y8" i="2"/>
  <c r="X8" i="2"/>
  <c r="AF7" i="1" l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X8" i="1"/>
  <c r="W8" i="1"/>
  <c r="V8" i="1"/>
  <c r="U8" i="1"/>
  <c r="T8" i="1"/>
  <c r="S8" i="1"/>
  <c r="R8" i="1"/>
  <c r="AC7" i="5" l="1"/>
  <c r="AB7" i="5"/>
  <c r="AA7" i="5"/>
  <c r="Z7" i="5"/>
  <c r="Y7" i="5"/>
  <c r="X7" i="5"/>
  <c r="W7" i="5"/>
  <c r="V7" i="5"/>
  <c r="U7" i="5"/>
  <c r="T7" i="5"/>
  <c r="S7" i="5"/>
  <c r="R7" i="5"/>
  <c r="Q7" i="5"/>
  <c r="P7" i="5"/>
  <c r="Y7" i="4"/>
  <c r="X7" i="4"/>
  <c r="W7" i="4"/>
  <c r="V7" i="4"/>
  <c r="U7" i="4"/>
  <c r="T7" i="4"/>
  <c r="S7" i="4"/>
  <c r="R7" i="4"/>
  <c r="Q7" i="4"/>
  <c r="P7" i="4"/>
  <c r="O7" i="4"/>
  <c r="N7" i="4"/>
  <c r="Y8" i="4"/>
  <c r="X8" i="4"/>
  <c r="W8" i="4"/>
  <c r="V8" i="4"/>
  <c r="U8" i="4"/>
  <c r="T8" i="4"/>
  <c r="M7" i="3"/>
  <c r="L7" i="3"/>
  <c r="K7" i="3"/>
  <c r="J7" i="3"/>
  <c r="I7" i="3"/>
  <c r="H7" i="3"/>
  <c r="S7" i="2"/>
  <c r="R7" i="2"/>
  <c r="Q7" i="2"/>
  <c r="W7" i="2" s="1"/>
  <c r="P7" i="2"/>
  <c r="V7" i="2" s="1"/>
  <c r="O7" i="2"/>
  <c r="U7" i="2" s="1"/>
  <c r="N7" i="2"/>
  <c r="T7" i="2" s="1"/>
  <c r="Y7" i="2"/>
  <c r="X7" i="2"/>
  <c r="M6" i="3" l="1"/>
  <c r="L6" i="3"/>
  <c r="K6" i="3"/>
  <c r="Y6" i="2"/>
  <c r="X6" i="2"/>
  <c r="W6" i="2"/>
  <c r="V6" i="2"/>
  <c r="U6" i="2"/>
  <c r="T6" i="2"/>
  <c r="W3" i="5" l="1"/>
  <c r="V6" i="5"/>
  <c r="AC6" i="5" s="1"/>
  <c r="U6" i="5"/>
  <c r="AB6" i="5" s="1"/>
  <c r="T6" i="5"/>
  <c r="AA6" i="5" s="1"/>
  <c r="S6" i="5"/>
  <c r="Z6" i="5" s="1"/>
  <c r="R6" i="5"/>
  <c r="Y6" i="5" s="1"/>
  <c r="Q6" i="5"/>
  <c r="X6" i="5" s="1"/>
  <c r="P6" i="5"/>
  <c r="W6" i="5" s="1"/>
  <c r="V5" i="5"/>
  <c r="AC5" i="5" s="1"/>
  <c r="U5" i="5"/>
  <c r="AB5" i="5" s="1"/>
  <c r="T5" i="5"/>
  <c r="AA5" i="5" s="1"/>
  <c r="S5" i="5"/>
  <c r="Z5" i="5" s="1"/>
  <c r="R5" i="5"/>
  <c r="Y5" i="5" s="1"/>
  <c r="Q5" i="5"/>
  <c r="X5" i="5" s="1"/>
  <c r="P5" i="5"/>
  <c r="W5" i="5" s="1"/>
  <c r="V4" i="5"/>
  <c r="AC4" i="5" s="1"/>
  <c r="U4" i="5"/>
  <c r="AB4" i="5" s="1"/>
  <c r="T4" i="5"/>
  <c r="AA4" i="5" s="1"/>
  <c r="S4" i="5"/>
  <c r="Z4" i="5" s="1"/>
  <c r="R4" i="5"/>
  <c r="Y4" i="5" s="1"/>
  <c r="Q4" i="5"/>
  <c r="X4" i="5" s="1"/>
  <c r="P4" i="5"/>
  <c r="W4" i="5" s="1"/>
  <c r="V3" i="5"/>
  <c r="AC3" i="5" s="1"/>
  <c r="U3" i="5"/>
  <c r="AB3" i="5" s="1"/>
  <c r="T3" i="5"/>
  <c r="AA3" i="5" s="1"/>
  <c r="S3" i="5"/>
  <c r="Z3" i="5" s="1"/>
  <c r="R3" i="5"/>
  <c r="Y3" i="5" s="1"/>
  <c r="Q3" i="5"/>
  <c r="X3" i="5" s="1"/>
  <c r="P3" i="5"/>
  <c r="V2" i="5"/>
  <c r="AC2" i="5" s="1"/>
  <c r="U2" i="5"/>
  <c r="AB2" i="5" s="1"/>
  <c r="T2" i="5"/>
  <c r="AA2" i="5" s="1"/>
  <c r="S2" i="5"/>
  <c r="Z2" i="5" s="1"/>
  <c r="R2" i="5"/>
  <c r="Y2" i="5" s="1"/>
  <c r="Q2" i="5"/>
  <c r="X2" i="5" s="1"/>
  <c r="P2" i="5"/>
  <c r="W2" i="5" s="1"/>
  <c r="S6" i="4"/>
  <c r="Y6" i="4" s="1"/>
  <c r="R6" i="4"/>
  <c r="X6" i="4" s="1"/>
  <c r="Q6" i="4"/>
  <c r="W6" i="4" s="1"/>
  <c r="P6" i="4"/>
  <c r="V6" i="4" s="1"/>
  <c r="O6" i="4"/>
  <c r="U6" i="4" s="1"/>
  <c r="N6" i="4"/>
  <c r="T6" i="4" s="1"/>
  <c r="S5" i="4"/>
  <c r="Y5" i="4" s="1"/>
  <c r="R5" i="4"/>
  <c r="X5" i="4" s="1"/>
  <c r="Q5" i="4"/>
  <c r="W5" i="4" s="1"/>
  <c r="P5" i="4"/>
  <c r="V5" i="4" s="1"/>
  <c r="O5" i="4"/>
  <c r="U5" i="4" s="1"/>
  <c r="N5" i="4"/>
  <c r="T5" i="4" s="1"/>
  <c r="S4" i="4"/>
  <c r="Y4" i="4" s="1"/>
  <c r="R4" i="4"/>
  <c r="X4" i="4" s="1"/>
  <c r="Q4" i="4"/>
  <c r="W4" i="4" s="1"/>
  <c r="P4" i="4"/>
  <c r="V4" i="4" s="1"/>
  <c r="O4" i="4"/>
  <c r="U4" i="4" s="1"/>
  <c r="N4" i="4"/>
  <c r="T4" i="4" s="1"/>
  <c r="S3" i="4"/>
  <c r="Y3" i="4" s="1"/>
  <c r="R3" i="4"/>
  <c r="X3" i="4" s="1"/>
  <c r="Q3" i="4"/>
  <c r="W3" i="4" s="1"/>
  <c r="P3" i="4"/>
  <c r="V3" i="4" s="1"/>
  <c r="O3" i="4"/>
  <c r="U3" i="4" s="1"/>
  <c r="N3" i="4"/>
  <c r="T3" i="4" s="1"/>
  <c r="S2" i="4"/>
  <c r="Y2" i="4" s="1"/>
  <c r="R2" i="4"/>
  <c r="X2" i="4" s="1"/>
  <c r="Q2" i="4"/>
  <c r="W2" i="4" s="1"/>
  <c r="P2" i="4"/>
  <c r="V2" i="4" s="1"/>
  <c r="O2" i="4"/>
  <c r="U2" i="4" s="1"/>
  <c r="N2" i="4"/>
  <c r="T2" i="4" s="1"/>
  <c r="M5" i="3"/>
  <c r="L5" i="3"/>
  <c r="K5" i="3"/>
  <c r="M4" i="3"/>
  <c r="L4" i="3"/>
  <c r="K4" i="3"/>
  <c r="M3" i="3"/>
  <c r="L3" i="3"/>
  <c r="K3" i="3"/>
  <c r="M2" i="3"/>
  <c r="L2" i="3"/>
  <c r="K2" i="3"/>
  <c r="H3" i="3"/>
  <c r="I3" i="3"/>
  <c r="J3" i="3"/>
  <c r="H4" i="3"/>
  <c r="I4" i="3"/>
  <c r="J4" i="3"/>
  <c r="H5" i="3"/>
  <c r="I5" i="3"/>
  <c r="J5" i="3"/>
  <c r="H6" i="3"/>
  <c r="I6" i="3"/>
  <c r="J6" i="3"/>
  <c r="J2" i="3"/>
  <c r="I2" i="3"/>
  <c r="H2" i="3"/>
  <c r="Y5" i="2"/>
  <c r="X5" i="2"/>
  <c r="W5" i="2"/>
  <c r="V5" i="2"/>
  <c r="U5" i="2"/>
  <c r="T5" i="2"/>
  <c r="Y4" i="2"/>
  <c r="X4" i="2"/>
  <c r="W4" i="2"/>
  <c r="V4" i="2"/>
  <c r="U4" i="2"/>
  <c r="T4" i="2"/>
  <c r="Y3" i="2"/>
  <c r="X3" i="2"/>
  <c r="W3" i="2"/>
  <c r="V3" i="2"/>
  <c r="U3" i="2"/>
  <c r="T3" i="2"/>
  <c r="Y2" i="2"/>
  <c r="X2" i="2"/>
  <c r="W2" i="2"/>
  <c r="V2" i="2"/>
  <c r="U2" i="2"/>
  <c r="T2" i="2"/>
  <c r="S6" i="2"/>
  <c r="R6" i="2"/>
  <c r="Q6" i="2"/>
  <c r="P6" i="2"/>
  <c r="O6" i="2"/>
  <c r="N6" i="2"/>
  <c r="N3" i="2"/>
  <c r="O3" i="2"/>
  <c r="P3" i="2"/>
  <c r="Q3" i="2"/>
  <c r="R3" i="2"/>
  <c r="S3" i="2"/>
  <c r="N4" i="2"/>
  <c r="O4" i="2"/>
  <c r="P4" i="2"/>
  <c r="Q4" i="2"/>
  <c r="R4" i="2"/>
  <c r="S4" i="2"/>
  <c r="N5" i="2"/>
  <c r="O5" i="2"/>
  <c r="P5" i="2"/>
  <c r="Q5" i="2"/>
  <c r="R5" i="2"/>
  <c r="S5" i="2"/>
  <c r="S2" i="2"/>
  <c r="R2" i="2"/>
  <c r="Q2" i="2"/>
  <c r="P2" i="2"/>
  <c r="O2" i="2"/>
  <c r="N2" i="2"/>
  <c r="Y6" i="1" l="1"/>
  <c r="Y5" i="1"/>
  <c r="Y4" i="1"/>
  <c r="Y3" i="1"/>
  <c r="Y2" i="1"/>
  <c r="AE4" i="1"/>
  <c r="R3" i="1"/>
  <c r="Z3" i="1" s="1"/>
  <c r="S3" i="1"/>
  <c r="AA3" i="1" s="1"/>
  <c r="T3" i="1"/>
  <c r="AB3" i="1" s="1"/>
  <c r="U3" i="1"/>
  <c r="AC3" i="1" s="1"/>
  <c r="V3" i="1"/>
  <c r="AD3" i="1" s="1"/>
  <c r="W3" i="1"/>
  <c r="AE3" i="1" s="1"/>
  <c r="X3" i="1"/>
  <c r="AF3" i="1" s="1"/>
  <c r="R4" i="1"/>
  <c r="Z4" i="1" s="1"/>
  <c r="S4" i="1"/>
  <c r="AA4" i="1" s="1"/>
  <c r="T4" i="1"/>
  <c r="AB4" i="1" s="1"/>
  <c r="U4" i="1"/>
  <c r="AC4" i="1" s="1"/>
  <c r="V4" i="1"/>
  <c r="AD4" i="1" s="1"/>
  <c r="W4" i="1"/>
  <c r="X4" i="1"/>
  <c r="AF4" i="1" s="1"/>
  <c r="R5" i="1"/>
  <c r="Z5" i="1" s="1"/>
  <c r="S5" i="1"/>
  <c r="AA5" i="1" s="1"/>
  <c r="T5" i="1"/>
  <c r="AB5" i="1" s="1"/>
  <c r="U5" i="1"/>
  <c r="AC5" i="1" s="1"/>
  <c r="V5" i="1"/>
  <c r="AD5" i="1" s="1"/>
  <c r="W5" i="1"/>
  <c r="AE5" i="1" s="1"/>
  <c r="X5" i="1"/>
  <c r="AF5" i="1" s="1"/>
  <c r="R6" i="1"/>
  <c r="Z6" i="1" s="1"/>
  <c r="S6" i="1"/>
  <c r="AA6" i="1" s="1"/>
  <c r="T6" i="1"/>
  <c r="AB6" i="1" s="1"/>
  <c r="U6" i="1"/>
  <c r="AC6" i="1" s="1"/>
  <c r="V6" i="1"/>
  <c r="AD6" i="1" s="1"/>
  <c r="W6" i="1"/>
  <c r="AE6" i="1" s="1"/>
  <c r="X6" i="1"/>
  <c r="AF6" i="1" s="1"/>
  <c r="X2" i="1"/>
  <c r="AF2" i="1" s="1"/>
  <c r="W2" i="1"/>
  <c r="AE2" i="1" s="1"/>
  <c r="V2" i="1"/>
  <c r="AD2" i="1" s="1"/>
  <c r="U2" i="1"/>
  <c r="AC2" i="1" s="1"/>
  <c r="T2" i="1"/>
  <c r="AB2" i="1" s="1"/>
  <c r="S2" i="1"/>
  <c r="AA2" i="1" s="1"/>
  <c r="R2" i="1"/>
  <c r="Z2" i="1" s="1"/>
</calcChain>
</file>

<file path=xl/sharedStrings.xml><?xml version="1.0" encoding="utf-8"?>
<sst xmlns="http://schemas.openxmlformats.org/spreadsheetml/2006/main" count="131" uniqueCount="55">
  <si>
    <t>DATE</t>
    <phoneticPr fontId="1" type="noConversion"/>
  </si>
  <si>
    <t>Ret01</t>
    <phoneticPr fontId="1" type="noConversion"/>
  </si>
  <si>
    <t>Ret02</t>
    <phoneticPr fontId="1" type="noConversion"/>
  </si>
  <si>
    <t>Ret03</t>
  </si>
  <si>
    <t>Ret04</t>
  </si>
  <si>
    <t>Ret05</t>
  </si>
  <si>
    <t>Ret06</t>
  </si>
  <si>
    <t>Ret07</t>
  </si>
  <si>
    <t>BM</t>
    <phoneticPr fontId="1" type="noConversion"/>
  </si>
  <si>
    <t>Fret01</t>
    <phoneticPr fontId="1" type="noConversion"/>
  </si>
  <si>
    <t>Fret02</t>
    <phoneticPr fontId="1" type="noConversion"/>
  </si>
  <si>
    <t>Fret03</t>
  </si>
  <si>
    <t>Fret04</t>
  </si>
  <si>
    <t>Fret05</t>
  </si>
  <si>
    <t>Fret06</t>
  </si>
  <si>
    <t>Fret07</t>
  </si>
  <si>
    <t>Fret00</t>
    <phoneticPr fontId="1" type="noConversion"/>
  </si>
  <si>
    <t>Label00</t>
    <phoneticPr fontId="1" type="noConversion"/>
  </si>
  <si>
    <t>Label01</t>
    <phoneticPr fontId="1" type="noConversion"/>
  </si>
  <si>
    <t>Label02</t>
    <phoneticPr fontId="1" type="noConversion"/>
  </si>
  <si>
    <t>Label03</t>
    <phoneticPr fontId="1" type="noConversion"/>
  </si>
  <si>
    <t>Label04</t>
    <phoneticPr fontId="1" type="noConversion"/>
  </si>
  <si>
    <t>Label05</t>
    <phoneticPr fontId="1" type="noConversion"/>
  </si>
  <si>
    <t>Label06</t>
    <phoneticPr fontId="1" type="noConversion"/>
  </si>
  <si>
    <t>Label07</t>
    <phoneticPr fontId="1" type="noConversion"/>
  </si>
  <si>
    <t>US</t>
    <phoneticPr fontId="1" type="noConversion"/>
  </si>
  <si>
    <t>China</t>
    <phoneticPr fontId="1" type="noConversion"/>
  </si>
  <si>
    <t>Ret01</t>
  </si>
  <si>
    <t>Ret02</t>
  </si>
  <si>
    <t>EUR</t>
    <phoneticPr fontId="1" type="noConversion"/>
  </si>
  <si>
    <t>UK</t>
    <phoneticPr fontId="1" type="noConversion"/>
  </si>
  <si>
    <t>APAC</t>
    <phoneticPr fontId="1" type="noConversion"/>
  </si>
  <si>
    <t>EM</t>
    <phoneticPr fontId="1" type="noConversion"/>
  </si>
  <si>
    <t>Tsy</t>
    <phoneticPr fontId="5" type="noConversion"/>
  </si>
  <si>
    <t>Corp</t>
    <phoneticPr fontId="5" type="noConversion"/>
  </si>
  <si>
    <t>MBS</t>
    <phoneticPr fontId="5" type="noConversion"/>
  </si>
  <si>
    <t>HY</t>
    <phoneticPr fontId="1" type="noConversion"/>
  </si>
  <si>
    <t>CB</t>
    <phoneticPr fontId="1" type="noConversion"/>
  </si>
  <si>
    <t>FRN</t>
    <phoneticPr fontId="1" type="noConversion"/>
  </si>
  <si>
    <t>Ret07</t>
    <phoneticPr fontId="1" type="noConversion"/>
  </si>
  <si>
    <t>장기</t>
    <phoneticPr fontId="1" type="noConversion"/>
  </si>
  <si>
    <t>중기</t>
    <phoneticPr fontId="1" type="noConversion"/>
  </si>
  <si>
    <t>단기</t>
    <phoneticPr fontId="1" type="noConversion"/>
  </si>
  <si>
    <t>지방정부</t>
    <phoneticPr fontId="1" type="noConversion"/>
  </si>
  <si>
    <t>TIPS</t>
    <phoneticPr fontId="1" type="noConversion"/>
  </si>
  <si>
    <t>초단기</t>
    <phoneticPr fontId="1" type="noConversion"/>
  </si>
  <si>
    <t>중단기</t>
    <phoneticPr fontId="1" type="noConversion"/>
  </si>
  <si>
    <t>초장기</t>
    <phoneticPr fontId="1" type="noConversion"/>
  </si>
  <si>
    <t>Cycl</t>
    <phoneticPr fontId="1" type="noConversion"/>
  </si>
  <si>
    <t>Def</t>
    <phoneticPr fontId="1" type="noConversion"/>
  </si>
  <si>
    <t>Ener</t>
    <phoneticPr fontId="1" type="noConversion"/>
  </si>
  <si>
    <t>Infra</t>
    <phoneticPr fontId="1" type="noConversion"/>
  </si>
  <si>
    <t>Util</t>
    <phoneticPr fontId="1" type="noConversion"/>
  </si>
  <si>
    <t>Bank</t>
    <phoneticPr fontId="1" type="noConversion"/>
  </si>
  <si>
    <t>Fin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</si>
</sst>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KoPub돋움체_Pro Light"/>
      <family val="2"/>
      <charset val="129"/>
    </font>
    <font>
      <sz val="8"/>
      <name val="KoPub돋움체_Pro Light"/>
      <family val="2"/>
      <charset val="129"/>
    </font>
    <font>
      <sz val="10"/>
      <color theme="1"/>
      <name val="KoPub돋움체_Pro Light"/>
      <family val="2"/>
      <charset val="129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10" fontId="3" fillId="0" borderId="0" xfId="0" applyNumberFormat="1" applyFont="1">
      <alignment vertical="center"/>
    </xf>
    <xf numFmtId="0" fontId="4" fillId="0" borderId="0" xfId="0" applyFont="1">
      <alignment vertical="center"/>
    </xf>
    <xf numFmtId="14" fontId="4" fillId="0" borderId="0" xfId="0" applyNumberFormat="1" applyFont="1">
      <alignment vertical="center"/>
    </xf>
    <xf numFmtId="10" fontId="4" fillId="0" borderId="0" xfId="0" applyNumberFormat="1" applyFont="1">
      <alignment vertical="center"/>
    </xf>
    <xf numFmtId="0" fontId="4" fillId="0" borderId="0" xfId="0" applyNumberFormat="1" applyFont="1">
      <alignment vertical="center"/>
    </xf>
    <xf numFmtId="10" fontId="4" fillId="0" borderId="0" xfId="1" applyNumberFormat="1" applyFont="1">
      <alignment vertical="center"/>
    </xf>
    <xf numFmtId="0" fontId="4" fillId="0" borderId="0" xfId="0" applyFont="1" applyAlignment="1"/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workbookViewId="0">
      <selection activeCell="Y9" sqref="Y9"/>
    </sheetView>
  </sheetViews>
  <sheetFormatPr defaultRowHeight="12" x14ac:dyDescent="0.2"/>
  <cols>
    <col min="1" max="1" width="11.28515625" style="4" bestFit="1" customWidth="1"/>
    <col min="2" max="7" width="9.140625" style="4"/>
    <col min="8" max="13" width="9.140625" style="8"/>
    <col min="14" max="16384" width="9.140625" style="4"/>
  </cols>
  <sheetData>
    <row r="1" spans="1:25" x14ac:dyDescent="0.2">
      <c r="A1" s="4" t="s">
        <v>0</v>
      </c>
      <c r="B1" s="4" t="s">
        <v>25</v>
      </c>
      <c r="C1" s="4" t="s">
        <v>29</v>
      </c>
      <c r="D1" s="4" t="s">
        <v>30</v>
      </c>
      <c r="E1" s="4" t="s">
        <v>26</v>
      </c>
      <c r="F1" s="4" t="s">
        <v>31</v>
      </c>
      <c r="G1" s="4" t="s">
        <v>32</v>
      </c>
      <c r="H1" s="8" t="s">
        <v>27</v>
      </c>
      <c r="I1" s="8" t="s">
        <v>28</v>
      </c>
      <c r="J1" s="8" t="s">
        <v>3</v>
      </c>
      <c r="K1" s="8" t="s">
        <v>4</v>
      </c>
      <c r="L1" s="8" t="s">
        <v>5</v>
      </c>
      <c r="M1" s="8" t="s">
        <v>6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9</v>
      </c>
      <c r="U1" s="4" t="s">
        <v>10</v>
      </c>
      <c r="V1" s="4" t="s">
        <v>11</v>
      </c>
      <c r="W1" s="4" t="s">
        <v>12</v>
      </c>
      <c r="X1" s="4" t="s">
        <v>13</v>
      </c>
      <c r="Y1" s="4" t="s">
        <v>14</v>
      </c>
    </row>
    <row r="2" spans="1:25" x14ac:dyDescent="0.2">
      <c r="A2" s="5">
        <v>45383</v>
      </c>
      <c r="B2" s="7">
        <v>2</v>
      </c>
      <c r="C2" s="7">
        <v>5</v>
      </c>
      <c r="D2" s="7">
        <v>3</v>
      </c>
      <c r="E2" s="7">
        <v>1</v>
      </c>
      <c r="F2" s="7">
        <v>4</v>
      </c>
      <c r="G2" s="7">
        <v>6</v>
      </c>
      <c r="H2" s="8">
        <v>-2.526069465744929E-2</v>
      </c>
      <c r="I2" s="8">
        <v>-1.3207978075517768E-2</v>
      </c>
      <c r="J2" s="8">
        <v>-2.7779108194836866E-2</v>
      </c>
      <c r="K2" s="8">
        <v>6.7929517631355463E-3</v>
      </c>
      <c r="L2" s="8">
        <v>-2.7675818875235736E-3</v>
      </c>
      <c r="M2" s="8">
        <v>-1.9623721527057825E-2</v>
      </c>
      <c r="N2" s="4" t="str">
        <f>INDEX($B$1:$G$1, MATCH(SMALL($B2:$G2, 1), $B2:$G2, 0))</f>
        <v>China</v>
      </c>
      <c r="O2" s="4" t="str">
        <f>INDEX($B$1:$G$1, MATCH(SMALL($B2:$G2, 2), $B2:$G2, 0))</f>
        <v>US</v>
      </c>
      <c r="P2" s="4" t="str">
        <f>INDEX($B$1:$G$1, MATCH(SMALL($B2:$G2, 3), $B2:$G2, 0))</f>
        <v>UK</v>
      </c>
      <c r="Q2" s="4" t="str">
        <f>INDEX($B$1:$G$1, MATCH(SMALL($B2:$G2, 4), $B2:$G2, 0))</f>
        <v>APAC</v>
      </c>
      <c r="R2" s="4" t="str">
        <f>INDEX($B$1:$G$1, MATCH(SMALL($B2:$G2, 5), $B2:$G2, 0))</f>
        <v>EUR</v>
      </c>
      <c r="S2" s="4" t="str">
        <f>INDEX($B$1:$G$1, MATCH(SMALL($B2:$G2, 6), $B2:$G2, 0))</f>
        <v>EM</v>
      </c>
      <c r="T2" s="8">
        <f ca="1">OFFSET($H2, 0, MATCH(N2,$B$1:$G$1, 0)-1)</f>
        <v>6.7929517631355463E-3</v>
      </c>
      <c r="U2" s="8">
        <f t="shared" ref="U2:U5" ca="1" si="0">OFFSET($H2, 0, MATCH(O2,$B$1:$G$1, 0)-1)</f>
        <v>-2.526069465744929E-2</v>
      </c>
      <c r="V2" s="8">
        <f t="shared" ref="V2:V5" ca="1" si="1">OFFSET($H2, 0, MATCH(P2,$B$1:$G$1, 0)-1)</f>
        <v>-2.7779108194836866E-2</v>
      </c>
      <c r="W2" s="8">
        <f t="shared" ref="W2:W5" ca="1" si="2">OFFSET($H2, 0, MATCH(Q2,$B$1:$G$1, 0)-1)</f>
        <v>-2.7675818875235736E-3</v>
      </c>
      <c r="X2" s="8">
        <f t="shared" ref="X2:X5" ca="1" si="3">OFFSET($H2, 0, MATCH(R2,$B$1:$G$1, 0)-1)</f>
        <v>-1.3207978075517768E-2</v>
      </c>
      <c r="Y2" s="8">
        <f t="shared" ref="Y2:Y5" ca="1" si="4">OFFSET($H2, 0, MATCH(S2,$B$1:$G$1, 0)-1)</f>
        <v>-1.9623721527057825E-2</v>
      </c>
    </row>
    <row r="3" spans="1:25" x14ac:dyDescent="0.2">
      <c r="A3" s="5">
        <v>45413</v>
      </c>
      <c r="B3" s="7">
        <v>6</v>
      </c>
      <c r="C3" s="7">
        <v>2</v>
      </c>
      <c r="D3" s="7">
        <v>1</v>
      </c>
      <c r="E3" s="7">
        <v>4</v>
      </c>
      <c r="F3" s="7">
        <v>5</v>
      </c>
      <c r="G3" s="7">
        <v>3</v>
      </c>
      <c r="H3" s="8">
        <v>1.695328640293825E-2</v>
      </c>
      <c r="I3" s="8">
        <v>2.7000964320154086E-3</v>
      </c>
      <c r="J3" s="8">
        <v>8.9166954037145363E-3</v>
      </c>
      <c r="K3" s="8">
        <v>7.6064343975659199E-3</v>
      </c>
      <c r="L3" s="8">
        <v>-2.6582646005601784E-4</v>
      </c>
      <c r="M3" s="8">
        <v>1.6999291993815335E-2</v>
      </c>
      <c r="N3" s="4" t="str">
        <f t="shared" ref="N3:N8" si="5">INDEX($B$1:$G$1, MATCH(SMALL($B3:$G3, 1), $B3:$G3, 0))</f>
        <v>UK</v>
      </c>
      <c r="O3" s="4" t="str">
        <f t="shared" ref="O3:O8" si="6">INDEX($B$1:$G$1, MATCH(SMALL($B3:$G3, 2), $B3:$G3, 0))</f>
        <v>EUR</v>
      </c>
      <c r="P3" s="4" t="str">
        <f t="shared" ref="P3:P8" si="7">INDEX($B$1:$G$1, MATCH(SMALL($B3:$G3, 3), $B3:$G3, 0))</f>
        <v>EM</v>
      </c>
      <c r="Q3" s="4" t="str">
        <f t="shared" ref="Q3:Q8" si="8">INDEX($B$1:$G$1, MATCH(SMALL($B3:$G3, 4), $B3:$G3, 0))</f>
        <v>China</v>
      </c>
      <c r="R3" s="4" t="str">
        <f t="shared" ref="R3:R8" si="9">INDEX($B$1:$G$1, MATCH(SMALL($B3:$G3, 5), $B3:$G3, 0))</f>
        <v>APAC</v>
      </c>
      <c r="S3" s="4" t="str">
        <f t="shared" ref="S3:S8" si="10">INDEX($B$1:$G$1, MATCH(SMALL($B3:$G3, 6), $B3:$G3, 0))</f>
        <v>US</v>
      </c>
      <c r="T3" s="8">
        <f t="shared" ref="T3:T5" ca="1" si="11">OFFSET($H3, 0, MATCH(N3,$B$1:$G$1, 0)-1)</f>
        <v>8.9166954037145363E-3</v>
      </c>
      <c r="U3" s="8">
        <f t="shared" ca="1" si="0"/>
        <v>2.7000964320154086E-3</v>
      </c>
      <c r="V3" s="8">
        <f t="shared" ca="1" si="1"/>
        <v>1.6999291993815335E-2</v>
      </c>
      <c r="W3" s="8">
        <f t="shared" ca="1" si="2"/>
        <v>7.6064343975659199E-3</v>
      </c>
      <c r="X3" s="8">
        <f t="shared" ca="1" si="3"/>
        <v>-2.6582646005601784E-4</v>
      </c>
      <c r="Y3" s="8">
        <f t="shared" ca="1" si="4"/>
        <v>1.695328640293825E-2</v>
      </c>
    </row>
    <row r="4" spans="1:25" x14ac:dyDescent="0.2">
      <c r="A4" s="5">
        <v>45444</v>
      </c>
      <c r="B4" s="7">
        <v>5</v>
      </c>
      <c r="C4" s="7">
        <v>3</v>
      </c>
      <c r="D4" s="7">
        <v>2</v>
      </c>
      <c r="E4" s="7">
        <v>1</v>
      </c>
      <c r="F4" s="7">
        <v>4</v>
      </c>
      <c r="G4" s="7">
        <v>6</v>
      </c>
      <c r="H4" s="8">
        <v>9.4999999999999998E-3</v>
      </c>
      <c r="I4" s="8">
        <v>6.4000000000000003E-3</v>
      </c>
      <c r="J4" s="8">
        <v>1.1599999999999999E-2</v>
      </c>
      <c r="K4" s="8">
        <v>1.21E-2</v>
      </c>
      <c r="L4" s="8">
        <v>9.9000000000000008E-3</v>
      </c>
      <c r="M4" s="8">
        <v>5.0000000000000001E-3</v>
      </c>
      <c r="N4" s="4" t="str">
        <f t="shared" si="5"/>
        <v>China</v>
      </c>
      <c r="O4" s="4" t="str">
        <f t="shared" si="6"/>
        <v>UK</v>
      </c>
      <c r="P4" s="4" t="str">
        <f t="shared" si="7"/>
        <v>EUR</v>
      </c>
      <c r="Q4" s="4" t="str">
        <f t="shared" si="8"/>
        <v>APAC</v>
      </c>
      <c r="R4" s="4" t="str">
        <f t="shared" si="9"/>
        <v>US</v>
      </c>
      <c r="S4" s="4" t="str">
        <f t="shared" si="10"/>
        <v>EM</v>
      </c>
      <c r="T4" s="8">
        <f t="shared" ca="1" si="11"/>
        <v>1.21E-2</v>
      </c>
      <c r="U4" s="8">
        <f t="shared" ca="1" si="0"/>
        <v>1.1599999999999999E-2</v>
      </c>
      <c r="V4" s="8">
        <f t="shared" ca="1" si="1"/>
        <v>6.4000000000000003E-3</v>
      </c>
      <c r="W4" s="8">
        <f t="shared" ca="1" si="2"/>
        <v>9.9000000000000008E-3</v>
      </c>
      <c r="X4" s="8">
        <f t="shared" ca="1" si="3"/>
        <v>9.4999999999999998E-3</v>
      </c>
      <c r="Y4" s="8">
        <f t="shared" ca="1" si="4"/>
        <v>5.0000000000000001E-3</v>
      </c>
    </row>
    <row r="5" spans="1:25" x14ac:dyDescent="0.2">
      <c r="A5" s="5">
        <v>45474</v>
      </c>
      <c r="B5" s="7">
        <v>6</v>
      </c>
      <c r="C5" s="7">
        <v>4</v>
      </c>
      <c r="D5" s="7">
        <v>2</v>
      </c>
      <c r="E5" s="7">
        <v>1</v>
      </c>
      <c r="F5" s="7">
        <v>3</v>
      </c>
      <c r="G5" s="7">
        <v>5</v>
      </c>
      <c r="H5" s="8">
        <v>2.1899999999999999E-2</v>
      </c>
      <c r="I5" s="8">
        <v>2.12E-2</v>
      </c>
      <c r="J5" s="8">
        <v>1.8499999999999999E-2</v>
      </c>
      <c r="K5" s="8">
        <v>1.11E-2</v>
      </c>
      <c r="L5" s="8">
        <v>9.5999999999999992E-3</v>
      </c>
      <c r="M5" s="8">
        <v>1.9099999999999999E-2</v>
      </c>
      <c r="N5" s="4" t="str">
        <f t="shared" si="5"/>
        <v>China</v>
      </c>
      <c r="O5" s="4" t="str">
        <f t="shared" si="6"/>
        <v>UK</v>
      </c>
      <c r="P5" s="4" t="str">
        <f t="shared" si="7"/>
        <v>APAC</v>
      </c>
      <c r="Q5" s="4" t="str">
        <f t="shared" si="8"/>
        <v>EUR</v>
      </c>
      <c r="R5" s="4" t="str">
        <f t="shared" si="9"/>
        <v>EM</v>
      </c>
      <c r="S5" s="4" t="str">
        <f t="shared" si="10"/>
        <v>US</v>
      </c>
      <c r="T5" s="8">
        <f t="shared" ca="1" si="11"/>
        <v>1.11E-2</v>
      </c>
      <c r="U5" s="8">
        <f t="shared" ca="1" si="0"/>
        <v>1.8499999999999999E-2</v>
      </c>
      <c r="V5" s="8">
        <f t="shared" ca="1" si="1"/>
        <v>9.5999999999999992E-3</v>
      </c>
      <c r="W5" s="8">
        <f t="shared" ca="1" si="2"/>
        <v>2.12E-2</v>
      </c>
      <c r="X5" s="8">
        <f t="shared" ca="1" si="3"/>
        <v>1.9099999999999999E-2</v>
      </c>
      <c r="Y5" s="8">
        <f t="shared" ca="1" si="4"/>
        <v>2.1899999999999999E-2</v>
      </c>
    </row>
    <row r="6" spans="1:25" x14ac:dyDescent="0.2">
      <c r="A6" s="5">
        <v>45505</v>
      </c>
      <c r="B6" s="7">
        <v>2</v>
      </c>
      <c r="C6" s="7">
        <v>5</v>
      </c>
      <c r="D6" s="7">
        <v>4</v>
      </c>
      <c r="E6" s="7">
        <v>1</v>
      </c>
      <c r="F6" s="7">
        <v>6</v>
      </c>
      <c r="G6" s="7">
        <v>3</v>
      </c>
      <c r="H6" s="8">
        <v>1.44E-2</v>
      </c>
      <c r="I6" s="8">
        <v>5.7999999999999996E-3</v>
      </c>
      <c r="J6" s="8">
        <v>4.8999999999999998E-3</v>
      </c>
      <c r="K6" s="8">
        <v>4.4000000000000003E-3</v>
      </c>
      <c r="L6" s="8">
        <v>1.0699999999999999E-2</v>
      </c>
      <c r="M6" s="8">
        <v>2.5399999999999999E-2</v>
      </c>
      <c r="N6" s="4" t="str">
        <f t="shared" si="5"/>
        <v>China</v>
      </c>
      <c r="O6" s="4" t="str">
        <f t="shared" si="6"/>
        <v>US</v>
      </c>
      <c r="P6" s="4" t="str">
        <f t="shared" si="7"/>
        <v>EM</v>
      </c>
      <c r="Q6" s="4" t="str">
        <f t="shared" si="8"/>
        <v>UK</v>
      </c>
      <c r="R6" s="4" t="str">
        <f t="shared" si="9"/>
        <v>EUR</v>
      </c>
      <c r="S6" s="4" t="str">
        <f t="shared" si="10"/>
        <v>APAC</v>
      </c>
      <c r="T6" s="8">
        <f t="shared" ref="T6" ca="1" si="12">OFFSET($H6, 0, MATCH(N6,$B$1:$G$1, 0)-1)</f>
        <v>4.4000000000000003E-3</v>
      </c>
      <c r="U6" s="8">
        <f t="shared" ref="U6:U7" ca="1" si="13">OFFSET($H6, 0, MATCH(O6,$B$1:$G$1, 0)-1)</f>
        <v>1.44E-2</v>
      </c>
      <c r="V6" s="8">
        <f t="shared" ref="V6:V7" ca="1" si="14">OFFSET($H6, 0, MATCH(P6,$B$1:$G$1, 0)-1)</f>
        <v>2.5399999999999999E-2</v>
      </c>
      <c r="W6" s="8">
        <f t="shared" ref="W6:W7" ca="1" si="15">OFFSET($H6, 0, MATCH(Q6,$B$1:$G$1, 0)-1)</f>
        <v>4.8999999999999998E-3</v>
      </c>
      <c r="X6" s="8">
        <f t="shared" ref="X6:X7" ca="1" si="16">OFFSET($H6, 0, MATCH(R6,$B$1:$G$1, 0)-1)</f>
        <v>5.7999999999999996E-3</v>
      </c>
      <c r="Y6" s="8">
        <f t="shared" ref="Y6:Y7" ca="1" si="17">OFFSET($H6, 0, MATCH(S6,$B$1:$G$1, 0)-1)</f>
        <v>1.0699999999999999E-2</v>
      </c>
    </row>
    <row r="7" spans="1:25" x14ac:dyDescent="0.2">
      <c r="A7" s="5">
        <v>45536</v>
      </c>
      <c r="B7" s="7">
        <v>5</v>
      </c>
      <c r="C7" s="7">
        <v>6</v>
      </c>
      <c r="D7" s="7">
        <v>3</v>
      </c>
      <c r="E7" s="7">
        <v>1</v>
      </c>
      <c r="F7" s="7">
        <v>2</v>
      </c>
      <c r="G7" s="7">
        <v>4</v>
      </c>
      <c r="H7" s="8">
        <v>1.34E-2</v>
      </c>
      <c r="I7" s="8">
        <v>1.18E-2</v>
      </c>
      <c r="J7" s="8">
        <v>1.5E-3</v>
      </c>
      <c r="K7" s="8">
        <v>6.1999999999999998E-3</v>
      </c>
      <c r="L7" s="8">
        <v>7.1999999999999998E-3</v>
      </c>
      <c r="M7" s="8">
        <v>1.9800000000000002E-2</v>
      </c>
      <c r="N7" s="4" t="str">
        <f t="shared" si="5"/>
        <v>China</v>
      </c>
      <c r="O7" s="4" t="str">
        <f t="shared" si="6"/>
        <v>APAC</v>
      </c>
      <c r="P7" s="4" t="str">
        <f t="shared" si="7"/>
        <v>UK</v>
      </c>
      <c r="Q7" s="4" t="str">
        <f t="shared" si="8"/>
        <v>EM</v>
      </c>
      <c r="R7" s="4" t="str">
        <f t="shared" si="9"/>
        <v>US</v>
      </c>
      <c r="S7" s="4" t="str">
        <f t="shared" si="10"/>
        <v>EUR</v>
      </c>
      <c r="T7" s="8">
        <f ca="1">OFFSET($H7, 0, MATCH(N7,$B$1:$G$1, 0)-1)</f>
        <v>6.1999999999999998E-3</v>
      </c>
      <c r="U7" s="8">
        <f t="shared" ca="1" si="13"/>
        <v>7.1999999999999998E-3</v>
      </c>
      <c r="V7" s="8">
        <f t="shared" ca="1" si="14"/>
        <v>1.5E-3</v>
      </c>
      <c r="W7" s="8">
        <f t="shared" ca="1" si="15"/>
        <v>1.9800000000000002E-2</v>
      </c>
      <c r="X7" s="8">
        <f t="shared" ca="1" si="16"/>
        <v>1.34E-2</v>
      </c>
      <c r="Y7" s="8">
        <f t="shared" ca="1" si="17"/>
        <v>1.18E-2</v>
      </c>
    </row>
    <row r="8" spans="1:25" x14ac:dyDescent="0.2">
      <c r="A8" s="5">
        <v>45566</v>
      </c>
      <c r="B8" s="4">
        <v>6</v>
      </c>
      <c r="C8" s="4">
        <v>4</v>
      </c>
      <c r="D8" s="4">
        <v>2</v>
      </c>
      <c r="E8" s="4">
        <v>1</v>
      </c>
      <c r="F8" s="4">
        <v>3</v>
      </c>
      <c r="G8" s="4">
        <v>5</v>
      </c>
      <c r="H8" s="8">
        <v>-2.4798842000000001E-2</v>
      </c>
      <c r="I8" s="8">
        <v>-8.1659679999999991E-3</v>
      </c>
      <c r="J8" s="8">
        <v>-2.2272449E-2</v>
      </c>
      <c r="K8" s="8">
        <v>4.1940579999999996E-3</v>
      </c>
      <c r="L8" s="8">
        <v>-6.0108700000000003E-5</v>
      </c>
      <c r="M8" s="8">
        <v>-1.5717404000000001E-2</v>
      </c>
      <c r="N8" s="4" t="str">
        <f t="shared" si="5"/>
        <v>China</v>
      </c>
      <c r="O8" s="4" t="str">
        <f t="shared" si="6"/>
        <v>UK</v>
      </c>
      <c r="P8" s="4" t="str">
        <f t="shared" si="7"/>
        <v>APAC</v>
      </c>
      <c r="Q8" s="4" t="str">
        <f t="shared" si="8"/>
        <v>EUR</v>
      </c>
      <c r="R8" s="4" t="str">
        <f t="shared" si="9"/>
        <v>EM</v>
      </c>
      <c r="S8" s="4" t="str">
        <f t="shared" si="10"/>
        <v>US</v>
      </c>
      <c r="T8" s="8">
        <f ca="1">OFFSET($H8, 0, MATCH(N8,$B$1:$G$1, 0)-1)</f>
        <v>4.1940579999999996E-3</v>
      </c>
      <c r="U8" s="8">
        <f t="shared" ref="U8" ca="1" si="18">OFFSET($H8, 0, MATCH(O8,$B$1:$G$1, 0)-1)</f>
        <v>-2.2272449E-2</v>
      </c>
      <c r="V8" s="8">
        <f t="shared" ref="V8" ca="1" si="19">OFFSET($H8, 0, MATCH(P8,$B$1:$G$1, 0)-1)</f>
        <v>-6.0108700000000003E-5</v>
      </c>
      <c r="W8" s="8">
        <f t="shared" ref="W8" ca="1" si="20">OFFSET($H8, 0, MATCH(Q8,$B$1:$G$1, 0)-1)</f>
        <v>-8.1659679999999991E-3</v>
      </c>
      <c r="X8" s="8">
        <f t="shared" ref="X8" ca="1" si="21">OFFSET($H8, 0, MATCH(R8,$B$1:$G$1, 0)-1)</f>
        <v>-1.5717404000000001E-2</v>
      </c>
      <c r="Y8" s="8">
        <f t="shared" ref="Y8" ca="1" si="22">OFFSET($H8, 0, MATCH(S8,$B$1:$G$1, 0)-1)</f>
        <v>-2.4798842000000001E-2</v>
      </c>
    </row>
    <row r="9" spans="1:25" x14ac:dyDescent="0.2">
      <c r="A9" s="5">
        <v>45597</v>
      </c>
      <c r="B9" s="4">
        <v>0.49183359999999998</v>
      </c>
      <c r="C9" s="4">
        <v>0.49667230000000001</v>
      </c>
      <c r="D9" s="4">
        <v>0.53790150000000003</v>
      </c>
      <c r="E9" s="4">
        <v>0.48230810000000002</v>
      </c>
      <c r="F9" s="4">
        <v>0.47331092000000002</v>
      </c>
      <c r="G9" s="4">
        <v>0.40821049999999998</v>
      </c>
      <c r="N9" s="4" t="str">
        <f>INDEX($B$1:$G$1, MATCH(LARGE($B9:$G9, 1), $B9:$G9, 0))</f>
        <v>UK</v>
      </c>
      <c r="O9" s="4" t="str">
        <f>INDEX($B$1:$G$1, MATCH(LARGE($B9:$G9, 2), $B9:$G9, 0))</f>
        <v>EUR</v>
      </c>
      <c r="P9" s="4" t="str">
        <f>INDEX($B$1:$G$1, MATCH(LARGE($B9:$G9, 3), $B9:$G9, 0))</f>
        <v>US</v>
      </c>
      <c r="Q9" s="4" t="str">
        <f>INDEX($B$1:$G$1, MATCH(LARGE($B9:$G9, 4), $B9:$G9, 0))</f>
        <v>China</v>
      </c>
      <c r="R9" s="4" t="str">
        <f>INDEX($B$1:$G$1, MATCH(LARGE($B9:$G9, 5), $B9:$G9, 0))</f>
        <v>APAC</v>
      </c>
      <c r="S9" s="4" t="str">
        <f>INDEX($B$1:$G$1, MATCH(LARGE($B9:$G9, 6), $B9:$G9, 0))</f>
        <v>EM</v>
      </c>
      <c r="T9" s="8">
        <f ca="1">OFFSET($B9, 0, MATCH(N9,$B$1:$G$1, 0)-1)</f>
        <v>0.53790150000000003</v>
      </c>
      <c r="U9" s="8">
        <f t="shared" ref="U9:Y9" ca="1" si="23">OFFSET($B9, 0, MATCH(O9,$B$1:$G$1, 0)-1)</f>
        <v>0.49667230000000001</v>
      </c>
      <c r="V9" s="8">
        <f t="shared" ca="1" si="23"/>
        <v>0.49183359999999998</v>
      </c>
      <c r="W9" s="8">
        <f t="shared" ca="1" si="23"/>
        <v>0.48230810000000002</v>
      </c>
      <c r="X9" s="8">
        <f t="shared" ca="1" si="23"/>
        <v>0.47331092000000002</v>
      </c>
      <c r="Y9" s="8">
        <f t="shared" ca="1" si="23"/>
        <v>0.40821049999999998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H9" sqref="H9"/>
    </sheetView>
  </sheetViews>
  <sheetFormatPr defaultRowHeight="12" x14ac:dyDescent="0.2"/>
  <cols>
    <col min="1" max="1" width="11.28515625" style="4" bestFit="1" customWidth="1"/>
    <col min="2" max="16384" width="9.140625" style="4"/>
  </cols>
  <sheetData>
    <row r="1" spans="1:13" x14ac:dyDescent="0.2">
      <c r="A1" s="4" t="s">
        <v>0</v>
      </c>
      <c r="B1" s="9" t="s">
        <v>33</v>
      </c>
      <c r="C1" s="9" t="s">
        <v>34</v>
      </c>
      <c r="D1" s="9" t="s">
        <v>35</v>
      </c>
      <c r="E1" s="8" t="s">
        <v>27</v>
      </c>
      <c r="F1" s="8" t="s">
        <v>28</v>
      </c>
      <c r="G1" s="8" t="s">
        <v>3</v>
      </c>
      <c r="H1" s="4" t="s">
        <v>18</v>
      </c>
      <c r="I1" s="4" t="s">
        <v>19</v>
      </c>
      <c r="J1" s="4" t="s">
        <v>20</v>
      </c>
      <c r="K1" s="4" t="s">
        <v>9</v>
      </c>
      <c r="L1" s="4" t="s">
        <v>10</v>
      </c>
      <c r="M1" s="4" t="s">
        <v>11</v>
      </c>
    </row>
    <row r="2" spans="1:13" x14ac:dyDescent="0.2">
      <c r="A2" s="5">
        <v>45383</v>
      </c>
      <c r="B2" s="4">
        <v>2</v>
      </c>
      <c r="C2" s="4">
        <v>1</v>
      </c>
      <c r="D2" s="4">
        <v>3</v>
      </c>
      <c r="E2" s="6">
        <v>-2.3273962337771681E-2</v>
      </c>
      <c r="F2" s="6">
        <v>-2.5447370635779065E-2</v>
      </c>
      <c r="G2" s="6">
        <v>-3.0255585445815636E-2</v>
      </c>
      <c r="H2" s="4" t="str">
        <f>INDEX($B$1:$D$1, MATCH(SMALL($B2:$D2, 1), $B2:$D2, 0))</f>
        <v>Corp</v>
      </c>
      <c r="I2" s="4" t="str">
        <f>INDEX($B$1:$D$1, MATCH(SMALL($B2:$D2, 2), $B2:$D2, 0))</f>
        <v>Tsy</v>
      </c>
      <c r="J2" s="4" t="str">
        <f>INDEX($B$1:$D$1, MATCH(SMALL($B2:$D2, 3), $B2:$D2, 0))</f>
        <v>MBS</v>
      </c>
      <c r="K2" s="8">
        <f ca="1">OFFSET($E2, 0, MATCH(H2,$B$1:$D$1, 0)-1)</f>
        <v>-2.5447370635779065E-2</v>
      </c>
      <c r="L2" s="8">
        <f t="shared" ref="L2:L5" ca="1" si="0">OFFSET($E2, 0, MATCH(I2,$B$1:$D$1, 0)-1)</f>
        <v>-2.3273962337771681E-2</v>
      </c>
      <c r="M2" s="8">
        <f t="shared" ref="M2:M5" ca="1" si="1">OFFSET($E2, 0, MATCH(J2,$B$1:$D$1, 0)-1)</f>
        <v>-3.0255585445815636E-2</v>
      </c>
    </row>
    <row r="3" spans="1:13" x14ac:dyDescent="0.2">
      <c r="A3" s="5">
        <v>45413</v>
      </c>
      <c r="B3" s="4">
        <v>3</v>
      </c>
      <c r="C3" s="4">
        <v>1</v>
      </c>
      <c r="D3" s="4">
        <v>2</v>
      </c>
      <c r="E3" s="6">
        <v>1.4567690505806086E-2</v>
      </c>
      <c r="F3" s="6">
        <v>1.8729909964657621E-2</v>
      </c>
      <c r="G3" s="6">
        <v>1.9981017055295203E-2</v>
      </c>
      <c r="H3" s="4" t="str">
        <f t="shared" ref="H3:H8" si="2">INDEX($B$1:$D$1, MATCH(SMALL($B3:$D3, 1), $B3:$D3, 0))</f>
        <v>Corp</v>
      </c>
      <c r="I3" s="4" t="str">
        <f t="shared" ref="I3:I8" si="3">INDEX($B$1:$D$1, MATCH(SMALL($B3:$D3, 2), $B3:$D3, 0))</f>
        <v>MBS</v>
      </c>
      <c r="J3" s="4" t="str">
        <f t="shared" ref="J3:J8" si="4">INDEX($B$1:$D$1, MATCH(SMALL($B3:$D3, 3), $B3:$D3, 0))</f>
        <v>Tsy</v>
      </c>
      <c r="K3" s="8">
        <f t="shared" ref="K3:K5" ca="1" si="5">OFFSET($E3, 0, MATCH(H3,$B$1:$D$1, 0)-1)</f>
        <v>1.8729909964657621E-2</v>
      </c>
      <c r="L3" s="8">
        <f t="shared" ca="1" si="0"/>
        <v>1.9981017055295203E-2</v>
      </c>
      <c r="M3" s="8">
        <f t="shared" ca="1" si="1"/>
        <v>1.4567690505806086E-2</v>
      </c>
    </row>
    <row r="4" spans="1:13" x14ac:dyDescent="0.2">
      <c r="A4" s="5">
        <v>45444</v>
      </c>
      <c r="B4" s="4">
        <v>2</v>
      </c>
      <c r="C4" s="4">
        <v>1</v>
      </c>
      <c r="D4" s="4">
        <v>3</v>
      </c>
      <c r="E4" s="6">
        <v>1.01E-2</v>
      </c>
      <c r="F4" s="6">
        <v>6.4000000000000003E-3</v>
      </c>
      <c r="G4" s="6">
        <v>1.17E-2</v>
      </c>
      <c r="H4" s="4" t="str">
        <f t="shared" si="2"/>
        <v>Corp</v>
      </c>
      <c r="I4" s="4" t="str">
        <f t="shared" si="3"/>
        <v>Tsy</v>
      </c>
      <c r="J4" s="4" t="str">
        <f t="shared" si="4"/>
        <v>MBS</v>
      </c>
      <c r="K4" s="8">
        <f t="shared" ca="1" si="5"/>
        <v>6.4000000000000003E-3</v>
      </c>
      <c r="L4" s="8">
        <f t="shared" ca="1" si="0"/>
        <v>1.01E-2</v>
      </c>
      <c r="M4" s="8">
        <f t="shared" ca="1" si="1"/>
        <v>1.17E-2</v>
      </c>
    </row>
    <row r="5" spans="1:13" x14ac:dyDescent="0.2">
      <c r="A5" s="5">
        <v>45474</v>
      </c>
      <c r="B5" s="4">
        <v>3</v>
      </c>
      <c r="C5" s="4">
        <v>1</v>
      </c>
      <c r="D5" s="4">
        <v>2</v>
      </c>
      <c r="E5" s="6">
        <v>2.1899999999999999E-2</v>
      </c>
      <c r="F5" s="6">
        <v>2.3800000000000002E-2</v>
      </c>
      <c r="G5" s="6">
        <v>2.64E-2</v>
      </c>
      <c r="H5" s="4" t="str">
        <f t="shared" si="2"/>
        <v>Corp</v>
      </c>
      <c r="I5" s="4" t="str">
        <f t="shared" si="3"/>
        <v>MBS</v>
      </c>
      <c r="J5" s="4" t="str">
        <f t="shared" si="4"/>
        <v>Tsy</v>
      </c>
      <c r="K5" s="8">
        <f t="shared" ca="1" si="5"/>
        <v>2.3800000000000002E-2</v>
      </c>
      <c r="L5" s="8">
        <f t="shared" ca="1" si="0"/>
        <v>2.64E-2</v>
      </c>
      <c r="M5" s="8">
        <f t="shared" ca="1" si="1"/>
        <v>2.1899999999999999E-2</v>
      </c>
    </row>
    <row r="6" spans="1:13" x14ac:dyDescent="0.2">
      <c r="A6" s="5">
        <v>45505</v>
      </c>
      <c r="B6" s="4">
        <v>3</v>
      </c>
      <c r="C6" s="4">
        <v>2</v>
      </c>
      <c r="D6" s="4">
        <v>1</v>
      </c>
      <c r="E6" s="6">
        <v>1.2800000000000001E-2</v>
      </c>
      <c r="F6" s="6">
        <v>1.5699999999999999E-2</v>
      </c>
      <c r="G6" s="6">
        <v>1.61E-2</v>
      </c>
      <c r="H6" s="4" t="str">
        <f t="shared" si="2"/>
        <v>MBS</v>
      </c>
      <c r="I6" s="4" t="str">
        <f t="shared" si="3"/>
        <v>Corp</v>
      </c>
      <c r="J6" s="4" t="str">
        <f t="shared" si="4"/>
        <v>Tsy</v>
      </c>
      <c r="K6" s="8">
        <f t="shared" ref="K6" ca="1" si="6">OFFSET($E6, 0, MATCH(H6,$B$1:$D$1, 0)-1)</f>
        <v>1.61E-2</v>
      </c>
      <c r="L6" s="8">
        <f t="shared" ref="L6" ca="1" si="7">OFFSET($E6, 0, MATCH(I6,$B$1:$D$1, 0)-1)</f>
        <v>1.5699999999999999E-2</v>
      </c>
      <c r="M6" s="8">
        <f t="shared" ref="M6" ca="1" si="8">OFFSET($E6, 0, MATCH(J6,$B$1:$D$1, 0)-1)</f>
        <v>1.2800000000000001E-2</v>
      </c>
    </row>
    <row r="7" spans="1:13" x14ac:dyDescent="0.2">
      <c r="A7" s="5">
        <v>45536</v>
      </c>
      <c r="B7" s="4">
        <v>3</v>
      </c>
      <c r="C7" s="4">
        <v>1</v>
      </c>
      <c r="D7" s="4">
        <v>2</v>
      </c>
      <c r="E7" s="6">
        <v>1.2E-2</v>
      </c>
      <c r="F7" s="6">
        <v>1.77E-2</v>
      </c>
      <c r="G7" s="6">
        <v>1.1900000000000001E-2</v>
      </c>
      <c r="H7" s="4" t="str">
        <f t="shared" si="2"/>
        <v>Corp</v>
      </c>
      <c r="I7" s="4" t="str">
        <f t="shared" si="3"/>
        <v>MBS</v>
      </c>
      <c r="J7" s="4" t="str">
        <f t="shared" si="4"/>
        <v>Tsy</v>
      </c>
      <c r="K7" s="8">
        <f t="shared" ref="K7" ca="1" si="9">OFFSET($E7, 0, MATCH(H7,$B$1:$D$1, 0)-1)</f>
        <v>1.77E-2</v>
      </c>
      <c r="L7" s="8">
        <f t="shared" ref="L7" ca="1" si="10">OFFSET($E7, 0, MATCH(I7,$B$1:$D$1, 0)-1)</f>
        <v>1.1900000000000001E-2</v>
      </c>
      <c r="M7" s="8">
        <f t="shared" ref="M7" ca="1" si="11">OFFSET($E7, 0, MATCH(J7,$B$1:$D$1, 0)-1)</f>
        <v>1.2E-2</v>
      </c>
    </row>
    <row r="8" spans="1:13" x14ac:dyDescent="0.2">
      <c r="A8" s="5">
        <v>45566</v>
      </c>
      <c r="B8" s="4">
        <v>3</v>
      </c>
      <c r="C8" s="4">
        <v>2</v>
      </c>
      <c r="D8" s="4">
        <v>1</v>
      </c>
      <c r="E8" s="6">
        <v>-2.3811135000000001E-2</v>
      </c>
      <c r="F8" s="6">
        <v>-2.4271330000000001E-2</v>
      </c>
      <c r="G8" s="6">
        <v>-2.8309049999999999E-2</v>
      </c>
      <c r="H8" s="4" t="str">
        <f t="shared" si="2"/>
        <v>MBS</v>
      </c>
      <c r="I8" s="4" t="str">
        <f t="shared" si="3"/>
        <v>Corp</v>
      </c>
      <c r="J8" s="4" t="str">
        <f t="shared" si="4"/>
        <v>Tsy</v>
      </c>
      <c r="K8" s="8">
        <f t="shared" ref="K8" ca="1" si="12">OFFSET($E8, 0, MATCH(H8,$B$1:$D$1, 0)-1)</f>
        <v>-2.8309049999999999E-2</v>
      </c>
      <c r="L8" s="8">
        <f t="shared" ref="L8" ca="1" si="13">OFFSET($E8, 0, MATCH(I8,$B$1:$D$1, 0)-1)</f>
        <v>-2.4271330000000001E-2</v>
      </c>
      <c r="M8" s="8">
        <f t="shared" ref="M8" ca="1" si="14">OFFSET($E8, 0, MATCH(J8,$B$1:$D$1, 0)-1)</f>
        <v>-2.3811135000000001E-2</v>
      </c>
    </row>
    <row r="9" spans="1:13" x14ac:dyDescent="0.2">
      <c r="A9" s="5">
        <v>45597</v>
      </c>
      <c r="B9" s="4">
        <v>0.24122921999999999</v>
      </c>
      <c r="C9" s="4">
        <v>0.64447295999999998</v>
      </c>
      <c r="D9" s="4">
        <v>0.36825612000000002</v>
      </c>
      <c r="H9" s="4" t="str">
        <f>INDEX($B$1:$D$1, MATCH(LARGE($B9:$D9, 1), $B9:$D9, 0))</f>
        <v>Corp</v>
      </c>
      <c r="I9" s="4" t="str">
        <f>INDEX($B$1:$D$1, MATCH(LARGE($B9:$D9, 2), $B9:$D9, 0))</f>
        <v>MBS</v>
      </c>
      <c r="J9" s="4" t="str">
        <f>INDEX($B$1:$D$1, MATCH(LARGE($B9:$D9, 3), $B9:$D9, 0))</f>
        <v>Tsy</v>
      </c>
      <c r="K9" s="8">
        <f ca="1">OFFSET($B9, 0, MATCH(H9,$B$1:$D$1, 0)-1)</f>
        <v>0.64447295999999998</v>
      </c>
      <c r="L9" s="8">
        <f t="shared" ref="L9:M9" ca="1" si="15">OFFSET($B9, 0, MATCH(I9,$B$1:$D$1, 0)-1)</f>
        <v>0.36825612000000002</v>
      </c>
      <c r="M9" s="8">
        <f t="shared" ca="1" si="15"/>
        <v>0.24122921999999999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workbookViewId="0">
      <selection activeCell="G32" sqref="G32"/>
    </sheetView>
  </sheetViews>
  <sheetFormatPr defaultRowHeight="12" x14ac:dyDescent="0.2"/>
  <cols>
    <col min="1" max="1" width="11.28515625" style="4" bestFit="1" customWidth="1"/>
    <col min="2" max="16384" width="9.140625" style="4"/>
  </cols>
  <sheetData>
    <row r="1" spans="1:25" x14ac:dyDescent="0.2">
      <c r="A1" s="4" t="s">
        <v>0</v>
      </c>
      <c r="B1" s="4" t="s">
        <v>42</v>
      </c>
      <c r="C1" s="4" t="s">
        <v>41</v>
      </c>
      <c r="D1" s="4" t="s">
        <v>40</v>
      </c>
      <c r="E1" s="4" t="s">
        <v>36</v>
      </c>
      <c r="F1" s="4" t="s">
        <v>37</v>
      </c>
      <c r="G1" s="4" t="s">
        <v>38</v>
      </c>
      <c r="H1" s="4" t="s">
        <v>1</v>
      </c>
      <c r="I1" s="4" t="s">
        <v>2</v>
      </c>
      <c r="J1" s="4" t="s">
        <v>3</v>
      </c>
      <c r="K1" s="4" t="s">
        <v>4</v>
      </c>
      <c r="L1" s="4" t="s">
        <v>5</v>
      </c>
      <c r="M1" s="4" t="s">
        <v>6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9</v>
      </c>
      <c r="U1" s="4" t="s">
        <v>10</v>
      </c>
      <c r="V1" s="4" t="s">
        <v>11</v>
      </c>
      <c r="W1" s="4" t="s">
        <v>12</v>
      </c>
      <c r="X1" s="4" t="s">
        <v>13</v>
      </c>
      <c r="Y1" s="4" t="s">
        <v>14</v>
      </c>
    </row>
    <row r="2" spans="1:25" x14ac:dyDescent="0.2">
      <c r="A2" s="5">
        <v>45383</v>
      </c>
      <c r="B2" s="4">
        <v>6</v>
      </c>
      <c r="C2" s="4">
        <v>4</v>
      </c>
      <c r="D2" s="4">
        <v>5</v>
      </c>
      <c r="E2" s="4">
        <v>1</v>
      </c>
      <c r="F2" s="4">
        <v>2</v>
      </c>
      <c r="G2" s="4">
        <v>3</v>
      </c>
      <c r="H2" s="6">
        <v>-6.5253018160699172E-3</v>
      </c>
      <c r="I2" s="6">
        <v>-2.3162929869394056E-2</v>
      </c>
      <c r="J2" s="6">
        <v>-4.9381116698660965E-2</v>
      </c>
      <c r="K2" s="6">
        <v>-9.4018724270023002E-3</v>
      </c>
      <c r="L2" s="6">
        <v>-3.5280728513869541E-2</v>
      </c>
      <c r="M2" s="6">
        <v>5.3238686779060185E-3</v>
      </c>
      <c r="N2" s="4" t="str">
        <f>INDEX($B$1:$G$1, MATCH(SMALL($B2:$G2, 1), $B2:$G2, 0))</f>
        <v>HY</v>
      </c>
      <c r="O2" s="4" t="str">
        <f>INDEX($B$1:$G$1, MATCH(SMALL($B2:$G2, 2), $B2:$G2, 0))</f>
        <v>CB</v>
      </c>
      <c r="P2" s="4" t="str">
        <f>INDEX($B$1:$G$1, MATCH(SMALL($B2:$G2, 3), $B2:$G2, 0))</f>
        <v>FRN</v>
      </c>
      <c r="Q2" s="4" t="str">
        <f>INDEX($B$1:$G$1, MATCH(SMALL($B2:$G2, 4), $B2:$G2, 0))</f>
        <v>중기</v>
      </c>
      <c r="R2" s="4" t="str">
        <f>INDEX($B$1:$G$1, MATCH(SMALL($B2:$G2, 5), $B2:$G2, 0))</f>
        <v>장기</v>
      </c>
      <c r="S2" s="4" t="str">
        <f>INDEX($B$1:$G$1, MATCH(SMALL($B2:$G2, 6), $B2:$G2, 0))</f>
        <v>단기</v>
      </c>
      <c r="T2" s="8">
        <f ca="1">OFFSET($H2, 0, MATCH(N2,$B$1:$G$1, 0)-1)</f>
        <v>-9.4018724270023002E-3</v>
      </c>
      <c r="U2" s="8">
        <f t="shared" ref="U2:Y5" ca="1" si="0">OFFSET($H2, 0, MATCH(O2,$B$1:$G$1, 0)-1)</f>
        <v>-3.5280728513869541E-2</v>
      </c>
      <c r="V2" s="8">
        <f t="shared" ca="1" si="0"/>
        <v>5.3238686779060185E-3</v>
      </c>
      <c r="W2" s="8">
        <f t="shared" ca="1" si="0"/>
        <v>-2.3162929869394056E-2</v>
      </c>
      <c r="X2" s="8">
        <f t="shared" ca="1" si="0"/>
        <v>-4.9381116698660965E-2</v>
      </c>
      <c r="Y2" s="8">
        <f t="shared" ca="1" si="0"/>
        <v>-6.5253018160699172E-3</v>
      </c>
    </row>
    <row r="3" spans="1:25" x14ac:dyDescent="0.2">
      <c r="A3" s="5">
        <v>45413</v>
      </c>
      <c r="B3" s="4">
        <v>6</v>
      </c>
      <c r="C3" s="4">
        <v>5</v>
      </c>
      <c r="D3" s="4">
        <v>4</v>
      </c>
      <c r="E3" s="4">
        <v>1</v>
      </c>
      <c r="F3" s="4">
        <v>3</v>
      </c>
      <c r="G3" s="4">
        <v>2</v>
      </c>
      <c r="H3" s="6">
        <v>1.0355772590442403E-2</v>
      </c>
      <c r="I3" s="6">
        <v>1.9399303693745873E-2</v>
      </c>
      <c r="J3" s="6">
        <v>2.8248965534329429E-2</v>
      </c>
      <c r="K3" s="6">
        <v>1.0987379957157595E-2</v>
      </c>
      <c r="L3" s="6">
        <v>2.0013131127499362E-2</v>
      </c>
      <c r="M3" s="6">
        <v>5.5478502080443803E-3</v>
      </c>
      <c r="N3" s="4" t="str">
        <f t="shared" ref="N3:N8" si="1">INDEX($B$1:$G$1, MATCH(SMALL($B3:$G3, 1), $B3:$G3, 0))</f>
        <v>HY</v>
      </c>
      <c r="O3" s="4" t="str">
        <f t="shared" ref="O3:O8" si="2">INDEX($B$1:$G$1, MATCH(SMALL($B3:$G3, 2), $B3:$G3, 0))</f>
        <v>FRN</v>
      </c>
      <c r="P3" s="4" t="str">
        <f t="shared" ref="P3:P8" si="3">INDEX($B$1:$G$1, MATCH(SMALL($B3:$G3, 3), $B3:$G3, 0))</f>
        <v>CB</v>
      </c>
      <c r="Q3" s="4" t="str">
        <f t="shared" ref="Q3:Q8" si="4">INDEX($B$1:$G$1, MATCH(SMALL($B3:$G3, 4), $B3:$G3, 0))</f>
        <v>장기</v>
      </c>
      <c r="R3" s="4" t="str">
        <f t="shared" ref="R3:R8" si="5">INDEX($B$1:$G$1, MATCH(SMALL($B3:$G3, 5), $B3:$G3, 0))</f>
        <v>중기</v>
      </c>
      <c r="S3" s="4" t="str">
        <f t="shared" ref="S3:S8" si="6">INDEX($B$1:$G$1, MATCH(SMALL($B3:$G3, 6), $B3:$G3, 0))</f>
        <v>단기</v>
      </c>
      <c r="T3" s="8">
        <f t="shared" ref="T3:T5" ca="1" si="7">OFFSET($H3, 0, MATCH(N3,$B$1:$G$1, 0)-1)</f>
        <v>1.0987379957157595E-2</v>
      </c>
      <c r="U3" s="8">
        <f t="shared" ca="1" si="0"/>
        <v>5.5478502080443803E-3</v>
      </c>
      <c r="V3" s="8">
        <f t="shared" ca="1" si="0"/>
        <v>2.0013131127499362E-2</v>
      </c>
      <c r="W3" s="8">
        <f t="shared" ca="1" si="0"/>
        <v>2.8248965534329429E-2</v>
      </c>
      <c r="X3" s="8">
        <f t="shared" ca="1" si="0"/>
        <v>1.9399303693745873E-2</v>
      </c>
      <c r="Y3" s="8">
        <f t="shared" ca="1" si="0"/>
        <v>1.0355772590442403E-2</v>
      </c>
    </row>
    <row r="4" spans="1:25" x14ac:dyDescent="0.2">
      <c r="A4" s="5">
        <v>45444</v>
      </c>
      <c r="B4" s="4">
        <v>4</v>
      </c>
      <c r="C4" s="4">
        <v>2</v>
      </c>
      <c r="D4" s="4">
        <v>1</v>
      </c>
      <c r="E4" s="4">
        <v>5</v>
      </c>
      <c r="F4" s="4">
        <v>3</v>
      </c>
      <c r="G4" s="4">
        <v>6</v>
      </c>
      <c r="H4" s="6">
        <v>5.7999999999999996E-3</v>
      </c>
      <c r="I4" s="6">
        <v>8.3999999999999995E-3</v>
      </c>
      <c r="J4" s="6">
        <v>5.3E-3</v>
      </c>
      <c r="K4" s="6">
        <v>9.4000000000000004E-3</v>
      </c>
      <c r="L4" s="6">
        <v>0.01</v>
      </c>
      <c r="M4" s="6">
        <v>4.5999999999999999E-3</v>
      </c>
      <c r="N4" s="4" t="str">
        <f t="shared" si="1"/>
        <v>장기</v>
      </c>
      <c r="O4" s="4" t="str">
        <f t="shared" si="2"/>
        <v>중기</v>
      </c>
      <c r="P4" s="4" t="str">
        <f t="shared" si="3"/>
        <v>CB</v>
      </c>
      <c r="Q4" s="4" t="str">
        <f t="shared" si="4"/>
        <v>단기</v>
      </c>
      <c r="R4" s="4" t="str">
        <f t="shared" si="5"/>
        <v>HY</v>
      </c>
      <c r="S4" s="4" t="str">
        <f t="shared" si="6"/>
        <v>FRN</v>
      </c>
      <c r="T4" s="8">
        <f t="shared" ca="1" si="7"/>
        <v>5.3E-3</v>
      </c>
      <c r="U4" s="8">
        <f t="shared" ca="1" si="0"/>
        <v>8.3999999999999995E-3</v>
      </c>
      <c r="V4" s="8">
        <f t="shared" ca="1" si="0"/>
        <v>0.01</v>
      </c>
      <c r="W4" s="8">
        <f t="shared" ca="1" si="0"/>
        <v>5.7999999999999996E-3</v>
      </c>
      <c r="X4" s="8">
        <f t="shared" ca="1" si="0"/>
        <v>9.4000000000000004E-3</v>
      </c>
      <c r="Y4" s="8">
        <f t="shared" ca="1" si="0"/>
        <v>4.5999999999999999E-3</v>
      </c>
    </row>
    <row r="5" spans="1:25" x14ac:dyDescent="0.2">
      <c r="A5" s="5">
        <v>45474</v>
      </c>
      <c r="B5" s="4">
        <v>5</v>
      </c>
      <c r="C5" s="4">
        <v>4</v>
      </c>
      <c r="D5" s="4">
        <v>1</v>
      </c>
      <c r="E5" s="4">
        <v>2</v>
      </c>
      <c r="F5" s="4">
        <v>3</v>
      </c>
      <c r="G5" s="4">
        <v>6</v>
      </c>
      <c r="H5" s="6">
        <v>1.5599999999999999E-2</v>
      </c>
      <c r="I5" s="6">
        <v>2.58E-2</v>
      </c>
      <c r="J5" s="6">
        <v>3.1699999999999999E-2</v>
      </c>
      <c r="K5" s="6">
        <v>1.9400000000000001E-2</v>
      </c>
      <c r="L5" s="6">
        <v>1.6299999999999999E-2</v>
      </c>
      <c r="M5" s="6">
        <v>5.1999999999999998E-3</v>
      </c>
      <c r="N5" s="4" t="str">
        <f t="shared" si="1"/>
        <v>장기</v>
      </c>
      <c r="O5" s="4" t="str">
        <f t="shared" si="2"/>
        <v>HY</v>
      </c>
      <c r="P5" s="4" t="str">
        <f t="shared" si="3"/>
        <v>CB</v>
      </c>
      <c r="Q5" s="4" t="str">
        <f t="shared" si="4"/>
        <v>중기</v>
      </c>
      <c r="R5" s="4" t="str">
        <f t="shared" si="5"/>
        <v>단기</v>
      </c>
      <c r="S5" s="4" t="str">
        <f t="shared" si="6"/>
        <v>FRN</v>
      </c>
      <c r="T5" s="8">
        <f t="shared" ca="1" si="7"/>
        <v>3.1699999999999999E-2</v>
      </c>
      <c r="U5" s="8">
        <f t="shared" ca="1" si="0"/>
        <v>1.9400000000000001E-2</v>
      </c>
      <c r="V5" s="8">
        <f t="shared" ca="1" si="0"/>
        <v>1.6299999999999999E-2</v>
      </c>
      <c r="W5" s="8">
        <f t="shared" ca="1" si="0"/>
        <v>2.58E-2</v>
      </c>
      <c r="X5" s="8">
        <f t="shared" ca="1" si="0"/>
        <v>1.5599999999999999E-2</v>
      </c>
      <c r="Y5" s="8">
        <f t="shared" ca="1" si="0"/>
        <v>5.1999999999999998E-3</v>
      </c>
    </row>
    <row r="6" spans="1:25" x14ac:dyDescent="0.2">
      <c r="A6" s="5">
        <v>45505</v>
      </c>
      <c r="B6" s="4">
        <v>5</v>
      </c>
      <c r="C6" s="4">
        <v>2</v>
      </c>
      <c r="D6" s="4">
        <v>4</v>
      </c>
      <c r="E6" s="4">
        <v>1</v>
      </c>
      <c r="F6" s="4">
        <v>3</v>
      </c>
      <c r="G6" s="4">
        <v>6</v>
      </c>
      <c r="H6" s="6">
        <v>1.11E-2</v>
      </c>
      <c r="I6" s="6">
        <v>1.55E-2</v>
      </c>
      <c r="J6" s="6">
        <v>2.12E-2</v>
      </c>
      <c r="K6" s="6">
        <v>1.6299999999999999E-2</v>
      </c>
      <c r="L6" s="6">
        <v>1.6500000000000001E-2</v>
      </c>
      <c r="M6" s="6">
        <v>4.5999999999999999E-3</v>
      </c>
      <c r="N6" s="4" t="str">
        <f t="shared" si="1"/>
        <v>HY</v>
      </c>
      <c r="O6" s="4" t="str">
        <f t="shared" si="2"/>
        <v>중기</v>
      </c>
      <c r="P6" s="4" t="str">
        <f t="shared" si="3"/>
        <v>CB</v>
      </c>
      <c r="Q6" s="4" t="str">
        <f t="shared" si="4"/>
        <v>장기</v>
      </c>
      <c r="R6" s="4" t="str">
        <f t="shared" si="5"/>
        <v>단기</v>
      </c>
      <c r="S6" s="4" t="str">
        <f t="shared" si="6"/>
        <v>FRN</v>
      </c>
      <c r="T6" s="8">
        <f t="shared" ref="T6" ca="1" si="8">OFFSET($H6, 0, MATCH(N6,$B$1:$G$1, 0)-1)</f>
        <v>1.6299999999999999E-2</v>
      </c>
      <c r="U6" s="8">
        <f t="shared" ref="U6" ca="1" si="9">OFFSET($H6, 0, MATCH(O6,$B$1:$G$1, 0)-1)</f>
        <v>1.55E-2</v>
      </c>
      <c r="V6" s="8">
        <f t="shared" ref="V6" ca="1" si="10">OFFSET($H6, 0, MATCH(P6,$B$1:$G$1, 0)-1)</f>
        <v>1.6500000000000001E-2</v>
      </c>
      <c r="W6" s="8">
        <f t="shared" ref="W6" ca="1" si="11">OFFSET($H6, 0, MATCH(Q6,$B$1:$G$1, 0)-1)</f>
        <v>2.12E-2</v>
      </c>
      <c r="X6" s="8">
        <f t="shared" ref="X6" ca="1" si="12">OFFSET($H6, 0, MATCH(R6,$B$1:$G$1, 0)-1)</f>
        <v>1.11E-2</v>
      </c>
      <c r="Y6" s="8">
        <f t="shared" ref="Y6" ca="1" si="13">OFFSET($H6, 0, MATCH(S6,$B$1:$G$1, 0)-1)</f>
        <v>4.5999999999999999E-3</v>
      </c>
    </row>
    <row r="7" spans="1:25" x14ac:dyDescent="0.2">
      <c r="A7" s="5">
        <v>45536</v>
      </c>
      <c r="B7" s="4">
        <v>5</v>
      </c>
      <c r="C7" s="4">
        <v>4</v>
      </c>
      <c r="D7" s="4">
        <v>3</v>
      </c>
      <c r="E7" s="4">
        <v>1</v>
      </c>
      <c r="F7" s="4">
        <v>2</v>
      </c>
      <c r="G7" s="4">
        <v>6</v>
      </c>
      <c r="H7" s="6">
        <v>1.04E-2</v>
      </c>
      <c r="I7" s="6">
        <v>1.6500000000000001E-2</v>
      </c>
      <c r="J7" s="6">
        <v>2.7E-2</v>
      </c>
      <c r="K7" s="6">
        <v>1.6199999999999999E-2</v>
      </c>
      <c r="L7" s="6">
        <v>2.98E-2</v>
      </c>
      <c r="M7" s="6">
        <v>4.8999999999999998E-3</v>
      </c>
      <c r="N7" s="4" t="str">
        <f t="shared" si="1"/>
        <v>HY</v>
      </c>
      <c r="O7" s="4" t="str">
        <f t="shared" si="2"/>
        <v>CB</v>
      </c>
      <c r="P7" s="4" t="str">
        <f t="shared" si="3"/>
        <v>장기</v>
      </c>
      <c r="Q7" s="4" t="str">
        <f t="shared" si="4"/>
        <v>중기</v>
      </c>
      <c r="R7" s="4" t="str">
        <f t="shared" si="5"/>
        <v>단기</v>
      </c>
      <c r="S7" s="4" t="str">
        <f t="shared" si="6"/>
        <v>FRN</v>
      </c>
      <c r="T7" s="8">
        <f t="shared" ref="T7" ca="1" si="14">OFFSET($H7, 0, MATCH(N7,$B$1:$G$1, 0)-1)</f>
        <v>1.6199999999999999E-2</v>
      </c>
      <c r="U7" s="8">
        <f t="shared" ref="U7" ca="1" si="15">OFFSET($H7, 0, MATCH(O7,$B$1:$G$1, 0)-1)</f>
        <v>2.98E-2</v>
      </c>
      <c r="V7" s="8">
        <f t="shared" ref="V7" ca="1" si="16">OFFSET($H7, 0, MATCH(P7,$B$1:$G$1, 0)-1)</f>
        <v>2.7E-2</v>
      </c>
      <c r="W7" s="8">
        <f t="shared" ref="W7" ca="1" si="17">OFFSET($H7, 0, MATCH(Q7,$B$1:$G$1, 0)-1)</f>
        <v>1.6500000000000001E-2</v>
      </c>
      <c r="X7" s="8">
        <f t="shared" ref="X7" ca="1" si="18">OFFSET($H7, 0, MATCH(R7,$B$1:$G$1, 0)-1)</f>
        <v>1.04E-2</v>
      </c>
      <c r="Y7" s="8">
        <f t="shared" ref="Y7" ca="1" si="19">OFFSET($H7, 0, MATCH(S7,$B$1:$G$1, 0)-1)</f>
        <v>4.8999999999999998E-3</v>
      </c>
    </row>
    <row r="8" spans="1:25" x14ac:dyDescent="0.2">
      <c r="A8" s="5">
        <v>45566</v>
      </c>
      <c r="B8" s="4">
        <v>5</v>
      </c>
      <c r="C8" s="4">
        <v>4</v>
      </c>
      <c r="D8" s="4">
        <v>3</v>
      </c>
      <c r="E8" s="4">
        <v>2</v>
      </c>
      <c r="F8" s="4">
        <v>1</v>
      </c>
      <c r="G8" s="4">
        <v>6</v>
      </c>
      <c r="H8" s="6">
        <v>-8.9353179999999994E-3</v>
      </c>
      <c r="I8" s="6">
        <v>-2.3687716000000001E-2</v>
      </c>
      <c r="J8" s="6">
        <v>-4.1607038999999998E-2</v>
      </c>
      <c r="K8" s="6">
        <v>-5.4060920000000004E-3</v>
      </c>
      <c r="L8" s="6">
        <v>5.585652E-3</v>
      </c>
      <c r="M8" s="6">
        <v>5.0430500000000003E-3</v>
      </c>
      <c r="N8" s="4" t="str">
        <f t="shared" si="1"/>
        <v>CB</v>
      </c>
      <c r="O8" s="4" t="str">
        <f t="shared" si="2"/>
        <v>HY</v>
      </c>
      <c r="P8" s="4" t="str">
        <f t="shared" si="3"/>
        <v>장기</v>
      </c>
      <c r="Q8" s="4" t="str">
        <f t="shared" si="4"/>
        <v>중기</v>
      </c>
      <c r="R8" s="4" t="str">
        <f t="shared" si="5"/>
        <v>단기</v>
      </c>
      <c r="S8" s="4" t="str">
        <f t="shared" si="6"/>
        <v>FRN</v>
      </c>
      <c r="T8" s="8">
        <f t="shared" ref="T8" ca="1" si="20">OFFSET($H8, 0, MATCH(N8,$B$1:$G$1, 0)-1)</f>
        <v>5.585652E-3</v>
      </c>
      <c r="U8" s="8">
        <f t="shared" ref="U8" ca="1" si="21">OFFSET($H8, 0, MATCH(O8,$B$1:$G$1, 0)-1)</f>
        <v>-5.4060920000000004E-3</v>
      </c>
      <c r="V8" s="8">
        <f t="shared" ref="V8" ca="1" si="22">OFFSET($H8, 0, MATCH(P8,$B$1:$G$1, 0)-1)</f>
        <v>-4.1607038999999998E-2</v>
      </c>
      <c r="W8" s="8">
        <f t="shared" ref="W8" ca="1" si="23">OFFSET($H8, 0, MATCH(Q8,$B$1:$G$1, 0)-1)</f>
        <v>-2.3687716000000001E-2</v>
      </c>
      <c r="X8" s="8">
        <f t="shared" ref="X8" ca="1" si="24">OFFSET($H8, 0, MATCH(R8,$B$1:$G$1, 0)-1)</f>
        <v>-8.9353179999999994E-3</v>
      </c>
      <c r="Y8" s="8">
        <f t="shared" ref="Y8" ca="1" si="25">OFFSET($H8, 0, MATCH(S8,$B$1:$G$1, 0)-1)</f>
        <v>5.0430500000000003E-3</v>
      </c>
    </row>
    <row r="9" spans="1:25" x14ac:dyDescent="0.2">
      <c r="A9" s="5">
        <v>45597</v>
      </c>
      <c r="B9" s="4">
        <v>0.46214630000000001</v>
      </c>
      <c r="C9" s="4">
        <v>0.48331878</v>
      </c>
      <c r="D9" s="4">
        <v>0.51844190000000001</v>
      </c>
      <c r="E9" s="4">
        <v>0.49971926</v>
      </c>
      <c r="F9" s="4">
        <v>0.53536289999999997</v>
      </c>
      <c r="G9" s="4">
        <v>0.43079904000000002</v>
      </c>
      <c r="N9" s="4" t="str">
        <f>INDEX($B$1:$G$1, MATCH(LARGE($B9:$G9, 1), $B9:$G9, 0))</f>
        <v>CB</v>
      </c>
      <c r="O9" s="4" t="str">
        <f>INDEX($B$1:$G$1, MATCH(LARGE($B9:$G9, 2), $B9:$G9, 0))</f>
        <v>장기</v>
      </c>
      <c r="P9" s="4" t="str">
        <f>INDEX($B$1:$G$1, MATCH(LARGE($B9:$G9, 3), $B9:$G9, 0))</f>
        <v>HY</v>
      </c>
      <c r="Q9" s="4" t="str">
        <f>INDEX($B$1:$G$1, MATCH(LARGE($B9:$G9, 4), $B9:$G9, 0))</f>
        <v>중기</v>
      </c>
      <c r="R9" s="4" t="str">
        <f>INDEX($B$1:$G$1, MATCH(LARGE($B9:$G9, 5), $B9:$G9, 0))</f>
        <v>단기</v>
      </c>
      <c r="S9" s="4" t="str">
        <f>INDEX($B$1:$G$1, MATCH(LARGE($B9:$G9, 6), $B9:$G9, 0))</f>
        <v>FRN</v>
      </c>
      <c r="T9" s="8">
        <f ca="1">OFFSET($B9, 0, MATCH(N9,$B$1:$G$1, 0)-1)</f>
        <v>0.53536289999999997</v>
      </c>
      <c r="U9" s="8">
        <f t="shared" ref="U9" ca="1" si="26">OFFSET($B9, 0, MATCH(O9,$B$1:$G$1, 0)-1)</f>
        <v>0.51844190000000001</v>
      </c>
      <c r="V9" s="8">
        <f t="shared" ref="V9" ca="1" si="27">OFFSET($B9, 0, MATCH(P9,$B$1:$G$1, 0)-1)</f>
        <v>0.49971926</v>
      </c>
      <c r="W9" s="8">
        <f t="shared" ref="W9" ca="1" si="28">OFFSET($B9, 0, MATCH(Q9,$B$1:$G$1, 0)-1)</f>
        <v>0.48331878</v>
      </c>
      <c r="X9" s="8">
        <f t="shared" ref="X9" ca="1" si="29">OFFSET($B9, 0, MATCH(R9,$B$1:$G$1, 0)-1)</f>
        <v>0.46214630000000001</v>
      </c>
      <c r="Y9" s="8">
        <f t="shared" ref="Y9" ca="1" si="30">OFFSET($B9, 0, MATCH(S9,$B$1:$G$1, 0)-1)</f>
        <v>0.43079904000000002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"/>
  <sheetViews>
    <sheetView topLeftCell="B1" workbookViewId="0">
      <selection activeCell="N18" sqref="N18"/>
    </sheetView>
  </sheetViews>
  <sheetFormatPr defaultRowHeight="12" x14ac:dyDescent="0.2"/>
  <cols>
    <col min="1" max="1" width="11.28515625" style="4" bestFit="1" customWidth="1"/>
    <col min="2" max="16384" width="9.140625" style="4"/>
  </cols>
  <sheetData>
    <row r="1" spans="1:29" x14ac:dyDescent="0.2">
      <c r="A1" s="4" t="s">
        <v>0</v>
      </c>
      <c r="B1" s="4" t="s">
        <v>45</v>
      </c>
      <c r="C1" s="4" t="s">
        <v>46</v>
      </c>
      <c r="D1" s="4" t="s">
        <v>41</v>
      </c>
      <c r="E1" s="4" t="s">
        <v>40</v>
      </c>
      <c r="F1" s="4" t="s">
        <v>47</v>
      </c>
      <c r="G1" s="4" t="s">
        <v>43</v>
      </c>
      <c r="H1" s="4" t="s">
        <v>44</v>
      </c>
      <c r="I1" s="8" t="s">
        <v>27</v>
      </c>
      <c r="J1" s="8" t="s">
        <v>28</v>
      </c>
      <c r="K1" s="8" t="s">
        <v>3</v>
      </c>
      <c r="L1" s="8" t="s">
        <v>4</v>
      </c>
      <c r="M1" s="8" t="s">
        <v>5</v>
      </c>
      <c r="N1" s="8" t="s">
        <v>6</v>
      </c>
      <c r="O1" s="4" t="s">
        <v>39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9</v>
      </c>
      <c r="X1" s="4" t="s">
        <v>10</v>
      </c>
      <c r="Y1" s="4" t="s">
        <v>11</v>
      </c>
      <c r="Z1" s="4" t="s">
        <v>12</v>
      </c>
      <c r="AA1" s="4" t="s">
        <v>13</v>
      </c>
      <c r="AB1" s="4" t="s">
        <v>14</v>
      </c>
      <c r="AC1" s="4" t="s">
        <v>15</v>
      </c>
    </row>
    <row r="2" spans="1:29" x14ac:dyDescent="0.2">
      <c r="A2" s="5">
        <v>45383</v>
      </c>
      <c r="B2" s="4">
        <v>2</v>
      </c>
      <c r="C2" s="4">
        <v>3</v>
      </c>
      <c r="D2" s="4">
        <v>4</v>
      </c>
      <c r="E2" s="4">
        <v>7</v>
      </c>
      <c r="F2" s="4">
        <v>5</v>
      </c>
      <c r="G2" s="4">
        <v>6</v>
      </c>
      <c r="H2" s="4">
        <v>1</v>
      </c>
      <c r="I2" s="6">
        <v>-3.7994193340262772E-3</v>
      </c>
      <c r="J2" s="6">
        <v>-1.7880113197838887E-2</v>
      </c>
      <c r="K2" s="6">
        <v>-3.1547864602557651E-2</v>
      </c>
      <c r="L2" s="6">
        <v>-5.3671208255656411E-2</v>
      </c>
      <c r="M2" s="6">
        <v>-6.6060841511409896E-2</v>
      </c>
      <c r="N2" s="6">
        <v>-1.2384860214661786E-2</v>
      </c>
      <c r="O2" s="6">
        <v>-1.6861953532216201E-2</v>
      </c>
      <c r="P2" s="4" t="str">
        <f>INDEX($B$1:$H$1, MATCH(SMALL($B2:$H2, 1), $B2:$H2, 0))</f>
        <v>TIPS</v>
      </c>
      <c r="Q2" s="4" t="str">
        <f>INDEX($B$1:$H$1, MATCH(SMALL($B2:$H2, 2), $B2:$H2, 0))</f>
        <v>초단기</v>
      </c>
      <c r="R2" s="4" t="str">
        <f>INDEX($B$1:$H$1, MATCH(SMALL($B2:$H2, 3), $B2:$H2, 0))</f>
        <v>중단기</v>
      </c>
      <c r="S2" s="4" t="str">
        <f>INDEX($B$1:$H$1, MATCH(SMALL($B2:$H2, 4), $B2:$H2, 0))</f>
        <v>중기</v>
      </c>
      <c r="T2" s="4" t="str">
        <f>INDEX($B$1:$H$1, MATCH(SMALL($B2:$H2, 5), $B2:$H2, 0))</f>
        <v>초장기</v>
      </c>
      <c r="U2" s="4" t="str">
        <f>INDEX($B$1:$H$1, MATCH(SMALL($B2:$H2, 6), $B2:$H2, 0))</f>
        <v>지방정부</v>
      </c>
      <c r="V2" s="4" t="str">
        <f>INDEX($B$1:$H$1, MATCH(SMALL($B2:$H2, 7), $B2:$H2, 0))</f>
        <v>장기</v>
      </c>
      <c r="W2" s="8">
        <f ca="1">OFFSET($I2, 0, MATCH(P2,$B$1:$H$1, 0)-1)</f>
        <v>-1.6861953532216201E-2</v>
      </c>
      <c r="X2" s="8">
        <f t="shared" ref="X2:X5" ca="1" si="0">OFFSET($I2, 0, MATCH(Q2,$B$1:$H$1, 0)-1)</f>
        <v>-3.7994193340262772E-3</v>
      </c>
      <c r="Y2" s="8">
        <f t="shared" ref="Y2:Y5" ca="1" si="1">OFFSET($I2, 0, MATCH(R2,$B$1:$H$1, 0)-1)</f>
        <v>-1.7880113197838887E-2</v>
      </c>
      <c r="Z2" s="8">
        <f t="shared" ref="Z2:Z5" ca="1" si="2">OFFSET($I2, 0, MATCH(S2,$B$1:$H$1, 0)-1)</f>
        <v>-3.1547864602557651E-2</v>
      </c>
      <c r="AA2" s="8">
        <f t="shared" ref="AA2:AA5" ca="1" si="3">OFFSET($I2, 0, MATCH(T2,$B$1:$H$1, 0)-1)</f>
        <v>-6.6060841511409896E-2</v>
      </c>
      <c r="AB2" s="8">
        <f t="shared" ref="AB2:AC5" ca="1" si="4">OFFSET($I2, 0, MATCH(U2,$B$1:$H$1, 0)-1)</f>
        <v>-1.2384860214661786E-2</v>
      </c>
      <c r="AC2" s="8">
        <f ca="1">OFFSET($I2, 0, MATCH(V2,$B$1:$H$1, 0)-1)</f>
        <v>-5.3671208255656411E-2</v>
      </c>
    </row>
    <row r="3" spans="1:29" x14ac:dyDescent="0.2">
      <c r="A3" s="5">
        <v>45413</v>
      </c>
      <c r="B3" s="4">
        <v>1</v>
      </c>
      <c r="C3" s="4">
        <v>7</v>
      </c>
      <c r="D3" s="4">
        <v>6</v>
      </c>
      <c r="E3" s="4">
        <v>4</v>
      </c>
      <c r="F3" s="4">
        <v>3</v>
      </c>
      <c r="G3" s="4">
        <v>2</v>
      </c>
      <c r="H3" s="4">
        <v>5</v>
      </c>
      <c r="I3" s="6">
        <v>7.0521354297843342E-3</v>
      </c>
      <c r="J3" s="6">
        <v>1.3123772102161091E-2</v>
      </c>
      <c r="K3" s="6">
        <v>1.8092547753564725E-2</v>
      </c>
      <c r="L3" s="6">
        <v>2.7548121349840526E-2</v>
      </c>
      <c r="M3" s="6">
        <v>2.9298994429574066E-2</v>
      </c>
      <c r="N3" s="6">
        <v>-2.9335750937552474E-3</v>
      </c>
      <c r="O3" s="6">
        <v>1.7178252433660113E-2</v>
      </c>
      <c r="P3" s="4" t="str">
        <f t="shared" ref="P3:P8" si="5">INDEX($B$1:$H$1, MATCH(SMALL($B3:$H3, 1), $B3:$H3, 0))</f>
        <v>초단기</v>
      </c>
      <c r="Q3" s="4" t="str">
        <f t="shared" ref="Q3:Q8" si="6">INDEX($B$1:$H$1, MATCH(SMALL($B3:$H3, 2), $B3:$H3, 0))</f>
        <v>지방정부</v>
      </c>
      <c r="R3" s="4" t="str">
        <f t="shared" ref="R3:R8" si="7">INDEX($B$1:$H$1, MATCH(SMALL($B3:$H3, 3), $B3:$H3, 0))</f>
        <v>초장기</v>
      </c>
      <c r="S3" s="4" t="str">
        <f t="shared" ref="S3:S8" si="8">INDEX($B$1:$H$1, MATCH(SMALL($B3:$H3, 4), $B3:$H3, 0))</f>
        <v>장기</v>
      </c>
      <c r="T3" s="4" t="str">
        <f t="shared" ref="T3:T8" si="9">INDEX($B$1:$H$1, MATCH(SMALL($B3:$H3, 5), $B3:$H3, 0))</f>
        <v>TIPS</v>
      </c>
      <c r="U3" s="4" t="str">
        <f t="shared" ref="U3:U8" si="10">INDEX($B$1:$H$1, MATCH(SMALL($B3:$H3, 6), $B3:$H3, 0))</f>
        <v>중기</v>
      </c>
      <c r="V3" s="4" t="str">
        <f t="shared" ref="V3:V8" si="11">INDEX($B$1:$H$1, MATCH(SMALL($B3:$H3, 7), $B3:$H3, 0))</f>
        <v>중단기</v>
      </c>
      <c r="W3" s="8">
        <f t="shared" ref="W3:W5" ca="1" si="12">OFFSET($I3, 0, MATCH(P3,$B$1:$H$1, 0)-1)</f>
        <v>7.0521354297843342E-3</v>
      </c>
      <c r="X3" s="8">
        <f t="shared" ca="1" si="0"/>
        <v>-2.9335750937552474E-3</v>
      </c>
      <c r="Y3" s="8">
        <f t="shared" ca="1" si="1"/>
        <v>2.9298994429574066E-2</v>
      </c>
      <c r="Z3" s="8">
        <f t="shared" ca="1" si="2"/>
        <v>2.7548121349840526E-2</v>
      </c>
      <c r="AA3" s="8">
        <f t="shared" ca="1" si="3"/>
        <v>1.7178252433660113E-2</v>
      </c>
      <c r="AB3" s="8">
        <f t="shared" ca="1" si="4"/>
        <v>1.8092547753564725E-2</v>
      </c>
      <c r="AC3" s="8">
        <f t="shared" ca="1" si="4"/>
        <v>1.3123772102161091E-2</v>
      </c>
    </row>
    <row r="4" spans="1:29" x14ac:dyDescent="0.2">
      <c r="A4" s="5">
        <v>45444</v>
      </c>
      <c r="B4" s="4">
        <v>2</v>
      </c>
      <c r="C4" s="4">
        <v>5</v>
      </c>
      <c r="D4" s="4">
        <v>3</v>
      </c>
      <c r="E4" s="4">
        <v>7</v>
      </c>
      <c r="F4" s="4">
        <v>1</v>
      </c>
      <c r="G4" s="4">
        <v>4</v>
      </c>
      <c r="H4" s="4">
        <v>6</v>
      </c>
      <c r="I4" s="6">
        <v>5.7999999999999996E-3</v>
      </c>
      <c r="J4" s="6">
        <v>9.9000000000000008E-3</v>
      </c>
      <c r="K4" s="6">
        <v>1.2699999999999999E-2</v>
      </c>
      <c r="L4" s="6">
        <v>1.4800000000000001E-2</v>
      </c>
      <c r="M4" s="6">
        <v>1.78E-2</v>
      </c>
      <c r="N4" s="6">
        <v>1.5299999999999999E-2</v>
      </c>
      <c r="O4" s="6">
        <v>7.7999999999999996E-3</v>
      </c>
      <c r="P4" s="4" t="str">
        <f t="shared" si="5"/>
        <v>초장기</v>
      </c>
      <c r="Q4" s="4" t="str">
        <f t="shared" si="6"/>
        <v>초단기</v>
      </c>
      <c r="R4" s="4" t="str">
        <f t="shared" si="7"/>
        <v>중기</v>
      </c>
      <c r="S4" s="4" t="str">
        <f t="shared" si="8"/>
        <v>지방정부</v>
      </c>
      <c r="T4" s="4" t="str">
        <f t="shared" si="9"/>
        <v>중단기</v>
      </c>
      <c r="U4" s="4" t="str">
        <f t="shared" si="10"/>
        <v>TIPS</v>
      </c>
      <c r="V4" s="4" t="str">
        <f t="shared" si="11"/>
        <v>장기</v>
      </c>
      <c r="W4" s="8">
        <f t="shared" ca="1" si="12"/>
        <v>1.78E-2</v>
      </c>
      <c r="X4" s="8">
        <f t="shared" ca="1" si="0"/>
        <v>5.7999999999999996E-3</v>
      </c>
      <c r="Y4" s="8">
        <f t="shared" ca="1" si="1"/>
        <v>1.2699999999999999E-2</v>
      </c>
      <c r="Z4" s="8">
        <f t="shared" ca="1" si="2"/>
        <v>1.5299999999999999E-2</v>
      </c>
      <c r="AA4" s="8">
        <f t="shared" ca="1" si="3"/>
        <v>9.9000000000000008E-3</v>
      </c>
      <c r="AB4" s="8">
        <f t="shared" ca="1" si="4"/>
        <v>7.7999999999999996E-3</v>
      </c>
      <c r="AC4" s="8">
        <f t="shared" ca="1" si="4"/>
        <v>1.4800000000000001E-2</v>
      </c>
    </row>
    <row r="5" spans="1:29" x14ac:dyDescent="0.2">
      <c r="A5" s="5">
        <v>45474</v>
      </c>
      <c r="B5" s="4">
        <v>2</v>
      </c>
      <c r="C5" s="4">
        <v>3</v>
      </c>
      <c r="D5" s="4">
        <v>5</v>
      </c>
      <c r="E5" s="4">
        <v>7</v>
      </c>
      <c r="F5" s="4">
        <v>6</v>
      </c>
      <c r="G5" s="4">
        <v>1</v>
      </c>
      <c r="H5" s="4">
        <v>4</v>
      </c>
      <c r="I5" s="6">
        <v>1.17E-2</v>
      </c>
      <c r="J5" s="6">
        <v>2.18E-2</v>
      </c>
      <c r="K5" s="6">
        <v>2.8899999999999999E-2</v>
      </c>
      <c r="L5" s="6">
        <v>3.5499999999999997E-2</v>
      </c>
      <c r="M5" s="6">
        <v>3.5900000000000001E-2</v>
      </c>
      <c r="N5" s="6">
        <v>9.1000000000000004E-3</v>
      </c>
      <c r="O5" s="6">
        <v>1.78E-2</v>
      </c>
      <c r="P5" s="4" t="str">
        <f t="shared" si="5"/>
        <v>지방정부</v>
      </c>
      <c r="Q5" s="4" t="str">
        <f t="shared" si="6"/>
        <v>초단기</v>
      </c>
      <c r="R5" s="4" t="str">
        <f t="shared" si="7"/>
        <v>중단기</v>
      </c>
      <c r="S5" s="4" t="str">
        <f t="shared" si="8"/>
        <v>TIPS</v>
      </c>
      <c r="T5" s="4" t="str">
        <f t="shared" si="9"/>
        <v>중기</v>
      </c>
      <c r="U5" s="4" t="str">
        <f t="shared" si="10"/>
        <v>초장기</v>
      </c>
      <c r="V5" s="4" t="str">
        <f t="shared" si="11"/>
        <v>장기</v>
      </c>
      <c r="W5" s="8">
        <f t="shared" ca="1" si="12"/>
        <v>9.1000000000000004E-3</v>
      </c>
      <c r="X5" s="8">
        <f t="shared" ca="1" si="0"/>
        <v>1.17E-2</v>
      </c>
      <c r="Y5" s="8">
        <f t="shared" ca="1" si="1"/>
        <v>2.18E-2</v>
      </c>
      <c r="Z5" s="8">
        <f t="shared" ca="1" si="2"/>
        <v>1.78E-2</v>
      </c>
      <c r="AA5" s="8">
        <f t="shared" ca="1" si="3"/>
        <v>2.8899999999999999E-2</v>
      </c>
      <c r="AB5" s="8">
        <f t="shared" ca="1" si="4"/>
        <v>3.5900000000000001E-2</v>
      </c>
      <c r="AC5" s="8">
        <f t="shared" ca="1" si="4"/>
        <v>3.5499999999999997E-2</v>
      </c>
    </row>
    <row r="6" spans="1:29" x14ac:dyDescent="0.2">
      <c r="A6" s="5">
        <v>45505</v>
      </c>
      <c r="B6" s="4">
        <v>4</v>
      </c>
      <c r="C6" s="4">
        <v>7</v>
      </c>
      <c r="D6" s="4">
        <v>5</v>
      </c>
      <c r="E6" s="4">
        <v>2</v>
      </c>
      <c r="F6" s="4">
        <v>1</v>
      </c>
      <c r="G6" s="4">
        <v>3</v>
      </c>
      <c r="H6" s="4">
        <v>6</v>
      </c>
      <c r="I6" s="6">
        <v>8.9999999999999993E-3</v>
      </c>
      <c r="J6" s="6">
        <v>1.17E-2</v>
      </c>
      <c r="K6" s="6">
        <v>1.4E-2</v>
      </c>
      <c r="L6" s="6">
        <v>1.7299999999999999E-2</v>
      </c>
      <c r="M6" s="6">
        <v>2.2599999999999999E-2</v>
      </c>
      <c r="N6" s="6">
        <v>7.9000000000000008E-3</v>
      </c>
      <c r="O6" s="6">
        <v>7.7999999999999996E-3</v>
      </c>
      <c r="P6" s="4" t="str">
        <f t="shared" si="5"/>
        <v>초장기</v>
      </c>
      <c r="Q6" s="4" t="str">
        <f t="shared" si="6"/>
        <v>장기</v>
      </c>
      <c r="R6" s="4" t="str">
        <f t="shared" si="7"/>
        <v>지방정부</v>
      </c>
      <c r="S6" s="4" t="str">
        <f t="shared" si="8"/>
        <v>초단기</v>
      </c>
      <c r="T6" s="4" t="str">
        <f t="shared" si="9"/>
        <v>중기</v>
      </c>
      <c r="U6" s="4" t="str">
        <f t="shared" si="10"/>
        <v>TIPS</v>
      </c>
      <c r="V6" s="4" t="str">
        <f t="shared" si="11"/>
        <v>중단기</v>
      </c>
      <c r="W6" s="8">
        <f t="shared" ref="W6" ca="1" si="13">OFFSET($I6, 0, MATCH(P6,$B$1:$H$1, 0)-1)</f>
        <v>2.2599999999999999E-2</v>
      </c>
      <c r="X6" s="8">
        <f t="shared" ref="X6" ca="1" si="14">OFFSET($I6, 0, MATCH(Q6,$B$1:$H$1, 0)-1)</f>
        <v>1.7299999999999999E-2</v>
      </c>
      <c r="Y6" s="8">
        <f t="shared" ref="Y6" ca="1" si="15">OFFSET($I6, 0, MATCH(R6,$B$1:$H$1, 0)-1)</f>
        <v>7.9000000000000008E-3</v>
      </c>
      <c r="Z6" s="8">
        <f t="shared" ref="Z6" ca="1" si="16">OFFSET($I6, 0, MATCH(S6,$B$1:$H$1, 0)-1)</f>
        <v>8.9999999999999993E-3</v>
      </c>
      <c r="AA6" s="8">
        <f t="shared" ref="AA6" ca="1" si="17">OFFSET($I6, 0, MATCH(T6,$B$1:$H$1, 0)-1)</f>
        <v>1.4E-2</v>
      </c>
      <c r="AB6" s="8">
        <f t="shared" ref="AB6" ca="1" si="18">OFFSET($I6, 0, MATCH(U6,$B$1:$H$1, 0)-1)</f>
        <v>7.7999999999999996E-3</v>
      </c>
      <c r="AC6" s="8">
        <f t="shared" ref="AC6" ca="1" si="19">OFFSET($I6, 0, MATCH(V6,$B$1:$H$1, 0)-1)</f>
        <v>1.17E-2</v>
      </c>
    </row>
    <row r="7" spans="1:29" x14ac:dyDescent="0.2">
      <c r="A7" s="5">
        <v>45536</v>
      </c>
      <c r="B7" s="4">
        <v>1</v>
      </c>
      <c r="C7" s="4">
        <v>2</v>
      </c>
      <c r="D7" s="4">
        <v>4</v>
      </c>
      <c r="E7" s="4">
        <v>7</v>
      </c>
      <c r="F7" s="4">
        <v>6</v>
      </c>
      <c r="G7" s="4">
        <v>5</v>
      </c>
      <c r="H7" s="4">
        <v>3</v>
      </c>
      <c r="I7" s="6">
        <v>8.0999999999999996E-3</v>
      </c>
      <c r="J7" s="6">
        <v>1.06E-2</v>
      </c>
      <c r="K7" s="6">
        <v>1.35E-2</v>
      </c>
      <c r="L7" s="6">
        <v>2.1700000000000001E-2</v>
      </c>
      <c r="M7" s="6">
        <v>1.9099999999999999E-2</v>
      </c>
      <c r="N7" s="6">
        <v>9.9000000000000008E-3</v>
      </c>
      <c r="O7" s="6">
        <v>1.4999999999999999E-2</v>
      </c>
      <c r="P7" s="4" t="str">
        <f t="shared" si="5"/>
        <v>초단기</v>
      </c>
      <c r="Q7" s="4" t="str">
        <f t="shared" si="6"/>
        <v>중단기</v>
      </c>
      <c r="R7" s="4" t="str">
        <f t="shared" si="7"/>
        <v>TIPS</v>
      </c>
      <c r="S7" s="4" t="str">
        <f t="shared" si="8"/>
        <v>중기</v>
      </c>
      <c r="T7" s="4" t="str">
        <f t="shared" si="9"/>
        <v>지방정부</v>
      </c>
      <c r="U7" s="4" t="str">
        <f t="shared" si="10"/>
        <v>초장기</v>
      </c>
      <c r="V7" s="4" t="str">
        <f t="shared" si="11"/>
        <v>장기</v>
      </c>
      <c r="W7" s="8">
        <f t="shared" ref="W7" ca="1" si="20">OFFSET($I7, 0, MATCH(P7,$B$1:$H$1, 0)-1)</f>
        <v>8.0999999999999996E-3</v>
      </c>
      <c r="X7" s="8">
        <f t="shared" ref="X7" ca="1" si="21">OFFSET($I7, 0, MATCH(Q7,$B$1:$H$1, 0)-1)</f>
        <v>1.06E-2</v>
      </c>
      <c r="Y7" s="8">
        <f t="shared" ref="Y7" ca="1" si="22">OFFSET($I7, 0, MATCH(R7,$B$1:$H$1, 0)-1)</f>
        <v>1.4999999999999999E-2</v>
      </c>
      <c r="Z7" s="8">
        <f t="shared" ref="Z7" ca="1" si="23">OFFSET($I7, 0, MATCH(S7,$B$1:$H$1, 0)-1)</f>
        <v>1.35E-2</v>
      </c>
      <c r="AA7" s="8">
        <f t="shared" ref="AA7" ca="1" si="24">OFFSET($I7, 0, MATCH(T7,$B$1:$H$1, 0)-1)</f>
        <v>9.9000000000000008E-3</v>
      </c>
      <c r="AB7" s="8">
        <f t="shared" ref="AB7" ca="1" si="25">OFFSET($I7, 0, MATCH(U7,$B$1:$H$1, 0)-1)</f>
        <v>1.9099999999999999E-2</v>
      </c>
      <c r="AC7" s="8">
        <f t="shared" ref="AC7" ca="1" si="26">OFFSET($I7, 0, MATCH(V7,$B$1:$H$1, 0)-1)</f>
        <v>2.1700000000000001E-2</v>
      </c>
    </row>
    <row r="8" spans="1:29" x14ac:dyDescent="0.2">
      <c r="A8" s="5">
        <v>45566</v>
      </c>
      <c r="B8" s="4">
        <v>1</v>
      </c>
      <c r="C8" s="4">
        <v>2</v>
      </c>
      <c r="D8" s="4">
        <v>5</v>
      </c>
      <c r="E8" s="4">
        <v>7</v>
      </c>
      <c r="F8" s="4">
        <v>6</v>
      </c>
      <c r="G8" s="4">
        <v>4</v>
      </c>
      <c r="H8" s="4">
        <v>3</v>
      </c>
      <c r="I8" s="6">
        <v>-6.0752499999999999E-3</v>
      </c>
      <c r="J8" s="6">
        <v>-2.1345422999999999E-2</v>
      </c>
      <c r="K8" s="6">
        <v>-3.3358012999999999E-2</v>
      </c>
      <c r="L8" s="6">
        <v>-4.9273731000000001E-2</v>
      </c>
      <c r="M8" s="6">
        <v>-5.414741E-2</v>
      </c>
      <c r="N8" s="6">
        <v>-1.4581078000000001E-2</v>
      </c>
      <c r="O8" s="6">
        <v>-1.7940283000000001E-2</v>
      </c>
      <c r="P8" s="4" t="str">
        <f t="shared" si="5"/>
        <v>초단기</v>
      </c>
      <c r="Q8" s="4" t="str">
        <f t="shared" si="6"/>
        <v>중단기</v>
      </c>
      <c r="R8" s="4" t="str">
        <f t="shared" si="7"/>
        <v>TIPS</v>
      </c>
      <c r="S8" s="4" t="str">
        <f t="shared" si="8"/>
        <v>지방정부</v>
      </c>
      <c r="T8" s="4" t="str">
        <f t="shared" si="9"/>
        <v>중기</v>
      </c>
      <c r="U8" s="4" t="str">
        <f t="shared" si="10"/>
        <v>초장기</v>
      </c>
      <c r="V8" s="4" t="str">
        <f t="shared" si="11"/>
        <v>장기</v>
      </c>
      <c r="W8" s="8">
        <f t="shared" ref="W8" ca="1" si="27">OFFSET($I8, 0, MATCH(P8,$B$1:$H$1, 0)-1)</f>
        <v>-6.0752499999999999E-3</v>
      </c>
      <c r="X8" s="8">
        <f t="shared" ref="X8" ca="1" si="28">OFFSET($I8, 0, MATCH(Q8,$B$1:$H$1, 0)-1)</f>
        <v>-2.1345422999999999E-2</v>
      </c>
      <c r="Y8" s="8">
        <f t="shared" ref="Y8" ca="1" si="29">OFFSET($I8, 0, MATCH(R8,$B$1:$H$1, 0)-1)</f>
        <v>-1.7940283000000001E-2</v>
      </c>
      <c r="Z8" s="8">
        <f t="shared" ref="Z8" ca="1" si="30">OFFSET($I8, 0, MATCH(S8,$B$1:$H$1, 0)-1)</f>
        <v>-1.4581078000000001E-2</v>
      </c>
      <c r="AA8" s="8">
        <f t="shared" ref="AA8" ca="1" si="31">OFFSET($I8, 0, MATCH(T8,$B$1:$H$1, 0)-1)</f>
        <v>-3.3358012999999999E-2</v>
      </c>
      <c r="AB8" s="8">
        <f t="shared" ref="AB8" ca="1" si="32">OFFSET($I8, 0, MATCH(U8,$B$1:$H$1, 0)-1)</f>
        <v>-5.414741E-2</v>
      </c>
      <c r="AC8" s="8">
        <f t="shared" ref="AC8" ca="1" si="33">OFFSET($I8, 0, MATCH(V8,$B$1:$H$1, 0)-1)</f>
        <v>-4.9273731000000001E-2</v>
      </c>
    </row>
    <row r="9" spans="1:29" x14ac:dyDescent="0.2">
      <c r="A9" s="5">
        <v>45597</v>
      </c>
      <c r="B9" s="4">
        <v>0.31876093</v>
      </c>
      <c r="C9" s="4">
        <v>0.31530111999999999</v>
      </c>
      <c r="D9" s="4">
        <v>0.40472332</v>
      </c>
      <c r="E9" s="4">
        <v>0.56013732999999999</v>
      </c>
      <c r="F9" s="4">
        <v>0.63017199999999995</v>
      </c>
      <c r="G9" s="4">
        <v>0.32509437000000002</v>
      </c>
      <c r="H9" s="4">
        <v>0.40371763999999999</v>
      </c>
      <c r="P9" s="4" t="str">
        <f>INDEX($B$1:$H$1, MATCH(LARGE($B9:$H9, 1), $B9:$H9, 0))</f>
        <v>초장기</v>
      </c>
      <c r="Q9" s="4" t="str">
        <f>INDEX($B$1:$H$1, MATCH(LARGE($B9:$H9, 2), $B9:$H9, 0))</f>
        <v>장기</v>
      </c>
      <c r="R9" s="4" t="str">
        <f>INDEX($B$1:$H$1, MATCH(LARGE($B9:$H9, 3), $B9:$H9, 0))</f>
        <v>중기</v>
      </c>
      <c r="S9" s="4" t="str">
        <f>INDEX($B$1:$H$1, MATCH(LARGE($B9:$H9, 4), $B9:$H9, 0))</f>
        <v>TIPS</v>
      </c>
      <c r="T9" s="4" t="str">
        <f>INDEX($B$1:$H$1, MATCH(LARGE($B9:$H9, 5), $B9:$H9, 0))</f>
        <v>지방정부</v>
      </c>
      <c r="U9" s="4" t="str">
        <f>INDEX($B$1:$H$1, MATCH(LARGE($B9:$H9, 6), $B9:$H9, 0))</f>
        <v>초단기</v>
      </c>
      <c r="V9" s="4" t="str">
        <f>INDEX($B$1:$H$1, MATCH(LARGE($B9:$H9, 7), $B9:$H9, 0))</f>
        <v>중단기</v>
      </c>
      <c r="W9" s="8">
        <f ca="1">OFFSET($B9, 0, MATCH(P9,$B$1:$H$1, 0)-1)</f>
        <v>0.63017199999999995</v>
      </c>
      <c r="X9" s="8">
        <f t="shared" ref="X9" ca="1" si="34">OFFSET($B9, 0, MATCH(Q9,$B$1:$H$1, 0)-1)</f>
        <v>0.56013732999999999</v>
      </c>
      <c r="Y9" s="8">
        <f t="shared" ref="Y9" ca="1" si="35">OFFSET($B9, 0, MATCH(R9,$B$1:$H$1, 0)-1)</f>
        <v>0.40472332</v>
      </c>
      <c r="Z9" s="8">
        <f t="shared" ref="Z9" ca="1" si="36">OFFSET($B9, 0, MATCH(S9,$B$1:$H$1, 0)-1)</f>
        <v>0.40371763999999999</v>
      </c>
      <c r="AA9" s="8">
        <f t="shared" ref="AA9" ca="1" si="37">OFFSET($B9, 0, MATCH(T9,$B$1:$H$1, 0)-1)</f>
        <v>0.32509437000000002</v>
      </c>
      <c r="AB9" s="8">
        <f t="shared" ref="AB9" ca="1" si="38">OFFSET($B9, 0, MATCH(U9,$B$1:$H$1, 0)-1)</f>
        <v>0.31876093</v>
      </c>
      <c r="AC9" s="8">
        <f t="shared" ref="AC9" ca="1" si="39">OFFSET($B9, 0, MATCH(V9,$B$1:$H$1, 0)-1)</f>
        <v>0.31530111999999999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"/>
  <sheetViews>
    <sheetView tabSelected="1" workbookViewId="0">
      <selection activeCell="B9" sqref="B9"/>
    </sheetView>
  </sheetViews>
  <sheetFormatPr defaultRowHeight="12" x14ac:dyDescent="0.2"/>
  <cols>
    <col min="1" max="1" width="11.85546875" style="1" bestFit="1" customWidth="1"/>
    <col min="2" max="7" width="9.140625" style="1"/>
    <col min="8" max="8" width="14.42578125" style="1" bestFit="1" customWidth="1"/>
    <col min="9" max="16384" width="9.140625" style="1"/>
  </cols>
  <sheetData>
    <row r="1" spans="1:32" x14ac:dyDescent="0.2">
      <c r="A1" s="1" t="s">
        <v>0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8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16</v>
      </c>
      <c r="Z1" s="1" t="s">
        <v>9</v>
      </c>
      <c r="AA1" s="1" t="s">
        <v>10</v>
      </c>
      <c r="AB1" s="1" t="s">
        <v>11</v>
      </c>
      <c r="AC1" s="1" t="s">
        <v>12</v>
      </c>
      <c r="AD1" s="1" t="s">
        <v>13</v>
      </c>
      <c r="AE1" s="1" t="s">
        <v>14</v>
      </c>
      <c r="AF1" s="1" t="s">
        <v>15</v>
      </c>
    </row>
    <row r="2" spans="1:32" x14ac:dyDescent="0.2">
      <c r="A2" s="2">
        <v>45383</v>
      </c>
      <c r="B2" s="1">
        <v>0.44748085737228405</v>
      </c>
      <c r="C2" s="1">
        <v>0.45999278426170359</v>
      </c>
      <c r="D2" s="1">
        <v>0.55680293440818784</v>
      </c>
      <c r="E2" s="1">
        <v>0.48342025876045236</v>
      </c>
      <c r="F2" s="1">
        <v>0.45021173357963579</v>
      </c>
      <c r="G2" s="1">
        <v>0.49395900368690498</v>
      </c>
      <c r="H2" s="1">
        <v>0.57804032564163221</v>
      </c>
      <c r="I2" s="3">
        <v>-2.5447370635779287E-2</v>
      </c>
      <c r="J2" s="3">
        <v>-2.3155785985105037E-2</v>
      </c>
      <c r="K2" s="3">
        <v>-2.8656829931144601E-2</v>
      </c>
      <c r="L2" s="3">
        <v>-2.7639921583864746E-2</v>
      </c>
      <c r="M2" s="3">
        <v>-3.3102795808539254E-2</v>
      </c>
      <c r="N2" s="3">
        <v>-3.1879922000172645E-2</v>
      </c>
      <c r="O2" s="3">
        <v>-1.5349990257957691E-2</v>
      </c>
      <c r="P2" s="3">
        <v>-2.4485454389026051E-2</v>
      </c>
      <c r="Q2" s="3" t="s">
        <v>8</v>
      </c>
      <c r="R2" s="1" t="str">
        <f>INDEX($B$1:$H$1, MATCH(LARGE($B2:$H2, 1), $B2:$H2, 0))</f>
        <v>Fin</v>
      </c>
      <c r="S2" s="1" t="str">
        <f>INDEX($B$1:$H$1, MATCH(LARGE($B2:$H2, 2), $B2:$H2, 0))</f>
        <v>Ener</v>
      </c>
      <c r="T2" s="1" t="str">
        <f>INDEX($B$1:$H$1, MATCH(LARGE($B2:$H2, 3), $B2:$H2, 0))</f>
        <v>Bank</v>
      </c>
      <c r="U2" s="1" t="str">
        <f>INDEX($B$1:$H$1, MATCH(LARGE($B2:$H2, 4), $B2:$H2, 0))</f>
        <v>Infra</v>
      </c>
      <c r="V2" s="1" t="str">
        <f>INDEX($B$1:$H$1, MATCH(LARGE($B2:$H2, 5), $B2:$H2, 0))</f>
        <v>Def</v>
      </c>
      <c r="W2" s="1" t="str">
        <f>INDEX($B$1:$H$1, MATCH(LARGE($B2:$H2, 6), $B2:$H2, 0))</f>
        <v>Util</v>
      </c>
      <c r="X2" s="1" t="str">
        <f>INDEX($B$1:$H$1, MATCH(LARGE($B2:$H2, 7), $B2:$H2, 0))</f>
        <v>Cycl</v>
      </c>
      <c r="Y2" s="3">
        <f>I2</f>
        <v>-2.5447370635779287E-2</v>
      </c>
      <c r="Z2" s="3">
        <f ca="1">OFFSET($J2, 0, MATCH(R2,$B$1:$H$1, 0)-1)</f>
        <v>-2.4485454389026051E-2</v>
      </c>
      <c r="AA2" s="3">
        <f t="shared" ref="AA2:AF2" ca="1" si="0">OFFSET($J2, 0, MATCH(S2,$B$1:$H$1, 0)-1)</f>
        <v>-2.7639921583864746E-2</v>
      </c>
      <c r="AB2" s="3">
        <f t="shared" ca="1" si="0"/>
        <v>-1.5349990257957691E-2</v>
      </c>
      <c r="AC2" s="3">
        <f t="shared" ca="1" si="0"/>
        <v>-3.3102795808539254E-2</v>
      </c>
      <c r="AD2" s="3">
        <f t="shared" ca="1" si="0"/>
        <v>-2.8656829931144601E-2</v>
      </c>
      <c r="AE2" s="3">
        <f t="shared" ca="1" si="0"/>
        <v>-3.1879922000172645E-2</v>
      </c>
      <c r="AF2" s="3">
        <f t="shared" ca="1" si="0"/>
        <v>-2.3155785985105037E-2</v>
      </c>
    </row>
    <row r="3" spans="1:32" x14ac:dyDescent="0.2">
      <c r="A3" s="2">
        <v>45413</v>
      </c>
      <c r="B3" s="1">
        <v>0.58514037132263175</v>
      </c>
      <c r="C3" s="1">
        <v>0.45266019105911265</v>
      </c>
      <c r="D3" s="1">
        <v>0.53377550840377819</v>
      </c>
      <c r="E3" s="1">
        <v>0.44798398017883301</v>
      </c>
      <c r="F3" s="1">
        <v>0.50691521763801561</v>
      </c>
      <c r="G3" s="1">
        <v>0.49715332984924315</v>
      </c>
      <c r="H3" s="1">
        <v>0.56635168194770824</v>
      </c>
      <c r="I3" s="3">
        <v>1.8729909964657621E-2</v>
      </c>
      <c r="J3" s="3">
        <v>1.7510266214153747E-2</v>
      </c>
      <c r="K3" s="3">
        <v>1.8338252883892014E-2</v>
      </c>
      <c r="L3" s="3">
        <v>1.8980674222609961E-2</v>
      </c>
      <c r="M3" s="3">
        <v>2.2692751561654845E-2</v>
      </c>
      <c r="N3" s="3">
        <v>2.1129138875748188E-2</v>
      </c>
      <c r="O3" s="3">
        <v>1.7049387495517321E-2</v>
      </c>
      <c r="P3" s="3">
        <v>1.8312442314646793E-2</v>
      </c>
      <c r="Q3" s="3" t="s">
        <v>8</v>
      </c>
      <c r="R3" s="1" t="str">
        <f t="shared" ref="R3:R9" si="1">INDEX($B$1:$H$1, MATCH(LARGE($B3:$H3, 1), $B3:$H3, 0))</f>
        <v>Cycl</v>
      </c>
      <c r="S3" s="1" t="str">
        <f t="shared" ref="S3:S9" si="2">INDEX($B$1:$H$1, MATCH(LARGE($B3:$H3, 2), $B3:$H3, 0))</f>
        <v>Fin</v>
      </c>
      <c r="T3" s="1" t="str">
        <f t="shared" ref="T3:T9" si="3">INDEX($B$1:$H$1, MATCH(LARGE($B3:$H3, 3), $B3:$H3, 0))</f>
        <v>Ener</v>
      </c>
      <c r="U3" s="1" t="str">
        <f t="shared" ref="U3:U9" si="4">INDEX($B$1:$H$1, MATCH(LARGE($B3:$H3, 4), $B3:$H3, 0))</f>
        <v>Util</v>
      </c>
      <c r="V3" s="1" t="str">
        <f t="shared" ref="V3:V9" si="5">INDEX($B$1:$H$1, MATCH(LARGE($B3:$H3, 5), $B3:$H3, 0))</f>
        <v>Bank</v>
      </c>
      <c r="W3" s="1" t="str">
        <f t="shared" ref="W3:W9" si="6">INDEX($B$1:$H$1, MATCH(LARGE($B3:$H3, 6), $B3:$H3, 0))</f>
        <v>Def</v>
      </c>
      <c r="X3" s="1" t="str">
        <f t="shared" ref="X3:X9" si="7">INDEX($B$1:$H$1, MATCH(LARGE($B3:$H3, 7), $B3:$H3, 0))</f>
        <v>Infra</v>
      </c>
      <c r="Y3" s="3">
        <f t="shared" ref="Y3:Y7" si="8">I3</f>
        <v>1.8729909964657621E-2</v>
      </c>
      <c r="Z3" s="3">
        <f t="shared" ref="Z3:Z6" ca="1" si="9">OFFSET($J3, 0, MATCH(R3,$B$1:$H$1, 0)-1)</f>
        <v>1.7510266214153747E-2</v>
      </c>
      <c r="AA3" s="3">
        <f t="shared" ref="AA3:AA6" ca="1" si="10">OFFSET($J3, 0, MATCH(S3,$B$1:$H$1, 0)-1)</f>
        <v>1.8312442314646793E-2</v>
      </c>
      <c r="AB3" s="3">
        <f t="shared" ref="AB3:AB6" ca="1" si="11">OFFSET($J3, 0, MATCH(T3,$B$1:$H$1, 0)-1)</f>
        <v>1.8980674222609961E-2</v>
      </c>
      <c r="AC3" s="3">
        <f t="shared" ref="AC3:AC6" ca="1" si="12">OFFSET($J3, 0, MATCH(U3,$B$1:$H$1, 0)-1)</f>
        <v>2.1129138875748188E-2</v>
      </c>
      <c r="AD3" s="3">
        <f t="shared" ref="AD3:AD6" ca="1" si="13">OFFSET($J3, 0, MATCH(V3,$B$1:$H$1, 0)-1)</f>
        <v>1.7049387495517321E-2</v>
      </c>
      <c r="AE3" s="3">
        <f t="shared" ref="AE3:AE6" ca="1" si="14">OFFSET($J3, 0, MATCH(W3,$B$1:$H$1, 0)-1)</f>
        <v>1.8338252883892014E-2</v>
      </c>
      <c r="AF3" s="3">
        <f t="shared" ref="AF3:AF6" ca="1" si="15">OFFSET($J3, 0, MATCH(X3,$B$1:$H$1, 0)-1)</f>
        <v>2.2692751561654845E-2</v>
      </c>
    </row>
    <row r="4" spans="1:32" x14ac:dyDescent="0.2">
      <c r="A4" s="2">
        <v>45444</v>
      </c>
      <c r="B4" s="1">
        <v>0.4538581669330598</v>
      </c>
      <c r="C4" s="1">
        <v>0.461936265230179</v>
      </c>
      <c r="D4" s="1">
        <v>0.53976473808288572</v>
      </c>
      <c r="E4" s="1">
        <v>0.51354753971099842</v>
      </c>
      <c r="F4" s="1">
        <v>0.52796610593795779</v>
      </c>
      <c r="G4" s="1">
        <v>0.49395807981491091</v>
      </c>
      <c r="H4" s="1">
        <v>0.55110430121421827</v>
      </c>
      <c r="I4" s="3">
        <v>6.3608478200123386E-3</v>
      </c>
      <c r="J4" s="3">
        <v>6.2986334749755013E-3</v>
      </c>
      <c r="K4" s="3">
        <v>7.1502787204811291E-3</v>
      </c>
      <c r="L4" s="3">
        <v>5.4366232330971265E-3</v>
      </c>
      <c r="M4" s="3">
        <v>6.2438186327051781E-3</v>
      </c>
      <c r="N4" s="3">
        <v>5.5244765399962148E-3</v>
      </c>
      <c r="O4" s="3">
        <v>5.8445721866020595E-3</v>
      </c>
      <c r="P4" s="3">
        <v>6.4595727379881396E-3</v>
      </c>
      <c r="Q4" s="3" t="s">
        <v>8</v>
      </c>
      <c r="R4" s="1" t="str">
        <f t="shared" si="1"/>
        <v>Fin</v>
      </c>
      <c r="S4" s="1" t="str">
        <f t="shared" si="2"/>
        <v>Ener</v>
      </c>
      <c r="T4" s="1" t="str">
        <f t="shared" si="3"/>
        <v>Util</v>
      </c>
      <c r="U4" s="1" t="str">
        <f t="shared" si="4"/>
        <v>Infra</v>
      </c>
      <c r="V4" s="1" t="str">
        <f t="shared" si="5"/>
        <v>Bank</v>
      </c>
      <c r="W4" s="1" t="str">
        <f t="shared" si="6"/>
        <v>Def</v>
      </c>
      <c r="X4" s="1" t="str">
        <f t="shared" si="7"/>
        <v>Cycl</v>
      </c>
      <c r="Y4" s="3">
        <f t="shared" si="8"/>
        <v>6.3608478200123386E-3</v>
      </c>
      <c r="Z4" s="3">
        <f t="shared" ca="1" si="9"/>
        <v>6.4595727379881396E-3</v>
      </c>
      <c r="AA4" s="3">
        <f t="shared" ca="1" si="10"/>
        <v>5.4366232330971265E-3</v>
      </c>
      <c r="AB4" s="3">
        <f t="shared" ca="1" si="11"/>
        <v>5.5244765399962148E-3</v>
      </c>
      <c r="AC4" s="3">
        <f t="shared" ca="1" si="12"/>
        <v>6.2438186327051781E-3</v>
      </c>
      <c r="AD4" s="3">
        <f t="shared" ca="1" si="13"/>
        <v>5.8445721866020595E-3</v>
      </c>
      <c r="AE4" s="3">
        <f t="shared" ca="1" si="14"/>
        <v>7.1502787204811291E-3</v>
      </c>
      <c r="AF4" s="3">
        <f t="shared" ca="1" si="15"/>
        <v>6.2986334749755013E-3</v>
      </c>
    </row>
    <row r="5" spans="1:32" x14ac:dyDescent="0.2">
      <c r="A5" s="2">
        <v>45474</v>
      </c>
      <c r="B5" s="1">
        <v>0.45673935413360595</v>
      </c>
      <c r="C5" s="1">
        <v>0.43884102702140815</v>
      </c>
      <c r="D5" s="1">
        <v>0.58523991703987099</v>
      </c>
      <c r="E5" s="1">
        <v>0.46640861034393299</v>
      </c>
      <c r="F5" s="1">
        <v>0.52769359946250916</v>
      </c>
      <c r="G5" s="1">
        <v>0.5157936036586761</v>
      </c>
      <c r="H5" s="1">
        <v>0.48571235537529001</v>
      </c>
      <c r="I5" s="3">
        <v>2.3835001887457574E-2</v>
      </c>
      <c r="J5" s="3">
        <v>2.2248041324894219E-2</v>
      </c>
      <c r="K5" s="3">
        <v>2.4869721183520044E-2</v>
      </c>
      <c r="L5" s="3">
        <v>2.5192355423181656E-2</v>
      </c>
      <c r="M5" s="3">
        <v>2.4127618456179611E-2</v>
      </c>
      <c r="N5" s="3">
        <v>2.7868289911579636E-2</v>
      </c>
      <c r="O5" s="3">
        <v>2.0934467686646974E-2</v>
      </c>
      <c r="P5" s="3">
        <v>2.3432729545773245E-2</v>
      </c>
      <c r="Q5" s="3" t="s">
        <v>8</v>
      </c>
      <c r="R5" s="1" t="str">
        <f t="shared" si="1"/>
        <v>Ener</v>
      </c>
      <c r="S5" s="1" t="str">
        <f t="shared" si="2"/>
        <v>Util</v>
      </c>
      <c r="T5" s="1" t="str">
        <f t="shared" si="3"/>
        <v>Bank</v>
      </c>
      <c r="U5" s="1" t="str">
        <f t="shared" si="4"/>
        <v>Fin</v>
      </c>
      <c r="V5" s="1" t="str">
        <f t="shared" si="5"/>
        <v>Infra</v>
      </c>
      <c r="W5" s="1" t="str">
        <f t="shared" si="6"/>
        <v>Cycl</v>
      </c>
      <c r="X5" s="1" t="str">
        <f t="shared" si="7"/>
        <v>Def</v>
      </c>
      <c r="Y5" s="3">
        <f t="shared" si="8"/>
        <v>2.3835001887457574E-2</v>
      </c>
      <c r="Z5" s="3">
        <f t="shared" ca="1" si="9"/>
        <v>2.5192355423181656E-2</v>
      </c>
      <c r="AA5" s="3">
        <f t="shared" ca="1" si="10"/>
        <v>2.7868289911579636E-2</v>
      </c>
      <c r="AB5" s="3">
        <f t="shared" ca="1" si="11"/>
        <v>2.0934467686646974E-2</v>
      </c>
      <c r="AC5" s="3">
        <f t="shared" ca="1" si="12"/>
        <v>2.3432729545773245E-2</v>
      </c>
      <c r="AD5" s="3">
        <f t="shared" ca="1" si="13"/>
        <v>2.4127618456179611E-2</v>
      </c>
      <c r="AE5" s="3">
        <f t="shared" ca="1" si="14"/>
        <v>2.2248041324894219E-2</v>
      </c>
      <c r="AF5" s="3">
        <f t="shared" ca="1" si="15"/>
        <v>2.4869721183520044E-2</v>
      </c>
    </row>
    <row r="6" spans="1:32" x14ac:dyDescent="0.2">
      <c r="A6" s="2">
        <v>45505</v>
      </c>
      <c r="B6" s="1">
        <v>0.46966392993927003</v>
      </c>
      <c r="C6" s="1">
        <v>0.44985861778259306</v>
      </c>
      <c r="D6" s="1">
        <v>0.58905769586563106</v>
      </c>
      <c r="E6" s="1">
        <v>0.49903690814971907</v>
      </c>
      <c r="F6" s="1">
        <v>0.52889268398284917</v>
      </c>
      <c r="G6" s="1">
        <v>0.46350888013839719</v>
      </c>
      <c r="H6" s="1">
        <v>0.47044384479522694</v>
      </c>
      <c r="I6" s="3">
        <v>1.5726269665454984E-2</v>
      </c>
      <c r="J6" s="3">
        <v>1.5778605989783312E-2</v>
      </c>
      <c r="K6" s="3">
        <v>1.5568246103825789E-2</v>
      </c>
      <c r="L6" s="3">
        <v>1.4577965310321961E-2</v>
      </c>
      <c r="M6" s="3">
        <v>1.6604877393575856E-2</v>
      </c>
      <c r="N6" s="3">
        <v>1.7889180763109636E-2</v>
      </c>
      <c r="O6" s="3">
        <v>1.4244986642409918E-2</v>
      </c>
      <c r="P6" s="3">
        <v>1.6896698187487846E-2</v>
      </c>
      <c r="Q6" s="3" t="s">
        <v>8</v>
      </c>
      <c r="R6" s="1" t="str">
        <f t="shared" si="1"/>
        <v>Ener</v>
      </c>
      <c r="S6" s="1" t="str">
        <f t="shared" si="2"/>
        <v>Util</v>
      </c>
      <c r="T6" s="1" t="str">
        <f t="shared" si="3"/>
        <v>Infra</v>
      </c>
      <c r="U6" s="1" t="str">
        <f t="shared" si="4"/>
        <v>Fin</v>
      </c>
      <c r="V6" s="1" t="str">
        <f t="shared" si="5"/>
        <v>Cycl</v>
      </c>
      <c r="W6" s="1" t="str">
        <f t="shared" si="6"/>
        <v>Bank</v>
      </c>
      <c r="X6" s="1" t="str">
        <f t="shared" si="7"/>
        <v>Def</v>
      </c>
      <c r="Y6" s="3">
        <f t="shared" si="8"/>
        <v>1.5726269665454984E-2</v>
      </c>
      <c r="Z6" s="3">
        <f t="shared" ca="1" si="9"/>
        <v>1.4577965310321961E-2</v>
      </c>
      <c r="AA6" s="3">
        <f t="shared" ca="1" si="10"/>
        <v>1.7889180763109636E-2</v>
      </c>
      <c r="AB6" s="3">
        <f t="shared" ca="1" si="11"/>
        <v>1.6604877393575856E-2</v>
      </c>
      <c r="AC6" s="3">
        <f t="shared" ca="1" si="12"/>
        <v>1.6896698187487846E-2</v>
      </c>
      <c r="AD6" s="3">
        <f t="shared" ca="1" si="13"/>
        <v>1.5778605989783312E-2</v>
      </c>
      <c r="AE6" s="3">
        <f t="shared" ca="1" si="14"/>
        <v>1.4244986642409918E-2</v>
      </c>
      <c r="AF6" s="3">
        <f t="shared" ca="1" si="15"/>
        <v>1.5568246103825789E-2</v>
      </c>
    </row>
    <row r="7" spans="1:32" x14ac:dyDescent="0.2">
      <c r="A7" s="2">
        <v>45536</v>
      </c>
      <c r="B7" s="1">
        <v>0.44310544729232781</v>
      </c>
      <c r="C7" s="1">
        <v>0.39746590256690978</v>
      </c>
      <c r="D7" s="1">
        <v>0.5720584452152252</v>
      </c>
      <c r="E7" s="1">
        <v>0.423749303817749</v>
      </c>
      <c r="F7" s="1">
        <v>0.49498879909515398</v>
      </c>
      <c r="G7" s="1">
        <v>0.52419025897979732</v>
      </c>
      <c r="H7" s="1">
        <v>0.56211872696876519</v>
      </c>
      <c r="I7" s="3">
        <v>1.7729751783475134E-2</v>
      </c>
      <c r="J7" s="3">
        <v>1.61971832356127E-2</v>
      </c>
      <c r="K7" s="3">
        <v>1.8505971429233048E-2</v>
      </c>
      <c r="L7" s="3">
        <v>1.4521902164649214E-2</v>
      </c>
      <c r="M7" s="3">
        <v>1.939455382703259E-2</v>
      </c>
      <c r="N7" s="3">
        <v>2.3436477787867505E-2</v>
      </c>
      <c r="O7" s="3">
        <v>1.5187671833356786E-2</v>
      </c>
      <c r="P7" s="3">
        <v>1.7793125454969028E-2</v>
      </c>
      <c r="Q7" s="3" t="s">
        <v>8</v>
      </c>
      <c r="R7" s="1" t="str">
        <f t="shared" si="1"/>
        <v>Ener</v>
      </c>
      <c r="S7" s="1" t="str">
        <f t="shared" si="2"/>
        <v>Fin</v>
      </c>
      <c r="T7" s="1" t="str">
        <f t="shared" si="3"/>
        <v>Bank</v>
      </c>
      <c r="U7" s="1" t="str">
        <f t="shared" si="4"/>
        <v>Util</v>
      </c>
      <c r="V7" s="1" t="str">
        <f t="shared" si="5"/>
        <v>Cycl</v>
      </c>
      <c r="W7" s="1" t="str">
        <f t="shared" si="6"/>
        <v>Infra</v>
      </c>
      <c r="X7" s="1" t="str">
        <f t="shared" si="7"/>
        <v>Def</v>
      </c>
      <c r="Y7" s="3">
        <f t="shared" si="8"/>
        <v>1.7729751783475134E-2</v>
      </c>
      <c r="Z7" s="3">
        <f t="shared" ref="Z7" ca="1" si="16">OFFSET($J7, 0, MATCH(R7,$B$1:$H$1, 0)-1)</f>
        <v>1.4521902164649214E-2</v>
      </c>
      <c r="AA7" s="3">
        <f t="shared" ref="AA7" ca="1" si="17">OFFSET($J7, 0, MATCH(S7,$B$1:$H$1, 0)-1)</f>
        <v>1.7793125454969028E-2</v>
      </c>
      <c r="AB7" s="3">
        <f t="shared" ref="AB7" ca="1" si="18">OFFSET($J7, 0, MATCH(T7,$B$1:$H$1, 0)-1)</f>
        <v>1.5187671833356786E-2</v>
      </c>
      <c r="AC7" s="3">
        <f t="shared" ref="AC7" ca="1" si="19">OFFSET($J7, 0, MATCH(U7,$B$1:$H$1, 0)-1)</f>
        <v>2.3436477787867505E-2</v>
      </c>
      <c r="AD7" s="3">
        <f t="shared" ref="AD7" ca="1" si="20">OFFSET($J7, 0, MATCH(V7,$B$1:$H$1, 0)-1)</f>
        <v>1.61971832356127E-2</v>
      </c>
      <c r="AE7" s="3">
        <f t="shared" ref="AE7" ca="1" si="21">OFFSET($J7, 0, MATCH(W7,$B$1:$H$1, 0)-1)</f>
        <v>1.939455382703259E-2</v>
      </c>
      <c r="AF7" s="3">
        <f t="shared" ref="AF7" ca="1" si="22">OFFSET($J7, 0, MATCH(X7,$B$1:$H$1, 0)-1)</f>
        <v>1.8505971429233048E-2</v>
      </c>
    </row>
    <row r="8" spans="1:32" x14ac:dyDescent="0.2">
      <c r="A8" s="2">
        <v>45566</v>
      </c>
      <c r="B8" s="1">
        <v>0.45797642469406119</v>
      </c>
      <c r="C8" s="1">
        <v>0.39843764305114782</v>
      </c>
      <c r="D8" s="1">
        <v>0.57311078906059265</v>
      </c>
      <c r="E8" s="1">
        <v>0.37842682600021355</v>
      </c>
      <c r="F8" s="1">
        <v>0.50561081767082228</v>
      </c>
      <c r="G8" s="1">
        <v>0.50581070184707644</v>
      </c>
      <c r="H8" s="1">
        <v>0.59231991767883296</v>
      </c>
      <c r="I8" s="3">
        <v>-2.427132952884048E-2</v>
      </c>
      <c r="J8" s="3">
        <v>-2.2708628552407406E-2</v>
      </c>
      <c r="K8" s="3">
        <v>-2.7225972966694045E-2</v>
      </c>
      <c r="L8" s="3">
        <v>-2.4595947716810396E-2</v>
      </c>
      <c r="M8" s="3">
        <v>-2.7707154335527839E-2</v>
      </c>
      <c r="N8" s="3">
        <v>-2.7645128996164559E-2</v>
      </c>
      <c r="O8" s="3">
        <v>-1.7909648289155533E-2</v>
      </c>
      <c r="P8" s="3">
        <v>-2.3083050153395734E-2</v>
      </c>
      <c r="Q8" s="3" t="s">
        <v>8</v>
      </c>
      <c r="R8" s="1" t="str">
        <f t="shared" si="1"/>
        <v>Fin</v>
      </c>
      <c r="S8" s="1" t="str">
        <f t="shared" si="2"/>
        <v>Ener</v>
      </c>
      <c r="T8" s="1" t="str">
        <f t="shared" si="3"/>
        <v>Bank</v>
      </c>
      <c r="U8" s="1" t="str">
        <f t="shared" si="4"/>
        <v>Util</v>
      </c>
      <c r="V8" s="1" t="str">
        <f t="shared" si="5"/>
        <v>Cycl</v>
      </c>
      <c r="W8" s="1" t="str">
        <f t="shared" si="6"/>
        <v>Def</v>
      </c>
      <c r="X8" s="1" t="str">
        <f t="shared" si="7"/>
        <v>Infra</v>
      </c>
      <c r="Y8" s="3">
        <f t="shared" ref="Y8" si="23">I8</f>
        <v>-2.427132952884048E-2</v>
      </c>
      <c r="Z8" s="3">
        <f t="shared" ref="Z8" ca="1" si="24">OFFSET($J8, 0, MATCH(R8,$B$1:$H$1, 0)-1)</f>
        <v>-2.3083050153395734E-2</v>
      </c>
      <c r="AA8" s="3">
        <f t="shared" ref="AA8" ca="1" si="25">OFFSET($J8, 0, MATCH(S8,$B$1:$H$1, 0)-1)</f>
        <v>-2.4595947716810396E-2</v>
      </c>
      <c r="AB8" s="3">
        <f t="shared" ref="AB8" ca="1" si="26">OFFSET($J8, 0, MATCH(T8,$B$1:$H$1, 0)-1)</f>
        <v>-1.7909648289155533E-2</v>
      </c>
      <c r="AC8" s="3">
        <f t="shared" ref="AC8" ca="1" si="27">OFFSET($J8, 0, MATCH(U8,$B$1:$H$1, 0)-1)</f>
        <v>-2.7645128996164559E-2</v>
      </c>
      <c r="AD8" s="3">
        <f t="shared" ref="AD8" ca="1" si="28">OFFSET($J8, 0, MATCH(V8,$B$1:$H$1, 0)-1)</f>
        <v>-2.2708628552407406E-2</v>
      </c>
      <c r="AE8" s="3">
        <f t="shared" ref="AE8" ca="1" si="29">OFFSET($J8, 0, MATCH(W8,$B$1:$H$1, 0)-1)</f>
        <v>-2.7225972966694045E-2</v>
      </c>
      <c r="AF8" s="3">
        <f t="shared" ref="AF8" ca="1" si="30">OFFSET($J8, 0, MATCH(X8,$B$1:$H$1, 0)-1)</f>
        <v>-2.7707154335527839E-2</v>
      </c>
    </row>
    <row r="9" spans="1:32" x14ac:dyDescent="0.2">
      <c r="A9" s="2">
        <v>45597</v>
      </c>
      <c r="B9" s="1">
        <v>0.46176339387893661</v>
      </c>
      <c r="C9" s="1">
        <v>0.40142018198967</v>
      </c>
      <c r="D9" s="1">
        <v>0.5549947261810303</v>
      </c>
      <c r="E9" s="1">
        <v>0.42475991249084483</v>
      </c>
      <c r="F9" s="1">
        <v>0.52630550265312226</v>
      </c>
      <c r="G9" s="1">
        <v>0.51494744420051564</v>
      </c>
      <c r="H9" s="1">
        <v>0.61898368597030662</v>
      </c>
      <c r="R9" s="1" t="str">
        <f t="shared" si="1"/>
        <v>Fin</v>
      </c>
      <c r="S9" s="1" t="str">
        <f t="shared" si="2"/>
        <v>Ener</v>
      </c>
      <c r="T9" s="1" t="str">
        <f t="shared" si="3"/>
        <v>Util</v>
      </c>
      <c r="U9" s="1" t="str">
        <f t="shared" si="4"/>
        <v>Bank</v>
      </c>
      <c r="V9" s="1" t="str">
        <f t="shared" si="5"/>
        <v>Cycl</v>
      </c>
      <c r="W9" s="1" t="str">
        <f t="shared" si="6"/>
        <v>Infra</v>
      </c>
      <c r="X9" s="1" t="str">
        <f t="shared" si="7"/>
        <v>Def</v>
      </c>
      <c r="Z9" s="3">
        <f ca="1">OFFSET($B9, 0, MATCH(R9,$B$1:$H$1, 0)-1)</f>
        <v>0.61898368597030662</v>
      </c>
      <c r="AA9" s="3">
        <f t="shared" ref="AA9" ca="1" si="31">OFFSET($B9, 0, MATCH(S9,$B$1:$H$1, 0)-1)</f>
        <v>0.5549947261810303</v>
      </c>
      <c r="AB9" s="3">
        <f t="shared" ref="AB9" ca="1" si="32">OFFSET($B9, 0, MATCH(T9,$B$1:$H$1, 0)-1)</f>
        <v>0.52630550265312226</v>
      </c>
      <c r="AC9" s="3">
        <f t="shared" ref="AC9" ca="1" si="33">OFFSET($B9, 0, MATCH(U9,$B$1:$H$1, 0)-1)</f>
        <v>0.51494744420051564</v>
      </c>
      <c r="AD9" s="3">
        <f t="shared" ref="AD9" ca="1" si="34">OFFSET($B9, 0, MATCH(V9,$B$1:$H$1, 0)-1)</f>
        <v>0.46176339387893661</v>
      </c>
      <c r="AE9" s="3">
        <f t="shared" ref="AE9" ca="1" si="35">OFFSET($B9, 0, MATCH(W9,$B$1:$H$1, 0)-1)</f>
        <v>0.42475991249084483</v>
      </c>
      <c r="AF9" s="3">
        <f t="shared" ref="AF9" ca="1" si="36">OFFSET($B9, 0, MATCH(X9,$B$1:$H$1, 0)-1)</f>
        <v>0.40142018198967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GAgg1</vt:lpstr>
      <vt:lpstr>GAgg2</vt:lpstr>
      <vt:lpstr>GAgg3</vt:lpstr>
      <vt:lpstr>GAgg4</vt:lpstr>
      <vt:lpstr>USIGSector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Son, Jae Hyun (손재현)</dc:creator>
  <cp:lastModifiedBy>Son, Jae Hyun (손재현)</cp:lastModifiedBy>
  <dcterms:created xsi:type="dcterms:W3CDTF">2024-09-04T06:05:20Z</dcterms:created>
  <dcterms:modified xsi:type="dcterms:W3CDTF">2024-11-08T06:28:40Z</dcterms:modified>
</cp:coreProperties>
</file>