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8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xr:revisionPtr revIDLastSave="0" documentId="13_ncr:1_{5272322B-8A0B-430E-B1E8-FDAA9D36933A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GAgg1" sheetId="2" r:id="rId1"/>
    <sheet name="GAgg2" sheetId="3" r:id="rId2"/>
    <sheet name="GAgg3" sheetId="4" r:id="rId3"/>
    <sheet name="GAgg4" sheetId="5" r:id="rId4"/>
    <sheet name="USIGSector" sheetId="1" r:id="rId5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5" l="1"/>
  <c r="X18" i="5"/>
  <c r="Y18" i="5"/>
  <c r="Z18" i="5"/>
  <c r="AA18" i="5"/>
  <c r="AB18" i="5"/>
  <c r="AC18" i="5"/>
  <c r="W19" i="5"/>
  <c r="X19" i="5"/>
  <c r="Y19" i="5"/>
  <c r="Z19" i="5"/>
  <c r="AA19" i="5"/>
  <c r="AB19" i="5"/>
  <c r="AC19" i="5"/>
  <c r="P18" i="5"/>
  <c r="Q18" i="5"/>
  <c r="R18" i="5"/>
  <c r="S18" i="5"/>
  <c r="T18" i="5"/>
  <c r="U18" i="5"/>
  <c r="V18" i="5"/>
  <c r="P19" i="5"/>
  <c r="Q19" i="5"/>
  <c r="R19" i="5"/>
  <c r="S19" i="5"/>
  <c r="T19" i="5"/>
  <c r="U19" i="5"/>
  <c r="V19" i="5"/>
  <c r="T18" i="4"/>
  <c r="U18" i="4"/>
  <c r="V18" i="4"/>
  <c r="W18" i="4"/>
  <c r="X18" i="4"/>
  <c r="Y18" i="4"/>
  <c r="T19" i="4"/>
  <c r="U19" i="4"/>
  <c r="V19" i="4"/>
  <c r="W19" i="4"/>
  <c r="X19" i="4"/>
  <c r="Y19" i="4"/>
  <c r="N18" i="4"/>
  <c r="O18" i="4"/>
  <c r="P18" i="4"/>
  <c r="Q18" i="4"/>
  <c r="R18" i="4"/>
  <c r="S18" i="4"/>
  <c r="N19" i="4"/>
  <c r="O19" i="4"/>
  <c r="P19" i="4"/>
  <c r="Q19" i="4"/>
  <c r="R19" i="4"/>
  <c r="S19" i="4"/>
  <c r="K18" i="3"/>
  <c r="L18" i="3"/>
  <c r="M18" i="3"/>
  <c r="K19" i="3"/>
  <c r="L19" i="3"/>
  <c r="M19" i="3"/>
  <c r="H18" i="3"/>
  <c r="I18" i="3"/>
  <c r="J18" i="3"/>
  <c r="H19" i="3"/>
  <c r="I19" i="3"/>
  <c r="J19" i="3"/>
  <c r="Y18" i="2"/>
  <c r="X18" i="2"/>
  <c r="W18" i="2"/>
  <c r="V18" i="2"/>
  <c r="U18" i="2"/>
  <c r="T18" i="2"/>
  <c r="N18" i="2"/>
  <c r="O18" i="2"/>
  <c r="P18" i="2"/>
  <c r="Q18" i="2"/>
  <c r="R18" i="2"/>
  <c r="S18" i="2"/>
  <c r="N19" i="2"/>
  <c r="O19" i="2"/>
  <c r="P19" i="2"/>
  <c r="Q19" i="2"/>
  <c r="R19" i="2"/>
  <c r="S19" i="2"/>
  <c r="Z17" i="1"/>
  <c r="AA17" i="1"/>
  <c r="AB17" i="1"/>
  <c r="AC17" i="1"/>
  <c r="AD17" i="1"/>
  <c r="AE17" i="1"/>
  <c r="AF17" i="1"/>
  <c r="Z18" i="1"/>
  <c r="AA18" i="1"/>
  <c r="AB18" i="1"/>
  <c r="AC18" i="1"/>
  <c r="AD18" i="1"/>
  <c r="AE18" i="1"/>
  <c r="AF18" i="1"/>
  <c r="Y17" i="1"/>
  <c r="R17" i="1"/>
  <c r="S17" i="1"/>
  <c r="T17" i="1"/>
  <c r="U17" i="1"/>
  <c r="V17" i="1"/>
  <c r="W17" i="1"/>
  <c r="X17" i="1"/>
  <c r="R18" i="1"/>
  <c r="S18" i="1"/>
  <c r="T18" i="1"/>
  <c r="U18" i="1"/>
  <c r="V18" i="1"/>
  <c r="W18" i="1"/>
  <c r="X18" i="1"/>
  <c r="W17" i="5" l="1"/>
  <c r="X17" i="5"/>
  <c r="Y17" i="5"/>
  <c r="Z17" i="5"/>
  <c r="AA17" i="5"/>
  <c r="AB17" i="5"/>
  <c r="AC17" i="5"/>
  <c r="P17" i="5"/>
  <c r="Q17" i="5"/>
  <c r="R17" i="5"/>
  <c r="S17" i="5"/>
  <c r="T17" i="5"/>
  <c r="U17" i="5"/>
  <c r="V17" i="5"/>
  <c r="T17" i="4"/>
  <c r="U17" i="4"/>
  <c r="V17" i="4"/>
  <c r="W17" i="4"/>
  <c r="X17" i="4"/>
  <c r="Y17" i="4"/>
  <c r="N17" i="4"/>
  <c r="O17" i="4"/>
  <c r="P17" i="4"/>
  <c r="Q17" i="4"/>
  <c r="R17" i="4"/>
  <c r="S17" i="4"/>
  <c r="K17" i="3"/>
  <c r="L17" i="3"/>
  <c r="M17" i="3"/>
  <c r="H17" i="3"/>
  <c r="I17" i="3"/>
  <c r="J17" i="3"/>
  <c r="Y17" i="2"/>
  <c r="X17" i="2"/>
  <c r="W17" i="2"/>
  <c r="V17" i="2"/>
  <c r="U17" i="2"/>
  <c r="T17" i="2"/>
  <c r="N17" i="2"/>
  <c r="O17" i="2"/>
  <c r="P17" i="2"/>
  <c r="Q17" i="2"/>
  <c r="R17" i="2"/>
  <c r="S17" i="2"/>
  <c r="P16" i="5"/>
  <c r="W16" i="5" s="1"/>
  <c r="Q16" i="5"/>
  <c r="X16" i="5" s="1"/>
  <c r="R16" i="5"/>
  <c r="Y16" i="5" s="1"/>
  <c r="S16" i="5"/>
  <c r="Z16" i="5" s="1"/>
  <c r="T16" i="5"/>
  <c r="AA16" i="5" s="1"/>
  <c r="U16" i="5"/>
  <c r="AB16" i="5" s="1"/>
  <c r="V16" i="5"/>
  <c r="AC16" i="5" s="1"/>
  <c r="N16" i="4"/>
  <c r="T16" i="4" s="1"/>
  <c r="O16" i="4"/>
  <c r="U16" i="4" s="1"/>
  <c r="P16" i="4"/>
  <c r="V16" i="4" s="1"/>
  <c r="Q16" i="4"/>
  <c r="W16" i="4" s="1"/>
  <c r="R16" i="4"/>
  <c r="X16" i="4" s="1"/>
  <c r="S16" i="4"/>
  <c r="Y16" i="4" s="1"/>
  <c r="H16" i="3"/>
  <c r="K16" i="3" s="1"/>
  <c r="I16" i="3"/>
  <c r="L16" i="3" s="1"/>
  <c r="J16" i="3"/>
  <c r="M16" i="3" s="1"/>
  <c r="N16" i="2"/>
  <c r="T16" i="2" s="1"/>
  <c r="O16" i="2"/>
  <c r="P16" i="2"/>
  <c r="Q16" i="2"/>
  <c r="W16" i="2" s="1"/>
  <c r="R16" i="2"/>
  <c r="X16" i="2" s="1"/>
  <c r="S16" i="2"/>
  <c r="Y16" i="2" s="1"/>
  <c r="U16" i="2"/>
  <c r="V16" i="2"/>
  <c r="Y16" i="1"/>
  <c r="R15" i="1" l="1"/>
  <c r="S15" i="1"/>
  <c r="AA15" i="1" s="1"/>
  <c r="T15" i="1"/>
  <c r="AB15" i="1" s="1"/>
  <c r="U15" i="1"/>
  <c r="V15" i="1"/>
  <c r="AD15" i="1" s="1"/>
  <c r="W15" i="1"/>
  <c r="AE15" i="1" s="1"/>
  <c r="X15" i="1"/>
  <c r="AF15" i="1" s="1"/>
  <c r="Y15" i="1"/>
  <c r="Z15" i="1"/>
  <c r="AC15" i="1"/>
  <c r="R16" i="1"/>
  <c r="Z16" i="1" s="1"/>
  <c r="S16" i="1"/>
  <c r="AA16" i="1" s="1"/>
  <c r="T16" i="1"/>
  <c r="AB16" i="1" s="1"/>
  <c r="U16" i="1"/>
  <c r="AC16" i="1" s="1"/>
  <c r="V16" i="1"/>
  <c r="AD16" i="1" s="1"/>
  <c r="W16" i="1"/>
  <c r="AE16" i="1" s="1"/>
  <c r="X16" i="1"/>
  <c r="AF16" i="1" s="1"/>
  <c r="P15" i="5" l="1"/>
  <c r="W15" i="5" s="1"/>
  <c r="Q15" i="5"/>
  <c r="X15" i="5" s="1"/>
  <c r="R15" i="5"/>
  <c r="Y15" i="5" s="1"/>
  <c r="S15" i="5"/>
  <c r="Z15" i="5" s="1"/>
  <c r="T15" i="5"/>
  <c r="AA15" i="5" s="1"/>
  <c r="U15" i="5"/>
  <c r="AB15" i="5" s="1"/>
  <c r="V15" i="5"/>
  <c r="AC15" i="5" s="1"/>
  <c r="N15" i="4"/>
  <c r="T15" i="4" s="1"/>
  <c r="O15" i="4"/>
  <c r="U15" i="4" s="1"/>
  <c r="P15" i="4"/>
  <c r="V15" i="4" s="1"/>
  <c r="Q15" i="4"/>
  <c r="W15" i="4" s="1"/>
  <c r="R15" i="4"/>
  <c r="X15" i="4" s="1"/>
  <c r="S15" i="4"/>
  <c r="Y15" i="4" s="1"/>
  <c r="H15" i="3"/>
  <c r="K15" i="3" s="1"/>
  <c r="I15" i="3"/>
  <c r="L15" i="3" s="1"/>
  <c r="J15" i="3"/>
  <c r="M15" i="3" s="1"/>
  <c r="S15" i="2"/>
  <c r="Y15" i="2" s="1"/>
  <c r="R15" i="2"/>
  <c r="X15" i="2" s="1"/>
  <c r="Q15" i="2"/>
  <c r="W15" i="2" s="1"/>
  <c r="P15" i="2"/>
  <c r="V15" i="2" s="1"/>
  <c r="O15" i="2"/>
  <c r="U15" i="2" s="1"/>
  <c r="N15" i="2"/>
  <c r="T15" i="2" s="1"/>
  <c r="V14" i="5" l="1"/>
  <c r="AC14" i="5" s="1"/>
  <c r="U14" i="5"/>
  <c r="AB14" i="5" s="1"/>
  <c r="T14" i="5"/>
  <c r="AA14" i="5" s="1"/>
  <c r="S14" i="5"/>
  <c r="Z14" i="5" s="1"/>
  <c r="R14" i="5"/>
  <c r="Y14" i="5" s="1"/>
  <c r="Q14" i="5"/>
  <c r="X14" i="5" s="1"/>
  <c r="P14" i="5"/>
  <c r="W14" i="5" s="1"/>
  <c r="S14" i="4"/>
  <c r="Y14" i="4" s="1"/>
  <c r="R14" i="4"/>
  <c r="X14" i="4" s="1"/>
  <c r="Q14" i="4"/>
  <c r="W14" i="4" s="1"/>
  <c r="P14" i="4"/>
  <c r="V14" i="4" s="1"/>
  <c r="O14" i="4"/>
  <c r="U14" i="4" s="1"/>
  <c r="N14" i="4"/>
  <c r="T14" i="4" s="1"/>
  <c r="J14" i="3"/>
  <c r="M14" i="3" s="1"/>
  <c r="I14" i="3"/>
  <c r="L14" i="3" s="1"/>
  <c r="H14" i="3"/>
  <c r="K14" i="3" s="1"/>
  <c r="S14" i="2"/>
  <c r="Y14" i="2" s="1"/>
  <c r="R14" i="2"/>
  <c r="X14" i="2" s="1"/>
  <c r="Q14" i="2"/>
  <c r="W14" i="2" s="1"/>
  <c r="P14" i="2"/>
  <c r="V14" i="2" s="1"/>
  <c r="O14" i="2"/>
  <c r="U14" i="2" s="1"/>
  <c r="N14" i="2"/>
  <c r="T14" i="2" s="1"/>
  <c r="Y14" i="1"/>
  <c r="P13" i="5" l="1"/>
  <c r="W13" i="5" s="1"/>
  <c r="Q13" i="5"/>
  <c r="X13" i="5" s="1"/>
  <c r="R13" i="5"/>
  <c r="Y13" i="5" s="1"/>
  <c r="S13" i="5"/>
  <c r="T13" i="5"/>
  <c r="AA13" i="5" s="1"/>
  <c r="U13" i="5"/>
  <c r="AB13" i="5" s="1"/>
  <c r="V13" i="5"/>
  <c r="AC13" i="5" s="1"/>
  <c r="Z13" i="5"/>
  <c r="N13" i="4"/>
  <c r="T13" i="4" s="1"/>
  <c r="O13" i="4"/>
  <c r="U13" i="4" s="1"/>
  <c r="P13" i="4"/>
  <c r="V13" i="4" s="1"/>
  <c r="Q13" i="4"/>
  <c r="W13" i="4" s="1"/>
  <c r="R13" i="4"/>
  <c r="X13" i="4" s="1"/>
  <c r="S13" i="4"/>
  <c r="Y13" i="4" s="1"/>
  <c r="J13" i="3"/>
  <c r="M13" i="3" s="1"/>
  <c r="I13" i="3"/>
  <c r="L13" i="3" s="1"/>
  <c r="H13" i="3"/>
  <c r="K13" i="3" s="1"/>
  <c r="S13" i="2"/>
  <c r="R13" i="2"/>
  <c r="Q13" i="2"/>
  <c r="P13" i="2"/>
  <c r="O13" i="2"/>
  <c r="N13" i="2"/>
  <c r="X14" i="1"/>
  <c r="AF14" i="1" s="1"/>
  <c r="W14" i="1"/>
  <c r="AE14" i="1" s="1"/>
  <c r="V14" i="1"/>
  <c r="AD14" i="1" s="1"/>
  <c r="U14" i="1"/>
  <c r="AC14" i="1" s="1"/>
  <c r="T14" i="1"/>
  <c r="AB14" i="1" s="1"/>
  <c r="S14" i="1"/>
  <c r="AA14" i="1" s="1"/>
  <c r="R14" i="1"/>
  <c r="Z14" i="1" s="1"/>
  <c r="Y13" i="1"/>
  <c r="V12" i="5" l="1"/>
  <c r="AC12" i="5" s="1"/>
  <c r="U12" i="5"/>
  <c r="AB12" i="5" s="1"/>
  <c r="T12" i="5"/>
  <c r="AA12" i="5" s="1"/>
  <c r="S12" i="5"/>
  <c r="Z12" i="5" s="1"/>
  <c r="R12" i="5"/>
  <c r="Y12" i="5" s="1"/>
  <c r="Q12" i="5"/>
  <c r="X12" i="5" s="1"/>
  <c r="P12" i="5"/>
  <c r="W12" i="5" s="1"/>
  <c r="S12" i="4"/>
  <c r="Y12" i="4" s="1"/>
  <c r="R12" i="4"/>
  <c r="X12" i="4" s="1"/>
  <c r="Q12" i="4"/>
  <c r="W12" i="4" s="1"/>
  <c r="P12" i="4"/>
  <c r="V12" i="4" s="1"/>
  <c r="O12" i="4"/>
  <c r="U12" i="4" s="1"/>
  <c r="N12" i="4"/>
  <c r="T12" i="4" s="1"/>
  <c r="J12" i="3"/>
  <c r="M12" i="3" s="1"/>
  <c r="I12" i="3"/>
  <c r="L12" i="3" s="1"/>
  <c r="H12" i="3"/>
  <c r="K12" i="3" s="1"/>
  <c r="S12" i="2"/>
  <c r="Y12" i="2" s="1"/>
  <c r="R12" i="2"/>
  <c r="X12" i="2" s="1"/>
  <c r="Q12" i="2"/>
  <c r="W12" i="2" s="1"/>
  <c r="P12" i="2"/>
  <c r="V12" i="2" s="1"/>
  <c r="O12" i="2"/>
  <c r="U12" i="2" s="1"/>
  <c r="N12" i="2"/>
  <c r="T12" i="2" s="1"/>
  <c r="Y13" i="2"/>
  <c r="X13" i="2"/>
  <c r="W13" i="2"/>
  <c r="V13" i="2"/>
  <c r="U13" i="2"/>
  <c r="T13" i="2"/>
  <c r="Y12" i="1"/>
  <c r="X12" i="1"/>
  <c r="AF12" i="1" s="1"/>
  <c r="W12" i="1"/>
  <c r="AE12" i="1" s="1"/>
  <c r="V12" i="1"/>
  <c r="AD12" i="1" s="1"/>
  <c r="U12" i="1"/>
  <c r="AC12" i="1" s="1"/>
  <c r="T12" i="1"/>
  <c r="AB12" i="1" s="1"/>
  <c r="S12" i="1"/>
  <c r="AA12" i="1" s="1"/>
  <c r="R12" i="1"/>
  <c r="Z12" i="1" s="1"/>
  <c r="X13" i="1"/>
  <c r="AF13" i="1" s="1"/>
  <c r="W13" i="1"/>
  <c r="AE13" i="1" s="1"/>
  <c r="V13" i="1"/>
  <c r="AD13" i="1" s="1"/>
  <c r="U13" i="1"/>
  <c r="AC13" i="1" s="1"/>
  <c r="T13" i="1"/>
  <c r="AB13" i="1" s="1"/>
  <c r="S13" i="1"/>
  <c r="AA13" i="1" s="1"/>
  <c r="R13" i="1"/>
  <c r="Z13" i="1" s="1"/>
  <c r="Y11" i="1" l="1"/>
  <c r="X11" i="1"/>
  <c r="AF11" i="1" s="1"/>
  <c r="W11" i="1"/>
  <c r="AE11" i="1" s="1"/>
  <c r="V11" i="1"/>
  <c r="AD11" i="1" s="1"/>
  <c r="U11" i="1"/>
  <c r="AC11" i="1" s="1"/>
  <c r="T11" i="1"/>
  <c r="AB11" i="1" s="1"/>
  <c r="S11" i="1"/>
  <c r="AA11" i="1" s="1"/>
  <c r="R11" i="1"/>
  <c r="Z11" i="1" s="1"/>
  <c r="V11" i="5"/>
  <c r="AC11" i="5" s="1"/>
  <c r="U11" i="5"/>
  <c r="AB11" i="5" s="1"/>
  <c r="T11" i="5"/>
  <c r="AA11" i="5" s="1"/>
  <c r="S11" i="5"/>
  <c r="Z11" i="5" s="1"/>
  <c r="R11" i="5"/>
  <c r="Y11" i="5" s="1"/>
  <c r="Q11" i="5"/>
  <c r="X11" i="5" s="1"/>
  <c r="P11" i="5"/>
  <c r="W11" i="5" s="1"/>
  <c r="S11" i="4"/>
  <c r="Y11" i="4" s="1"/>
  <c r="R11" i="4"/>
  <c r="X11" i="4" s="1"/>
  <c r="Q11" i="4"/>
  <c r="W11" i="4" s="1"/>
  <c r="P11" i="4"/>
  <c r="V11" i="4" s="1"/>
  <c r="O11" i="4"/>
  <c r="U11" i="4" s="1"/>
  <c r="N11" i="4"/>
  <c r="T11" i="4" s="1"/>
  <c r="J11" i="3"/>
  <c r="M11" i="3" s="1"/>
  <c r="I11" i="3"/>
  <c r="L11" i="3" s="1"/>
  <c r="H11" i="3"/>
  <c r="K11" i="3" s="1"/>
  <c r="S11" i="2"/>
  <c r="Y11" i="2" s="1"/>
  <c r="R11" i="2"/>
  <c r="X11" i="2" s="1"/>
  <c r="Q11" i="2"/>
  <c r="W11" i="2" s="1"/>
  <c r="P11" i="2"/>
  <c r="V11" i="2" s="1"/>
  <c r="O11" i="2"/>
  <c r="U11" i="2" s="1"/>
  <c r="N11" i="2"/>
  <c r="T11" i="2" s="1"/>
  <c r="V10" i="5" l="1"/>
  <c r="AC10" i="5" s="1"/>
  <c r="U10" i="5"/>
  <c r="AB10" i="5" s="1"/>
  <c r="T10" i="5"/>
  <c r="AA10" i="5" s="1"/>
  <c r="S10" i="5"/>
  <c r="Z10" i="5" s="1"/>
  <c r="R10" i="5"/>
  <c r="Y10" i="5" s="1"/>
  <c r="Q10" i="5"/>
  <c r="X10" i="5" s="1"/>
  <c r="P10" i="5"/>
  <c r="W10" i="5" s="1"/>
  <c r="S10" i="4"/>
  <c r="Y10" i="4" s="1"/>
  <c r="R10" i="4"/>
  <c r="X10" i="4" s="1"/>
  <c r="Q10" i="4"/>
  <c r="W10" i="4" s="1"/>
  <c r="P10" i="4"/>
  <c r="V10" i="4" s="1"/>
  <c r="O10" i="4"/>
  <c r="U10" i="4" s="1"/>
  <c r="N10" i="4"/>
  <c r="T10" i="4" s="1"/>
  <c r="J10" i="3"/>
  <c r="M10" i="3" s="1"/>
  <c r="I10" i="3"/>
  <c r="L10" i="3" s="1"/>
  <c r="H10" i="3"/>
  <c r="K10" i="3" s="1"/>
  <c r="S10" i="2"/>
  <c r="Y10" i="2" s="1"/>
  <c r="R10" i="2"/>
  <c r="X10" i="2" s="1"/>
  <c r="Q10" i="2"/>
  <c r="W10" i="2" s="1"/>
  <c r="P10" i="2"/>
  <c r="V10" i="2" s="1"/>
  <c r="O10" i="2"/>
  <c r="U10" i="2" s="1"/>
  <c r="N10" i="2"/>
  <c r="T10" i="2" s="1"/>
  <c r="Y10" i="1" l="1"/>
  <c r="V9" i="5" l="1"/>
  <c r="U9" i="5"/>
  <c r="T9" i="5"/>
  <c r="S9" i="5"/>
  <c r="R9" i="5"/>
  <c r="Q9" i="5"/>
  <c r="P9" i="5"/>
  <c r="Y9" i="1" l="1"/>
  <c r="X9" i="1"/>
  <c r="AF9" i="1" s="1"/>
  <c r="W9" i="1"/>
  <c r="AE9" i="1" s="1"/>
  <c r="V9" i="1"/>
  <c r="AD9" i="1" s="1"/>
  <c r="U9" i="1"/>
  <c r="AC9" i="1" s="1"/>
  <c r="T9" i="1"/>
  <c r="AB9" i="1" s="1"/>
  <c r="S9" i="1"/>
  <c r="AA9" i="1" s="1"/>
  <c r="R9" i="1"/>
  <c r="Z9" i="1" s="1"/>
  <c r="X10" i="1"/>
  <c r="AF10" i="1" s="1"/>
  <c r="W10" i="1"/>
  <c r="AE10" i="1" s="1"/>
  <c r="V10" i="1"/>
  <c r="AD10" i="1" s="1"/>
  <c r="U10" i="1"/>
  <c r="AC10" i="1" s="1"/>
  <c r="T10" i="1"/>
  <c r="AB10" i="1" s="1"/>
  <c r="S10" i="1"/>
  <c r="AA10" i="1" s="1"/>
  <c r="R10" i="1"/>
  <c r="Z10" i="1" s="1"/>
  <c r="S9" i="4" l="1"/>
  <c r="Y9" i="4" s="1"/>
  <c r="R9" i="4"/>
  <c r="X9" i="4" s="1"/>
  <c r="Q9" i="4"/>
  <c r="W9" i="4" s="1"/>
  <c r="P9" i="4"/>
  <c r="V9" i="4" s="1"/>
  <c r="O9" i="4"/>
  <c r="U9" i="4" s="1"/>
  <c r="N9" i="4"/>
  <c r="T9" i="4" s="1"/>
  <c r="J9" i="3"/>
  <c r="M9" i="3" s="1"/>
  <c r="I9" i="3"/>
  <c r="L9" i="3" s="1"/>
  <c r="H9" i="3"/>
  <c r="K9" i="3" s="1"/>
  <c r="S9" i="2"/>
  <c r="Y9" i="2" s="1"/>
  <c r="R9" i="2"/>
  <c r="X9" i="2" s="1"/>
  <c r="Q9" i="2"/>
  <c r="W9" i="2" s="1"/>
  <c r="P9" i="2"/>
  <c r="V9" i="2" s="1"/>
  <c r="O9" i="2"/>
  <c r="U9" i="2" s="1"/>
  <c r="N9" i="2"/>
  <c r="T9" i="2" s="1"/>
  <c r="Y8" i="1" l="1"/>
  <c r="J8" i="3" l="1"/>
  <c r="M8" i="3" s="1"/>
  <c r="I8" i="3"/>
  <c r="H8" i="3"/>
  <c r="K8" i="3" s="1"/>
  <c r="S8" i="4"/>
  <c r="R8" i="4"/>
  <c r="Q8" i="4"/>
  <c r="P8" i="4"/>
  <c r="O8" i="4"/>
  <c r="N8" i="4"/>
  <c r="V8" i="5"/>
  <c r="AC8" i="5" s="1"/>
  <c r="U8" i="5"/>
  <c r="AB8" i="5" s="1"/>
  <c r="T8" i="5"/>
  <c r="AA8" i="5" s="1"/>
  <c r="S8" i="5"/>
  <c r="Z8" i="5" s="1"/>
  <c r="R8" i="5"/>
  <c r="Y8" i="5" s="1"/>
  <c r="Q8" i="5"/>
  <c r="X8" i="5" s="1"/>
  <c r="P8" i="5"/>
  <c r="W8" i="5" s="1"/>
  <c r="AC9" i="5"/>
  <c r="AB9" i="5"/>
  <c r="AA9" i="5"/>
  <c r="Z9" i="5"/>
  <c r="Y9" i="5"/>
  <c r="X9" i="5"/>
  <c r="W9" i="5"/>
  <c r="L8" i="3"/>
  <c r="S8" i="2"/>
  <c r="Y8" i="2" s="1"/>
  <c r="R8" i="2"/>
  <c r="X8" i="2" s="1"/>
  <c r="Q8" i="2"/>
  <c r="W8" i="2" s="1"/>
  <c r="P8" i="2"/>
  <c r="V8" i="2" s="1"/>
  <c r="O8" i="2"/>
  <c r="U8" i="2" s="1"/>
  <c r="N8" i="2"/>
  <c r="T8" i="2" s="1"/>
  <c r="Y7" i="1" l="1"/>
  <c r="X7" i="1"/>
  <c r="AF7" i="1" s="1"/>
  <c r="W7" i="1"/>
  <c r="AE7" i="1" s="1"/>
  <c r="V7" i="1"/>
  <c r="AD7" i="1" s="1"/>
  <c r="U7" i="1"/>
  <c r="AC7" i="1" s="1"/>
  <c r="T7" i="1"/>
  <c r="AB7" i="1" s="1"/>
  <c r="S7" i="1"/>
  <c r="AA7" i="1" s="1"/>
  <c r="R7" i="1"/>
  <c r="Z7" i="1" s="1"/>
  <c r="X8" i="1"/>
  <c r="AF8" i="1" s="1"/>
  <c r="W8" i="1"/>
  <c r="AE8" i="1" s="1"/>
  <c r="V8" i="1"/>
  <c r="AD8" i="1" s="1"/>
  <c r="U8" i="1"/>
  <c r="AC8" i="1" s="1"/>
  <c r="T8" i="1"/>
  <c r="AB8" i="1" s="1"/>
  <c r="S8" i="1"/>
  <c r="AA8" i="1" s="1"/>
  <c r="R8" i="1"/>
  <c r="Z8" i="1" s="1"/>
  <c r="V7" i="5" l="1"/>
  <c r="AC7" i="5" s="1"/>
  <c r="U7" i="5"/>
  <c r="AB7" i="5" s="1"/>
  <c r="T7" i="5"/>
  <c r="AA7" i="5" s="1"/>
  <c r="S7" i="5"/>
  <c r="Z7" i="5" s="1"/>
  <c r="R7" i="5"/>
  <c r="Y7" i="5" s="1"/>
  <c r="Q7" i="5"/>
  <c r="X7" i="5" s="1"/>
  <c r="P7" i="5"/>
  <c r="W7" i="5" s="1"/>
  <c r="S7" i="4"/>
  <c r="Y7" i="4" s="1"/>
  <c r="R7" i="4"/>
  <c r="X7" i="4" s="1"/>
  <c r="Q7" i="4"/>
  <c r="W7" i="4" s="1"/>
  <c r="P7" i="4"/>
  <c r="V7" i="4" s="1"/>
  <c r="O7" i="4"/>
  <c r="U7" i="4" s="1"/>
  <c r="N7" i="4"/>
  <c r="T7" i="4" s="1"/>
  <c r="Y8" i="4"/>
  <c r="X8" i="4"/>
  <c r="W8" i="4"/>
  <c r="V8" i="4"/>
  <c r="U8" i="4"/>
  <c r="T8" i="4"/>
  <c r="J7" i="3"/>
  <c r="M7" i="3" s="1"/>
  <c r="I7" i="3"/>
  <c r="L7" i="3" s="1"/>
  <c r="H7" i="3"/>
  <c r="K7" i="3" s="1"/>
  <c r="S7" i="2"/>
  <c r="Y7" i="2" s="1"/>
  <c r="R7" i="2"/>
  <c r="X7" i="2" s="1"/>
  <c r="Q7" i="2"/>
  <c r="W7" i="2" s="1"/>
  <c r="P7" i="2"/>
  <c r="V7" i="2" s="1"/>
  <c r="O7" i="2"/>
  <c r="U7" i="2" s="1"/>
  <c r="N7" i="2"/>
  <c r="T7" i="2" s="1"/>
  <c r="V6" i="5" l="1"/>
  <c r="AC6" i="5" s="1"/>
  <c r="U6" i="5"/>
  <c r="AB6" i="5" s="1"/>
  <c r="T6" i="5"/>
  <c r="AA6" i="5" s="1"/>
  <c r="S6" i="5"/>
  <c r="Z6" i="5" s="1"/>
  <c r="R6" i="5"/>
  <c r="Y6" i="5" s="1"/>
  <c r="Q6" i="5"/>
  <c r="X6" i="5" s="1"/>
  <c r="P6" i="5"/>
  <c r="W6" i="5" s="1"/>
  <c r="V5" i="5"/>
  <c r="AC5" i="5" s="1"/>
  <c r="U5" i="5"/>
  <c r="AB5" i="5" s="1"/>
  <c r="T5" i="5"/>
  <c r="AA5" i="5" s="1"/>
  <c r="S5" i="5"/>
  <c r="Z5" i="5" s="1"/>
  <c r="R5" i="5"/>
  <c r="Y5" i="5" s="1"/>
  <c r="Q5" i="5"/>
  <c r="X5" i="5" s="1"/>
  <c r="P5" i="5"/>
  <c r="W5" i="5" s="1"/>
  <c r="V4" i="5"/>
  <c r="AC4" i="5" s="1"/>
  <c r="U4" i="5"/>
  <c r="AB4" i="5" s="1"/>
  <c r="T4" i="5"/>
  <c r="AA4" i="5" s="1"/>
  <c r="S4" i="5"/>
  <c r="Z4" i="5" s="1"/>
  <c r="R4" i="5"/>
  <c r="Y4" i="5" s="1"/>
  <c r="Q4" i="5"/>
  <c r="X4" i="5" s="1"/>
  <c r="P4" i="5"/>
  <c r="W4" i="5" s="1"/>
  <c r="V3" i="5"/>
  <c r="AC3" i="5" s="1"/>
  <c r="U3" i="5"/>
  <c r="AB3" i="5" s="1"/>
  <c r="T3" i="5"/>
  <c r="AA3" i="5" s="1"/>
  <c r="S3" i="5"/>
  <c r="Z3" i="5" s="1"/>
  <c r="R3" i="5"/>
  <c r="Y3" i="5" s="1"/>
  <c r="Q3" i="5"/>
  <c r="X3" i="5" s="1"/>
  <c r="P3" i="5"/>
  <c r="W3" i="5" s="1"/>
  <c r="V2" i="5"/>
  <c r="AC2" i="5" s="1"/>
  <c r="U2" i="5"/>
  <c r="AB2" i="5" s="1"/>
  <c r="T2" i="5"/>
  <c r="AA2" i="5" s="1"/>
  <c r="S2" i="5"/>
  <c r="Z2" i="5" s="1"/>
  <c r="R2" i="5"/>
  <c r="Y2" i="5" s="1"/>
  <c r="Q2" i="5"/>
  <c r="X2" i="5" s="1"/>
  <c r="P2" i="5"/>
  <c r="W2" i="5" s="1"/>
  <c r="S6" i="4"/>
  <c r="Y6" i="4" s="1"/>
  <c r="R6" i="4"/>
  <c r="X6" i="4" s="1"/>
  <c r="Q6" i="4"/>
  <c r="W6" i="4" s="1"/>
  <c r="P6" i="4"/>
  <c r="V6" i="4" s="1"/>
  <c r="O6" i="4"/>
  <c r="U6" i="4" s="1"/>
  <c r="N6" i="4"/>
  <c r="T6" i="4" s="1"/>
  <c r="S5" i="4"/>
  <c r="Y5" i="4" s="1"/>
  <c r="R5" i="4"/>
  <c r="X5" i="4" s="1"/>
  <c r="Q5" i="4"/>
  <c r="W5" i="4" s="1"/>
  <c r="P5" i="4"/>
  <c r="V5" i="4" s="1"/>
  <c r="O5" i="4"/>
  <c r="U5" i="4" s="1"/>
  <c r="N5" i="4"/>
  <c r="T5" i="4" s="1"/>
  <c r="S4" i="4"/>
  <c r="Y4" i="4" s="1"/>
  <c r="R4" i="4"/>
  <c r="X4" i="4" s="1"/>
  <c r="Q4" i="4"/>
  <c r="W4" i="4" s="1"/>
  <c r="P4" i="4"/>
  <c r="V4" i="4" s="1"/>
  <c r="O4" i="4"/>
  <c r="U4" i="4" s="1"/>
  <c r="N4" i="4"/>
  <c r="T4" i="4" s="1"/>
  <c r="S3" i="4"/>
  <c r="Y3" i="4" s="1"/>
  <c r="R3" i="4"/>
  <c r="X3" i="4" s="1"/>
  <c r="Q3" i="4"/>
  <c r="W3" i="4" s="1"/>
  <c r="P3" i="4"/>
  <c r="V3" i="4" s="1"/>
  <c r="O3" i="4"/>
  <c r="U3" i="4" s="1"/>
  <c r="N3" i="4"/>
  <c r="T3" i="4" s="1"/>
  <c r="S2" i="4"/>
  <c r="Y2" i="4" s="1"/>
  <c r="R2" i="4"/>
  <c r="X2" i="4" s="1"/>
  <c r="Q2" i="4"/>
  <c r="W2" i="4" s="1"/>
  <c r="P2" i="4"/>
  <c r="V2" i="4" s="1"/>
  <c r="O2" i="4"/>
  <c r="U2" i="4" s="1"/>
  <c r="N2" i="4"/>
  <c r="T2" i="4" s="1"/>
  <c r="H3" i="3"/>
  <c r="K3" i="3" s="1"/>
  <c r="I3" i="3"/>
  <c r="L3" i="3" s="1"/>
  <c r="J3" i="3"/>
  <c r="M3" i="3" s="1"/>
  <c r="H4" i="3"/>
  <c r="K4" i="3" s="1"/>
  <c r="I4" i="3"/>
  <c r="L4" i="3" s="1"/>
  <c r="J4" i="3"/>
  <c r="M4" i="3" s="1"/>
  <c r="H5" i="3"/>
  <c r="K5" i="3" s="1"/>
  <c r="I5" i="3"/>
  <c r="L5" i="3" s="1"/>
  <c r="J5" i="3"/>
  <c r="M5" i="3" s="1"/>
  <c r="H6" i="3"/>
  <c r="K6" i="3" s="1"/>
  <c r="I6" i="3"/>
  <c r="L6" i="3" s="1"/>
  <c r="J6" i="3"/>
  <c r="M6" i="3" s="1"/>
  <c r="J2" i="3"/>
  <c r="M2" i="3" s="1"/>
  <c r="I2" i="3"/>
  <c r="L2" i="3" s="1"/>
  <c r="H2" i="3"/>
  <c r="K2" i="3" s="1"/>
  <c r="S6" i="2"/>
  <c r="Y6" i="2" s="1"/>
  <c r="R6" i="2"/>
  <c r="X6" i="2" s="1"/>
  <c r="Q6" i="2"/>
  <c r="W6" i="2" s="1"/>
  <c r="P6" i="2"/>
  <c r="V6" i="2" s="1"/>
  <c r="O6" i="2"/>
  <c r="U6" i="2" s="1"/>
  <c r="N6" i="2"/>
  <c r="T6" i="2" s="1"/>
  <c r="N3" i="2"/>
  <c r="T3" i="2" s="1"/>
  <c r="O3" i="2"/>
  <c r="U3" i="2" s="1"/>
  <c r="P3" i="2"/>
  <c r="V3" i="2" s="1"/>
  <c r="Q3" i="2"/>
  <c r="W3" i="2" s="1"/>
  <c r="R3" i="2"/>
  <c r="X3" i="2" s="1"/>
  <c r="S3" i="2"/>
  <c r="Y3" i="2" s="1"/>
  <c r="N4" i="2"/>
  <c r="T4" i="2" s="1"/>
  <c r="O4" i="2"/>
  <c r="U4" i="2" s="1"/>
  <c r="P4" i="2"/>
  <c r="V4" i="2" s="1"/>
  <c r="Q4" i="2"/>
  <c r="W4" i="2" s="1"/>
  <c r="R4" i="2"/>
  <c r="X4" i="2" s="1"/>
  <c r="S4" i="2"/>
  <c r="Y4" i="2" s="1"/>
  <c r="N5" i="2"/>
  <c r="T5" i="2" s="1"/>
  <c r="O5" i="2"/>
  <c r="U5" i="2" s="1"/>
  <c r="P5" i="2"/>
  <c r="V5" i="2" s="1"/>
  <c r="Q5" i="2"/>
  <c r="W5" i="2" s="1"/>
  <c r="R5" i="2"/>
  <c r="X5" i="2" s="1"/>
  <c r="S5" i="2"/>
  <c r="Y5" i="2" s="1"/>
  <c r="S2" i="2"/>
  <c r="Y2" i="2" s="1"/>
  <c r="R2" i="2"/>
  <c r="X2" i="2" s="1"/>
  <c r="Q2" i="2"/>
  <c r="W2" i="2" s="1"/>
  <c r="P2" i="2"/>
  <c r="V2" i="2" s="1"/>
  <c r="O2" i="2"/>
  <c r="U2" i="2" s="1"/>
  <c r="N2" i="2"/>
  <c r="T2" i="2" s="1"/>
  <c r="Y6" i="1" l="1"/>
  <c r="Y5" i="1"/>
  <c r="Y4" i="1"/>
  <c r="Y3" i="1"/>
  <c r="Y2" i="1"/>
  <c r="R3" i="1"/>
  <c r="Z3" i="1" s="1"/>
  <c r="S3" i="1"/>
  <c r="AA3" i="1" s="1"/>
  <c r="T3" i="1"/>
  <c r="AB3" i="1" s="1"/>
  <c r="U3" i="1"/>
  <c r="AC3" i="1" s="1"/>
  <c r="V3" i="1"/>
  <c r="AD3" i="1" s="1"/>
  <c r="W3" i="1"/>
  <c r="AE3" i="1" s="1"/>
  <c r="X3" i="1"/>
  <c r="AF3" i="1" s="1"/>
  <c r="R4" i="1"/>
  <c r="Z4" i="1" s="1"/>
  <c r="S4" i="1"/>
  <c r="AA4" i="1" s="1"/>
  <c r="T4" i="1"/>
  <c r="AB4" i="1" s="1"/>
  <c r="U4" i="1"/>
  <c r="AC4" i="1" s="1"/>
  <c r="V4" i="1"/>
  <c r="AD4" i="1" s="1"/>
  <c r="W4" i="1"/>
  <c r="AE4" i="1" s="1"/>
  <c r="X4" i="1"/>
  <c r="AF4" i="1" s="1"/>
  <c r="R5" i="1"/>
  <c r="Z5" i="1" s="1"/>
  <c r="S5" i="1"/>
  <c r="AA5" i="1" s="1"/>
  <c r="T5" i="1"/>
  <c r="AB5" i="1" s="1"/>
  <c r="U5" i="1"/>
  <c r="AC5" i="1" s="1"/>
  <c r="V5" i="1"/>
  <c r="AD5" i="1" s="1"/>
  <c r="W5" i="1"/>
  <c r="AE5" i="1" s="1"/>
  <c r="X5" i="1"/>
  <c r="AF5" i="1" s="1"/>
  <c r="R6" i="1"/>
  <c r="Z6" i="1" s="1"/>
  <c r="S6" i="1"/>
  <c r="AA6" i="1" s="1"/>
  <c r="T6" i="1"/>
  <c r="AB6" i="1" s="1"/>
  <c r="U6" i="1"/>
  <c r="AC6" i="1" s="1"/>
  <c r="V6" i="1"/>
  <c r="AD6" i="1" s="1"/>
  <c r="W6" i="1"/>
  <c r="AE6" i="1" s="1"/>
  <c r="X6" i="1"/>
  <c r="AF6" i="1" s="1"/>
  <c r="X2" i="1"/>
  <c r="AF2" i="1" s="1"/>
  <c r="W2" i="1"/>
  <c r="AE2" i="1" s="1"/>
  <c r="V2" i="1"/>
  <c r="AD2" i="1" s="1"/>
  <c r="U2" i="1"/>
  <c r="AC2" i="1" s="1"/>
  <c r="T2" i="1"/>
  <c r="AB2" i="1" s="1"/>
  <c r="S2" i="1"/>
  <c r="AA2" i="1" s="1"/>
  <c r="R2" i="1"/>
  <c r="Z2" i="1" s="1"/>
</calcChain>
</file>

<file path=xl/sharedStrings.xml><?xml version="1.0" encoding="utf-8"?>
<sst xmlns="http://schemas.openxmlformats.org/spreadsheetml/2006/main" count="140" uniqueCount="58">
  <si>
    <t>DATE</t>
    <phoneticPr fontId="1" type="noConversion"/>
  </si>
  <si>
    <t>Ret01</t>
    <phoneticPr fontId="1" type="noConversion"/>
  </si>
  <si>
    <t>Ret02</t>
    <phoneticPr fontId="1" type="noConversion"/>
  </si>
  <si>
    <t>Ret03</t>
  </si>
  <si>
    <t>Ret04</t>
  </si>
  <si>
    <t>Ret05</t>
  </si>
  <si>
    <t>Ret06</t>
  </si>
  <si>
    <t>Ret07</t>
  </si>
  <si>
    <t>BM</t>
    <phoneticPr fontId="1" type="noConversion"/>
  </si>
  <si>
    <t>Fret01</t>
    <phoneticPr fontId="1" type="noConversion"/>
  </si>
  <si>
    <t>Fret02</t>
    <phoneticPr fontId="1" type="noConversion"/>
  </si>
  <si>
    <t>Fret03</t>
  </si>
  <si>
    <t>Fret04</t>
  </si>
  <si>
    <t>Fret05</t>
  </si>
  <si>
    <t>Fret06</t>
  </si>
  <si>
    <t>Fret07</t>
  </si>
  <si>
    <t>Fret00</t>
    <phoneticPr fontId="1" type="noConversion"/>
  </si>
  <si>
    <t>Label00</t>
    <phoneticPr fontId="1" type="noConversion"/>
  </si>
  <si>
    <t>Label01</t>
    <phoneticPr fontId="1" type="noConversion"/>
  </si>
  <si>
    <t>Label02</t>
    <phoneticPr fontId="1" type="noConversion"/>
  </si>
  <si>
    <t>Label03</t>
    <phoneticPr fontId="1" type="noConversion"/>
  </si>
  <si>
    <t>Label04</t>
    <phoneticPr fontId="1" type="noConversion"/>
  </si>
  <si>
    <t>Label05</t>
    <phoneticPr fontId="1" type="noConversion"/>
  </si>
  <si>
    <t>Label06</t>
    <phoneticPr fontId="1" type="noConversion"/>
  </si>
  <si>
    <t>Label07</t>
    <phoneticPr fontId="1" type="noConversion"/>
  </si>
  <si>
    <t>US</t>
    <phoneticPr fontId="1" type="noConversion"/>
  </si>
  <si>
    <t>China</t>
    <phoneticPr fontId="1" type="noConversion"/>
  </si>
  <si>
    <t>Ret01</t>
  </si>
  <si>
    <t>Ret02</t>
  </si>
  <si>
    <t>EUR</t>
    <phoneticPr fontId="1" type="noConversion"/>
  </si>
  <si>
    <t>UK</t>
    <phoneticPr fontId="1" type="noConversion"/>
  </si>
  <si>
    <t>APAC</t>
    <phoneticPr fontId="1" type="noConversion"/>
  </si>
  <si>
    <t>EM</t>
    <phoneticPr fontId="1" type="noConversion"/>
  </si>
  <si>
    <t>Tsy</t>
    <phoneticPr fontId="5" type="noConversion"/>
  </si>
  <si>
    <t>Corp</t>
    <phoneticPr fontId="5" type="noConversion"/>
  </si>
  <si>
    <t>MBS</t>
    <phoneticPr fontId="5" type="noConversion"/>
  </si>
  <si>
    <t>HY</t>
    <phoneticPr fontId="1" type="noConversion"/>
  </si>
  <si>
    <t>CB</t>
    <phoneticPr fontId="1" type="noConversion"/>
  </si>
  <si>
    <t>FRN</t>
    <phoneticPr fontId="1" type="noConversion"/>
  </si>
  <si>
    <t>Ret07</t>
    <phoneticPr fontId="1" type="noConversion"/>
  </si>
  <si>
    <t>장기</t>
    <phoneticPr fontId="1" type="noConversion"/>
  </si>
  <si>
    <t>중기</t>
    <phoneticPr fontId="1" type="noConversion"/>
  </si>
  <si>
    <t>단기</t>
    <phoneticPr fontId="1" type="noConversion"/>
  </si>
  <si>
    <t>지방정부</t>
    <phoneticPr fontId="1" type="noConversion"/>
  </si>
  <si>
    <t>TIPS</t>
    <phoneticPr fontId="1" type="noConversion"/>
  </si>
  <si>
    <t>초단기</t>
    <phoneticPr fontId="1" type="noConversion"/>
  </si>
  <si>
    <t>중단기</t>
    <phoneticPr fontId="1" type="noConversion"/>
  </si>
  <si>
    <t>초장기</t>
    <phoneticPr fontId="1" type="noConversion"/>
  </si>
  <si>
    <t>Cycl</t>
    <phoneticPr fontId="1" type="noConversion"/>
  </si>
  <si>
    <t>Def</t>
    <phoneticPr fontId="1" type="noConversion"/>
  </si>
  <si>
    <t>Ener</t>
    <phoneticPr fontId="1" type="noConversion"/>
  </si>
  <si>
    <t>Infra</t>
    <phoneticPr fontId="1" type="noConversion"/>
  </si>
  <si>
    <t>Util</t>
    <phoneticPr fontId="1" type="noConversion"/>
  </si>
  <si>
    <t>Bank</t>
    <phoneticPr fontId="1" type="noConversion"/>
  </si>
  <si>
    <t>Fin</t>
    <phoneticPr fontId="1" type="noConversion"/>
  </si>
  <si>
    <t>BM</t>
    <phoneticPr fontId="1" type="noConversion"/>
  </si>
  <si>
    <t>BM</t>
    <phoneticPr fontId="1" type="noConversion"/>
  </si>
  <si>
    <t>BM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</si>
</sst>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0"/>
      <color theme="1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1"/>
      <color rgb="FF9C5700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/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26" fillId="33" borderId="0"/>
    <xf numFmtId="9" fontId="2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 applyAlignment="1"/>
    <xf numFmtId="0" fontId="3" fillId="0" borderId="0" xfId="3" applyFont="1">
      <alignment vertical="center"/>
    </xf>
    <xf numFmtId="0" fontId="3" fillId="0" borderId="0" xfId="59" applyFont="1">
      <alignment vertical="center"/>
    </xf>
    <xf numFmtId="0" fontId="24" fillId="0" borderId="0" xfId="59" applyFont="1">
      <alignment vertical="center"/>
    </xf>
    <xf numFmtId="10" fontId="3" fillId="0" borderId="0" xfId="1" applyNumberFormat="1" applyFont="1">
      <alignment vertical="center"/>
    </xf>
    <xf numFmtId="0" fontId="7" fillId="0" borderId="0" xfId="59">
      <alignment vertical="center"/>
    </xf>
    <xf numFmtId="0" fontId="7" fillId="0" borderId="0" xfId="59">
      <alignment vertical="center"/>
    </xf>
    <xf numFmtId="0" fontId="7" fillId="0" borderId="0" xfId="59">
      <alignment vertical="center"/>
    </xf>
  </cellXfs>
  <cellStyles count="86">
    <cellStyle name="20% - 강조색1 2" xfId="21" xr:uid="{00000000-0005-0000-0000-000000000000}"/>
    <cellStyle name="20% - 강조색2 2" xfId="25" xr:uid="{00000000-0005-0000-0000-000001000000}"/>
    <cellStyle name="20% - 강조색3 2" xfId="29" xr:uid="{00000000-0005-0000-0000-000002000000}"/>
    <cellStyle name="20% - 강조색4 2" xfId="33" xr:uid="{00000000-0005-0000-0000-000003000000}"/>
    <cellStyle name="20% - 강조색5 2" xfId="37" xr:uid="{00000000-0005-0000-0000-000004000000}"/>
    <cellStyle name="20% - 강조색6 2" xfId="41" xr:uid="{00000000-0005-0000-0000-000005000000}"/>
    <cellStyle name="40% - 강조색1 2" xfId="22" xr:uid="{00000000-0005-0000-0000-000006000000}"/>
    <cellStyle name="40% - 강조색2 2" xfId="26" xr:uid="{00000000-0005-0000-0000-000007000000}"/>
    <cellStyle name="40% - 강조색3 2" xfId="30" xr:uid="{00000000-0005-0000-0000-000008000000}"/>
    <cellStyle name="40% - 강조색4 2" xfId="34" xr:uid="{00000000-0005-0000-0000-000009000000}"/>
    <cellStyle name="40% - 강조색5 2" xfId="38" xr:uid="{00000000-0005-0000-0000-00000A000000}"/>
    <cellStyle name="40% - 강조색6 2" xfId="42" xr:uid="{00000000-0005-0000-0000-00000B000000}"/>
    <cellStyle name="60% - 강조색1 2" xfId="23" xr:uid="{00000000-0005-0000-0000-00000C000000}"/>
    <cellStyle name="60% - 강조색1 3" xfId="80" xr:uid="{AEAC62B1-9445-4428-B65A-C59B511D90EA}"/>
    <cellStyle name="60% - 강조색2 2" xfId="27" xr:uid="{00000000-0005-0000-0000-00000D000000}"/>
    <cellStyle name="60% - 강조색2 3" xfId="81" xr:uid="{463DCB90-F96E-4666-BF97-8AB2361F7BC8}"/>
    <cellStyle name="60% - 강조색3 2" xfId="31" xr:uid="{00000000-0005-0000-0000-00000E000000}"/>
    <cellStyle name="60% - 강조색3 3" xfId="82" xr:uid="{7165558C-4A55-4EC5-802E-76AE855A3102}"/>
    <cellStyle name="60% - 강조색4 2" xfId="35" xr:uid="{00000000-0005-0000-0000-00000F000000}"/>
    <cellStyle name="60% - 강조색4 3" xfId="83" xr:uid="{691985E6-5DA6-4743-9E71-9EF0DC48B1E0}"/>
    <cellStyle name="60% - 강조색5 2" xfId="39" xr:uid="{00000000-0005-0000-0000-000010000000}"/>
    <cellStyle name="60% - 강조색5 3" xfId="84" xr:uid="{21D458C8-397D-4A0A-B809-3517F1F799DC}"/>
    <cellStyle name="60% - 강조색6 2" xfId="43" xr:uid="{00000000-0005-0000-0000-000011000000}"/>
    <cellStyle name="60% - 강조색6 3" xfId="85" xr:uid="{80D046E7-89A3-460C-80AF-36FC5B2749A2}"/>
    <cellStyle name="blp_column_header" xfId="55" xr:uid="{00000000-0005-0000-0000-000012000000}"/>
    <cellStyle name="강조색1 2" xfId="20" xr:uid="{00000000-0005-0000-0000-000013000000}"/>
    <cellStyle name="강조색2 2" xfId="24" xr:uid="{00000000-0005-0000-0000-000014000000}"/>
    <cellStyle name="강조색3 2" xfId="28" xr:uid="{00000000-0005-0000-0000-000015000000}"/>
    <cellStyle name="강조색4 2" xfId="32" xr:uid="{00000000-0005-0000-0000-000016000000}"/>
    <cellStyle name="강조색5 2" xfId="36" xr:uid="{00000000-0005-0000-0000-000017000000}"/>
    <cellStyle name="강조색6 2" xfId="40" xr:uid="{00000000-0005-0000-0000-000018000000}"/>
    <cellStyle name="경고문 2" xfId="16" xr:uid="{00000000-0005-0000-0000-000019000000}"/>
    <cellStyle name="계산 2" xfId="13" xr:uid="{00000000-0005-0000-0000-00001A000000}"/>
    <cellStyle name="나쁨 2" xfId="9" xr:uid="{00000000-0005-0000-0000-00001B000000}"/>
    <cellStyle name="메모 2" xfId="17" xr:uid="{00000000-0005-0000-0000-00001C000000}"/>
    <cellStyle name="백분율" xfId="1" builtinId="5"/>
    <cellStyle name="백분율 2" xfId="58" xr:uid="{00000000-0005-0000-0000-00001E000000}"/>
    <cellStyle name="백분율 3" xfId="67" xr:uid="{00000000-0005-0000-0000-00001F000000}"/>
    <cellStyle name="백분율 4" xfId="56" xr:uid="{00000000-0005-0000-0000-000020000000}"/>
    <cellStyle name="보통 2" xfId="10" xr:uid="{00000000-0005-0000-0000-000021000000}"/>
    <cellStyle name="보통 3" xfId="78" xr:uid="{29224A82-804E-477D-B6CD-A0AE70607B71}"/>
    <cellStyle name="常规 2" xfId="45" xr:uid="{00000000-0005-0000-0000-000022000000}"/>
    <cellStyle name="常规 2 2" xfId="63" xr:uid="{00000000-0005-0000-0000-000023000000}"/>
    <cellStyle name="常规 2 3" xfId="70" xr:uid="{00000000-0005-0000-0000-000024000000}"/>
    <cellStyle name="설명 텍스트 2" xfId="18" xr:uid="{00000000-0005-0000-0000-000025000000}"/>
    <cellStyle name="셀 확인 2" xfId="15" xr:uid="{00000000-0005-0000-0000-000026000000}"/>
    <cellStyle name="연결된 셀 2" xfId="14" xr:uid="{00000000-0005-0000-0000-000027000000}"/>
    <cellStyle name="요약 2" xfId="19" xr:uid="{00000000-0005-0000-0000-000028000000}"/>
    <cellStyle name="입력 2" xfId="11" xr:uid="{00000000-0005-0000-0000-000029000000}"/>
    <cellStyle name="제목" xfId="2" builtinId="15" customBuiltin="1"/>
    <cellStyle name="제목 1 2" xfId="4" xr:uid="{00000000-0005-0000-0000-00002B000000}"/>
    <cellStyle name="제목 2 2" xfId="5" xr:uid="{00000000-0005-0000-0000-00002C000000}"/>
    <cellStyle name="제목 3 2" xfId="6" xr:uid="{00000000-0005-0000-0000-00002D000000}"/>
    <cellStyle name="제목 4 2" xfId="7" xr:uid="{00000000-0005-0000-0000-00002E000000}"/>
    <cellStyle name="좋음 2" xfId="8" xr:uid="{00000000-0005-0000-0000-00002F000000}"/>
    <cellStyle name="출력 2" xfId="12" xr:uid="{00000000-0005-0000-0000-000030000000}"/>
    <cellStyle name="표준" xfId="0" builtinId="0"/>
    <cellStyle name="표준 10" xfId="57" xr:uid="{00000000-0005-0000-0000-000032000000}"/>
    <cellStyle name="표준 11" xfId="59" xr:uid="{00000000-0005-0000-0000-000033000000}"/>
    <cellStyle name="표준 11 2" xfId="68" xr:uid="{00000000-0005-0000-0000-000034000000}"/>
    <cellStyle name="표준 12" xfId="60" xr:uid="{00000000-0005-0000-0000-000035000000}"/>
    <cellStyle name="표준 12 2" xfId="69" xr:uid="{00000000-0005-0000-0000-000036000000}"/>
    <cellStyle name="표준 13" xfId="62" xr:uid="{00000000-0005-0000-0000-000037000000}"/>
    <cellStyle name="표준 14" xfId="61" xr:uid="{00000000-0005-0000-0000-000038000000}"/>
    <cellStyle name="표준 15" xfId="44" xr:uid="{00000000-0005-0000-0000-000039000000}"/>
    <cellStyle name="표준 15 2" xfId="73" xr:uid="{00000000-0005-0000-0000-00003A000000}"/>
    <cellStyle name="표준 16" xfId="74" xr:uid="{00000000-0005-0000-0000-00003B000000}"/>
    <cellStyle name="표준 17" xfId="75" xr:uid="{00000000-0005-0000-0000-00003C000000}"/>
    <cellStyle name="표준 18" xfId="76" xr:uid="{00000000-0005-0000-0000-00003D000000}"/>
    <cellStyle name="표준 19" xfId="77" xr:uid="{00000000-0005-0000-0000-00003E000000}"/>
    <cellStyle name="표준 2" xfId="3" xr:uid="{00000000-0005-0000-0000-00003F000000}"/>
    <cellStyle name="표준 2 2" xfId="46" xr:uid="{00000000-0005-0000-0000-000040000000}"/>
    <cellStyle name="표준 2 2 2" xfId="71" xr:uid="{00000000-0005-0000-0000-000041000000}"/>
    <cellStyle name="표준 20" xfId="79" xr:uid="{F882CA49-7EAC-4C5B-9F93-B008A5EA8DB9}"/>
    <cellStyle name="표준 3" xfId="47" xr:uid="{00000000-0005-0000-0000-000042000000}"/>
    <cellStyle name="표준 3 2" xfId="72" xr:uid="{00000000-0005-0000-0000-000043000000}"/>
    <cellStyle name="표준 4" xfId="48" xr:uid="{00000000-0005-0000-0000-000044000000}"/>
    <cellStyle name="표준 5" xfId="49" xr:uid="{00000000-0005-0000-0000-000045000000}"/>
    <cellStyle name="표준 5 2" xfId="50" xr:uid="{00000000-0005-0000-0000-000046000000}"/>
    <cellStyle name="표준 5 2 2" xfId="65" xr:uid="{00000000-0005-0000-0000-000047000000}"/>
    <cellStyle name="표준 5 3" xfId="64" xr:uid="{00000000-0005-0000-0000-000048000000}"/>
    <cellStyle name="표준 6" xfId="51" xr:uid="{00000000-0005-0000-0000-000049000000}"/>
    <cellStyle name="표준 7" xfId="52" xr:uid="{00000000-0005-0000-0000-00004A000000}"/>
    <cellStyle name="표준 8" xfId="53" xr:uid="{00000000-0005-0000-0000-00004B000000}"/>
    <cellStyle name="표준 9" xfId="54" xr:uid="{00000000-0005-0000-0000-00004C000000}"/>
    <cellStyle name="표준 9 2" xfId="66" xr:uid="{00000000-0005-0000-0000-00004D000000}"/>
  </cellStyles>
  <dxfs count="0"/>
  <tableStyles count="0" defaultTableStyle="TableStyleMedium2" defaultPivotStyle="PivotStyleLight16"/>
  <colors>
    <mruColors>
      <color rgb="FFF58220"/>
      <color rgb="FF0D2D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66506323073252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GAgg1!$N$17:$S$17</c:f>
              <c:strCache>
                <c:ptCount val="6"/>
                <c:pt idx="0">
                  <c:v>China</c:v>
                </c:pt>
                <c:pt idx="1">
                  <c:v>APAC</c:v>
                </c:pt>
                <c:pt idx="2">
                  <c:v>EUR</c:v>
                </c:pt>
                <c:pt idx="3">
                  <c:v>EM</c:v>
                </c:pt>
                <c:pt idx="4">
                  <c:v>UK</c:v>
                </c:pt>
                <c:pt idx="5">
                  <c:v>US</c:v>
                </c:pt>
              </c:strCache>
            </c:strRef>
          </c:cat>
          <c:val>
            <c:numRef>
              <c:f>GAgg1!$T$17:$Y$17</c:f>
              <c:numCache>
                <c:formatCode>0.00%</c:formatCode>
                <c:ptCount val="6"/>
                <c:pt idx="0">
                  <c:v>6.3465208461588318E-4</c:v>
                </c:pt>
                <c:pt idx="1">
                  <c:v>-1.1977493416803764E-3</c:v>
                </c:pt>
                <c:pt idx="2">
                  <c:v>1.8383678177491536E-3</c:v>
                </c:pt>
                <c:pt idx="3">
                  <c:v>9.4176214191956653E-3</c:v>
                </c:pt>
                <c:pt idx="4">
                  <c:v>-1.599548362815173E-3</c:v>
                </c:pt>
                <c:pt idx="5">
                  <c:v>-2.6393683082570618E-3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5-4585-BFCC-1FEF9A20F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1.5000000000000003E-2"/>
          <c:min val="-1.0000000000000002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665130040563111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GAgg4!$P$16:$V$16</c:f>
              <c:strCache>
                <c:ptCount val="7"/>
                <c:pt idx="0">
                  <c:v>장기</c:v>
                </c:pt>
                <c:pt idx="1">
                  <c:v>초장기</c:v>
                </c:pt>
                <c:pt idx="2">
                  <c:v>지방정부</c:v>
                </c:pt>
                <c:pt idx="3">
                  <c:v>TIPS</c:v>
                </c:pt>
                <c:pt idx="4">
                  <c:v>중기</c:v>
                </c:pt>
                <c:pt idx="5">
                  <c:v>중단기</c:v>
                </c:pt>
                <c:pt idx="6">
                  <c:v>초단기</c:v>
                </c:pt>
              </c:strCache>
            </c:strRef>
          </c:cat>
          <c:val>
            <c:numRef>
              <c:f>GAgg4!$W$16:$AC$16</c:f>
              <c:numCache>
                <c:formatCode>0.00%</c:formatCode>
                <c:ptCount val="7"/>
                <c:pt idx="0">
                  <c:v>2.2892484964772919E-2</c:v>
                </c:pt>
                <c:pt idx="1">
                  <c:v>2.6732865699595321E-2</c:v>
                </c:pt>
                <c:pt idx="2">
                  <c:v>6.2256895222134734E-3</c:v>
                </c:pt>
                <c:pt idx="3">
                  <c:v>9.5444479936876991E-3</c:v>
                </c:pt>
                <c:pt idx="4">
                  <c:v>1.5752613312828512E-2</c:v>
                </c:pt>
                <c:pt idx="5">
                  <c:v>1.1032710167066639E-2</c:v>
                </c:pt>
                <c:pt idx="6">
                  <c:v>6.0845756008518492E-3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E-4AED-8E19-BA7C5950F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5.000000000000001E-2"/>
          <c:min val="0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651354807921737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GAgg4!$P$18:$V$18</c:f>
              <c:strCache>
                <c:ptCount val="7"/>
                <c:pt idx="0">
                  <c:v>초장기</c:v>
                </c:pt>
                <c:pt idx="1">
                  <c:v>장기</c:v>
                </c:pt>
                <c:pt idx="2">
                  <c:v>지방정부</c:v>
                </c:pt>
                <c:pt idx="3">
                  <c:v>중기</c:v>
                </c:pt>
                <c:pt idx="4">
                  <c:v>TIPS</c:v>
                </c:pt>
                <c:pt idx="5">
                  <c:v>중단기</c:v>
                </c:pt>
                <c:pt idx="6">
                  <c:v>초단기</c:v>
                </c:pt>
              </c:strCache>
            </c:strRef>
          </c:cat>
          <c:val>
            <c:numRef>
              <c:f>GAgg4!$W$18:$AC$18</c:f>
              <c:numCache>
                <c:formatCode>0.00%</c:formatCode>
                <c:ptCount val="7"/>
                <c:pt idx="0">
                  <c:v>-3.1314695290607375E-4</c:v>
                </c:pt>
                <c:pt idx="1">
                  <c:v>7.5643651337096163E-3</c:v>
                </c:pt>
                <c:pt idx="2">
                  <c:v>8.6916286308647006E-3</c:v>
                </c:pt>
                <c:pt idx="3">
                  <c:v>1.6731837826713392E-2</c:v>
                </c:pt>
                <c:pt idx="4">
                  <c:v>1.5381385338813613E-2</c:v>
                </c:pt>
                <c:pt idx="5">
                  <c:v>1.4707652312062169E-2</c:v>
                </c:pt>
                <c:pt idx="6">
                  <c:v>8.7748789671866501E-3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8-4583-A8A1-6838E5077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2.5000000000000005E-2"/>
          <c:min val="-5.000000000000001E-3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675597232164161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GAgg4!$P$17:$V$17</c:f>
              <c:strCache>
                <c:ptCount val="7"/>
                <c:pt idx="0">
                  <c:v>지방정부</c:v>
                </c:pt>
                <c:pt idx="1">
                  <c:v>장기</c:v>
                </c:pt>
                <c:pt idx="2">
                  <c:v>초장기</c:v>
                </c:pt>
                <c:pt idx="3">
                  <c:v>중기</c:v>
                </c:pt>
                <c:pt idx="4">
                  <c:v>TIPS</c:v>
                </c:pt>
                <c:pt idx="5">
                  <c:v>초단기</c:v>
                </c:pt>
                <c:pt idx="6">
                  <c:v>중단기</c:v>
                </c:pt>
              </c:strCache>
            </c:strRef>
          </c:cat>
          <c:val>
            <c:numRef>
              <c:f>GAgg4!$W$17:$AC$17</c:f>
              <c:numCache>
                <c:formatCode>0.00%</c:formatCode>
                <c:ptCount val="7"/>
                <c:pt idx="0">
                  <c:v>-2.0200214246973713E-3</c:v>
                </c:pt>
                <c:pt idx="1">
                  <c:v>-6.7880723296871448E-3</c:v>
                </c:pt>
                <c:pt idx="2">
                  <c:v>-1.0824298743762006E-2</c:v>
                </c:pt>
                <c:pt idx="3">
                  <c:v>-5.8718824805122916E-3</c:v>
                </c:pt>
                <c:pt idx="4">
                  <c:v>1.2217397222380466E-3</c:v>
                </c:pt>
                <c:pt idx="5">
                  <c:v>-6.3837650774445365E-4</c:v>
                </c:pt>
                <c:pt idx="6">
                  <c:v>-3.6694167306215997E-3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9-4F85-8DB7-A8519D268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1.0000000000000002E-2"/>
          <c:min val="-1.5000000000000003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43917919350990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D2D4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3F-45D5-A492-A9950911599E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USIGSector!$Q$16:$X$16</c:f>
              <c:strCache>
                <c:ptCount val="8"/>
                <c:pt idx="0">
                  <c:v>BM</c:v>
                </c:pt>
                <c:pt idx="1">
                  <c:v>Fin</c:v>
                </c:pt>
                <c:pt idx="2">
                  <c:v>Ener</c:v>
                </c:pt>
                <c:pt idx="3">
                  <c:v>Util</c:v>
                </c:pt>
                <c:pt idx="4">
                  <c:v>Bank</c:v>
                </c:pt>
                <c:pt idx="5">
                  <c:v>Infra</c:v>
                </c:pt>
                <c:pt idx="6">
                  <c:v>Cycl</c:v>
                </c:pt>
                <c:pt idx="7">
                  <c:v>Def</c:v>
                </c:pt>
              </c:strCache>
            </c:strRef>
          </c:cat>
          <c:val>
            <c:numRef>
              <c:f>USIGSector!$Y$16:$AF$16</c:f>
              <c:numCache>
                <c:formatCode>0.00%</c:formatCode>
                <c:ptCount val="8"/>
                <c:pt idx="0">
                  <c:v>1.8686643479295162E-2</c:v>
                </c:pt>
                <c:pt idx="1">
                  <c:v>1.963036199009971E-2</c:v>
                </c:pt>
                <c:pt idx="2">
                  <c:v>2.4000409388646116E-2</c:v>
                </c:pt>
                <c:pt idx="3">
                  <c:v>2.2413576868145935E-2</c:v>
                </c:pt>
                <c:pt idx="4">
                  <c:v>1.535873010829869E-2</c:v>
                </c:pt>
                <c:pt idx="5">
                  <c:v>1.6096832177379783E-2</c:v>
                </c:pt>
                <c:pt idx="6">
                  <c:v>1.8576178551019451E-2</c:v>
                </c:pt>
                <c:pt idx="7">
                  <c:v>1.9218216746560879E-2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F-45D5-A492-A9950911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3.0000000000000006E-2"/>
          <c:min val="1.0000000000000002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48324504891433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498687664041946E-2"/>
                  <c:y val="6.06060606060606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51-468F-973D-A17D8787B30C}"/>
                </c:ext>
              </c:extLst>
            </c:dLbl>
            <c:dLbl>
              <c:idx val="3"/>
              <c:layout>
                <c:manualLayout>
                  <c:x val="3.6745406824146981E-2"/>
                  <c:y val="4.7721307569382741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51-468F-973D-A17D8787B30C}"/>
                </c:ext>
              </c:extLst>
            </c:dLbl>
            <c:dLbl>
              <c:idx val="4"/>
              <c:layout>
                <c:manualLayout>
                  <c:x val="-5.2206720525915839E-3"/>
                  <c:y val="2.15840691797089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51-468F-973D-A17D8787B30C}"/>
                </c:ext>
              </c:extLst>
            </c:dLbl>
            <c:dLbl>
              <c:idx val="6"/>
              <c:layout>
                <c:manualLayout>
                  <c:x val="-3.6544704368140418E-2"/>
                  <c:y val="4.8718104865720719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E6-4955-AE95-0DC1212E98E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USIGSector!$Q$15:$X$15</c:f>
              <c:strCache>
                <c:ptCount val="8"/>
                <c:pt idx="0">
                  <c:v>BM</c:v>
                </c:pt>
                <c:pt idx="1">
                  <c:v>Fin</c:v>
                </c:pt>
                <c:pt idx="2">
                  <c:v>Ener</c:v>
                </c:pt>
                <c:pt idx="3">
                  <c:v>Util</c:v>
                </c:pt>
                <c:pt idx="4">
                  <c:v>Bank</c:v>
                </c:pt>
                <c:pt idx="5">
                  <c:v>Cycl</c:v>
                </c:pt>
                <c:pt idx="6">
                  <c:v>Def</c:v>
                </c:pt>
                <c:pt idx="7">
                  <c:v>Infra</c:v>
                </c:pt>
              </c:strCache>
            </c:strRef>
          </c:cat>
          <c:val>
            <c:numRef>
              <c:f>USIGSector!$Y$15:$AF$15</c:f>
              <c:numCache>
                <c:formatCode>0.00%</c:formatCode>
                <c:ptCount val="8"/>
                <c:pt idx="0">
                  <c:v>-1.1295135957833935E-4</c:v>
                </c:pt>
                <c:pt idx="1">
                  <c:v>3.604018792180419E-5</c:v>
                </c:pt>
                <c:pt idx="2">
                  <c:v>3.8012396835729323E-3</c:v>
                </c:pt>
                <c:pt idx="3">
                  <c:v>-3.7518647453533838E-3</c:v>
                </c:pt>
                <c:pt idx="4">
                  <c:v>1.8707983156931451E-3</c:v>
                </c:pt>
                <c:pt idx="5">
                  <c:v>1.1490521056534142E-3</c:v>
                </c:pt>
                <c:pt idx="6">
                  <c:v>-1.3891402311477785E-3</c:v>
                </c:pt>
                <c:pt idx="7">
                  <c:v>-7.8988257287460062E-4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E6-4955-AE95-0DC1212E9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1.0000000000000002E-2"/>
          <c:min val="-1.0000000000000002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54385110952040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D2D4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611-4DCD-B07B-D2BDA44FD4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USIGSector!$Q$17:$X$17</c:f>
              <c:strCache>
                <c:ptCount val="8"/>
                <c:pt idx="0">
                  <c:v>BM</c:v>
                </c:pt>
                <c:pt idx="1">
                  <c:v>Cycl</c:v>
                </c:pt>
                <c:pt idx="2">
                  <c:v>Ener</c:v>
                </c:pt>
                <c:pt idx="3">
                  <c:v>Bank</c:v>
                </c:pt>
                <c:pt idx="4">
                  <c:v>Fin</c:v>
                </c:pt>
                <c:pt idx="5">
                  <c:v>Def</c:v>
                </c:pt>
                <c:pt idx="6">
                  <c:v>Infra</c:v>
                </c:pt>
                <c:pt idx="7">
                  <c:v>Util</c:v>
                </c:pt>
              </c:strCache>
            </c:strRef>
          </c:cat>
          <c:val>
            <c:numRef>
              <c:f>USIGSector!$Y$17:$AF$17</c:f>
              <c:numCache>
                <c:formatCode>0.00%</c:formatCode>
                <c:ptCount val="8"/>
                <c:pt idx="0">
                  <c:v>6.5367869357602082E-4</c:v>
                </c:pt>
                <c:pt idx="1">
                  <c:v>1.3899421925791522E-3</c:v>
                </c:pt>
                <c:pt idx="2">
                  <c:v>1.5325415202147585E-3</c:v>
                </c:pt>
                <c:pt idx="3">
                  <c:v>2.4120009931671849E-3</c:v>
                </c:pt>
                <c:pt idx="4">
                  <c:v>-6.5062269436810816E-5</c:v>
                </c:pt>
                <c:pt idx="5">
                  <c:v>-9.1668839196867857E-4</c:v>
                </c:pt>
                <c:pt idx="6">
                  <c:v>-9.0066714893288768E-4</c:v>
                </c:pt>
                <c:pt idx="7">
                  <c:v>2.4721693147857771E-3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C-47BD-B8DA-F924EBA79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5.000000000000001E-3"/>
          <c:min val="-2.0000000000000005E-3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66506323073252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GAgg1!$N$16:$S$16</c:f>
              <c:strCache>
                <c:ptCount val="6"/>
                <c:pt idx="0">
                  <c:v>EUR</c:v>
                </c:pt>
                <c:pt idx="1">
                  <c:v>APAC</c:v>
                </c:pt>
                <c:pt idx="2">
                  <c:v>US</c:v>
                </c:pt>
                <c:pt idx="3">
                  <c:v>UK</c:v>
                </c:pt>
                <c:pt idx="4">
                  <c:v>EM</c:v>
                </c:pt>
                <c:pt idx="5">
                  <c:v>China</c:v>
                </c:pt>
              </c:strCache>
            </c:strRef>
          </c:cat>
          <c:val>
            <c:numRef>
              <c:f>GAgg1!$T$16:$Y$16</c:f>
              <c:numCache>
                <c:formatCode>0.00%</c:formatCode>
                <c:ptCount val="6"/>
                <c:pt idx="0">
                  <c:v>2.9283106178374929E-3</c:v>
                </c:pt>
                <c:pt idx="1">
                  <c:v>7.7726982453649729E-3</c:v>
                </c:pt>
                <c:pt idx="2">
                  <c:v>1.5375148266728589E-2</c:v>
                </c:pt>
                <c:pt idx="3">
                  <c:v>1.6061185468451367E-2</c:v>
                </c:pt>
                <c:pt idx="4">
                  <c:v>2.2199322030008739E-2</c:v>
                </c:pt>
                <c:pt idx="5">
                  <c:v>6.879922292754248E-3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2-4A4C-BBC1-A2A54C3FA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3.0000000000000006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66506323073252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GAgg1!$N$18:$S$18</c:f>
              <c:strCache>
                <c:ptCount val="6"/>
                <c:pt idx="0">
                  <c:v>China</c:v>
                </c:pt>
                <c:pt idx="1">
                  <c:v>APAC</c:v>
                </c:pt>
                <c:pt idx="2">
                  <c:v>EUR</c:v>
                </c:pt>
                <c:pt idx="3">
                  <c:v>EM</c:v>
                </c:pt>
                <c:pt idx="4">
                  <c:v>US</c:v>
                </c:pt>
                <c:pt idx="5">
                  <c:v>UK</c:v>
                </c:pt>
              </c:strCache>
            </c:strRef>
          </c:cat>
          <c:val>
            <c:numRef>
              <c:f>GAgg1!$T$18:$Y$18</c:f>
              <c:numCache>
                <c:formatCode>0.00%</c:formatCode>
                <c:ptCount val="6"/>
                <c:pt idx="0">
                  <c:v>-1.2135927229653953E-3</c:v>
                </c:pt>
                <c:pt idx="1">
                  <c:v>7.2184773685424197E-4</c:v>
                </c:pt>
                <c:pt idx="2">
                  <c:v>-1.0074479185407936E-3</c:v>
                </c:pt>
                <c:pt idx="3">
                  <c:v>1.3445813065227963E-2</c:v>
                </c:pt>
                <c:pt idx="4">
                  <c:v>1.1963629158318723E-2</c:v>
                </c:pt>
                <c:pt idx="5">
                  <c:v>-8.8116105927811272E-3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7-413C-BC0C-8DE1247E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2.0000000000000004E-2"/>
          <c:min val="-2.0000000000000004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60445717012646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GAgg2!$H$17:$J$17</c:f>
              <c:strCache>
                <c:ptCount val="3"/>
                <c:pt idx="0">
                  <c:v>Corp</c:v>
                </c:pt>
                <c:pt idx="1">
                  <c:v>MBS</c:v>
                </c:pt>
                <c:pt idx="2">
                  <c:v>Tsy</c:v>
                </c:pt>
              </c:strCache>
            </c:strRef>
          </c:cat>
          <c:val>
            <c:numRef>
              <c:f>GAgg2!$K$17:$M$17</c:f>
              <c:numCache>
                <c:formatCode>0.00%</c:formatCode>
                <c:ptCount val="3"/>
                <c:pt idx="0">
                  <c:v>6.5367869357646491E-4</c:v>
                </c:pt>
                <c:pt idx="1">
                  <c:v>-4.0504751518928295E-3</c:v>
                </c:pt>
                <c:pt idx="2">
                  <c:v>-3.9207272696678563E-3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6-4146-85CB-F81C4BF07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3.0000000000000009E-3"/>
          <c:min val="-5.000000000000001E-3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60445717012646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GAgg2!$H$16:$J$16</c:f>
              <c:strCache>
                <c:ptCount val="3"/>
                <c:pt idx="0">
                  <c:v>Corp</c:v>
                </c:pt>
                <c:pt idx="1">
                  <c:v>MBS</c:v>
                </c:pt>
                <c:pt idx="2">
                  <c:v>Tsy</c:v>
                </c:pt>
              </c:strCache>
            </c:strRef>
          </c:cat>
          <c:val>
            <c:numRef>
              <c:f>GAgg2!$K$16:$M$16</c:f>
              <c:numCache>
                <c:formatCode>0.00%</c:formatCode>
                <c:ptCount val="3"/>
                <c:pt idx="0">
                  <c:v>1.868664347929494E-2</c:v>
                </c:pt>
                <c:pt idx="1">
                  <c:v>1.777648918868735E-2</c:v>
                </c:pt>
                <c:pt idx="2">
                  <c:v>1.2544405919085566E-2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E-41D2-9DBF-A9981223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2.5000000000000005E-2"/>
          <c:min val="1.0000000000000002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60445717012646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GAgg2!$H$18:$J$18</c:f>
              <c:strCache>
                <c:ptCount val="3"/>
                <c:pt idx="0">
                  <c:v>MBS</c:v>
                </c:pt>
                <c:pt idx="1">
                  <c:v>Corp</c:v>
                </c:pt>
                <c:pt idx="2">
                  <c:v>Tsy</c:v>
                </c:pt>
              </c:strCache>
            </c:strRef>
          </c:cat>
          <c:val>
            <c:numRef>
              <c:f>GAgg2!$K$18:$M$18</c:f>
              <c:numCache>
                <c:formatCode>0.00%</c:formatCode>
                <c:ptCount val="3"/>
                <c:pt idx="0">
                  <c:v>1.6097964291300837E-2</c:v>
                </c:pt>
                <c:pt idx="1">
                  <c:v>1.0131233595800371E-2</c:v>
                </c:pt>
                <c:pt idx="2">
                  <c:v>1.0554145426748152E-2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0-477F-B196-4A2140093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2.5000000000000005E-2"/>
          <c:min val="-5.000000000000001E-3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48324504891433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GAgg3!$N$16:$S$16</c:f>
              <c:strCache>
                <c:ptCount val="6"/>
                <c:pt idx="0">
                  <c:v>장기</c:v>
                </c:pt>
                <c:pt idx="1">
                  <c:v>CB</c:v>
                </c:pt>
                <c:pt idx="2">
                  <c:v>HY</c:v>
                </c:pt>
                <c:pt idx="3">
                  <c:v>단기</c:v>
                </c:pt>
                <c:pt idx="4">
                  <c:v>중기</c:v>
                </c:pt>
                <c:pt idx="5">
                  <c:v>FRN</c:v>
                </c:pt>
              </c:strCache>
            </c:strRef>
          </c:cat>
          <c:val>
            <c:numRef>
              <c:f>GAgg3!$T$16:$Y$16</c:f>
              <c:numCache>
                <c:formatCode>0.00%</c:formatCode>
                <c:ptCount val="6"/>
                <c:pt idx="0">
                  <c:v>3.0199593394778068E-2</c:v>
                </c:pt>
                <c:pt idx="1">
                  <c:v>3.8350210275769792E-2</c:v>
                </c:pt>
                <c:pt idx="2">
                  <c:v>1.8391814245216853E-2</c:v>
                </c:pt>
                <c:pt idx="3">
                  <c:v>9.4095044006174966E-3</c:v>
                </c:pt>
                <c:pt idx="4">
                  <c:v>1.9058742635648551E-2</c:v>
                </c:pt>
                <c:pt idx="5">
                  <c:v>4.8177005888301316E-3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6-4A51-B4E8-913F311B9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5.000000000000001E-2"/>
          <c:min val="0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48324504891433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GAgg3!$N$18:$S$18</c:f>
              <c:strCache>
                <c:ptCount val="6"/>
                <c:pt idx="0">
                  <c:v>HY</c:v>
                </c:pt>
                <c:pt idx="1">
                  <c:v>CB</c:v>
                </c:pt>
                <c:pt idx="2">
                  <c:v>장기</c:v>
                </c:pt>
                <c:pt idx="3">
                  <c:v>FRN</c:v>
                </c:pt>
                <c:pt idx="4">
                  <c:v>단기</c:v>
                </c:pt>
                <c:pt idx="5">
                  <c:v>중기</c:v>
                </c:pt>
              </c:strCache>
            </c:strRef>
          </c:cat>
          <c:val>
            <c:numRef>
              <c:f>GAgg3!$T$18:$Y$18</c:f>
              <c:numCache>
                <c:formatCode>0.00%</c:formatCode>
                <c:ptCount val="6"/>
                <c:pt idx="0">
                  <c:v>1.2496673585608686E-2</c:v>
                </c:pt>
                <c:pt idx="1">
                  <c:v>1.8687104725178427E-2</c:v>
                </c:pt>
                <c:pt idx="2">
                  <c:v>6.6722154446052784E-3</c:v>
                </c:pt>
                <c:pt idx="3">
                  <c:v>4.35781167186855E-3</c:v>
                </c:pt>
                <c:pt idx="4">
                  <c:v>1.0825722609766997E-2</c:v>
                </c:pt>
                <c:pt idx="5">
                  <c:v>1.3083066293825052E-2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F-48E4-90B3-A4B132D2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2.5000000000000005E-2"/>
          <c:min val="-5.000000000000001E-3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60445717012646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GAgg3!$N$17:$S$17</c:f>
              <c:strCache>
                <c:ptCount val="6"/>
                <c:pt idx="0">
                  <c:v>CB</c:v>
                </c:pt>
                <c:pt idx="1">
                  <c:v>HY</c:v>
                </c:pt>
                <c:pt idx="2">
                  <c:v>장기</c:v>
                </c:pt>
                <c:pt idx="3">
                  <c:v>중기</c:v>
                </c:pt>
                <c:pt idx="4">
                  <c:v>FRN</c:v>
                </c:pt>
                <c:pt idx="5">
                  <c:v>단기</c:v>
                </c:pt>
              </c:strCache>
            </c:strRef>
          </c:cat>
          <c:val>
            <c:numRef>
              <c:f>GAgg3!$T$17:$Y$17</c:f>
              <c:numCache>
                <c:formatCode>0.00%</c:formatCode>
                <c:ptCount val="6"/>
                <c:pt idx="0">
                  <c:v>2.8841683494337467E-2</c:v>
                </c:pt>
                <c:pt idx="1">
                  <c:v>4.5086787610935097E-3</c:v>
                </c:pt>
                <c:pt idx="2">
                  <c:v>-6.7224209830685222E-4</c:v>
                </c:pt>
                <c:pt idx="3">
                  <c:v>1.6857603074116323E-3</c:v>
                </c:pt>
                <c:pt idx="4">
                  <c:v>5.1497573102876615E-3</c:v>
                </c:pt>
                <c:pt idx="5">
                  <c:v>9.8442489550865098E-4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B-4689-A7FE-79E42AA98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3.5000000000000003E-2"/>
          <c:min val="-5.000000000000001E-3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22</xdr:row>
      <xdr:rowOff>47625</xdr:rowOff>
    </xdr:from>
    <xdr:to>
      <xdr:col>25</xdr:col>
      <xdr:colOff>390525</xdr:colOff>
      <xdr:row>36</xdr:row>
      <xdr:rowOff>66675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8524875" y="3400425"/>
          <a:ext cx="7248525" cy="2438400"/>
          <a:chOff x="3600450" y="3648075"/>
          <a:chExt cx="7248525" cy="2095500"/>
        </a:xfrm>
      </xdr:grpSpPr>
      <xdr:graphicFrame macro="">
        <xdr:nvGraphicFramePr>
          <xdr:cNvPr id="2" name="차트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/>
        </xdr:nvGraphicFramePr>
        <xdr:xfrm>
          <a:off x="6010275" y="3648075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차트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8429625" y="3648075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차트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>
            <a:graphicFrameLocks/>
          </xdr:cNvGraphicFramePr>
        </xdr:nvGraphicFramePr>
        <xdr:xfrm>
          <a:off x="3600450" y="3648075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0.39764</cdr:x>
      <cdr:y>0</cdr:y>
    </cdr:from>
    <cdr:to>
      <cdr:x>0.77559</cdr:x>
      <cdr:y>0.43636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62025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(6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(8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(7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21</xdr:row>
      <xdr:rowOff>95250</xdr:rowOff>
    </xdr:from>
    <xdr:to>
      <xdr:col>21</xdr:col>
      <xdr:colOff>47625</xdr:colOff>
      <xdr:row>35</xdr:row>
      <xdr:rowOff>57150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2F674C0-2474-56EF-8AD6-7D4C06FA7215}"/>
            </a:ext>
          </a:extLst>
        </xdr:cNvPr>
        <xdr:cNvGrpSpPr/>
      </xdr:nvGrpSpPr>
      <xdr:grpSpPr>
        <a:xfrm>
          <a:off x="5753100" y="3295650"/>
          <a:ext cx="7239000" cy="2095500"/>
          <a:chOff x="4429125" y="3752850"/>
          <a:chExt cx="7239000" cy="2095500"/>
        </a:xfrm>
      </xdr:grpSpPr>
      <xdr:graphicFrame macro="">
        <xdr:nvGraphicFramePr>
          <xdr:cNvPr id="3" name="차트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aphicFramePr/>
        </xdr:nvGraphicFramePr>
        <xdr:xfrm>
          <a:off x="9248775" y="3752850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차트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aphicFramePr>
            <a:graphicFrameLocks/>
          </xdr:cNvGraphicFramePr>
        </xdr:nvGraphicFramePr>
        <xdr:xfrm>
          <a:off x="4429125" y="3752850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차트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GraphicFramePr>
            <a:graphicFrameLocks/>
          </xdr:cNvGraphicFramePr>
        </xdr:nvGraphicFramePr>
        <xdr:xfrm>
          <a:off x="6829425" y="3752850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0.39764</cdr:x>
      <cdr:y>0</cdr:y>
    </cdr:from>
    <cdr:to>
      <cdr:x>0.77559</cdr:x>
      <cdr:y>0.43636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62025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(6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(8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(7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22</xdr:row>
      <xdr:rowOff>18855</xdr:rowOff>
    </xdr:from>
    <xdr:to>
      <xdr:col>20</xdr:col>
      <xdr:colOff>209585</xdr:colOff>
      <xdr:row>35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209585</xdr:colOff>
      <xdr:row>22</xdr:row>
      <xdr:rowOff>18855</xdr:rowOff>
    </xdr:from>
    <xdr:to>
      <xdr:col>24</xdr:col>
      <xdr:colOff>190570</xdr:colOff>
      <xdr:row>35</xdr:row>
      <xdr:rowOff>133350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262525</xdr:colOff>
      <xdr:row>22</xdr:row>
      <xdr:rowOff>26091</xdr:rowOff>
    </xdr:from>
    <xdr:to>
      <xdr:col>16</xdr:col>
      <xdr:colOff>243510</xdr:colOff>
      <xdr:row>35</xdr:row>
      <xdr:rowOff>140586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0.39764</cdr:x>
      <cdr:y>0</cdr:y>
    </cdr:from>
    <cdr:to>
      <cdr:x>0.77559</cdr:x>
      <cdr:y>0.43636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62025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(6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(5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0.39764</cdr:x>
      <cdr:y>0</cdr:y>
    </cdr:from>
    <cdr:to>
      <cdr:x>0.77559</cdr:x>
      <cdr:y>0.43636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62025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(7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(7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(6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0.39108</cdr:x>
      <cdr:y>0</cdr:y>
    </cdr:from>
    <cdr:to>
      <cdr:x>0.76903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4615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(8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22</xdr:row>
      <xdr:rowOff>9525</xdr:rowOff>
    </xdr:from>
    <xdr:to>
      <xdr:col>20</xdr:col>
      <xdr:colOff>161925</xdr:colOff>
      <xdr:row>34</xdr:row>
      <xdr:rowOff>47625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5238750" y="3362325"/>
          <a:ext cx="7258050" cy="2095500"/>
          <a:chOff x="2600325" y="3714750"/>
          <a:chExt cx="7258050" cy="2095500"/>
        </a:xfrm>
      </xdr:grpSpPr>
      <xdr:graphicFrame macro="">
        <xdr:nvGraphicFramePr>
          <xdr:cNvPr id="5" name="차트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aphicFramePr/>
        </xdr:nvGraphicFramePr>
        <xdr:xfrm>
          <a:off x="5019675" y="3714750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차트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aphicFramePr>
            <a:graphicFrameLocks/>
          </xdr:cNvGraphicFramePr>
        </xdr:nvGraphicFramePr>
        <xdr:xfrm>
          <a:off x="7439025" y="3714750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차트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GraphicFramePr>
            <a:graphicFrameLocks/>
          </xdr:cNvGraphicFramePr>
        </xdr:nvGraphicFramePr>
        <xdr:xfrm>
          <a:off x="2600325" y="3714750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0.39764</cdr:x>
      <cdr:y>0</cdr:y>
    </cdr:from>
    <cdr:to>
      <cdr:x>0.77559</cdr:x>
      <cdr:y>0.43636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62025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(7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(6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(8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21</xdr:row>
      <xdr:rowOff>76200</xdr:rowOff>
    </xdr:from>
    <xdr:to>
      <xdr:col>21</xdr:col>
      <xdr:colOff>457200</xdr:colOff>
      <xdr:row>33</xdr:row>
      <xdr:rowOff>200025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361A3A0C-A96E-E9B4-FCAF-BBA655785D56}"/>
            </a:ext>
          </a:extLst>
        </xdr:cNvPr>
        <xdr:cNvGrpSpPr/>
      </xdr:nvGrpSpPr>
      <xdr:grpSpPr>
        <a:xfrm>
          <a:off x="6143625" y="3276600"/>
          <a:ext cx="7258050" cy="2295525"/>
          <a:chOff x="2333625" y="3409950"/>
          <a:chExt cx="7258050" cy="2295525"/>
        </a:xfrm>
      </xdr:grpSpPr>
      <xdr:graphicFrame macro="">
        <xdr:nvGraphicFramePr>
          <xdr:cNvPr id="3" name="차트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aphicFramePr/>
        </xdr:nvGraphicFramePr>
        <xdr:xfrm>
          <a:off x="7172325" y="3410726"/>
          <a:ext cx="2419350" cy="22661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차트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GraphicFramePr>
            <a:graphicFrameLocks/>
          </xdr:cNvGraphicFramePr>
        </xdr:nvGraphicFramePr>
        <xdr:xfrm>
          <a:off x="2333625" y="3439301"/>
          <a:ext cx="2419350" cy="22661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차트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GraphicFramePr>
            <a:graphicFrameLocks/>
          </xdr:cNvGraphicFramePr>
        </xdr:nvGraphicFramePr>
        <xdr:xfrm>
          <a:off x="4762500" y="3409950"/>
          <a:ext cx="2419350" cy="22661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workbookViewId="0">
      <selection activeCell="H34" sqref="H34"/>
    </sheetView>
  </sheetViews>
  <sheetFormatPr defaultRowHeight="12" x14ac:dyDescent="0.2"/>
  <cols>
    <col min="1" max="1" width="11.28515625" style="4" bestFit="1" customWidth="1"/>
    <col min="2" max="7" width="9.140625" style="4"/>
    <col min="8" max="13" width="9.140625" style="7"/>
    <col min="14" max="16384" width="9.140625" style="4"/>
  </cols>
  <sheetData>
    <row r="1" spans="1:25" x14ac:dyDescent="0.2">
      <c r="A1" s="4" t="s">
        <v>0</v>
      </c>
      <c r="B1" s="4" t="s">
        <v>25</v>
      </c>
      <c r="C1" s="4" t="s">
        <v>29</v>
      </c>
      <c r="D1" s="4" t="s">
        <v>30</v>
      </c>
      <c r="E1" s="4" t="s">
        <v>26</v>
      </c>
      <c r="F1" s="4" t="s">
        <v>31</v>
      </c>
      <c r="G1" s="4" t="s">
        <v>32</v>
      </c>
      <c r="H1" s="7" t="s">
        <v>27</v>
      </c>
      <c r="I1" s="7" t="s">
        <v>28</v>
      </c>
      <c r="J1" s="7" t="s">
        <v>3</v>
      </c>
      <c r="K1" s="7" t="s">
        <v>4</v>
      </c>
      <c r="L1" s="7" t="s">
        <v>5</v>
      </c>
      <c r="M1" s="7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4">
        <v>2</v>
      </c>
      <c r="C2" s="4">
        <v>5</v>
      </c>
      <c r="D2" s="4">
        <v>3</v>
      </c>
      <c r="E2" s="4">
        <v>1</v>
      </c>
      <c r="F2" s="4">
        <v>4</v>
      </c>
      <c r="G2" s="4">
        <v>6</v>
      </c>
      <c r="H2" s="7">
        <v>-2.526069465744929E-2</v>
      </c>
      <c r="I2" s="7">
        <v>-1.3207978075517768E-2</v>
      </c>
      <c r="J2" s="7">
        <v>-2.7779108194836866E-2</v>
      </c>
      <c r="K2" s="7">
        <v>6.7929517631355463E-3</v>
      </c>
      <c r="L2" s="7">
        <v>-2.7675818875235736E-3</v>
      </c>
      <c r="M2" s="7">
        <v>-1.9623721527057825E-2</v>
      </c>
      <c r="N2" s="4" t="str">
        <f>INDEX($B$1:$G$1, MATCH(SMALL($B2:$G2, 1), $B2:$G2, 0))</f>
        <v>China</v>
      </c>
      <c r="O2" s="4" t="str">
        <f>INDEX($B$1:$G$1, MATCH(SMALL($B2:$G2, 2), $B2:$G2, 0))</f>
        <v>US</v>
      </c>
      <c r="P2" s="4" t="str">
        <f>INDEX($B$1:$G$1, MATCH(SMALL($B2:$G2, 3), $B2:$G2, 0))</f>
        <v>UK</v>
      </c>
      <c r="Q2" s="4" t="str">
        <f>INDEX($B$1:$G$1, MATCH(SMALL($B2:$G2, 4), $B2:$G2, 0))</f>
        <v>APAC</v>
      </c>
      <c r="R2" s="4" t="str">
        <f>INDEX($B$1:$G$1, MATCH(SMALL($B2:$G2, 5), $B2:$G2, 0))</f>
        <v>EUR</v>
      </c>
      <c r="S2" s="4" t="str">
        <f>INDEX($B$1:$G$1, MATCH(SMALL($B2:$G2, 6), $B2:$G2, 0))</f>
        <v>EM</v>
      </c>
      <c r="T2" s="7">
        <f ca="1">OFFSET($H2, 0, MATCH(N2,$B$1:$G$1, 0)-1)</f>
        <v>6.7929517631355463E-3</v>
      </c>
      <c r="U2" s="7">
        <f t="shared" ref="U2:U5" ca="1" si="0">OFFSET($H2, 0, MATCH(O2,$B$1:$G$1, 0)-1)</f>
        <v>-2.526069465744929E-2</v>
      </c>
      <c r="V2" s="7">
        <f t="shared" ref="V2:V5" ca="1" si="1">OFFSET($H2, 0, MATCH(P2,$B$1:$G$1, 0)-1)</f>
        <v>-2.7779108194836866E-2</v>
      </c>
      <c r="W2" s="7">
        <f t="shared" ref="W2:W5" ca="1" si="2">OFFSET($H2, 0, MATCH(Q2,$B$1:$G$1, 0)-1)</f>
        <v>-2.7675818875235736E-3</v>
      </c>
      <c r="X2" s="7">
        <f t="shared" ref="X2:X5" ca="1" si="3">OFFSET($H2, 0, MATCH(R2,$B$1:$G$1, 0)-1)</f>
        <v>-1.3207978075517768E-2</v>
      </c>
      <c r="Y2" s="7">
        <f t="shared" ref="Y2:Y5" ca="1" si="4">OFFSET($H2, 0, MATCH(S2,$B$1:$G$1, 0)-1)</f>
        <v>-1.9623721527057825E-2</v>
      </c>
    </row>
    <row r="3" spans="1:25" x14ac:dyDescent="0.2">
      <c r="A3" s="5">
        <v>45413</v>
      </c>
      <c r="B3" s="4">
        <v>6</v>
      </c>
      <c r="C3" s="4">
        <v>2</v>
      </c>
      <c r="D3" s="4">
        <v>1</v>
      </c>
      <c r="E3" s="4">
        <v>4</v>
      </c>
      <c r="F3" s="4">
        <v>5</v>
      </c>
      <c r="G3" s="4">
        <v>3</v>
      </c>
      <c r="H3" s="7">
        <v>1.695328640293825E-2</v>
      </c>
      <c r="I3" s="7">
        <v>2.7000964320154086E-3</v>
      </c>
      <c r="J3" s="7">
        <v>8.9166954037145363E-3</v>
      </c>
      <c r="K3" s="7">
        <v>7.6064343975659199E-3</v>
      </c>
      <c r="L3" s="7">
        <v>-2.6582646005601784E-4</v>
      </c>
      <c r="M3" s="7">
        <v>1.6999291993815335E-2</v>
      </c>
      <c r="N3" s="4" t="str">
        <f t="shared" ref="N3:N18" si="5">INDEX($B$1:$G$1, MATCH(SMALL($B3:$G3, 1), $B3:$G3, 0))</f>
        <v>UK</v>
      </c>
      <c r="O3" s="4" t="str">
        <f t="shared" ref="O3:O18" si="6">INDEX($B$1:$G$1, MATCH(SMALL($B3:$G3, 2), $B3:$G3, 0))</f>
        <v>EUR</v>
      </c>
      <c r="P3" s="4" t="str">
        <f t="shared" ref="P3:P18" si="7">INDEX($B$1:$G$1, MATCH(SMALL($B3:$G3, 3), $B3:$G3, 0))</f>
        <v>EM</v>
      </c>
      <c r="Q3" s="4" t="str">
        <f t="shared" ref="Q3:Q18" si="8">INDEX($B$1:$G$1, MATCH(SMALL($B3:$G3, 4), $B3:$G3, 0))</f>
        <v>China</v>
      </c>
      <c r="R3" s="4" t="str">
        <f t="shared" ref="R3:R18" si="9">INDEX($B$1:$G$1, MATCH(SMALL($B3:$G3, 5), $B3:$G3, 0))</f>
        <v>APAC</v>
      </c>
      <c r="S3" s="4" t="str">
        <f t="shared" ref="S3:S18" si="10">INDEX($B$1:$G$1, MATCH(SMALL($B3:$G3, 6), $B3:$G3, 0))</f>
        <v>US</v>
      </c>
      <c r="T3" s="7">
        <f t="shared" ref="T3:T5" ca="1" si="11">OFFSET($H3, 0, MATCH(N3,$B$1:$G$1, 0)-1)</f>
        <v>8.9166954037145363E-3</v>
      </c>
      <c r="U3" s="7">
        <f t="shared" ca="1" si="0"/>
        <v>2.7000964320154086E-3</v>
      </c>
      <c r="V3" s="7">
        <f t="shared" ca="1" si="1"/>
        <v>1.6999291993815335E-2</v>
      </c>
      <c r="W3" s="7">
        <f t="shared" ca="1" si="2"/>
        <v>7.6064343975659199E-3</v>
      </c>
      <c r="X3" s="7">
        <f t="shared" ca="1" si="3"/>
        <v>-2.6582646005601784E-4</v>
      </c>
      <c r="Y3" s="7">
        <f t="shared" ca="1" si="4"/>
        <v>1.695328640293825E-2</v>
      </c>
    </row>
    <row r="4" spans="1:25" x14ac:dyDescent="0.2">
      <c r="A4" s="5">
        <v>45444</v>
      </c>
      <c r="B4" s="4">
        <v>5</v>
      </c>
      <c r="C4" s="4">
        <v>3</v>
      </c>
      <c r="D4" s="4">
        <v>2</v>
      </c>
      <c r="E4" s="4">
        <v>1</v>
      </c>
      <c r="F4" s="4">
        <v>4</v>
      </c>
      <c r="G4" s="4">
        <v>6</v>
      </c>
      <c r="H4" s="7">
        <v>9.4999999999999998E-3</v>
      </c>
      <c r="I4" s="7">
        <v>6.4000000000000003E-3</v>
      </c>
      <c r="J4" s="7">
        <v>1.1599999999999999E-2</v>
      </c>
      <c r="K4" s="7">
        <v>1.21E-2</v>
      </c>
      <c r="L4" s="7">
        <v>9.9000000000000008E-3</v>
      </c>
      <c r="M4" s="7">
        <v>5.0000000000000001E-3</v>
      </c>
      <c r="N4" s="4" t="str">
        <f t="shared" si="5"/>
        <v>China</v>
      </c>
      <c r="O4" s="4" t="str">
        <f t="shared" si="6"/>
        <v>UK</v>
      </c>
      <c r="P4" s="4" t="str">
        <f t="shared" si="7"/>
        <v>EUR</v>
      </c>
      <c r="Q4" s="4" t="str">
        <f t="shared" si="8"/>
        <v>APAC</v>
      </c>
      <c r="R4" s="4" t="str">
        <f t="shared" si="9"/>
        <v>US</v>
      </c>
      <c r="S4" s="4" t="str">
        <f t="shared" si="10"/>
        <v>EM</v>
      </c>
      <c r="T4" s="7">
        <f t="shared" ca="1" si="11"/>
        <v>1.21E-2</v>
      </c>
      <c r="U4" s="7">
        <f t="shared" ca="1" si="0"/>
        <v>1.1599999999999999E-2</v>
      </c>
      <c r="V4" s="7">
        <f t="shared" ca="1" si="1"/>
        <v>6.4000000000000003E-3</v>
      </c>
      <c r="W4" s="7">
        <f t="shared" ca="1" si="2"/>
        <v>9.9000000000000008E-3</v>
      </c>
      <c r="X4" s="7">
        <f t="shared" ca="1" si="3"/>
        <v>9.4999999999999998E-3</v>
      </c>
      <c r="Y4" s="7">
        <f t="shared" ca="1" si="4"/>
        <v>5.0000000000000001E-3</v>
      </c>
    </row>
    <row r="5" spans="1:25" x14ac:dyDescent="0.2">
      <c r="A5" s="5">
        <v>45474</v>
      </c>
      <c r="B5" s="4">
        <v>6</v>
      </c>
      <c r="C5" s="4">
        <v>4</v>
      </c>
      <c r="D5" s="4">
        <v>2</v>
      </c>
      <c r="E5" s="4">
        <v>1</v>
      </c>
      <c r="F5" s="4">
        <v>3</v>
      </c>
      <c r="G5" s="4">
        <v>5</v>
      </c>
      <c r="H5" s="7">
        <v>2.1899999999999999E-2</v>
      </c>
      <c r="I5" s="7">
        <v>2.12E-2</v>
      </c>
      <c r="J5" s="7">
        <v>1.8499999999999999E-2</v>
      </c>
      <c r="K5" s="7">
        <v>1.11E-2</v>
      </c>
      <c r="L5" s="7">
        <v>9.5999999999999992E-3</v>
      </c>
      <c r="M5" s="7">
        <v>1.9099999999999999E-2</v>
      </c>
      <c r="N5" s="4" t="str">
        <f t="shared" si="5"/>
        <v>China</v>
      </c>
      <c r="O5" s="4" t="str">
        <f t="shared" si="6"/>
        <v>UK</v>
      </c>
      <c r="P5" s="4" t="str">
        <f t="shared" si="7"/>
        <v>APAC</v>
      </c>
      <c r="Q5" s="4" t="str">
        <f t="shared" si="8"/>
        <v>EUR</v>
      </c>
      <c r="R5" s="4" t="str">
        <f t="shared" si="9"/>
        <v>EM</v>
      </c>
      <c r="S5" s="4" t="str">
        <f t="shared" si="10"/>
        <v>US</v>
      </c>
      <c r="T5" s="7">
        <f t="shared" ca="1" si="11"/>
        <v>1.11E-2</v>
      </c>
      <c r="U5" s="7">
        <f t="shared" ca="1" si="0"/>
        <v>1.8499999999999999E-2</v>
      </c>
      <c r="V5" s="7">
        <f t="shared" ca="1" si="1"/>
        <v>9.5999999999999992E-3</v>
      </c>
      <c r="W5" s="7">
        <f t="shared" ca="1" si="2"/>
        <v>2.12E-2</v>
      </c>
      <c r="X5" s="7">
        <f t="shared" ca="1" si="3"/>
        <v>1.9099999999999999E-2</v>
      </c>
      <c r="Y5" s="7">
        <f t="shared" ca="1" si="4"/>
        <v>2.1899999999999999E-2</v>
      </c>
    </row>
    <row r="6" spans="1:25" x14ac:dyDescent="0.2">
      <c r="A6" s="5">
        <v>45505</v>
      </c>
      <c r="B6" s="4">
        <v>2</v>
      </c>
      <c r="C6" s="4">
        <v>5</v>
      </c>
      <c r="D6" s="4">
        <v>4</v>
      </c>
      <c r="E6" s="4">
        <v>1</v>
      </c>
      <c r="F6" s="4">
        <v>6</v>
      </c>
      <c r="G6" s="4">
        <v>3</v>
      </c>
      <c r="H6" s="7">
        <v>1.44E-2</v>
      </c>
      <c r="I6" s="7">
        <v>5.7999999999999996E-3</v>
      </c>
      <c r="J6" s="7">
        <v>4.8999999999999998E-3</v>
      </c>
      <c r="K6" s="7">
        <v>4.4000000000000003E-3</v>
      </c>
      <c r="L6" s="7">
        <v>1.0699999999999999E-2</v>
      </c>
      <c r="M6" s="7">
        <v>2.5399999999999999E-2</v>
      </c>
      <c r="N6" s="4" t="str">
        <f t="shared" si="5"/>
        <v>China</v>
      </c>
      <c r="O6" s="4" t="str">
        <f t="shared" si="6"/>
        <v>US</v>
      </c>
      <c r="P6" s="4" t="str">
        <f t="shared" si="7"/>
        <v>EM</v>
      </c>
      <c r="Q6" s="4" t="str">
        <f t="shared" si="8"/>
        <v>UK</v>
      </c>
      <c r="R6" s="4" t="str">
        <f t="shared" si="9"/>
        <v>EUR</v>
      </c>
      <c r="S6" s="4" t="str">
        <f t="shared" si="10"/>
        <v>APAC</v>
      </c>
      <c r="T6" s="7">
        <f t="shared" ref="T6" ca="1" si="12">OFFSET($H6, 0, MATCH(N6,$B$1:$G$1, 0)-1)</f>
        <v>4.4000000000000003E-3</v>
      </c>
      <c r="U6" s="7">
        <f t="shared" ref="U6:U7" ca="1" si="13">OFFSET($H6, 0, MATCH(O6,$B$1:$G$1, 0)-1)</f>
        <v>1.44E-2</v>
      </c>
      <c r="V6" s="7">
        <f t="shared" ref="V6:V7" ca="1" si="14">OFFSET($H6, 0, MATCH(P6,$B$1:$G$1, 0)-1)</f>
        <v>2.5399999999999999E-2</v>
      </c>
      <c r="W6" s="7">
        <f t="shared" ref="W6:W7" ca="1" si="15">OFFSET($H6, 0, MATCH(Q6,$B$1:$G$1, 0)-1)</f>
        <v>4.8999999999999998E-3</v>
      </c>
      <c r="X6" s="7">
        <f t="shared" ref="X6:X7" ca="1" si="16">OFFSET($H6, 0, MATCH(R6,$B$1:$G$1, 0)-1)</f>
        <v>5.7999999999999996E-3</v>
      </c>
      <c r="Y6" s="7">
        <f t="shared" ref="Y6:Y7" ca="1" si="17">OFFSET($H6, 0, MATCH(S6,$B$1:$G$1, 0)-1)</f>
        <v>1.0699999999999999E-2</v>
      </c>
    </row>
    <row r="7" spans="1:25" x14ac:dyDescent="0.2">
      <c r="A7" s="5">
        <v>45536</v>
      </c>
      <c r="B7" s="4">
        <v>5</v>
      </c>
      <c r="C7" s="4">
        <v>6</v>
      </c>
      <c r="D7" s="4">
        <v>3</v>
      </c>
      <c r="E7" s="4">
        <v>1</v>
      </c>
      <c r="F7" s="4">
        <v>2</v>
      </c>
      <c r="G7" s="4">
        <v>4</v>
      </c>
      <c r="H7" s="7">
        <v>1.34E-2</v>
      </c>
      <c r="I7" s="7">
        <v>1.18E-2</v>
      </c>
      <c r="J7" s="7">
        <v>1.5E-3</v>
      </c>
      <c r="K7" s="7">
        <v>6.1999999999999998E-3</v>
      </c>
      <c r="L7" s="7">
        <v>7.1999999999999998E-3</v>
      </c>
      <c r="M7" s="7">
        <v>1.9800000000000002E-2</v>
      </c>
      <c r="N7" s="4" t="str">
        <f t="shared" si="5"/>
        <v>China</v>
      </c>
      <c r="O7" s="4" t="str">
        <f t="shared" si="6"/>
        <v>APAC</v>
      </c>
      <c r="P7" s="4" t="str">
        <f t="shared" si="7"/>
        <v>UK</v>
      </c>
      <c r="Q7" s="4" t="str">
        <f t="shared" si="8"/>
        <v>EM</v>
      </c>
      <c r="R7" s="4" t="str">
        <f t="shared" si="9"/>
        <v>US</v>
      </c>
      <c r="S7" s="4" t="str">
        <f t="shared" si="10"/>
        <v>EUR</v>
      </c>
      <c r="T7" s="7">
        <f t="shared" ref="T7:T12" ca="1" si="18">OFFSET($H7, 0, MATCH(N7,$B$1:$G$1, 0)-1)</f>
        <v>6.1999999999999998E-3</v>
      </c>
      <c r="U7" s="7">
        <f t="shared" ca="1" si="13"/>
        <v>7.1999999999999998E-3</v>
      </c>
      <c r="V7" s="7">
        <f t="shared" ca="1" si="14"/>
        <v>1.5E-3</v>
      </c>
      <c r="W7" s="7">
        <f t="shared" ca="1" si="15"/>
        <v>1.9800000000000002E-2</v>
      </c>
      <c r="X7" s="7">
        <f t="shared" ca="1" si="16"/>
        <v>1.34E-2</v>
      </c>
      <c r="Y7" s="7">
        <f t="shared" ca="1" si="17"/>
        <v>1.18E-2</v>
      </c>
    </row>
    <row r="8" spans="1:25" x14ac:dyDescent="0.2">
      <c r="A8" s="5">
        <v>45566</v>
      </c>
      <c r="B8" s="4">
        <v>6</v>
      </c>
      <c r="C8" s="4">
        <v>4</v>
      </c>
      <c r="D8" s="4">
        <v>2</v>
      </c>
      <c r="E8" s="4">
        <v>1</v>
      </c>
      <c r="F8" s="4">
        <v>3</v>
      </c>
      <c r="G8" s="4">
        <v>5</v>
      </c>
      <c r="H8" s="7">
        <v>-2.4798842000000001E-2</v>
      </c>
      <c r="I8" s="7">
        <v>-8.1659679999999991E-3</v>
      </c>
      <c r="J8" s="7">
        <v>-2.2272449E-2</v>
      </c>
      <c r="K8" s="7">
        <v>4.1940579999999996E-3</v>
      </c>
      <c r="L8" s="7">
        <v>-6.0108700000000003E-5</v>
      </c>
      <c r="M8" s="7">
        <v>-1.5717404000000001E-2</v>
      </c>
      <c r="N8" s="4" t="str">
        <f t="shared" si="5"/>
        <v>China</v>
      </c>
      <c r="O8" s="4" t="str">
        <f t="shared" si="6"/>
        <v>UK</v>
      </c>
      <c r="P8" s="4" t="str">
        <f t="shared" si="7"/>
        <v>APAC</v>
      </c>
      <c r="Q8" s="4" t="str">
        <f t="shared" si="8"/>
        <v>EUR</v>
      </c>
      <c r="R8" s="4" t="str">
        <f t="shared" si="9"/>
        <v>EM</v>
      </c>
      <c r="S8" s="4" t="str">
        <f t="shared" si="10"/>
        <v>US</v>
      </c>
      <c r="T8" s="7">
        <f t="shared" ca="1" si="18"/>
        <v>4.1940579999999996E-3</v>
      </c>
      <c r="U8" s="7">
        <f t="shared" ref="U8" ca="1" si="19">OFFSET($H8, 0, MATCH(O8,$B$1:$G$1, 0)-1)</f>
        <v>-2.2272449E-2</v>
      </c>
      <c r="V8" s="7">
        <f t="shared" ref="V8" ca="1" si="20">OFFSET($H8, 0, MATCH(P8,$B$1:$G$1, 0)-1)</f>
        <v>-6.0108700000000003E-5</v>
      </c>
      <c r="W8" s="7">
        <f t="shared" ref="W8" ca="1" si="21">OFFSET($H8, 0, MATCH(Q8,$B$1:$G$1, 0)-1)</f>
        <v>-8.1659679999999991E-3</v>
      </c>
      <c r="X8" s="7">
        <f t="shared" ref="X8" ca="1" si="22">OFFSET($H8, 0, MATCH(R8,$B$1:$G$1, 0)-1)</f>
        <v>-1.5717404000000001E-2</v>
      </c>
      <c r="Y8" s="7">
        <f t="shared" ref="Y8" ca="1" si="23">OFFSET($H8, 0, MATCH(S8,$B$1:$G$1, 0)-1)</f>
        <v>-2.4798842000000001E-2</v>
      </c>
    </row>
    <row r="9" spans="1:25" x14ac:dyDescent="0.2">
      <c r="A9" s="5">
        <v>45597</v>
      </c>
      <c r="B9" s="4">
        <v>3</v>
      </c>
      <c r="C9" s="4">
        <v>2</v>
      </c>
      <c r="D9" s="4">
        <v>1</v>
      </c>
      <c r="E9" s="4">
        <v>4</v>
      </c>
      <c r="F9" s="4">
        <v>5</v>
      </c>
      <c r="G9" s="4">
        <v>6</v>
      </c>
      <c r="H9" s="7">
        <v>1.0571390946202852E-2</v>
      </c>
      <c r="I9" s="7">
        <v>1.947040498442365E-2</v>
      </c>
      <c r="J9" s="7">
        <v>1.661529570410325E-2</v>
      </c>
      <c r="K9" s="7">
        <v>1.1178452095784275E-2</v>
      </c>
      <c r="L9" s="7">
        <v>5.7952449059965883E-3</v>
      </c>
      <c r="M9" s="7">
        <v>1.585090513841414E-2</v>
      </c>
      <c r="N9" s="4" t="str">
        <f t="shared" si="5"/>
        <v>UK</v>
      </c>
      <c r="O9" s="4" t="str">
        <f t="shared" si="6"/>
        <v>EUR</v>
      </c>
      <c r="P9" s="4" t="str">
        <f t="shared" si="7"/>
        <v>US</v>
      </c>
      <c r="Q9" s="4" t="str">
        <f t="shared" si="8"/>
        <v>China</v>
      </c>
      <c r="R9" s="4" t="str">
        <f t="shared" si="9"/>
        <v>APAC</v>
      </c>
      <c r="S9" s="4" t="str">
        <f t="shared" si="10"/>
        <v>EM</v>
      </c>
      <c r="T9" s="7">
        <f t="shared" ca="1" si="18"/>
        <v>1.661529570410325E-2</v>
      </c>
      <c r="U9" s="7">
        <f t="shared" ref="U9" ca="1" si="24">OFFSET($H9, 0, MATCH(O9,$B$1:$G$1, 0)-1)</f>
        <v>1.947040498442365E-2</v>
      </c>
      <c r="V9" s="7">
        <f t="shared" ref="V9" ca="1" si="25">OFFSET($H9, 0, MATCH(P9,$B$1:$G$1, 0)-1)</f>
        <v>1.0571390946202852E-2</v>
      </c>
      <c r="W9" s="7">
        <f t="shared" ref="W9" ca="1" si="26">OFFSET($H9, 0, MATCH(Q9,$B$1:$G$1, 0)-1)</f>
        <v>1.1178452095784275E-2</v>
      </c>
      <c r="X9" s="7">
        <f t="shared" ref="X9" ca="1" si="27">OFFSET($H9, 0, MATCH(R9,$B$1:$G$1, 0)-1)</f>
        <v>5.7952449059965883E-3</v>
      </c>
      <c r="Y9" s="7">
        <f t="shared" ref="Y9:Y14" ca="1" si="28">OFFSET($H9, 0, MATCH(S9,$B$1:$G$1, 0)-1)</f>
        <v>1.585090513841414E-2</v>
      </c>
    </row>
    <row r="10" spans="1:25" x14ac:dyDescent="0.2">
      <c r="A10" s="5">
        <v>45627</v>
      </c>
      <c r="B10" s="4">
        <v>1</v>
      </c>
      <c r="C10" s="4">
        <v>2</v>
      </c>
      <c r="D10" s="4">
        <v>4</v>
      </c>
      <c r="E10" s="4">
        <v>3</v>
      </c>
      <c r="F10" s="4">
        <v>6</v>
      </c>
      <c r="G10" s="4">
        <v>5</v>
      </c>
      <c r="H10" s="7">
        <v>-1.6365229504145096E-2</v>
      </c>
      <c r="I10" s="7">
        <v>-1.018589253883373E-2</v>
      </c>
      <c r="J10" s="7">
        <v>-1.9612487564546033E-2</v>
      </c>
      <c r="K10" s="7">
        <v>1.8514043510549305E-2</v>
      </c>
      <c r="L10" s="7">
        <v>1.0607020484071583E-2</v>
      </c>
      <c r="M10" s="7">
        <v>-1.4597495614653178E-2</v>
      </c>
      <c r="N10" s="4" t="str">
        <f t="shared" si="5"/>
        <v>US</v>
      </c>
      <c r="O10" s="4" t="str">
        <f t="shared" si="6"/>
        <v>EUR</v>
      </c>
      <c r="P10" s="4" t="str">
        <f t="shared" si="7"/>
        <v>China</v>
      </c>
      <c r="Q10" s="4" t="str">
        <f t="shared" si="8"/>
        <v>UK</v>
      </c>
      <c r="R10" s="4" t="str">
        <f t="shared" si="9"/>
        <v>EM</v>
      </c>
      <c r="S10" s="4" t="str">
        <f t="shared" si="10"/>
        <v>APAC</v>
      </c>
      <c r="T10" s="7">
        <f t="shared" ca="1" si="18"/>
        <v>-1.6365229504145096E-2</v>
      </c>
      <c r="U10" s="7">
        <f t="shared" ref="U10" ca="1" si="29">OFFSET($H10, 0, MATCH(O10,$B$1:$G$1, 0)-1)</f>
        <v>-1.018589253883373E-2</v>
      </c>
      <c r="V10" s="7">
        <f t="shared" ref="V10" ca="1" si="30">OFFSET($H10, 0, MATCH(P10,$B$1:$G$1, 0)-1)</f>
        <v>1.8514043510549305E-2</v>
      </c>
      <c r="W10" s="7">
        <f t="shared" ref="W10" ca="1" si="31">OFFSET($H10, 0, MATCH(Q10,$B$1:$G$1, 0)-1)</f>
        <v>-1.9612487564546033E-2</v>
      </c>
      <c r="X10" s="7">
        <f t="shared" ref="X10" ca="1" si="32">OFFSET($H10, 0, MATCH(R10,$B$1:$G$1, 0)-1)</f>
        <v>-1.4597495614653178E-2</v>
      </c>
      <c r="Y10" s="7">
        <f t="shared" ca="1" si="28"/>
        <v>1.0607020484071583E-2</v>
      </c>
    </row>
    <row r="11" spans="1:25" x14ac:dyDescent="0.2">
      <c r="A11" s="5">
        <v>45658</v>
      </c>
      <c r="B11" s="9">
        <v>2</v>
      </c>
      <c r="C11" s="4">
        <v>6</v>
      </c>
      <c r="D11" s="4">
        <v>3</v>
      </c>
      <c r="E11" s="4">
        <v>1</v>
      </c>
      <c r="F11" s="4">
        <v>4</v>
      </c>
      <c r="G11" s="4">
        <v>5</v>
      </c>
      <c r="H11" s="7">
        <v>5.3E-3</v>
      </c>
      <c r="I11" s="7">
        <v>2.2000000000000001E-3</v>
      </c>
      <c r="J11" s="7">
        <v>8.5000000000000006E-3</v>
      </c>
      <c r="K11" s="7">
        <v>4.8999999999999998E-3</v>
      </c>
      <c r="L11" s="7">
        <v>1.5E-3</v>
      </c>
      <c r="M11" s="7">
        <v>1.37E-2</v>
      </c>
      <c r="N11" s="4" t="str">
        <f t="shared" si="5"/>
        <v>China</v>
      </c>
      <c r="O11" s="4" t="str">
        <f t="shared" si="6"/>
        <v>US</v>
      </c>
      <c r="P11" s="4" t="str">
        <f t="shared" si="7"/>
        <v>UK</v>
      </c>
      <c r="Q11" s="4" t="str">
        <f t="shared" si="8"/>
        <v>APAC</v>
      </c>
      <c r="R11" s="4" t="str">
        <f t="shared" si="9"/>
        <v>EM</v>
      </c>
      <c r="S11" s="4" t="str">
        <f t="shared" si="10"/>
        <v>EUR</v>
      </c>
      <c r="T11" s="7">
        <f t="shared" ca="1" si="18"/>
        <v>4.8999999999999998E-3</v>
      </c>
      <c r="U11" s="7">
        <f t="shared" ref="U11" ca="1" si="33">OFFSET($H11, 0, MATCH(O11,$B$1:$G$1, 0)-1)</f>
        <v>5.3E-3</v>
      </c>
      <c r="V11" s="7">
        <f t="shared" ref="V11" ca="1" si="34">OFFSET($H11, 0, MATCH(P11,$B$1:$G$1, 0)-1)</f>
        <v>8.5000000000000006E-3</v>
      </c>
      <c r="W11" s="7">
        <f t="shared" ref="W11" ca="1" si="35">OFFSET($H11, 0, MATCH(Q11,$B$1:$G$1, 0)-1)</f>
        <v>1.5E-3</v>
      </c>
      <c r="X11" s="7">
        <f t="shared" ref="X11" ca="1" si="36">OFFSET($H11, 0, MATCH(R11,$B$1:$G$1, 0)-1)</f>
        <v>1.37E-2</v>
      </c>
      <c r="Y11" s="7">
        <f t="shared" ca="1" si="28"/>
        <v>2.2000000000000001E-3</v>
      </c>
    </row>
    <row r="12" spans="1:25" x14ac:dyDescent="0.2">
      <c r="A12" s="5">
        <v>45689</v>
      </c>
      <c r="B12" s="9">
        <v>2</v>
      </c>
      <c r="C12" s="4">
        <v>4</v>
      </c>
      <c r="D12" s="4">
        <v>1</v>
      </c>
      <c r="E12" s="4">
        <v>5</v>
      </c>
      <c r="F12" s="4">
        <v>6</v>
      </c>
      <c r="G12" s="4">
        <v>3</v>
      </c>
      <c r="H12" s="7">
        <v>2.2002689999999998E-2</v>
      </c>
      <c r="I12" s="7">
        <v>7.70077E-3</v>
      </c>
      <c r="J12" s="7">
        <v>7.4265729999999997E-3</v>
      </c>
      <c r="K12" s="7">
        <v>-5.3245419999999998E-3</v>
      </c>
      <c r="L12" s="7">
        <v>-1.9681199999999999E-3</v>
      </c>
      <c r="M12" s="7">
        <v>1.4900329E-2</v>
      </c>
      <c r="N12" s="4" t="str">
        <f t="shared" si="5"/>
        <v>UK</v>
      </c>
      <c r="O12" s="4" t="str">
        <f t="shared" si="6"/>
        <v>US</v>
      </c>
      <c r="P12" s="4" t="str">
        <f t="shared" si="7"/>
        <v>EM</v>
      </c>
      <c r="Q12" s="4" t="str">
        <f t="shared" si="8"/>
        <v>EUR</v>
      </c>
      <c r="R12" s="4" t="str">
        <f t="shared" si="9"/>
        <v>China</v>
      </c>
      <c r="S12" s="4" t="str">
        <f t="shared" si="10"/>
        <v>APAC</v>
      </c>
      <c r="T12" s="7">
        <f t="shared" ca="1" si="18"/>
        <v>7.4265729999999997E-3</v>
      </c>
      <c r="U12" s="7">
        <f t="shared" ref="U12" ca="1" si="37">OFFSET($H12, 0, MATCH(O12,$B$1:$G$1, 0)-1)</f>
        <v>2.2002689999999998E-2</v>
      </c>
      <c r="V12" s="7">
        <f t="shared" ref="V12" ca="1" si="38">OFFSET($H12, 0, MATCH(P12,$B$1:$G$1, 0)-1)</f>
        <v>1.4900329E-2</v>
      </c>
      <c r="W12" s="7">
        <f t="shared" ref="W12" ca="1" si="39">OFFSET($H12, 0, MATCH(Q12,$B$1:$G$1, 0)-1)</f>
        <v>7.70077E-3</v>
      </c>
      <c r="X12" s="7">
        <f t="shared" ref="X12" ca="1" si="40">OFFSET($H12, 0, MATCH(R12,$B$1:$G$1, 0)-1)</f>
        <v>-5.3245419999999998E-3</v>
      </c>
      <c r="Y12" s="7">
        <f t="shared" ca="1" si="28"/>
        <v>-1.9681199999999999E-3</v>
      </c>
    </row>
    <row r="13" spans="1:25" x14ac:dyDescent="0.2">
      <c r="A13" s="5">
        <v>45717</v>
      </c>
      <c r="B13" s="9">
        <v>2</v>
      </c>
      <c r="C13" s="4">
        <v>3</v>
      </c>
      <c r="D13" s="4">
        <v>1</v>
      </c>
      <c r="E13" s="4">
        <v>4</v>
      </c>
      <c r="F13" s="4">
        <v>6</v>
      </c>
      <c r="G13" s="4">
        <v>5</v>
      </c>
      <c r="H13" s="7">
        <v>3.7793599999999999E-4</v>
      </c>
      <c r="I13" s="7">
        <v>-1.3646287999999999E-2</v>
      </c>
      <c r="J13" s="7">
        <v>-1.174736E-2</v>
      </c>
      <c r="K13" s="7">
        <v>-7.8675200000000005E-4</v>
      </c>
      <c r="L13" s="7">
        <v>-2.5285519999999999E-3</v>
      </c>
      <c r="M13" s="7">
        <v>-7.8077390000000002E-3</v>
      </c>
      <c r="N13" s="4" t="str">
        <f t="shared" si="5"/>
        <v>UK</v>
      </c>
      <c r="O13" s="4" t="str">
        <f t="shared" si="6"/>
        <v>US</v>
      </c>
      <c r="P13" s="4" t="str">
        <f t="shared" si="7"/>
        <v>EUR</v>
      </c>
      <c r="Q13" s="4" t="str">
        <f t="shared" si="8"/>
        <v>China</v>
      </c>
      <c r="R13" s="4" t="str">
        <f t="shared" si="9"/>
        <v>EM</v>
      </c>
      <c r="S13" s="4" t="str">
        <f t="shared" si="10"/>
        <v>APAC</v>
      </c>
      <c r="T13" s="7">
        <f t="shared" ref="T13" ca="1" si="41">OFFSET($H13, 0, MATCH(N13,$B$1:$G$1, 0)-1)</f>
        <v>-1.174736E-2</v>
      </c>
      <c r="U13" s="7">
        <f t="shared" ref="U13" ca="1" si="42">OFFSET($H13, 0, MATCH(O13,$B$1:$G$1, 0)-1)</f>
        <v>3.7793599999999999E-4</v>
      </c>
      <c r="V13" s="7">
        <f t="shared" ref="V13" ca="1" si="43">OFFSET($H13, 0, MATCH(P13,$B$1:$G$1, 0)-1)</f>
        <v>-1.3646287999999999E-2</v>
      </c>
      <c r="W13" s="7">
        <f t="shared" ref="W13" ca="1" si="44">OFFSET($H13, 0, MATCH(Q13,$B$1:$G$1, 0)-1)</f>
        <v>-7.8675200000000005E-4</v>
      </c>
      <c r="X13" s="7">
        <f t="shared" ref="X13" ca="1" si="45">OFFSET($H13, 0, MATCH(R13,$B$1:$G$1, 0)-1)</f>
        <v>-7.8077390000000002E-3</v>
      </c>
      <c r="Y13" s="7">
        <f t="shared" ca="1" si="28"/>
        <v>-2.5285519999999999E-3</v>
      </c>
    </row>
    <row r="14" spans="1:25" x14ac:dyDescent="0.2">
      <c r="A14" s="5">
        <v>45748</v>
      </c>
      <c r="B14" s="9">
        <v>2</v>
      </c>
      <c r="C14" s="4">
        <v>1</v>
      </c>
      <c r="D14" s="4">
        <v>3</v>
      </c>
      <c r="E14" s="4">
        <v>6</v>
      </c>
      <c r="F14" s="4">
        <v>4</v>
      </c>
      <c r="G14" s="4">
        <v>5</v>
      </c>
      <c r="H14" s="7">
        <v>3.9290460507310776E-3</v>
      </c>
      <c r="I14" s="7">
        <v>1.9037078029883636E-2</v>
      </c>
      <c r="J14" s="7">
        <v>1.7565811636748752E-2</v>
      </c>
      <c r="K14" s="7">
        <v>1.38862867862799E-2</v>
      </c>
      <c r="L14" s="7">
        <v>1.2531635886743553E-2</v>
      </c>
      <c r="M14" s="7">
        <v>1.6516098365224607E-3</v>
      </c>
      <c r="N14" s="4" t="str">
        <f t="shared" si="5"/>
        <v>EUR</v>
      </c>
      <c r="O14" s="4" t="str">
        <f t="shared" si="6"/>
        <v>US</v>
      </c>
      <c r="P14" s="4" t="str">
        <f t="shared" si="7"/>
        <v>UK</v>
      </c>
      <c r="Q14" s="4" t="str">
        <f t="shared" si="8"/>
        <v>APAC</v>
      </c>
      <c r="R14" s="4" t="str">
        <f t="shared" si="9"/>
        <v>EM</v>
      </c>
      <c r="S14" s="4" t="str">
        <f t="shared" si="10"/>
        <v>China</v>
      </c>
      <c r="T14" s="7">
        <f t="shared" ref="T14" ca="1" si="46">OFFSET($H14, 0, MATCH(N14,$B$1:$G$1, 0)-1)</f>
        <v>1.9037078029883636E-2</v>
      </c>
      <c r="U14" s="7">
        <f t="shared" ref="U14" ca="1" si="47">OFFSET($H14, 0, MATCH(O14,$B$1:$G$1, 0)-1)</f>
        <v>3.9290460507310776E-3</v>
      </c>
      <c r="V14" s="7">
        <f t="shared" ref="V14" ca="1" si="48">OFFSET($H14, 0, MATCH(P14,$B$1:$G$1, 0)-1)</f>
        <v>1.7565811636748752E-2</v>
      </c>
      <c r="W14" s="7">
        <f t="shared" ref="W14" ca="1" si="49">OFFSET($H14, 0, MATCH(Q14,$B$1:$G$1, 0)-1)</f>
        <v>1.2531635886743553E-2</v>
      </c>
      <c r="X14" s="7">
        <f t="shared" ref="X14" ca="1" si="50">OFFSET($H14, 0, MATCH(R14,$B$1:$G$1, 0)-1)</f>
        <v>1.6516098365224607E-3</v>
      </c>
      <c r="Y14" s="7">
        <f t="shared" ca="1" si="28"/>
        <v>1.38862867862799E-2</v>
      </c>
    </row>
    <row r="15" spans="1:25" x14ac:dyDescent="0.2">
      <c r="A15" s="5">
        <v>45778</v>
      </c>
      <c r="B15" s="9">
        <v>2</v>
      </c>
      <c r="C15" s="4">
        <v>1</v>
      </c>
      <c r="D15" s="4">
        <v>3</v>
      </c>
      <c r="E15" s="4">
        <v>6</v>
      </c>
      <c r="F15" s="4">
        <v>4</v>
      </c>
      <c r="G15" s="4">
        <v>5</v>
      </c>
      <c r="H15" s="7">
        <v>-7.1588267847261244E-3</v>
      </c>
      <c r="I15" s="7">
        <v>1.4481734911844235E-3</v>
      </c>
      <c r="J15" s="7">
        <v>-1.0594021944759779E-2</v>
      </c>
      <c r="K15" s="7">
        <v>6.3250334567399591E-4</v>
      </c>
      <c r="L15" s="7">
        <v>-3.6048913078609024E-3</v>
      </c>
      <c r="M15" s="7">
        <v>8.7604631832673974E-3</v>
      </c>
      <c r="N15" s="4" t="str">
        <f t="shared" si="5"/>
        <v>EUR</v>
      </c>
      <c r="O15" s="4" t="str">
        <f t="shared" si="6"/>
        <v>US</v>
      </c>
      <c r="P15" s="4" t="str">
        <f t="shared" si="7"/>
        <v>UK</v>
      </c>
      <c r="Q15" s="4" t="str">
        <f t="shared" si="8"/>
        <v>APAC</v>
      </c>
      <c r="R15" s="4" t="str">
        <f t="shared" si="9"/>
        <v>EM</v>
      </c>
      <c r="S15" s="4" t="str">
        <f t="shared" si="10"/>
        <v>China</v>
      </c>
      <c r="T15" s="7">
        <f t="shared" ref="T15" ca="1" si="51">OFFSET($H15, 0, MATCH(N15,$B$1:$G$1, 0)-1)</f>
        <v>1.4481734911844235E-3</v>
      </c>
      <c r="U15" s="7">
        <f t="shared" ref="U15" ca="1" si="52">OFFSET($H15, 0, MATCH(O15,$B$1:$G$1, 0)-1)</f>
        <v>-7.1588267847261244E-3</v>
      </c>
      <c r="V15" s="7">
        <f t="shared" ref="V15" ca="1" si="53">OFFSET($H15, 0, MATCH(P15,$B$1:$G$1, 0)-1)</f>
        <v>-1.0594021944759779E-2</v>
      </c>
      <c r="W15" s="7">
        <f t="shared" ref="W15" ca="1" si="54">OFFSET($H15, 0, MATCH(Q15,$B$1:$G$1, 0)-1)</f>
        <v>-3.6048913078609024E-3</v>
      </c>
      <c r="X15" s="7">
        <f t="shared" ref="X15" ca="1" si="55">OFFSET($H15, 0, MATCH(R15,$B$1:$G$1, 0)-1)</f>
        <v>8.7604631832673974E-3</v>
      </c>
      <c r="Y15" s="7">
        <f t="shared" ref="Y15" ca="1" si="56">OFFSET($H15, 0, MATCH(S15,$B$1:$G$1, 0)-1)</f>
        <v>6.3250334567399591E-4</v>
      </c>
    </row>
    <row r="16" spans="1:25" x14ac:dyDescent="0.2">
      <c r="A16" s="5">
        <v>45809</v>
      </c>
      <c r="B16" s="4">
        <v>3</v>
      </c>
      <c r="C16" s="4">
        <v>1</v>
      </c>
      <c r="D16" s="4">
        <v>4</v>
      </c>
      <c r="E16" s="4">
        <v>6</v>
      </c>
      <c r="F16" s="4">
        <v>2</v>
      </c>
      <c r="G16" s="4">
        <v>5</v>
      </c>
      <c r="H16" s="7">
        <v>1.5375148266728589E-2</v>
      </c>
      <c r="I16" s="7">
        <v>2.9283106178374929E-3</v>
      </c>
      <c r="J16" s="7">
        <v>1.6061185468451367E-2</v>
      </c>
      <c r="K16" s="7">
        <v>6.879922292754248E-3</v>
      </c>
      <c r="L16" s="7">
        <v>7.7726982453649729E-3</v>
      </c>
      <c r="M16" s="7">
        <v>2.2199322030008739E-2</v>
      </c>
      <c r="N16" s="4" t="str">
        <f t="shared" si="5"/>
        <v>EUR</v>
      </c>
      <c r="O16" s="4" t="str">
        <f t="shared" si="6"/>
        <v>APAC</v>
      </c>
      <c r="P16" s="4" t="str">
        <f t="shared" si="7"/>
        <v>US</v>
      </c>
      <c r="Q16" s="4" t="str">
        <f t="shared" si="8"/>
        <v>UK</v>
      </c>
      <c r="R16" s="4" t="str">
        <f t="shared" si="9"/>
        <v>EM</v>
      </c>
      <c r="S16" s="4" t="str">
        <f t="shared" si="10"/>
        <v>China</v>
      </c>
      <c r="T16" s="7">
        <f t="shared" ref="T16" ca="1" si="57">OFFSET($H16, 0, MATCH(N16,$B$1:$G$1, 0)-1)</f>
        <v>2.9283106178374929E-3</v>
      </c>
      <c r="U16" s="7">
        <f t="shared" ref="U16" ca="1" si="58">OFFSET($H16, 0, MATCH(O16,$B$1:$G$1, 0)-1)</f>
        <v>7.7726982453649729E-3</v>
      </c>
      <c r="V16" s="7">
        <f t="shared" ref="V16" ca="1" si="59">OFFSET($H16, 0, MATCH(P16,$B$1:$G$1, 0)-1)</f>
        <v>1.5375148266728589E-2</v>
      </c>
      <c r="W16" s="7">
        <f t="shared" ref="W16" ca="1" si="60">OFFSET($H16, 0, MATCH(Q16,$B$1:$G$1, 0)-1)</f>
        <v>1.6061185468451367E-2</v>
      </c>
      <c r="X16" s="7">
        <f t="shared" ref="X16" ca="1" si="61">OFFSET($H16, 0, MATCH(R16,$B$1:$G$1, 0)-1)</f>
        <v>2.2199322030008739E-2</v>
      </c>
      <c r="Y16" s="7">
        <f t="shared" ref="Y16" ca="1" si="62">OFFSET($H16, 0, MATCH(S16,$B$1:$G$1, 0)-1)</f>
        <v>6.879922292754248E-3</v>
      </c>
    </row>
    <row r="17" spans="1:25" x14ac:dyDescent="0.2">
      <c r="A17" s="5">
        <v>45839</v>
      </c>
      <c r="B17" s="4">
        <v>6</v>
      </c>
      <c r="C17" s="4">
        <v>3</v>
      </c>
      <c r="D17" s="4">
        <v>5</v>
      </c>
      <c r="E17" s="4">
        <v>1</v>
      </c>
      <c r="F17" s="4">
        <v>2</v>
      </c>
      <c r="G17" s="4">
        <v>4</v>
      </c>
      <c r="H17" s="7">
        <v>-2.6393683082570618E-3</v>
      </c>
      <c r="I17" s="7">
        <v>1.8383678177491536E-3</v>
      </c>
      <c r="J17" s="7">
        <v>-1.599548362815173E-3</v>
      </c>
      <c r="K17" s="7">
        <v>6.3465208461588318E-4</v>
      </c>
      <c r="L17" s="7">
        <v>-1.1977493416803764E-3</v>
      </c>
      <c r="M17" s="7">
        <v>9.4176214191956653E-3</v>
      </c>
      <c r="N17" s="4" t="str">
        <f t="shared" si="5"/>
        <v>China</v>
      </c>
      <c r="O17" s="4" t="str">
        <f t="shared" si="6"/>
        <v>APAC</v>
      </c>
      <c r="P17" s="4" t="str">
        <f t="shared" si="7"/>
        <v>EUR</v>
      </c>
      <c r="Q17" s="4" t="str">
        <f t="shared" si="8"/>
        <v>EM</v>
      </c>
      <c r="R17" s="4" t="str">
        <f t="shared" si="9"/>
        <v>UK</v>
      </c>
      <c r="S17" s="4" t="str">
        <f t="shared" si="10"/>
        <v>US</v>
      </c>
      <c r="T17" s="7">
        <f t="shared" ref="T17" ca="1" si="63">OFFSET($H17, 0, MATCH(N17,$B$1:$G$1, 0)-1)</f>
        <v>6.3465208461588318E-4</v>
      </c>
      <c r="U17" s="7">
        <f t="shared" ref="U17" ca="1" si="64">OFFSET($H17, 0, MATCH(O17,$B$1:$G$1, 0)-1)</f>
        <v>-1.1977493416803764E-3</v>
      </c>
      <c r="V17" s="7">
        <f t="shared" ref="V17" ca="1" si="65">OFFSET($H17, 0, MATCH(P17,$B$1:$G$1, 0)-1)</f>
        <v>1.8383678177491536E-3</v>
      </c>
      <c r="W17" s="7">
        <f t="shared" ref="W17" ca="1" si="66">OFFSET($H17, 0, MATCH(Q17,$B$1:$G$1, 0)-1)</f>
        <v>9.4176214191956653E-3</v>
      </c>
      <c r="X17" s="7">
        <f t="shared" ref="X17" ca="1" si="67">OFFSET($H17, 0, MATCH(R17,$B$1:$G$1, 0)-1)</f>
        <v>-1.599548362815173E-3</v>
      </c>
      <c r="Y17" s="7">
        <f t="shared" ref="Y17" ca="1" si="68">OFFSET($H17, 0, MATCH(S17,$B$1:$G$1, 0)-1)</f>
        <v>-2.6393683082570618E-3</v>
      </c>
    </row>
    <row r="18" spans="1:25" x14ac:dyDescent="0.2">
      <c r="A18" s="5">
        <v>45870</v>
      </c>
      <c r="B18" s="4">
        <v>5</v>
      </c>
      <c r="C18" s="4">
        <v>3</v>
      </c>
      <c r="D18" s="4">
        <v>6</v>
      </c>
      <c r="E18" s="4">
        <v>1</v>
      </c>
      <c r="F18" s="4">
        <v>2</v>
      </c>
      <c r="G18" s="4">
        <v>4</v>
      </c>
      <c r="H18" s="7">
        <v>1.1963629158318723E-2</v>
      </c>
      <c r="I18" s="7">
        <v>-1.0074479185407936E-3</v>
      </c>
      <c r="J18" s="7">
        <v>-8.8116105927811272E-3</v>
      </c>
      <c r="K18" s="7">
        <v>-1.2135927229653953E-3</v>
      </c>
      <c r="L18" s="7">
        <v>7.2184773685424197E-4</v>
      </c>
      <c r="M18" s="7">
        <v>1.3445813065227963E-2</v>
      </c>
      <c r="N18" s="4" t="str">
        <f t="shared" si="5"/>
        <v>China</v>
      </c>
      <c r="O18" s="4" t="str">
        <f t="shared" si="6"/>
        <v>APAC</v>
      </c>
      <c r="P18" s="4" t="str">
        <f t="shared" si="7"/>
        <v>EUR</v>
      </c>
      <c r="Q18" s="4" t="str">
        <f t="shared" si="8"/>
        <v>EM</v>
      </c>
      <c r="R18" s="4" t="str">
        <f t="shared" si="9"/>
        <v>US</v>
      </c>
      <c r="S18" s="4" t="str">
        <f t="shared" si="10"/>
        <v>UK</v>
      </c>
      <c r="T18" s="7">
        <f t="shared" ref="T18" ca="1" si="69">OFFSET($H18, 0, MATCH(N18,$B$1:$G$1, 0)-1)</f>
        <v>-1.2135927229653953E-3</v>
      </c>
      <c r="U18" s="7">
        <f t="shared" ref="U18" ca="1" si="70">OFFSET($H18, 0, MATCH(O18,$B$1:$G$1, 0)-1)</f>
        <v>7.2184773685424197E-4</v>
      </c>
      <c r="V18" s="7">
        <f t="shared" ref="V18" ca="1" si="71">OFFSET($H18, 0, MATCH(P18,$B$1:$G$1, 0)-1)</f>
        <v>-1.0074479185407936E-3</v>
      </c>
      <c r="W18" s="7">
        <f t="shared" ref="W18" ca="1" si="72">OFFSET($H18, 0, MATCH(Q18,$B$1:$G$1, 0)-1)</f>
        <v>1.3445813065227963E-2</v>
      </c>
      <c r="X18" s="7">
        <f t="shared" ref="X18" ca="1" si="73">OFFSET($H18, 0, MATCH(R18,$B$1:$G$1, 0)-1)</f>
        <v>1.1963629158318723E-2</v>
      </c>
      <c r="Y18" s="7">
        <f t="shared" ref="Y18" ca="1" si="74">OFFSET($H18, 0, MATCH(S18,$B$1:$G$1, 0)-1)</f>
        <v>-8.8116105927811272E-3</v>
      </c>
    </row>
    <row r="19" spans="1:25" x14ac:dyDescent="0.2">
      <c r="A19" s="5">
        <v>45901</v>
      </c>
      <c r="B19" s="4">
        <v>0.43634295000000001</v>
      </c>
      <c r="C19" s="4">
        <v>0.48846610000000001</v>
      </c>
      <c r="D19" s="4">
        <v>0.48670639999999998</v>
      </c>
      <c r="E19" s="4">
        <v>0.42798433000000002</v>
      </c>
      <c r="F19" s="4">
        <v>0.45691981999999998</v>
      </c>
      <c r="G19" s="4">
        <v>0.46057300000000001</v>
      </c>
      <c r="N19" s="4" t="str">
        <f>INDEX($B$1:$G$1, MATCH(LARGE($B19:$G19, 1), $B19:$G19, 0))</f>
        <v>EUR</v>
      </c>
      <c r="O19" s="4" t="str">
        <f>INDEX($B$1:$G$1, MATCH(LARGE($B19:$G19, 2), $B19:$G19, 0))</f>
        <v>UK</v>
      </c>
      <c r="P19" s="4" t="str">
        <f>INDEX($B$1:$G$1, MATCH(LARGE($B19:$G19, 3), $B19:$G19, 0))</f>
        <v>EM</v>
      </c>
      <c r="Q19" s="4" t="str">
        <f>INDEX($B$1:$G$1, MATCH(LARGE($B19:$G19, 4), $B19:$G19, 0))</f>
        <v>APAC</v>
      </c>
      <c r="R19" s="4" t="str">
        <f>INDEX($B$1:$G$1, MATCH(LARGE($B19:$G19, 5), $B19:$G19, 0))</f>
        <v>US</v>
      </c>
      <c r="S19" s="4" t="str">
        <f>INDEX($B$1:$G$1, MATCH(LARGE($B19:$G19, 6), $B19:$G19, 0))</f>
        <v>China</v>
      </c>
    </row>
    <row r="32" spans="1:25" ht="16.5" x14ac:dyDescent="0.2">
      <c r="B32" s="14"/>
      <c r="E32" s="13"/>
    </row>
    <row r="33" spans="2:5" ht="16.5" x14ac:dyDescent="0.2">
      <c r="B33" s="14"/>
      <c r="E33" s="13"/>
    </row>
    <row r="34" spans="2:5" ht="16.5" x14ac:dyDescent="0.2">
      <c r="B34" s="14"/>
      <c r="E34" s="13"/>
    </row>
    <row r="35" spans="2:5" ht="16.5" x14ac:dyDescent="0.2">
      <c r="B35" s="14"/>
      <c r="E35" s="13"/>
    </row>
    <row r="36" spans="2:5" ht="16.5" x14ac:dyDescent="0.2">
      <c r="B36" s="14"/>
      <c r="E36" s="13"/>
    </row>
    <row r="37" spans="2:5" ht="16.5" x14ac:dyDescent="0.2">
      <c r="B37" s="14"/>
      <c r="E37" s="13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>
      <selection activeCell="D28" sqref="D28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13" x14ac:dyDescent="0.2">
      <c r="A1" s="4" t="s">
        <v>0</v>
      </c>
      <c r="B1" s="8" t="s">
        <v>33</v>
      </c>
      <c r="C1" s="8" t="s">
        <v>34</v>
      </c>
      <c r="D1" s="8" t="s">
        <v>35</v>
      </c>
      <c r="E1" s="7" t="s">
        <v>27</v>
      </c>
      <c r="F1" s="7" t="s">
        <v>28</v>
      </c>
      <c r="G1" s="7" t="s">
        <v>3</v>
      </c>
      <c r="H1" s="4" t="s">
        <v>18</v>
      </c>
      <c r="I1" s="4" t="s">
        <v>19</v>
      </c>
      <c r="J1" s="4" t="s">
        <v>20</v>
      </c>
      <c r="K1" s="4" t="s">
        <v>9</v>
      </c>
      <c r="L1" s="4" t="s">
        <v>10</v>
      </c>
      <c r="M1" s="4" t="s">
        <v>11</v>
      </c>
    </row>
    <row r="2" spans="1:13" x14ac:dyDescent="0.2">
      <c r="A2" s="5">
        <v>45383</v>
      </c>
      <c r="B2" s="4">
        <v>2</v>
      </c>
      <c r="C2" s="4">
        <v>1</v>
      </c>
      <c r="D2" s="4">
        <v>3</v>
      </c>
      <c r="E2" s="6">
        <v>-2.3273962337771681E-2</v>
      </c>
      <c r="F2" s="6">
        <v>-2.5447370635779065E-2</v>
      </c>
      <c r="G2" s="6">
        <v>-3.0255585445815636E-2</v>
      </c>
      <c r="H2" s="4" t="str">
        <f>INDEX($B$1:$D$1, MATCH(SMALL($B2:$D2, 1), $B2:$D2, 0))</f>
        <v>Corp</v>
      </c>
      <c r="I2" s="4" t="str">
        <f>INDEX($B$1:$D$1, MATCH(SMALL($B2:$D2, 2), $B2:$D2, 0))</f>
        <v>Tsy</v>
      </c>
      <c r="J2" s="4" t="str">
        <f>INDEX($B$1:$D$1, MATCH(SMALL($B2:$D2, 3), $B2:$D2, 0))</f>
        <v>MBS</v>
      </c>
      <c r="K2" s="7">
        <f ca="1">OFFSET($E2, 0, MATCH(H2,$B$1:$D$1, 0)-1)</f>
        <v>-2.5447370635779065E-2</v>
      </c>
      <c r="L2" s="7">
        <f t="shared" ref="L2:L5" ca="1" si="0">OFFSET($E2, 0, MATCH(I2,$B$1:$D$1, 0)-1)</f>
        <v>-2.3273962337771681E-2</v>
      </c>
      <c r="M2" s="7">
        <f t="shared" ref="M2:M5" ca="1" si="1">OFFSET($E2, 0, MATCH(J2,$B$1:$D$1, 0)-1)</f>
        <v>-3.0255585445815636E-2</v>
      </c>
    </row>
    <row r="3" spans="1:13" x14ac:dyDescent="0.2">
      <c r="A3" s="5">
        <v>45413</v>
      </c>
      <c r="B3" s="4">
        <v>3</v>
      </c>
      <c r="C3" s="4">
        <v>1</v>
      </c>
      <c r="D3" s="4">
        <v>2</v>
      </c>
      <c r="E3" s="6">
        <v>1.4567690505806086E-2</v>
      </c>
      <c r="F3" s="6">
        <v>1.8729909964657621E-2</v>
      </c>
      <c r="G3" s="6">
        <v>1.9981017055295203E-2</v>
      </c>
      <c r="H3" s="4" t="str">
        <f t="shared" ref="H3:H18" si="2">INDEX($B$1:$D$1, MATCH(SMALL($B3:$D3, 1), $B3:$D3, 0))</f>
        <v>Corp</v>
      </c>
      <c r="I3" s="4" t="str">
        <f t="shared" ref="I3:I18" si="3">INDEX($B$1:$D$1, MATCH(SMALL($B3:$D3, 2), $B3:$D3, 0))</f>
        <v>MBS</v>
      </c>
      <c r="J3" s="4" t="str">
        <f t="shared" ref="J3:J18" si="4">INDEX($B$1:$D$1, MATCH(SMALL($B3:$D3, 3), $B3:$D3, 0))</f>
        <v>Tsy</v>
      </c>
      <c r="K3" s="7">
        <f t="shared" ref="K3:K5" ca="1" si="5">OFFSET($E3, 0, MATCH(H3,$B$1:$D$1, 0)-1)</f>
        <v>1.8729909964657621E-2</v>
      </c>
      <c r="L3" s="7">
        <f t="shared" ca="1" si="0"/>
        <v>1.9981017055295203E-2</v>
      </c>
      <c r="M3" s="7">
        <f t="shared" ca="1" si="1"/>
        <v>1.4567690505806086E-2</v>
      </c>
    </row>
    <row r="4" spans="1:13" x14ac:dyDescent="0.2">
      <c r="A4" s="5">
        <v>45444</v>
      </c>
      <c r="B4" s="4">
        <v>2</v>
      </c>
      <c r="C4" s="4">
        <v>1</v>
      </c>
      <c r="D4" s="4">
        <v>3</v>
      </c>
      <c r="E4" s="6">
        <v>1.01E-2</v>
      </c>
      <c r="F4" s="6">
        <v>6.4000000000000003E-3</v>
      </c>
      <c r="G4" s="6">
        <v>1.17E-2</v>
      </c>
      <c r="H4" s="4" t="str">
        <f t="shared" si="2"/>
        <v>Corp</v>
      </c>
      <c r="I4" s="4" t="str">
        <f t="shared" si="3"/>
        <v>Tsy</v>
      </c>
      <c r="J4" s="4" t="str">
        <f t="shared" si="4"/>
        <v>MBS</v>
      </c>
      <c r="K4" s="7">
        <f t="shared" ca="1" si="5"/>
        <v>6.4000000000000003E-3</v>
      </c>
      <c r="L4" s="7">
        <f t="shared" ca="1" si="0"/>
        <v>1.01E-2</v>
      </c>
      <c r="M4" s="7">
        <f t="shared" ca="1" si="1"/>
        <v>1.17E-2</v>
      </c>
    </row>
    <row r="5" spans="1:13" x14ac:dyDescent="0.2">
      <c r="A5" s="5">
        <v>45474</v>
      </c>
      <c r="B5" s="4">
        <v>3</v>
      </c>
      <c r="C5" s="4">
        <v>1</v>
      </c>
      <c r="D5" s="4">
        <v>2</v>
      </c>
      <c r="E5" s="6">
        <v>2.1899999999999999E-2</v>
      </c>
      <c r="F5" s="6">
        <v>2.3800000000000002E-2</v>
      </c>
      <c r="G5" s="6">
        <v>2.64E-2</v>
      </c>
      <c r="H5" s="4" t="str">
        <f t="shared" si="2"/>
        <v>Corp</v>
      </c>
      <c r="I5" s="4" t="str">
        <f t="shared" si="3"/>
        <v>MBS</v>
      </c>
      <c r="J5" s="4" t="str">
        <f t="shared" si="4"/>
        <v>Tsy</v>
      </c>
      <c r="K5" s="7">
        <f t="shared" ca="1" si="5"/>
        <v>2.3800000000000002E-2</v>
      </c>
      <c r="L5" s="7">
        <f t="shared" ca="1" si="0"/>
        <v>2.64E-2</v>
      </c>
      <c r="M5" s="7">
        <f t="shared" ca="1" si="1"/>
        <v>2.1899999999999999E-2</v>
      </c>
    </row>
    <row r="6" spans="1:13" x14ac:dyDescent="0.2">
      <c r="A6" s="5">
        <v>45505</v>
      </c>
      <c r="B6" s="4">
        <v>3</v>
      </c>
      <c r="C6" s="4">
        <v>2</v>
      </c>
      <c r="D6" s="4">
        <v>1</v>
      </c>
      <c r="E6" s="6">
        <v>1.2800000000000001E-2</v>
      </c>
      <c r="F6" s="6">
        <v>1.5699999999999999E-2</v>
      </c>
      <c r="G6" s="6">
        <v>1.61E-2</v>
      </c>
      <c r="H6" s="4" t="str">
        <f t="shared" si="2"/>
        <v>MBS</v>
      </c>
      <c r="I6" s="4" t="str">
        <f t="shared" si="3"/>
        <v>Corp</v>
      </c>
      <c r="J6" s="4" t="str">
        <f t="shared" si="4"/>
        <v>Tsy</v>
      </c>
      <c r="K6" s="7">
        <f t="shared" ref="K6" ca="1" si="6">OFFSET($E6, 0, MATCH(H6,$B$1:$D$1, 0)-1)</f>
        <v>1.61E-2</v>
      </c>
      <c r="L6" s="7">
        <f t="shared" ref="L6" ca="1" si="7">OFFSET($E6, 0, MATCH(I6,$B$1:$D$1, 0)-1)</f>
        <v>1.5699999999999999E-2</v>
      </c>
      <c r="M6" s="7">
        <f t="shared" ref="M6" ca="1" si="8">OFFSET($E6, 0, MATCH(J6,$B$1:$D$1, 0)-1)</f>
        <v>1.2800000000000001E-2</v>
      </c>
    </row>
    <row r="7" spans="1:13" x14ac:dyDescent="0.2">
      <c r="A7" s="5">
        <v>45536</v>
      </c>
      <c r="B7" s="4">
        <v>3</v>
      </c>
      <c r="C7" s="4">
        <v>1</v>
      </c>
      <c r="D7" s="4">
        <v>2</v>
      </c>
      <c r="E7" s="6">
        <v>1.2E-2</v>
      </c>
      <c r="F7" s="6">
        <v>1.77E-2</v>
      </c>
      <c r="G7" s="6">
        <v>1.1900000000000001E-2</v>
      </c>
      <c r="H7" s="4" t="str">
        <f t="shared" si="2"/>
        <v>Corp</v>
      </c>
      <c r="I7" s="4" t="str">
        <f t="shared" si="3"/>
        <v>MBS</v>
      </c>
      <c r="J7" s="4" t="str">
        <f t="shared" si="4"/>
        <v>Tsy</v>
      </c>
      <c r="K7" s="7">
        <f t="shared" ref="K7" ca="1" si="9">OFFSET($E7, 0, MATCH(H7,$B$1:$D$1, 0)-1)</f>
        <v>1.77E-2</v>
      </c>
      <c r="L7" s="7">
        <f t="shared" ref="L7" ca="1" si="10">OFFSET($E7, 0, MATCH(I7,$B$1:$D$1, 0)-1)</f>
        <v>1.1900000000000001E-2</v>
      </c>
      <c r="M7" s="7">
        <f t="shared" ref="M7" ca="1" si="11">OFFSET($E7, 0, MATCH(J7,$B$1:$D$1, 0)-1)</f>
        <v>1.2E-2</v>
      </c>
    </row>
    <row r="8" spans="1:13" x14ac:dyDescent="0.2">
      <c r="A8" s="5">
        <v>45566</v>
      </c>
      <c r="B8" s="4">
        <v>3</v>
      </c>
      <c r="C8" s="4">
        <v>2</v>
      </c>
      <c r="D8" s="4">
        <v>1</v>
      </c>
      <c r="E8" s="6">
        <v>-2.3811135000000001E-2</v>
      </c>
      <c r="F8" s="6">
        <v>-2.4271330000000001E-2</v>
      </c>
      <c r="G8" s="6">
        <v>-2.8309049999999999E-2</v>
      </c>
      <c r="H8" s="4" t="str">
        <f t="shared" si="2"/>
        <v>MBS</v>
      </c>
      <c r="I8" s="4" t="str">
        <f t="shared" si="3"/>
        <v>Corp</v>
      </c>
      <c r="J8" s="4" t="str">
        <f t="shared" si="4"/>
        <v>Tsy</v>
      </c>
      <c r="K8" s="7">
        <f t="shared" ref="K8" ca="1" si="12">OFFSET($E8, 0, MATCH(H8,$B$1:$D$1, 0)-1)</f>
        <v>-2.8309049999999999E-2</v>
      </c>
      <c r="L8" s="7">
        <f t="shared" ref="L8" ca="1" si="13">OFFSET($E8, 0, MATCH(I8,$B$1:$D$1, 0)-1)</f>
        <v>-2.4271330000000001E-2</v>
      </c>
      <c r="M8" s="7">
        <f t="shared" ref="M8" ca="1" si="14">OFFSET($E8, 0, MATCH(J8,$B$1:$D$1, 0)-1)</f>
        <v>-2.3811135000000001E-2</v>
      </c>
    </row>
    <row r="9" spans="1:13" x14ac:dyDescent="0.2">
      <c r="A9" s="5">
        <v>45597</v>
      </c>
      <c r="B9" s="4">
        <v>3</v>
      </c>
      <c r="C9" s="4">
        <v>1</v>
      </c>
      <c r="D9" s="4">
        <v>2</v>
      </c>
      <c r="E9" s="6">
        <v>7.7724921365256439E-3</v>
      </c>
      <c r="F9" s="6">
        <v>1.337707770668306E-2</v>
      </c>
      <c r="G9" s="6">
        <v>1.3330065933659485E-2</v>
      </c>
      <c r="H9" s="4" t="str">
        <f t="shared" si="2"/>
        <v>Corp</v>
      </c>
      <c r="I9" s="4" t="str">
        <f t="shared" si="3"/>
        <v>MBS</v>
      </c>
      <c r="J9" s="4" t="str">
        <f t="shared" si="4"/>
        <v>Tsy</v>
      </c>
      <c r="K9" s="7">
        <f t="shared" ref="K9" ca="1" si="15">OFFSET($E9, 0, MATCH(H9,$B$1:$D$1, 0)-1)</f>
        <v>1.337707770668306E-2</v>
      </c>
      <c r="L9" s="7">
        <f t="shared" ref="L9" ca="1" si="16">OFFSET($E9, 0, MATCH(I9,$B$1:$D$1, 0)-1)</f>
        <v>1.3330065933659485E-2</v>
      </c>
      <c r="M9" s="7">
        <f t="shared" ref="M9" ca="1" si="17">OFFSET($E9, 0, MATCH(J9,$B$1:$D$1, 0)-1)</f>
        <v>7.7724921365256439E-3</v>
      </c>
    </row>
    <row r="10" spans="1:13" x14ac:dyDescent="0.2">
      <c r="A10" s="5">
        <v>45627</v>
      </c>
      <c r="B10" s="10">
        <v>3</v>
      </c>
      <c r="C10" s="10">
        <v>1</v>
      </c>
      <c r="D10" s="10">
        <v>2</v>
      </c>
      <c r="E10" s="6">
        <v>-1.5407896546980382E-2</v>
      </c>
      <c r="F10" s="6">
        <v>-1.9353569320478714E-2</v>
      </c>
      <c r="G10" s="6">
        <v>-1.6471908779390421E-2</v>
      </c>
      <c r="H10" s="4" t="str">
        <f t="shared" si="2"/>
        <v>Corp</v>
      </c>
      <c r="I10" s="4" t="str">
        <f t="shared" si="3"/>
        <v>MBS</v>
      </c>
      <c r="J10" s="4" t="str">
        <f t="shared" si="4"/>
        <v>Tsy</v>
      </c>
      <c r="K10" s="7">
        <f t="shared" ref="K10" ca="1" si="18">OFFSET($E10, 0, MATCH(H10,$B$1:$D$1, 0)-1)</f>
        <v>-1.9353569320478714E-2</v>
      </c>
      <c r="L10" s="7">
        <f t="shared" ref="L10" ca="1" si="19">OFFSET($E10, 0, MATCH(I10,$B$1:$D$1, 0)-1)</f>
        <v>-1.6471908779390421E-2</v>
      </c>
      <c r="M10" s="7">
        <f t="shared" ref="M10" ca="1" si="20">OFFSET($E10, 0, MATCH(J10,$B$1:$D$1, 0)-1)</f>
        <v>-1.5407896546980382E-2</v>
      </c>
    </row>
    <row r="11" spans="1:13" x14ac:dyDescent="0.2">
      <c r="A11" s="5">
        <v>45658</v>
      </c>
      <c r="B11" s="4">
        <v>3</v>
      </c>
      <c r="C11" s="4">
        <v>1</v>
      </c>
      <c r="D11" s="4">
        <v>2</v>
      </c>
      <c r="E11" s="6">
        <v>5.1999999999999998E-3</v>
      </c>
      <c r="F11" s="6">
        <v>5.4999999999999997E-3</v>
      </c>
      <c r="G11" s="6">
        <v>5.1000000000000004E-3</v>
      </c>
      <c r="H11" s="4" t="str">
        <f t="shared" si="2"/>
        <v>Corp</v>
      </c>
      <c r="I11" s="4" t="str">
        <f t="shared" si="3"/>
        <v>MBS</v>
      </c>
      <c r="J11" s="4" t="str">
        <f t="shared" si="4"/>
        <v>Tsy</v>
      </c>
      <c r="K11" s="7">
        <f t="shared" ref="K11" ca="1" si="21">OFFSET($E11, 0, MATCH(H11,$B$1:$D$1, 0)-1)</f>
        <v>5.4999999999999997E-3</v>
      </c>
      <c r="L11" s="7">
        <f t="shared" ref="L11" ca="1" si="22">OFFSET($E11, 0, MATCH(I11,$B$1:$D$1, 0)-1)</f>
        <v>5.1000000000000004E-3</v>
      </c>
      <c r="M11" s="7">
        <f t="shared" ref="M11" ca="1" si="23">OFFSET($E11, 0, MATCH(J11,$B$1:$D$1, 0)-1)</f>
        <v>5.1999999999999998E-3</v>
      </c>
    </row>
    <row r="12" spans="1:13" x14ac:dyDescent="0.2">
      <c r="A12" s="5">
        <v>45689</v>
      </c>
      <c r="B12" s="4">
        <v>3</v>
      </c>
      <c r="C12" s="4">
        <v>1</v>
      </c>
      <c r="D12" s="4">
        <v>2</v>
      </c>
      <c r="E12" s="6">
        <v>2.1558671000000001E-2</v>
      </c>
      <c r="F12" s="6">
        <v>2.038589E-2</v>
      </c>
      <c r="G12" s="6">
        <v>2.5497110999999999E-2</v>
      </c>
      <c r="H12" s="4" t="str">
        <f t="shared" si="2"/>
        <v>Corp</v>
      </c>
      <c r="I12" s="4" t="str">
        <f t="shared" si="3"/>
        <v>MBS</v>
      </c>
      <c r="J12" s="4" t="str">
        <f t="shared" si="4"/>
        <v>Tsy</v>
      </c>
      <c r="K12" s="7">
        <f t="shared" ref="K12" ca="1" si="24">OFFSET($E12, 0, MATCH(H12,$B$1:$D$1, 0)-1)</f>
        <v>2.038589E-2</v>
      </c>
      <c r="L12" s="7">
        <f t="shared" ref="L12" ca="1" si="25">OFFSET($E12, 0, MATCH(I12,$B$1:$D$1, 0)-1)</f>
        <v>2.5497110999999999E-2</v>
      </c>
      <c r="M12" s="7">
        <f t="shared" ref="M12" ca="1" si="26">OFFSET($E12, 0, MATCH(J12,$B$1:$D$1, 0)-1)</f>
        <v>2.1558671000000001E-2</v>
      </c>
    </row>
    <row r="13" spans="1:13" x14ac:dyDescent="0.2">
      <c r="A13" s="5">
        <v>45717</v>
      </c>
      <c r="B13" s="4">
        <v>3</v>
      </c>
      <c r="C13" s="4">
        <v>1</v>
      </c>
      <c r="D13" s="4">
        <v>2</v>
      </c>
      <c r="E13" s="6">
        <v>2.2961919999999999E-3</v>
      </c>
      <c r="F13" s="6">
        <v>-2.8828690000000001E-3</v>
      </c>
      <c r="G13" s="6">
        <v>-1.7103600000000001E-4</v>
      </c>
      <c r="H13" s="4" t="str">
        <f t="shared" si="2"/>
        <v>Corp</v>
      </c>
      <c r="I13" s="4" t="str">
        <f t="shared" si="3"/>
        <v>MBS</v>
      </c>
      <c r="J13" s="4" t="str">
        <f t="shared" si="4"/>
        <v>Tsy</v>
      </c>
      <c r="K13" s="7">
        <f t="shared" ref="K13" ca="1" si="27">OFFSET($E13, 0, MATCH(H13,$B$1:$D$1, 0)-1)</f>
        <v>-2.8828690000000001E-3</v>
      </c>
      <c r="L13" s="7">
        <f t="shared" ref="L13" ca="1" si="28">OFFSET($E13, 0, MATCH(I13,$B$1:$D$1, 0)-1)</f>
        <v>-1.7103600000000001E-4</v>
      </c>
      <c r="M13" s="7">
        <f t="shared" ref="M13" ca="1" si="29">OFFSET($E13, 0, MATCH(J13,$B$1:$D$1, 0)-1)</f>
        <v>2.2961919999999999E-3</v>
      </c>
    </row>
    <row r="14" spans="1:13" x14ac:dyDescent="0.2">
      <c r="A14" s="5">
        <v>45748</v>
      </c>
      <c r="B14" s="4">
        <v>2</v>
      </c>
      <c r="C14" s="4">
        <v>1</v>
      </c>
      <c r="D14" s="4">
        <v>3</v>
      </c>
      <c r="E14" s="6">
        <v>6.3340008145533755E-3</v>
      </c>
      <c r="F14" s="6">
        <v>-3.268575911189453E-4</v>
      </c>
      <c r="G14" s="6">
        <v>2.8675868154028894E-3</v>
      </c>
      <c r="H14" s="4" t="str">
        <f t="shared" si="2"/>
        <v>Corp</v>
      </c>
      <c r="I14" s="4" t="str">
        <f t="shared" si="3"/>
        <v>Tsy</v>
      </c>
      <c r="J14" s="4" t="str">
        <f t="shared" si="4"/>
        <v>MBS</v>
      </c>
      <c r="K14" s="7">
        <f t="shared" ref="K14" ca="1" si="30">OFFSET($E14, 0, MATCH(H14,$B$1:$D$1, 0)-1)</f>
        <v>-3.268575911189453E-4</v>
      </c>
      <c r="L14" s="7">
        <f t="shared" ref="L14" ca="1" si="31">OFFSET($E14, 0, MATCH(I14,$B$1:$D$1, 0)-1)</f>
        <v>6.3340008145533755E-3</v>
      </c>
      <c r="M14" s="7">
        <f t="shared" ref="M14" ca="1" si="32">OFFSET($E14, 0, MATCH(J14,$B$1:$D$1, 0)-1)</f>
        <v>2.8675868154028894E-3</v>
      </c>
    </row>
    <row r="15" spans="1:13" x14ac:dyDescent="0.2">
      <c r="A15" s="5">
        <v>45778</v>
      </c>
      <c r="B15" s="4">
        <v>2</v>
      </c>
      <c r="C15" s="4">
        <v>1</v>
      </c>
      <c r="D15" s="4">
        <v>3</v>
      </c>
      <c r="E15" s="6">
        <v>-1.0282245315233807E-2</v>
      </c>
      <c r="F15" s="6">
        <v>-1.1295135957767322E-4</v>
      </c>
      <c r="G15" s="6">
        <v>-9.1302884075862289E-3</v>
      </c>
      <c r="H15" s="4" t="str">
        <f t="shared" si="2"/>
        <v>Corp</v>
      </c>
      <c r="I15" s="4" t="str">
        <f t="shared" si="3"/>
        <v>Tsy</v>
      </c>
      <c r="J15" s="4" t="str">
        <f t="shared" si="4"/>
        <v>MBS</v>
      </c>
      <c r="K15" s="7">
        <f t="shared" ref="K15" ca="1" si="33">OFFSET($E15, 0, MATCH(H15,$B$1:$D$1, 0)-1)</f>
        <v>-1.1295135957767322E-4</v>
      </c>
      <c r="L15" s="7">
        <f t="shared" ref="L15" ca="1" si="34">OFFSET($E15, 0, MATCH(I15,$B$1:$D$1, 0)-1)</f>
        <v>-1.0282245315233807E-2</v>
      </c>
      <c r="M15" s="7">
        <f t="shared" ref="M15" ca="1" si="35">OFFSET($E15, 0, MATCH(J15,$B$1:$D$1, 0)-1)</f>
        <v>-9.1302884075862289E-3</v>
      </c>
    </row>
    <row r="16" spans="1:13" x14ac:dyDescent="0.2">
      <c r="A16" s="5">
        <v>45809</v>
      </c>
      <c r="B16" s="4">
        <v>3</v>
      </c>
      <c r="C16" s="4">
        <v>1</v>
      </c>
      <c r="D16" s="4">
        <v>2</v>
      </c>
      <c r="E16" s="6">
        <v>1.2544405919085566E-2</v>
      </c>
      <c r="F16" s="6">
        <v>1.868664347929494E-2</v>
      </c>
      <c r="G16" s="6">
        <v>1.777648918868735E-2</v>
      </c>
      <c r="H16" s="4" t="str">
        <f t="shared" si="2"/>
        <v>Corp</v>
      </c>
      <c r="I16" s="4" t="str">
        <f t="shared" si="3"/>
        <v>MBS</v>
      </c>
      <c r="J16" s="4" t="str">
        <f t="shared" si="4"/>
        <v>Tsy</v>
      </c>
      <c r="K16" s="7">
        <f t="shared" ref="K16" ca="1" si="36">OFFSET($E16, 0, MATCH(H16,$B$1:$D$1, 0)-1)</f>
        <v>1.868664347929494E-2</v>
      </c>
      <c r="L16" s="7">
        <f t="shared" ref="L16" ca="1" si="37">OFFSET($E16, 0, MATCH(I16,$B$1:$D$1, 0)-1)</f>
        <v>1.777648918868735E-2</v>
      </c>
      <c r="M16" s="7">
        <f t="shared" ref="M16" ca="1" si="38">OFFSET($E16, 0, MATCH(J16,$B$1:$D$1, 0)-1)</f>
        <v>1.2544405919085566E-2</v>
      </c>
    </row>
    <row r="17" spans="1:13" x14ac:dyDescent="0.2">
      <c r="A17" s="5">
        <v>45839</v>
      </c>
      <c r="B17" s="4">
        <v>3</v>
      </c>
      <c r="C17" s="4">
        <v>1</v>
      </c>
      <c r="D17" s="4">
        <v>2</v>
      </c>
      <c r="E17" s="6">
        <v>-3.9207272696678563E-3</v>
      </c>
      <c r="F17" s="6">
        <v>6.5367869357646491E-4</v>
      </c>
      <c r="G17" s="6">
        <v>-4.0504751518928295E-3</v>
      </c>
      <c r="H17" s="4" t="str">
        <f t="shared" si="2"/>
        <v>Corp</v>
      </c>
      <c r="I17" s="4" t="str">
        <f t="shared" si="3"/>
        <v>MBS</v>
      </c>
      <c r="J17" s="4" t="str">
        <f t="shared" si="4"/>
        <v>Tsy</v>
      </c>
      <c r="K17" s="7">
        <f t="shared" ref="K17" ca="1" si="39">OFFSET($E17, 0, MATCH(H17,$B$1:$D$1, 0)-1)</f>
        <v>6.5367869357646491E-4</v>
      </c>
      <c r="L17" s="7">
        <f t="shared" ref="L17" ca="1" si="40">OFFSET($E17, 0, MATCH(I17,$B$1:$D$1, 0)-1)</f>
        <v>-4.0504751518928295E-3</v>
      </c>
      <c r="M17" s="7">
        <f t="shared" ref="M17" ca="1" si="41">OFFSET($E17, 0, MATCH(J17,$B$1:$D$1, 0)-1)</f>
        <v>-3.9207272696678563E-3</v>
      </c>
    </row>
    <row r="18" spans="1:13" x14ac:dyDescent="0.2">
      <c r="A18" s="5">
        <v>45870</v>
      </c>
      <c r="B18" s="4">
        <v>3</v>
      </c>
      <c r="C18" s="4">
        <v>2</v>
      </c>
      <c r="D18" s="4">
        <v>1</v>
      </c>
      <c r="E18" s="6">
        <v>1.0554145426748152E-2</v>
      </c>
      <c r="F18" s="6">
        <v>1.0131233595800371E-2</v>
      </c>
      <c r="G18" s="6">
        <v>1.6097964291300837E-2</v>
      </c>
      <c r="H18" s="4" t="str">
        <f t="shared" si="2"/>
        <v>MBS</v>
      </c>
      <c r="I18" s="4" t="str">
        <f t="shared" si="3"/>
        <v>Corp</v>
      </c>
      <c r="J18" s="4" t="str">
        <f t="shared" si="4"/>
        <v>Tsy</v>
      </c>
      <c r="K18" s="7">
        <f t="shared" ref="K18" ca="1" si="42">OFFSET($E18, 0, MATCH(H18,$B$1:$D$1, 0)-1)</f>
        <v>1.6097964291300837E-2</v>
      </c>
      <c r="L18" s="7">
        <f t="shared" ref="L18" ca="1" si="43">OFFSET($E18, 0, MATCH(I18,$B$1:$D$1, 0)-1)</f>
        <v>1.0131233595800371E-2</v>
      </c>
      <c r="M18" s="7">
        <f t="shared" ref="M18" ca="1" si="44">OFFSET($E18, 0, MATCH(J18,$B$1:$D$1, 0)-1)</f>
        <v>1.0554145426748152E-2</v>
      </c>
    </row>
    <row r="19" spans="1:13" x14ac:dyDescent="0.2">
      <c r="A19" s="5">
        <v>45901</v>
      </c>
      <c r="B19" s="4">
        <v>0.19724758000000001</v>
      </c>
      <c r="C19" s="4">
        <v>0.42471920000000002</v>
      </c>
      <c r="D19" s="4">
        <v>0.33872344999999998</v>
      </c>
      <c r="H19" s="4" t="str">
        <f>INDEX($B$1:$D$1, MATCH(LARGE($B19:$D19, 1), $B19:$D19, 0))</f>
        <v>Corp</v>
      </c>
      <c r="I19" s="4" t="str">
        <f>INDEX($B$1:$D$1, MATCH(LARGE($B19:$D19, 2), $B19:$D19, 0))</f>
        <v>MBS</v>
      </c>
      <c r="J19" s="4" t="str">
        <f>INDEX($B$1:$D$1, MATCH(LARGE($B19:$D19, 3), $B19:$D19, 0))</f>
        <v>Tsy</v>
      </c>
      <c r="K19" s="3">
        <f ca="1">OFFSET($B19, 0, MATCH(H19,$B$1:$D$1, 0)-1)</f>
        <v>0.42471920000000002</v>
      </c>
      <c r="L19" s="3">
        <f t="shared" ref="L19" ca="1" si="45">OFFSET($B19, 0, MATCH(I19,$B$1:$D$1, 0)-1)</f>
        <v>0.33872344999999998</v>
      </c>
      <c r="M19" s="3">
        <f t="shared" ref="M19" ca="1" si="46">OFFSET($B19, 0, MATCH(J19,$B$1:$D$1, 0)-1)</f>
        <v>0.19724758000000001</v>
      </c>
    </row>
    <row r="23" spans="1:13" ht="16.5" x14ac:dyDescent="0.2">
      <c r="B23" s="13"/>
    </row>
    <row r="24" spans="1:13" ht="16.5" x14ac:dyDescent="0.2">
      <c r="A24" s="15"/>
      <c r="B24" s="13"/>
      <c r="F24" s="13"/>
    </row>
    <row r="25" spans="1:13" ht="16.5" x14ac:dyDescent="0.2">
      <c r="A25" s="15"/>
      <c r="B25" s="13"/>
      <c r="F25" s="13"/>
    </row>
    <row r="26" spans="1:13" ht="16.5" x14ac:dyDescent="0.2">
      <c r="A26" s="15"/>
      <c r="F26" s="13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6"/>
  <sheetViews>
    <sheetView workbookViewId="0">
      <selection activeCell="T38" sqref="T38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5" x14ac:dyDescent="0.2">
      <c r="A1" s="4" t="s">
        <v>0</v>
      </c>
      <c r="B1" s="4" t="s">
        <v>42</v>
      </c>
      <c r="C1" s="4" t="s">
        <v>41</v>
      </c>
      <c r="D1" s="4" t="s">
        <v>40</v>
      </c>
      <c r="E1" s="4" t="s">
        <v>36</v>
      </c>
      <c r="F1" s="4" t="s">
        <v>37</v>
      </c>
      <c r="G1" s="4" t="s">
        <v>38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4">
        <v>6</v>
      </c>
      <c r="C2" s="4">
        <v>4</v>
      </c>
      <c r="D2" s="4">
        <v>5</v>
      </c>
      <c r="E2" s="4">
        <v>1</v>
      </c>
      <c r="F2" s="4">
        <v>2</v>
      </c>
      <c r="G2" s="4">
        <v>3</v>
      </c>
      <c r="H2" s="6">
        <v>-6.5253018160699172E-3</v>
      </c>
      <c r="I2" s="6">
        <v>-2.3162929869394056E-2</v>
      </c>
      <c r="J2" s="6">
        <v>-4.9381116698660965E-2</v>
      </c>
      <c r="K2" s="6">
        <v>-9.4018724270023002E-3</v>
      </c>
      <c r="L2" s="6">
        <v>-3.5280728513869541E-2</v>
      </c>
      <c r="M2" s="6">
        <v>5.3238686779060185E-3</v>
      </c>
      <c r="N2" s="4" t="str">
        <f>INDEX($B$1:$G$1, MATCH(SMALL($B2:$G2, 1), $B2:$G2, 0))</f>
        <v>HY</v>
      </c>
      <c r="O2" s="4" t="str">
        <f>INDEX($B$1:$G$1, MATCH(SMALL($B2:$G2, 2), $B2:$G2, 0))</f>
        <v>CB</v>
      </c>
      <c r="P2" s="4" t="str">
        <f>INDEX($B$1:$G$1, MATCH(SMALL($B2:$G2, 3), $B2:$G2, 0))</f>
        <v>FRN</v>
      </c>
      <c r="Q2" s="4" t="str">
        <f>INDEX($B$1:$G$1, MATCH(SMALL($B2:$G2, 4), $B2:$G2, 0))</f>
        <v>중기</v>
      </c>
      <c r="R2" s="4" t="str">
        <f>INDEX($B$1:$G$1, MATCH(SMALL($B2:$G2, 5), $B2:$G2, 0))</f>
        <v>장기</v>
      </c>
      <c r="S2" s="4" t="str">
        <f>INDEX($B$1:$G$1, MATCH(SMALL($B2:$G2, 6), $B2:$G2, 0))</f>
        <v>단기</v>
      </c>
      <c r="T2" s="7">
        <f ca="1">OFFSET($H2, 0, MATCH(N2,$B$1:$G$1, 0)-1)</f>
        <v>-9.4018724270023002E-3</v>
      </c>
      <c r="U2" s="7">
        <f t="shared" ref="U2:Y5" ca="1" si="0">OFFSET($H2, 0, MATCH(O2,$B$1:$G$1, 0)-1)</f>
        <v>-3.5280728513869541E-2</v>
      </c>
      <c r="V2" s="7">
        <f t="shared" ca="1" si="0"/>
        <v>5.3238686779060185E-3</v>
      </c>
      <c r="W2" s="7">
        <f t="shared" ca="1" si="0"/>
        <v>-2.3162929869394056E-2</v>
      </c>
      <c r="X2" s="7">
        <f t="shared" ca="1" si="0"/>
        <v>-4.9381116698660965E-2</v>
      </c>
      <c r="Y2" s="7">
        <f t="shared" ca="1" si="0"/>
        <v>-6.5253018160699172E-3</v>
      </c>
    </row>
    <row r="3" spans="1:25" x14ac:dyDescent="0.2">
      <c r="A3" s="5">
        <v>45413</v>
      </c>
      <c r="B3" s="4">
        <v>6</v>
      </c>
      <c r="C3" s="4">
        <v>5</v>
      </c>
      <c r="D3" s="4">
        <v>4</v>
      </c>
      <c r="E3" s="4">
        <v>1</v>
      </c>
      <c r="F3" s="4">
        <v>3</v>
      </c>
      <c r="G3" s="4">
        <v>2</v>
      </c>
      <c r="H3" s="6">
        <v>1.0355772590442403E-2</v>
      </c>
      <c r="I3" s="6">
        <v>1.9399303693745873E-2</v>
      </c>
      <c r="J3" s="6">
        <v>2.8248965534329429E-2</v>
      </c>
      <c r="K3" s="6">
        <v>1.0987379957157595E-2</v>
      </c>
      <c r="L3" s="6">
        <v>2.0013131127499362E-2</v>
      </c>
      <c r="M3" s="6">
        <v>5.5478502080443803E-3</v>
      </c>
      <c r="N3" s="4" t="str">
        <f t="shared" ref="N3:N18" si="1">INDEX($B$1:$G$1, MATCH(SMALL($B3:$G3, 1), $B3:$G3, 0))</f>
        <v>HY</v>
      </c>
      <c r="O3" s="4" t="str">
        <f t="shared" ref="O3:O18" si="2">INDEX($B$1:$G$1, MATCH(SMALL($B3:$G3, 2), $B3:$G3, 0))</f>
        <v>FRN</v>
      </c>
      <c r="P3" s="4" t="str">
        <f t="shared" ref="P3:P18" si="3">INDEX($B$1:$G$1, MATCH(SMALL($B3:$G3, 3), $B3:$G3, 0))</f>
        <v>CB</v>
      </c>
      <c r="Q3" s="4" t="str">
        <f t="shared" ref="Q3:Q18" si="4">INDEX($B$1:$G$1, MATCH(SMALL($B3:$G3, 4), $B3:$G3, 0))</f>
        <v>장기</v>
      </c>
      <c r="R3" s="4" t="str">
        <f t="shared" ref="R3:R18" si="5">INDEX($B$1:$G$1, MATCH(SMALL($B3:$G3, 5), $B3:$G3, 0))</f>
        <v>중기</v>
      </c>
      <c r="S3" s="4" t="str">
        <f t="shared" ref="S3:S18" si="6">INDEX($B$1:$G$1, MATCH(SMALL($B3:$G3, 6), $B3:$G3, 0))</f>
        <v>단기</v>
      </c>
      <c r="T3" s="7">
        <f t="shared" ref="T3:T5" ca="1" si="7">OFFSET($H3, 0, MATCH(N3,$B$1:$G$1, 0)-1)</f>
        <v>1.0987379957157595E-2</v>
      </c>
      <c r="U3" s="7">
        <f t="shared" ca="1" si="0"/>
        <v>5.5478502080443803E-3</v>
      </c>
      <c r="V3" s="7">
        <f t="shared" ca="1" si="0"/>
        <v>2.0013131127499362E-2</v>
      </c>
      <c r="W3" s="7">
        <f t="shared" ca="1" si="0"/>
        <v>2.8248965534329429E-2</v>
      </c>
      <c r="X3" s="7">
        <f t="shared" ca="1" si="0"/>
        <v>1.9399303693745873E-2</v>
      </c>
      <c r="Y3" s="7">
        <f t="shared" ca="1" si="0"/>
        <v>1.0355772590442403E-2</v>
      </c>
    </row>
    <row r="4" spans="1:25" x14ac:dyDescent="0.2">
      <c r="A4" s="5">
        <v>45444</v>
      </c>
      <c r="B4" s="4">
        <v>4</v>
      </c>
      <c r="C4" s="4">
        <v>2</v>
      </c>
      <c r="D4" s="4">
        <v>1</v>
      </c>
      <c r="E4" s="4">
        <v>5</v>
      </c>
      <c r="F4" s="4">
        <v>3</v>
      </c>
      <c r="G4" s="4">
        <v>6</v>
      </c>
      <c r="H4" s="6">
        <v>5.7999999999999996E-3</v>
      </c>
      <c r="I4" s="6">
        <v>8.3999999999999995E-3</v>
      </c>
      <c r="J4" s="6">
        <v>5.3E-3</v>
      </c>
      <c r="K4" s="6">
        <v>9.4000000000000004E-3</v>
      </c>
      <c r="L4" s="6">
        <v>0.01</v>
      </c>
      <c r="M4" s="6">
        <v>4.5999999999999999E-3</v>
      </c>
      <c r="N4" s="4" t="str">
        <f t="shared" si="1"/>
        <v>장기</v>
      </c>
      <c r="O4" s="4" t="str">
        <f t="shared" si="2"/>
        <v>중기</v>
      </c>
      <c r="P4" s="4" t="str">
        <f t="shared" si="3"/>
        <v>CB</v>
      </c>
      <c r="Q4" s="4" t="str">
        <f t="shared" si="4"/>
        <v>단기</v>
      </c>
      <c r="R4" s="4" t="str">
        <f t="shared" si="5"/>
        <v>HY</v>
      </c>
      <c r="S4" s="4" t="str">
        <f t="shared" si="6"/>
        <v>FRN</v>
      </c>
      <c r="T4" s="7">
        <f t="shared" ca="1" si="7"/>
        <v>5.3E-3</v>
      </c>
      <c r="U4" s="7">
        <f t="shared" ca="1" si="0"/>
        <v>8.3999999999999995E-3</v>
      </c>
      <c r="V4" s="7">
        <f t="shared" ca="1" si="0"/>
        <v>0.01</v>
      </c>
      <c r="W4" s="7">
        <f t="shared" ca="1" si="0"/>
        <v>5.7999999999999996E-3</v>
      </c>
      <c r="X4" s="7">
        <f t="shared" ca="1" si="0"/>
        <v>9.4000000000000004E-3</v>
      </c>
      <c r="Y4" s="7">
        <f t="shared" ca="1" si="0"/>
        <v>4.5999999999999999E-3</v>
      </c>
    </row>
    <row r="5" spans="1:25" x14ac:dyDescent="0.2">
      <c r="A5" s="5">
        <v>45474</v>
      </c>
      <c r="B5" s="4">
        <v>5</v>
      </c>
      <c r="C5" s="4">
        <v>4</v>
      </c>
      <c r="D5" s="4">
        <v>1</v>
      </c>
      <c r="E5" s="4">
        <v>2</v>
      </c>
      <c r="F5" s="4">
        <v>3</v>
      </c>
      <c r="G5" s="4">
        <v>6</v>
      </c>
      <c r="H5" s="6">
        <v>1.5599999999999999E-2</v>
      </c>
      <c r="I5" s="6">
        <v>2.58E-2</v>
      </c>
      <c r="J5" s="6">
        <v>3.1699999999999999E-2</v>
      </c>
      <c r="K5" s="6">
        <v>1.9400000000000001E-2</v>
      </c>
      <c r="L5" s="6">
        <v>1.6299999999999999E-2</v>
      </c>
      <c r="M5" s="6">
        <v>5.1999999999999998E-3</v>
      </c>
      <c r="N5" s="4" t="str">
        <f t="shared" si="1"/>
        <v>장기</v>
      </c>
      <c r="O5" s="4" t="str">
        <f t="shared" si="2"/>
        <v>HY</v>
      </c>
      <c r="P5" s="4" t="str">
        <f t="shared" si="3"/>
        <v>CB</v>
      </c>
      <c r="Q5" s="4" t="str">
        <f t="shared" si="4"/>
        <v>중기</v>
      </c>
      <c r="R5" s="4" t="str">
        <f t="shared" si="5"/>
        <v>단기</v>
      </c>
      <c r="S5" s="4" t="str">
        <f t="shared" si="6"/>
        <v>FRN</v>
      </c>
      <c r="T5" s="7">
        <f t="shared" ca="1" si="7"/>
        <v>3.1699999999999999E-2</v>
      </c>
      <c r="U5" s="7">
        <f t="shared" ca="1" si="0"/>
        <v>1.9400000000000001E-2</v>
      </c>
      <c r="V5" s="7">
        <f t="shared" ca="1" si="0"/>
        <v>1.6299999999999999E-2</v>
      </c>
      <c r="W5" s="7">
        <f t="shared" ca="1" si="0"/>
        <v>2.58E-2</v>
      </c>
      <c r="X5" s="7">
        <f t="shared" ca="1" si="0"/>
        <v>1.5599999999999999E-2</v>
      </c>
      <c r="Y5" s="7">
        <f t="shared" ca="1" si="0"/>
        <v>5.1999999999999998E-3</v>
      </c>
    </row>
    <row r="6" spans="1:25" x14ac:dyDescent="0.2">
      <c r="A6" s="5">
        <v>45505</v>
      </c>
      <c r="B6" s="4">
        <v>5</v>
      </c>
      <c r="C6" s="4">
        <v>2</v>
      </c>
      <c r="D6" s="4">
        <v>4</v>
      </c>
      <c r="E6" s="4">
        <v>1</v>
      </c>
      <c r="F6" s="4">
        <v>3</v>
      </c>
      <c r="G6" s="4">
        <v>6</v>
      </c>
      <c r="H6" s="6">
        <v>1.11E-2</v>
      </c>
      <c r="I6" s="6">
        <v>1.55E-2</v>
      </c>
      <c r="J6" s="6">
        <v>2.12E-2</v>
      </c>
      <c r="K6" s="6">
        <v>1.6299999999999999E-2</v>
      </c>
      <c r="L6" s="6">
        <v>1.6500000000000001E-2</v>
      </c>
      <c r="M6" s="6">
        <v>4.5999999999999999E-3</v>
      </c>
      <c r="N6" s="4" t="str">
        <f t="shared" si="1"/>
        <v>HY</v>
      </c>
      <c r="O6" s="4" t="str">
        <f t="shared" si="2"/>
        <v>중기</v>
      </c>
      <c r="P6" s="4" t="str">
        <f t="shared" si="3"/>
        <v>CB</v>
      </c>
      <c r="Q6" s="4" t="str">
        <f t="shared" si="4"/>
        <v>장기</v>
      </c>
      <c r="R6" s="4" t="str">
        <f t="shared" si="5"/>
        <v>단기</v>
      </c>
      <c r="S6" s="4" t="str">
        <f t="shared" si="6"/>
        <v>FRN</v>
      </c>
      <c r="T6" s="7">
        <f t="shared" ref="T6" ca="1" si="8">OFFSET($H6, 0, MATCH(N6,$B$1:$G$1, 0)-1)</f>
        <v>1.6299999999999999E-2</v>
      </c>
      <c r="U6" s="7">
        <f t="shared" ref="U6" ca="1" si="9">OFFSET($H6, 0, MATCH(O6,$B$1:$G$1, 0)-1)</f>
        <v>1.55E-2</v>
      </c>
      <c r="V6" s="7">
        <f t="shared" ref="V6" ca="1" si="10">OFFSET($H6, 0, MATCH(P6,$B$1:$G$1, 0)-1)</f>
        <v>1.6500000000000001E-2</v>
      </c>
      <c r="W6" s="7">
        <f t="shared" ref="W6" ca="1" si="11">OFFSET($H6, 0, MATCH(Q6,$B$1:$G$1, 0)-1)</f>
        <v>2.12E-2</v>
      </c>
      <c r="X6" s="7">
        <f t="shared" ref="X6" ca="1" si="12">OFFSET($H6, 0, MATCH(R6,$B$1:$G$1, 0)-1)</f>
        <v>1.11E-2</v>
      </c>
      <c r="Y6" s="7">
        <f t="shared" ref="Y6" ca="1" si="13">OFFSET($H6, 0, MATCH(S6,$B$1:$G$1, 0)-1)</f>
        <v>4.5999999999999999E-3</v>
      </c>
    </row>
    <row r="7" spans="1:25" x14ac:dyDescent="0.2">
      <c r="A7" s="5">
        <v>45536</v>
      </c>
      <c r="B7" s="4">
        <v>5</v>
      </c>
      <c r="C7" s="4">
        <v>4</v>
      </c>
      <c r="D7" s="4">
        <v>3</v>
      </c>
      <c r="E7" s="4">
        <v>1</v>
      </c>
      <c r="F7" s="4">
        <v>2</v>
      </c>
      <c r="G7" s="4">
        <v>6</v>
      </c>
      <c r="H7" s="6">
        <v>1.04E-2</v>
      </c>
      <c r="I7" s="6">
        <v>1.6500000000000001E-2</v>
      </c>
      <c r="J7" s="6">
        <v>2.7E-2</v>
      </c>
      <c r="K7" s="6">
        <v>1.6199999999999999E-2</v>
      </c>
      <c r="L7" s="6">
        <v>2.98E-2</v>
      </c>
      <c r="M7" s="6">
        <v>4.8999999999999998E-3</v>
      </c>
      <c r="N7" s="4" t="str">
        <f t="shared" si="1"/>
        <v>HY</v>
      </c>
      <c r="O7" s="4" t="str">
        <f t="shared" si="2"/>
        <v>CB</v>
      </c>
      <c r="P7" s="4" t="str">
        <f t="shared" si="3"/>
        <v>장기</v>
      </c>
      <c r="Q7" s="4" t="str">
        <f t="shared" si="4"/>
        <v>중기</v>
      </c>
      <c r="R7" s="4" t="str">
        <f t="shared" si="5"/>
        <v>단기</v>
      </c>
      <c r="S7" s="4" t="str">
        <f t="shared" si="6"/>
        <v>FRN</v>
      </c>
      <c r="T7" s="7">
        <f t="shared" ref="T7" ca="1" si="14">OFFSET($H7, 0, MATCH(N7,$B$1:$G$1, 0)-1)</f>
        <v>1.6199999999999999E-2</v>
      </c>
      <c r="U7" s="7">
        <f t="shared" ref="U7" ca="1" si="15">OFFSET($H7, 0, MATCH(O7,$B$1:$G$1, 0)-1)</f>
        <v>2.98E-2</v>
      </c>
      <c r="V7" s="7">
        <f t="shared" ref="V7" ca="1" si="16">OFFSET($H7, 0, MATCH(P7,$B$1:$G$1, 0)-1)</f>
        <v>2.7E-2</v>
      </c>
      <c r="W7" s="7">
        <f t="shared" ref="W7" ca="1" si="17">OFFSET($H7, 0, MATCH(Q7,$B$1:$G$1, 0)-1)</f>
        <v>1.6500000000000001E-2</v>
      </c>
      <c r="X7" s="7">
        <f t="shared" ref="X7" ca="1" si="18">OFFSET($H7, 0, MATCH(R7,$B$1:$G$1, 0)-1)</f>
        <v>1.04E-2</v>
      </c>
      <c r="Y7" s="7">
        <f t="shared" ref="Y7" ca="1" si="19">OFFSET($H7, 0, MATCH(S7,$B$1:$G$1, 0)-1)</f>
        <v>4.8999999999999998E-3</v>
      </c>
    </row>
    <row r="8" spans="1:25" x14ac:dyDescent="0.2">
      <c r="A8" s="5">
        <v>45566</v>
      </c>
      <c r="B8" s="4">
        <v>5</v>
      </c>
      <c r="C8" s="4">
        <v>4</v>
      </c>
      <c r="D8" s="4">
        <v>3</v>
      </c>
      <c r="E8" s="4">
        <v>2</v>
      </c>
      <c r="F8" s="4">
        <v>1</v>
      </c>
      <c r="G8" s="4">
        <v>6</v>
      </c>
      <c r="H8" s="6">
        <v>-8.9353179999999994E-3</v>
      </c>
      <c r="I8" s="6">
        <v>-2.3687716000000001E-2</v>
      </c>
      <c r="J8" s="6">
        <v>-4.1607038999999998E-2</v>
      </c>
      <c r="K8" s="6">
        <v>-5.4060920000000004E-3</v>
      </c>
      <c r="L8" s="6">
        <v>5.585652E-3</v>
      </c>
      <c r="M8" s="6">
        <v>5.0430500000000003E-3</v>
      </c>
      <c r="N8" s="4" t="str">
        <f t="shared" si="1"/>
        <v>CB</v>
      </c>
      <c r="O8" s="4" t="str">
        <f t="shared" si="2"/>
        <v>HY</v>
      </c>
      <c r="P8" s="4" t="str">
        <f t="shared" si="3"/>
        <v>장기</v>
      </c>
      <c r="Q8" s="4" t="str">
        <f t="shared" si="4"/>
        <v>중기</v>
      </c>
      <c r="R8" s="4" t="str">
        <f t="shared" si="5"/>
        <v>단기</v>
      </c>
      <c r="S8" s="4" t="str">
        <f t="shared" si="6"/>
        <v>FRN</v>
      </c>
      <c r="T8" s="7">
        <f t="shared" ref="T8" ca="1" si="20">OFFSET($H8, 0, MATCH(N8,$B$1:$G$1, 0)-1)</f>
        <v>5.585652E-3</v>
      </c>
      <c r="U8" s="7">
        <f t="shared" ref="U8" ca="1" si="21">OFFSET($H8, 0, MATCH(O8,$B$1:$G$1, 0)-1)</f>
        <v>-5.4060920000000004E-3</v>
      </c>
      <c r="V8" s="7">
        <f t="shared" ref="V8" ca="1" si="22">OFFSET($H8, 0, MATCH(P8,$B$1:$G$1, 0)-1)</f>
        <v>-4.1607038999999998E-2</v>
      </c>
      <c r="W8" s="7">
        <f t="shared" ref="W8" ca="1" si="23">OFFSET($H8, 0, MATCH(Q8,$B$1:$G$1, 0)-1)</f>
        <v>-2.3687716000000001E-2</v>
      </c>
      <c r="X8" s="7">
        <f t="shared" ref="X8" ca="1" si="24">OFFSET($H8, 0, MATCH(R8,$B$1:$G$1, 0)-1)</f>
        <v>-8.9353179999999994E-3</v>
      </c>
      <c r="Y8" s="7">
        <f t="shared" ref="Y8" ca="1" si="25">OFFSET($H8, 0, MATCH(S8,$B$1:$G$1, 0)-1)</f>
        <v>5.0430500000000003E-3</v>
      </c>
    </row>
    <row r="9" spans="1:25" x14ac:dyDescent="0.2">
      <c r="A9" s="5">
        <v>45597</v>
      </c>
      <c r="B9" s="4">
        <v>5</v>
      </c>
      <c r="C9" s="4">
        <v>4</v>
      </c>
      <c r="D9" s="4">
        <v>2</v>
      </c>
      <c r="E9" s="4">
        <v>3</v>
      </c>
      <c r="F9" s="4">
        <v>1</v>
      </c>
      <c r="G9" s="4">
        <v>6</v>
      </c>
      <c r="H9" s="6">
        <v>6.286436594046263E-3</v>
      </c>
      <c r="I9" s="6">
        <v>1.2019362649438925E-2</v>
      </c>
      <c r="J9" s="6">
        <v>2.2672848980195726E-2</v>
      </c>
      <c r="K9" s="6">
        <v>1.1505341631693922E-2</v>
      </c>
      <c r="L9" s="6">
        <v>6.2065634663099889E-2</v>
      </c>
      <c r="M9" s="6">
        <v>4.4670175009180468E-3</v>
      </c>
      <c r="N9" s="4" t="str">
        <f t="shared" si="1"/>
        <v>CB</v>
      </c>
      <c r="O9" s="4" t="str">
        <f t="shared" si="2"/>
        <v>장기</v>
      </c>
      <c r="P9" s="4" t="str">
        <f t="shared" si="3"/>
        <v>HY</v>
      </c>
      <c r="Q9" s="4" t="str">
        <f t="shared" si="4"/>
        <v>중기</v>
      </c>
      <c r="R9" s="4" t="str">
        <f t="shared" si="5"/>
        <v>단기</v>
      </c>
      <c r="S9" s="4" t="str">
        <f t="shared" si="6"/>
        <v>FRN</v>
      </c>
      <c r="T9" s="7">
        <f t="shared" ref="T9" ca="1" si="26">OFFSET($H9, 0, MATCH(N9,$B$1:$G$1, 0)-1)</f>
        <v>6.2065634663099889E-2</v>
      </c>
      <c r="U9" s="7">
        <f t="shared" ref="U9" ca="1" si="27">OFFSET($H9, 0, MATCH(O9,$B$1:$G$1, 0)-1)</f>
        <v>2.2672848980195726E-2</v>
      </c>
      <c r="V9" s="7">
        <f t="shared" ref="V9" ca="1" si="28">OFFSET($H9, 0, MATCH(P9,$B$1:$G$1, 0)-1)</f>
        <v>1.1505341631693922E-2</v>
      </c>
      <c r="W9" s="7">
        <f t="shared" ref="W9" ca="1" si="29">OFFSET($H9, 0, MATCH(Q9,$B$1:$G$1, 0)-1)</f>
        <v>1.2019362649438925E-2</v>
      </c>
      <c r="X9" s="7">
        <f t="shared" ref="X9" ca="1" si="30">OFFSET($H9, 0, MATCH(R9,$B$1:$G$1, 0)-1)</f>
        <v>6.286436594046263E-3</v>
      </c>
      <c r="Y9" s="7">
        <f t="shared" ref="Y9" ca="1" si="31">OFFSET($H9, 0, MATCH(S9,$B$1:$G$1, 0)-1)</f>
        <v>4.4670175009180468E-3</v>
      </c>
    </row>
    <row r="10" spans="1:25" x14ac:dyDescent="0.2">
      <c r="A10" s="5">
        <v>45627</v>
      </c>
      <c r="B10" s="11">
        <v>3</v>
      </c>
      <c r="C10" s="11">
        <v>1</v>
      </c>
      <c r="D10" s="11">
        <v>2</v>
      </c>
      <c r="E10" s="11">
        <v>5</v>
      </c>
      <c r="F10" s="11">
        <v>4</v>
      </c>
      <c r="G10" s="11">
        <v>6</v>
      </c>
      <c r="H10" s="6">
        <v>-1.3004773742498754E-3</v>
      </c>
      <c r="I10" s="6">
        <v>-1.5295531980034749E-2</v>
      </c>
      <c r="J10" s="6">
        <v>-4.2966180801507825E-2</v>
      </c>
      <c r="K10" s="6">
        <v>-4.2640362498748141E-3</v>
      </c>
      <c r="L10" s="6">
        <v>-3.9307984538194951E-2</v>
      </c>
      <c r="M10" s="6">
        <v>4.5080718854704216E-3</v>
      </c>
      <c r="N10" s="4" t="str">
        <f t="shared" si="1"/>
        <v>중기</v>
      </c>
      <c r="O10" s="4" t="str">
        <f t="shared" si="2"/>
        <v>장기</v>
      </c>
      <c r="P10" s="4" t="str">
        <f t="shared" si="3"/>
        <v>단기</v>
      </c>
      <c r="Q10" s="4" t="str">
        <f t="shared" si="4"/>
        <v>CB</v>
      </c>
      <c r="R10" s="4" t="str">
        <f t="shared" si="5"/>
        <v>HY</v>
      </c>
      <c r="S10" s="4" t="str">
        <f t="shared" si="6"/>
        <v>FRN</v>
      </c>
      <c r="T10" s="7">
        <f t="shared" ref="T10" ca="1" si="32">OFFSET($H10, 0, MATCH(N10,$B$1:$G$1, 0)-1)</f>
        <v>-1.5295531980034749E-2</v>
      </c>
      <c r="U10" s="7">
        <f t="shared" ref="U10" ca="1" si="33">OFFSET($H10, 0, MATCH(O10,$B$1:$G$1, 0)-1)</f>
        <v>-4.2966180801507825E-2</v>
      </c>
      <c r="V10" s="7">
        <f t="shared" ref="V10" ca="1" si="34">OFFSET($H10, 0, MATCH(P10,$B$1:$G$1, 0)-1)</f>
        <v>-1.3004773742498754E-3</v>
      </c>
      <c r="W10" s="7">
        <f t="shared" ref="W10" ca="1" si="35">OFFSET($H10, 0, MATCH(Q10,$B$1:$G$1, 0)-1)</f>
        <v>-3.9307984538194951E-2</v>
      </c>
      <c r="X10" s="7">
        <f t="shared" ref="X10" ca="1" si="36">OFFSET($H10, 0, MATCH(R10,$B$1:$G$1, 0)-1)</f>
        <v>-4.2640362498748141E-3</v>
      </c>
      <c r="Y10" s="7">
        <f t="shared" ref="Y10" ca="1" si="37">OFFSET($H10, 0, MATCH(S10,$B$1:$G$1, 0)-1)</f>
        <v>4.5080718854704216E-3</v>
      </c>
    </row>
    <row r="11" spans="1:25" x14ac:dyDescent="0.2">
      <c r="A11" s="5">
        <v>45658</v>
      </c>
      <c r="B11" s="4">
        <v>5</v>
      </c>
      <c r="C11" s="4">
        <v>4</v>
      </c>
      <c r="D11" s="4">
        <v>1</v>
      </c>
      <c r="E11" s="4">
        <v>3</v>
      </c>
      <c r="F11" s="4">
        <v>2</v>
      </c>
      <c r="G11" s="4">
        <v>6</v>
      </c>
      <c r="H11" s="6">
        <v>5.7999999999999996E-3</v>
      </c>
      <c r="I11" s="6">
        <v>6.7000000000000002E-3</v>
      </c>
      <c r="J11" s="6">
        <v>4.1000000000000003E-3</v>
      </c>
      <c r="K11" s="6">
        <v>1.37E-2</v>
      </c>
      <c r="L11" s="6">
        <v>2.9499999999999998E-2</v>
      </c>
      <c r="M11" s="6">
        <v>4.4000000000000003E-3</v>
      </c>
      <c r="N11" s="4" t="str">
        <f t="shared" si="1"/>
        <v>장기</v>
      </c>
      <c r="O11" s="4" t="str">
        <f t="shared" si="2"/>
        <v>CB</v>
      </c>
      <c r="P11" s="4" t="str">
        <f t="shared" si="3"/>
        <v>HY</v>
      </c>
      <c r="Q11" s="4" t="str">
        <f t="shared" si="4"/>
        <v>중기</v>
      </c>
      <c r="R11" s="4" t="str">
        <f t="shared" si="5"/>
        <v>단기</v>
      </c>
      <c r="S11" s="4" t="str">
        <f t="shared" si="6"/>
        <v>FRN</v>
      </c>
      <c r="T11" s="7">
        <f t="shared" ref="T11" ca="1" si="38">OFFSET($H11, 0, MATCH(N11,$B$1:$G$1, 0)-1)</f>
        <v>4.1000000000000003E-3</v>
      </c>
      <c r="U11" s="7">
        <f t="shared" ref="U11" ca="1" si="39">OFFSET($H11, 0, MATCH(O11,$B$1:$G$1, 0)-1)</f>
        <v>2.9499999999999998E-2</v>
      </c>
      <c r="V11" s="7">
        <f t="shared" ref="V11" ca="1" si="40">OFFSET($H11, 0, MATCH(P11,$B$1:$G$1, 0)-1)</f>
        <v>1.37E-2</v>
      </c>
      <c r="W11" s="7">
        <f t="shared" ref="W11" ca="1" si="41">OFFSET($H11, 0, MATCH(Q11,$B$1:$G$1, 0)-1)</f>
        <v>6.7000000000000002E-3</v>
      </c>
      <c r="X11" s="7">
        <f t="shared" ref="X11" ca="1" si="42">OFFSET($H11, 0, MATCH(R11,$B$1:$G$1, 0)-1)</f>
        <v>5.7999999999999996E-3</v>
      </c>
      <c r="Y11" s="7">
        <f t="shared" ref="Y11" ca="1" si="43">OFFSET($H11, 0, MATCH(S11,$B$1:$G$1, 0)-1)</f>
        <v>4.4000000000000003E-3</v>
      </c>
    </row>
    <row r="12" spans="1:25" x14ac:dyDescent="0.2">
      <c r="A12" s="5">
        <v>45689</v>
      </c>
      <c r="B12" s="4">
        <v>3</v>
      </c>
      <c r="C12" s="4">
        <v>2</v>
      </c>
      <c r="D12" s="4">
        <v>1</v>
      </c>
      <c r="E12" s="4">
        <v>5</v>
      </c>
      <c r="F12" s="4">
        <v>4</v>
      </c>
      <c r="G12" s="4">
        <v>6</v>
      </c>
      <c r="H12" s="6">
        <v>9.4463670000000007E-3</v>
      </c>
      <c r="I12" s="6">
        <v>1.9336801000000001E-2</v>
      </c>
      <c r="J12" s="6">
        <v>3.4162163000000002E-2</v>
      </c>
      <c r="K12" s="6">
        <v>6.7137289999999999E-3</v>
      </c>
      <c r="L12" s="6">
        <v>-1.2547552E-2</v>
      </c>
      <c r="M12" s="6">
        <v>4.2265430000000001E-3</v>
      </c>
      <c r="N12" s="4" t="str">
        <f t="shared" si="1"/>
        <v>장기</v>
      </c>
      <c r="O12" s="4" t="str">
        <f t="shared" si="2"/>
        <v>중기</v>
      </c>
      <c r="P12" s="4" t="str">
        <f t="shared" si="3"/>
        <v>단기</v>
      </c>
      <c r="Q12" s="4" t="str">
        <f t="shared" si="4"/>
        <v>CB</v>
      </c>
      <c r="R12" s="4" t="str">
        <f t="shared" si="5"/>
        <v>HY</v>
      </c>
      <c r="S12" s="4" t="str">
        <f t="shared" si="6"/>
        <v>FRN</v>
      </c>
      <c r="T12" s="7">
        <f t="shared" ref="T12" ca="1" si="44">OFFSET($H12, 0, MATCH(N12,$B$1:$G$1, 0)-1)</f>
        <v>3.4162163000000002E-2</v>
      </c>
      <c r="U12" s="7">
        <f t="shared" ref="U12" ca="1" si="45">OFFSET($H12, 0, MATCH(O12,$B$1:$G$1, 0)-1)</f>
        <v>1.9336801000000001E-2</v>
      </c>
      <c r="V12" s="7">
        <f t="shared" ref="V12" ca="1" si="46">OFFSET($H12, 0, MATCH(P12,$B$1:$G$1, 0)-1)</f>
        <v>9.4463670000000007E-3</v>
      </c>
      <c r="W12" s="7">
        <f t="shared" ref="W12" ca="1" si="47">OFFSET($H12, 0, MATCH(Q12,$B$1:$G$1, 0)-1)</f>
        <v>-1.2547552E-2</v>
      </c>
      <c r="X12" s="7">
        <f t="shared" ref="X12" ca="1" si="48">OFFSET($H12, 0, MATCH(R12,$B$1:$G$1, 0)-1)</f>
        <v>6.7137289999999999E-3</v>
      </c>
      <c r="Y12" s="7">
        <f t="shared" ref="Y12" ca="1" si="49">OFFSET($H12, 0, MATCH(S12,$B$1:$G$1, 0)-1)</f>
        <v>4.2265430000000001E-3</v>
      </c>
    </row>
    <row r="13" spans="1:25" x14ac:dyDescent="0.2">
      <c r="A13" s="5">
        <v>45717</v>
      </c>
      <c r="B13" s="4">
        <v>3</v>
      </c>
      <c r="C13" s="4">
        <v>2</v>
      </c>
      <c r="D13" s="4">
        <v>1</v>
      </c>
      <c r="E13" s="4">
        <v>6</v>
      </c>
      <c r="F13" s="4">
        <v>5</v>
      </c>
      <c r="G13" s="4">
        <v>4</v>
      </c>
      <c r="H13" s="6">
        <v>4.1811110000000004E-3</v>
      </c>
      <c r="I13" s="6">
        <v>7.3968600000000003E-4</v>
      </c>
      <c r="J13" s="6">
        <v>-1.4091329999999999E-2</v>
      </c>
      <c r="K13" s="6">
        <v>-1.0222566000000001E-2</v>
      </c>
      <c r="L13" s="6">
        <v>-2.8187982E-2</v>
      </c>
      <c r="M13" s="6">
        <v>3.7277539999999998E-3</v>
      </c>
      <c r="N13" s="4" t="str">
        <f t="shared" si="1"/>
        <v>장기</v>
      </c>
      <c r="O13" s="4" t="str">
        <f t="shared" si="2"/>
        <v>중기</v>
      </c>
      <c r="P13" s="4" t="str">
        <f t="shared" si="3"/>
        <v>단기</v>
      </c>
      <c r="Q13" s="4" t="str">
        <f t="shared" si="4"/>
        <v>FRN</v>
      </c>
      <c r="R13" s="4" t="str">
        <f t="shared" si="5"/>
        <v>CB</v>
      </c>
      <c r="S13" s="4" t="str">
        <f t="shared" si="6"/>
        <v>HY</v>
      </c>
      <c r="T13" s="7">
        <f t="shared" ref="T13" ca="1" si="50">OFFSET($H13, 0, MATCH(N13,$B$1:$G$1, 0)-1)</f>
        <v>-1.4091329999999999E-2</v>
      </c>
      <c r="U13" s="7">
        <f t="shared" ref="U13" ca="1" si="51">OFFSET($H13, 0, MATCH(O13,$B$1:$G$1, 0)-1)</f>
        <v>7.3968600000000003E-4</v>
      </c>
      <c r="V13" s="7">
        <f t="shared" ref="V13" ca="1" si="52">OFFSET($H13, 0, MATCH(P13,$B$1:$G$1, 0)-1)</f>
        <v>4.1811110000000004E-3</v>
      </c>
      <c r="W13" s="7">
        <f t="shared" ref="W13" ca="1" si="53">OFFSET($H13, 0, MATCH(Q13,$B$1:$G$1, 0)-1)</f>
        <v>3.7277539999999998E-3</v>
      </c>
      <c r="X13" s="7">
        <f t="shared" ref="X13" ca="1" si="54">OFFSET($H13, 0, MATCH(R13,$B$1:$G$1, 0)-1)</f>
        <v>-2.8187982E-2</v>
      </c>
      <c r="Y13" s="7">
        <f t="shared" ref="Y13" ca="1" si="55">OFFSET($H13, 0, MATCH(S13,$B$1:$G$1, 0)-1)</f>
        <v>-1.0222566000000001E-2</v>
      </c>
    </row>
    <row r="14" spans="1:25" x14ac:dyDescent="0.2">
      <c r="A14" s="5">
        <v>45748</v>
      </c>
      <c r="B14" s="4">
        <v>5</v>
      </c>
      <c r="C14" s="4">
        <v>3</v>
      </c>
      <c r="D14" s="4">
        <v>1</v>
      </c>
      <c r="E14" s="4">
        <v>4</v>
      </c>
      <c r="F14" s="4">
        <v>2</v>
      </c>
      <c r="G14" s="4">
        <v>6</v>
      </c>
      <c r="H14" s="6">
        <v>6.7556701265467645E-3</v>
      </c>
      <c r="I14" s="6">
        <v>4.4331683209568595E-3</v>
      </c>
      <c r="J14" s="6">
        <v>-1.2880991541082465E-2</v>
      </c>
      <c r="K14" s="6">
        <v>-2.0294678735244265E-4</v>
      </c>
      <c r="L14" s="6">
        <v>1.3883974929222109E-2</v>
      </c>
      <c r="M14" s="6">
        <v>1.5574457889060422E-3</v>
      </c>
      <c r="N14" s="4" t="str">
        <f t="shared" si="1"/>
        <v>장기</v>
      </c>
      <c r="O14" s="4" t="str">
        <f t="shared" si="2"/>
        <v>CB</v>
      </c>
      <c r="P14" s="4" t="str">
        <f t="shared" si="3"/>
        <v>중기</v>
      </c>
      <c r="Q14" s="4" t="str">
        <f t="shared" si="4"/>
        <v>HY</v>
      </c>
      <c r="R14" s="4" t="str">
        <f t="shared" si="5"/>
        <v>단기</v>
      </c>
      <c r="S14" s="4" t="str">
        <f t="shared" si="6"/>
        <v>FRN</v>
      </c>
      <c r="T14" s="7">
        <f t="shared" ref="T14" ca="1" si="56">OFFSET($H14, 0, MATCH(N14,$B$1:$G$1, 0)-1)</f>
        <v>-1.2880991541082465E-2</v>
      </c>
      <c r="U14" s="7">
        <f t="shared" ref="U14" ca="1" si="57">OFFSET($H14, 0, MATCH(O14,$B$1:$G$1, 0)-1)</f>
        <v>1.3883974929222109E-2</v>
      </c>
      <c r="V14" s="7">
        <f t="shared" ref="V14" ca="1" si="58">OFFSET($H14, 0, MATCH(P14,$B$1:$G$1, 0)-1)</f>
        <v>4.4331683209568595E-3</v>
      </c>
      <c r="W14" s="7">
        <f t="shared" ref="W14" ca="1" si="59">OFFSET($H14, 0, MATCH(Q14,$B$1:$G$1, 0)-1)</f>
        <v>-2.0294678735244265E-4</v>
      </c>
      <c r="X14" s="7">
        <f t="shared" ref="X14" ca="1" si="60">OFFSET($H14, 0, MATCH(R14,$B$1:$G$1, 0)-1)</f>
        <v>6.7556701265467645E-3</v>
      </c>
      <c r="Y14" s="7">
        <f t="shared" ref="Y14" ca="1" si="61">OFFSET($H14, 0, MATCH(S14,$B$1:$G$1, 0)-1)</f>
        <v>1.5574457889060422E-3</v>
      </c>
    </row>
    <row r="15" spans="1:25" x14ac:dyDescent="0.2">
      <c r="A15" s="5">
        <v>45778</v>
      </c>
      <c r="B15" s="4">
        <v>3</v>
      </c>
      <c r="C15" s="4">
        <v>2</v>
      </c>
      <c r="D15" s="4">
        <v>1</v>
      </c>
      <c r="E15" s="4">
        <v>5</v>
      </c>
      <c r="F15" s="4">
        <v>4</v>
      </c>
      <c r="G15" s="4">
        <v>6</v>
      </c>
      <c r="H15" s="6">
        <v>1.7895012033255497E-3</v>
      </c>
      <c r="I15" s="6">
        <v>2.2460699307043086E-3</v>
      </c>
      <c r="J15" s="6">
        <v>-4.5732526646148353E-3</v>
      </c>
      <c r="K15" s="6">
        <v>1.679633292981797E-2</v>
      </c>
      <c r="L15" s="6">
        <v>2.9356355361525699E-2</v>
      </c>
      <c r="M15" s="6">
        <v>5.5622009569378239E-3</v>
      </c>
      <c r="N15" s="4" t="str">
        <f t="shared" si="1"/>
        <v>장기</v>
      </c>
      <c r="O15" s="4" t="str">
        <f t="shared" si="2"/>
        <v>중기</v>
      </c>
      <c r="P15" s="4" t="str">
        <f t="shared" si="3"/>
        <v>단기</v>
      </c>
      <c r="Q15" s="4" t="str">
        <f t="shared" si="4"/>
        <v>CB</v>
      </c>
      <c r="R15" s="4" t="str">
        <f t="shared" si="5"/>
        <v>HY</v>
      </c>
      <c r="S15" s="4" t="str">
        <f t="shared" si="6"/>
        <v>FRN</v>
      </c>
      <c r="T15" s="7">
        <f t="shared" ref="T15" ca="1" si="62">OFFSET($H15, 0, MATCH(N15,$B$1:$G$1, 0)-1)</f>
        <v>-4.5732526646148353E-3</v>
      </c>
      <c r="U15" s="7">
        <f t="shared" ref="U15" ca="1" si="63">OFFSET($H15, 0, MATCH(O15,$B$1:$G$1, 0)-1)</f>
        <v>2.2460699307043086E-3</v>
      </c>
      <c r="V15" s="7">
        <f t="shared" ref="V15" ca="1" si="64">OFFSET($H15, 0, MATCH(P15,$B$1:$G$1, 0)-1)</f>
        <v>1.7895012033255497E-3</v>
      </c>
      <c r="W15" s="7">
        <f t="shared" ref="W15" ca="1" si="65">OFFSET($H15, 0, MATCH(Q15,$B$1:$G$1, 0)-1)</f>
        <v>2.9356355361525699E-2</v>
      </c>
      <c r="X15" s="7">
        <f t="shared" ref="X15" ca="1" si="66">OFFSET($H15, 0, MATCH(R15,$B$1:$G$1, 0)-1)</f>
        <v>1.679633292981797E-2</v>
      </c>
      <c r="Y15" s="7">
        <f t="shared" ref="Y15" ca="1" si="67">OFFSET($H15, 0, MATCH(S15,$B$1:$G$1, 0)-1)</f>
        <v>5.5622009569378239E-3</v>
      </c>
    </row>
    <row r="16" spans="1:25" x14ac:dyDescent="0.2">
      <c r="A16" s="5">
        <v>45809</v>
      </c>
      <c r="B16" s="4">
        <v>4</v>
      </c>
      <c r="C16" s="4">
        <v>5</v>
      </c>
      <c r="D16" s="4">
        <v>1</v>
      </c>
      <c r="E16" s="4">
        <v>3</v>
      </c>
      <c r="F16" s="4">
        <v>2</v>
      </c>
      <c r="G16" s="4">
        <v>6</v>
      </c>
      <c r="H16" s="6">
        <v>9.4095044006174966E-3</v>
      </c>
      <c r="I16" s="6">
        <v>1.9058742635648551E-2</v>
      </c>
      <c r="J16" s="6">
        <v>3.0199593394778068E-2</v>
      </c>
      <c r="K16" s="6">
        <v>1.8391814245216853E-2</v>
      </c>
      <c r="L16" s="6">
        <v>3.8350210275769792E-2</v>
      </c>
      <c r="M16" s="6">
        <v>4.8177005888301316E-3</v>
      </c>
      <c r="N16" s="4" t="str">
        <f t="shared" si="1"/>
        <v>장기</v>
      </c>
      <c r="O16" s="4" t="str">
        <f t="shared" si="2"/>
        <v>CB</v>
      </c>
      <c r="P16" s="4" t="str">
        <f t="shared" si="3"/>
        <v>HY</v>
      </c>
      <c r="Q16" s="4" t="str">
        <f t="shared" si="4"/>
        <v>단기</v>
      </c>
      <c r="R16" s="4" t="str">
        <f t="shared" si="5"/>
        <v>중기</v>
      </c>
      <c r="S16" s="4" t="str">
        <f t="shared" si="6"/>
        <v>FRN</v>
      </c>
      <c r="T16" s="7">
        <f t="shared" ref="T16" ca="1" si="68">OFFSET($H16, 0, MATCH(N16,$B$1:$G$1, 0)-1)</f>
        <v>3.0199593394778068E-2</v>
      </c>
      <c r="U16" s="7">
        <f t="shared" ref="U16" ca="1" si="69">OFFSET($H16, 0, MATCH(O16,$B$1:$G$1, 0)-1)</f>
        <v>3.8350210275769792E-2</v>
      </c>
      <c r="V16" s="7">
        <f t="shared" ref="V16" ca="1" si="70">OFFSET($H16, 0, MATCH(P16,$B$1:$G$1, 0)-1)</f>
        <v>1.8391814245216853E-2</v>
      </c>
      <c r="W16" s="7">
        <f t="shared" ref="W16" ca="1" si="71">OFFSET($H16, 0, MATCH(Q16,$B$1:$G$1, 0)-1)</f>
        <v>9.4095044006174966E-3</v>
      </c>
      <c r="X16" s="7">
        <f t="shared" ref="X16" ca="1" si="72">OFFSET($H16, 0, MATCH(R16,$B$1:$G$1, 0)-1)</f>
        <v>1.9058742635648551E-2</v>
      </c>
      <c r="Y16" s="7">
        <f t="shared" ref="Y16" ca="1" si="73">OFFSET($H16, 0, MATCH(S16,$B$1:$G$1, 0)-1)</f>
        <v>4.8177005888301316E-3</v>
      </c>
    </row>
    <row r="17" spans="1:25" x14ac:dyDescent="0.2">
      <c r="A17" s="5">
        <v>45839</v>
      </c>
      <c r="B17" s="4">
        <v>6</v>
      </c>
      <c r="C17" s="4">
        <v>4</v>
      </c>
      <c r="D17" s="4">
        <v>3</v>
      </c>
      <c r="E17" s="4">
        <v>2</v>
      </c>
      <c r="F17" s="4">
        <v>1</v>
      </c>
      <c r="G17" s="4">
        <v>5</v>
      </c>
      <c r="H17" s="6">
        <v>9.8442489550865098E-4</v>
      </c>
      <c r="I17" s="6">
        <v>1.6857603074116323E-3</v>
      </c>
      <c r="J17" s="6">
        <v>-6.7224209830685222E-4</v>
      </c>
      <c r="K17" s="6">
        <v>4.5086787610935097E-3</v>
      </c>
      <c r="L17" s="6">
        <v>2.8841683494337467E-2</v>
      </c>
      <c r="M17" s="6">
        <v>5.1497573102876615E-3</v>
      </c>
      <c r="N17" s="4" t="str">
        <f t="shared" si="1"/>
        <v>CB</v>
      </c>
      <c r="O17" s="4" t="str">
        <f t="shared" si="2"/>
        <v>HY</v>
      </c>
      <c r="P17" s="4" t="str">
        <f t="shared" si="3"/>
        <v>장기</v>
      </c>
      <c r="Q17" s="4" t="str">
        <f t="shared" si="4"/>
        <v>중기</v>
      </c>
      <c r="R17" s="4" t="str">
        <f t="shared" si="5"/>
        <v>FRN</v>
      </c>
      <c r="S17" s="4" t="str">
        <f t="shared" si="6"/>
        <v>단기</v>
      </c>
      <c r="T17" s="7">
        <f t="shared" ref="T17" ca="1" si="74">OFFSET($H17, 0, MATCH(N17,$B$1:$G$1, 0)-1)</f>
        <v>2.8841683494337467E-2</v>
      </c>
      <c r="U17" s="7">
        <f t="shared" ref="U17" ca="1" si="75">OFFSET($H17, 0, MATCH(O17,$B$1:$G$1, 0)-1)</f>
        <v>4.5086787610935097E-3</v>
      </c>
      <c r="V17" s="7">
        <f t="shared" ref="V17" ca="1" si="76">OFFSET($H17, 0, MATCH(P17,$B$1:$G$1, 0)-1)</f>
        <v>-6.7224209830685222E-4</v>
      </c>
      <c r="W17" s="7">
        <f t="shared" ref="W17" ca="1" si="77">OFFSET($H17, 0, MATCH(Q17,$B$1:$G$1, 0)-1)</f>
        <v>1.6857603074116323E-3</v>
      </c>
      <c r="X17" s="7">
        <f t="shared" ref="X17" ca="1" si="78">OFFSET($H17, 0, MATCH(R17,$B$1:$G$1, 0)-1)</f>
        <v>5.1497573102876615E-3</v>
      </c>
      <c r="Y17" s="7">
        <f t="shared" ref="Y17" ca="1" si="79">OFFSET($H17, 0, MATCH(S17,$B$1:$G$1, 0)-1)</f>
        <v>9.8442489550865098E-4</v>
      </c>
    </row>
    <row r="18" spans="1:25" x14ac:dyDescent="0.2">
      <c r="A18" s="5">
        <v>45870</v>
      </c>
      <c r="B18" s="4">
        <v>5</v>
      </c>
      <c r="C18" s="4">
        <v>6</v>
      </c>
      <c r="D18" s="4">
        <v>3</v>
      </c>
      <c r="E18" s="4">
        <v>1</v>
      </c>
      <c r="F18" s="4">
        <v>2</v>
      </c>
      <c r="G18" s="4">
        <v>4</v>
      </c>
      <c r="H18" s="6">
        <v>1.0825722609766997E-2</v>
      </c>
      <c r="I18" s="6">
        <v>1.3083066293825052E-2</v>
      </c>
      <c r="J18" s="6">
        <v>6.6722154446052784E-3</v>
      </c>
      <c r="K18" s="6">
        <v>1.2496673585608686E-2</v>
      </c>
      <c r="L18" s="6">
        <v>1.8687104725178427E-2</v>
      </c>
      <c r="M18" s="6">
        <v>4.35781167186855E-3</v>
      </c>
      <c r="N18" s="4" t="str">
        <f t="shared" si="1"/>
        <v>HY</v>
      </c>
      <c r="O18" s="4" t="str">
        <f t="shared" si="2"/>
        <v>CB</v>
      </c>
      <c r="P18" s="4" t="str">
        <f t="shared" si="3"/>
        <v>장기</v>
      </c>
      <c r="Q18" s="4" t="str">
        <f t="shared" si="4"/>
        <v>FRN</v>
      </c>
      <c r="R18" s="4" t="str">
        <f t="shared" si="5"/>
        <v>단기</v>
      </c>
      <c r="S18" s="4" t="str">
        <f t="shared" si="6"/>
        <v>중기</v>
      </c>
      <c r="T18" s="7">
        <f t="shared" ref="T18" ca="1" si="80">OFFSET($H18, 0, MATCH(N18,$B$1:$G$1, 0)-1)</f>
        <v>1.2496673585608686E-2</v>
      </c>
      <c r="U18" s="7">
        <f t="shared" ref="U18" ca="1" si="81">OFFSET($H18, 0, MATCH(O18,$B$1:$G$1, 0)-1)</f>
        <v>1.8687104725178427E-2</v>
      </c>
      <c r="V18" s="7">
        <f t="shared" ref="V18" ca="1" si="82">OFFSET($H18, 0, MATCH(P18,$B$1:$G$1, 0)-1)</f>
        <v>6.6722154446052784E-3</v>
      </c>
      <c r="W18" s="7">
        <f t="shared" ref="W18" ca="1" si="83">OFFSET($H18, 0, MATCH(Q18,$B$1:$G$1, 0)-1)</f>
        <v>4.35781167186855E-3</v>
      </c>
      <c r="X18" s="7">
        <f t="shared" ref="X18" ca="1" si="84">OFFSET($H18, 0, MATCH(R18,$B$1:$G$1, 0)-1)</f>
        <v>1.0825722609766997E-2</v>
      </c>
      <c r="Y18" s="7">
        <f t="shared" ref="Y18" ca="1" si="85">OFFSET($H18, 0, MATCH(S18,$B$1:$G$1, 0)-1)</f>
        <v>1.3083066293825052E-2</v>
      </c>
    </row>
    <row r="19" spans="1:25" x14ac:dyDescent="0.2">
      <c r="A19" s="5">
        <v>45901</v>
      </c>
      <c r="B19" s="4">
        <v>0.37074915000000003</v>
      </c>
      <c r="C19" s="4">
        <v>0.44289705000000001</v>
      </c>
      <c r="D19" s="4">
        <v>0.53596619999999995</v>
      </c>
      <c r="E19" s="4">
        <v>0.51049739999999999</v>
      </c>
      <c r="F19" s="4">
        <v>0.58346410000000004</v>
      </c>
      <c r="G19" s="4">
        <v>0.46056414000000001</v>
      </c>
      <c r="N19" s="4" t="str">
        <f>INDEX($B$1:$G$1, MATCH(LARGE($B19:$G19, 1), $B19:$G19, 0))</f>
        <v>CB</v>
      </c>
      <c r="O19" s="4" t="str">
        <f>INDEX($B$1:$G$1, MATCH(LARGE($B19:$G19, 2), $B19:$G19, 0))</f>
        <v>장기</v>
      </c>
      <c r="P19" s="4" t="str">
        <f>INDEX($B$1:$G$1, MATCH(LARGE($B19:$G19, 3), $B19:$G19, 0))</f>
        <v>HY</v>
      </c>
      <c r="Q19" s="4" t="str">
        <f>INDEX($B$1:$G$1, MATCH(LARGE($B19:$G19, 4), $B19:$G19, 0))</f>
        <v>FRN</v>
      </c>
      <c r="R19" s="4" t="str">
        <f>INDEX($B$1:$G$1, MATCH(LARGE($B19:$G19, 5), $B19:$G19, 0))</f>
        <v>중기</v>
      </c>
      <c r="S19" s="4" t="str">
        <f>INDEX($B$1:$G$1, MATCH(LARGE($B19:$G19, 6), $B19:$G19, 0))</f>
        <v>단기</v>
      </c>
      <c r="T19" s="3">
        <f ca="1">OFFSET($B19, 0, MATCH(N19,$B$1:$G$1, 0)-1)</f>
        <v>0.58346410000000004</v>
      </c>
      <c r="U19" s="3">
        <f t="shared" ref="U19" ca="1" si="86">OFFSET($B19, 0, MATCH(O19,$B$1:$G$1, 0)-1)</f>
        <v>0.53596619999999995</v>
      </c>
      <c r="V19" s="3">
        <f t="shared" ref="V19" ca="1" si="87">OFFSET($B19, 0, MATCH(P19,$B$1:$G$1, 0)-1)</f>
        <v>0.51049739999999999</v>
      </c>
      <c r="W19" s="3">
        <f t="shared" ref="W19" ca="1" si="88">OFFSET($B19, 0, MATCH(Q19,$B$1:$G$1, 0)-1)</f>
        <v>0.46056414000000001</v>
      </c>
      <c r="X19" s="3">
        <f t="shared" ref="X19" ca="1" si="89">OFFSET($B19, 0, MATCH(R19,$B$1:$G$1, 0)-1)</f>
        <v>0.44289705000000001</v>
      </c>
      <c r="Y19" s="3">
        <f t="shared" ref="Y19" ca="1" si="90">OFFSET($B19, 0, MATCH(S19,$B$1:$G$1, 0)-1)</f>
        <v>0.37074915000000003</v>
      </c>
    </row>
    <row r="28" spans="1:25" ht="16.5" x14ac:dyDescent="0.2">
      <c r="E28" s="13"/>
    </row>
    <row r="29" spans="1:25" ht="16.5" x14ac:dyDescent="0.2">
      <c r="E29" s="13"/>
    </row>
    <row r="30" spans="1:25" ht="16.5" x14ac:dyDescent="0.2">
      <c r="E30" s="13"/>
    </row>
    <row r="31" spans="1:25" ht="16.5" x14ac:dyDescent="0.2">
      <c r="E31" s="13"/>
      <c r="J31" s="13"/>
    </row>
    <row r="32" spans="1:25" ht="16.5" x14ac:dyDescent="0.2">
      <c r="E32" s="13"/>
      <c r="J32" s="13"/>
    </row>
    <row r="33" spans="5:10" ht="16.5" x14ac:dyDescent="0.2">
      <c r="E33" s="13"/>
      <c r="J33" s="13"/>
    </row>
    <row r="34" spans="5:10" ht="16.5" x14ac:dyDescent="0.2">
      <c r="J34" s="13"/>
    </row>
    <row r="35" spans="5:10" ht="16.5" x14ac:dyDescent="0.2">
      <c r="J35" s="13"/>
    </row>
    <row r="36" spans="5:10" ht="16.5" x14ac:dyDescent="0.2">
      <c r="J36" s="13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9"/>
  <sheetViews>
    <sheetView tabSelected="1" workbookViewId="0">
      <selection activeCell="G33" sqref="G33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9" x14ac:dyDescent="0.2">
      <c r="A1" s="4" t="s">
        <v>0</v>
      </c>
      <c r="B1" s="4" t="s">
        <v>45</v>
      </c>
      <c r="C1" s="4" t="s">
        <v>46</v>
      </c>
      <c r="D1" s="4" t="s">
        <v>41</v>
      </c>
      <c r="E1" s="4" t="s">
        <v>40</v>
      </c>
      <c r="F1" s="4" t="s">
        <v>47</v>
      </c>
      <c r="G1" s="4" t="s">
        <v>43</v>
      </c>
      <c r="H1" s="4" t="s">
        <v>44</v>
      </c>
      <c r="I1" s="7" t="s">
        <v>27</v>
      </c>
      <c r="J1" s="7" t="s">
        <v>28</v>
      </c>
      <c r="K1" s="7" t="s">
        <v>3</v>
      </c>
      <c r="L1" s="7" t="s">
        <v>4</v>
      </c>
      <c r="M1" s="7" t="s">
        <v>5</v>
      </c>
      <c r="N1" s="7" t="s">
        <v>6</v>
      </c>
      <c r="O1" s="4" t="s">
        <v>39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9</v>
      </c>
      <c r="X1" s="4" t="s">
        <v>10</v>
      </c>
      <c r="Y1" s="4" t="s">
        <v>11</v>
      </c>
      <c r="Z1" s="4" t="s">
        <v>12</v>
      </c>
      <c r="AA1" s="4" t="s">
        <v>13</v>
      </c>
      <c r="AB1" s="4" t="s">
        <v>14</v>
      </c>
      <c r="AC1" s="4" t="s">
        <v>15</v>
      </c>
    </row>
    <row r="2" spans="1:29" x14ac:dyDescent="0.2">
      <c r="A2" s="5">
        <v>45383</v>
      </c>
      <c r="B2" s="4">
        <v>2</v>
      </c>
      <c r="C2" s="4">
        <v>3</v>
      </c>
      <c r="D2" s="4">
        <v>4</v>
      </c>
      <c r="E2" s="4">
        <v>7</v>
      </c>
      <c r="F2" s="4">
        <v>5</v>
      </c>
      <c r="G2" s="4">
        <v>6</v>
      </c>
      <c r="H2" s="4">
        <v>1</v>
      </c>
      <c r="I2" s="6">
        <v>-3.7994193340262772E-3</v>
      </c>
      <c r="J2" s="6">
        <v>-1.7880113197838887E-2</v>
      </c>
      <c r="K2" s="6">
        <v>-3.1547864602557651E-2</v>
      </c>
      <c r="L2" s="6">
        <v>-5.3671208255656411E-2</v>
      </c>
      <c r="M2" s="6">
        <v>-6.6060841511409896E-2</v>
      </c>
      <c r="N2" s="6">
        <v>-1.2384860214661786E-2</v>
      </c>
      <c r="O2" s="6">
        <v>-1.6861953532216201E-2</v>
      </c>
      <c r="P2" s="4" t="str">
        <f>INDEX($B$1:$H$1, MATCH(SMALL($B2:$H2, 1), $B2:$H2, 0))</f>
        <v>TIPS</v>
      </c>
      <c r="Q2" s="4" t="str">
        <f>INDEX($B$1:$H$1, MATCH(SMALL($B2:$H2, 2), $B2:$H2, 0))</f>
        <v>초단기</v>
      </c>
      <c r="R2" s="4" t="str">
        <f>INDEX($B$1:$H$1, MATCH(SMALL($B2:$H2, 3), $B2:$H2, 0))</f>
        <v>중단기</v>
      </c>
      <c r="S2" s="4" t="str">
        <f>INDEX($B$1:$H$1, MATCH(SMALL($B2:$H2, 4), $B2:$H2, 0))</f>
        <v>중기</v>
      </c>
      <c r="T2" s="4" t="str">
        <f>INDEX($B$1:$H$1, MATCH(SMALL($B2:$H2, 5), $B2:$H2, 0))</f>
        <v>초장기</v>
      </c>
      <c r="U2" s="4" t="str">
        <f>INDEX($B$1:$H$1, MATCH(SMALL($B2:$H2, 6), $B2:$H2, 0))</f>
        <v>지방정부</v>
      </c>
      <c r="V2" s="4" t="str">
        <f>INDEX($B$1:$H$1, MATCH(SMALL($B2:$H2, 7), $B2:$H2, 0))</f>
        <v>장기</v>
      </c>
      <c r="W2" s="7">
        <f ca="1">OFFSET($I2, 0, MATCH(P2,$B$1:$H$1, 0)-1)</f>
        <v>-1.6861953532216201E-2</v>
      </c>
      <c r="X2" s="7">
        <f t="shared" ref="X2:X5" ca="1" si="0">OFFSET($I2, 0, MATCH(Q2,$B$1:$H$1, 0)-1)</f>
        <v>-3.7994193340262772E-3</v>
      </c>
      <c r="Y2" s="7">
        <f t="shared" ref="Y2:Y5" ca="1" si="1">OFFSET($I2, 0, MATCH(R2,$B$1:$H$1, 0)-1)</f>
        <v>-1.7880113197838887E-2</v>
      </c>
      <c r="Z2" s="7">
        <f t="shared" ref="Z2:Z5" ca="1" si="2">OFFSET($I2, 0, MATCH(S2,$B$1:$H$1, 0)-1)</f>
        <v>-3.1547864602557651E-2</v>
      </c>
      <c r="AA2" s="7">
        <f t="shared" ref="AA2:AA5" ca="1" si="3">OFFSET($I2, 0, MATCH(T2,$B$1:$H$1, 0)-1)</f>
        <v>-6.6060841511409896E-2</v>
      </c>
      <c r="AB2" s="7">
        <f t="shared" ref="AB2:AC5" ca="1" si="4">OFFSET($I2, 0, MATCH(U2,$B$1:$H$1, 0)-1)</f>
        <v>-1.2384860214661786E-2</v>
      </c>
      <c r="AC2" s="7">
        <f ca="1">OFFSET($I2, 0, MATCH(V2,$B$1:$H$1, 0)-1)</f>
        <v>-5.3671208255656411E-2</v>
      </c>
    </row>
    <row r="3" spans="1:29" x14ac:dyDescent="0.2">
      <c r="A3" s="5">
        <v>45413</v>
      </c>
      <c r="B3" s="4">
        <v>1</v>
      </c>
      <c r="C3" s="4">
        <v>7</v>
      </c>
      <c r="D3" s="4">
        <v>6</v>
      </c>
      <c r="E3" s="4">
        <v>4</v>
      </c>
      <c r="F3" s="4">
        <v>3</v>
      </c>
      <c r="G3" s="4">
        <v>2</v>
      </c>
      <c r="H3" s="4">
        <v>5</v>
      </c>
      <c r="I3" s="6">
        <v>7.0521354297843342E-3</v>
      </c>
      <c r="J3" s="6">
        <v>1.3123772102161091E-2</v>
      </c>
      <c r="K3" s="6">
        <v>1.8092547753564725E-2</v>
      </c>
      <c r="L3" s="6">
        <v>2.7548121349840526E-2</v>
      </c>
      <c r="M3" s="6">
        <v>2.9298994429574066E-2</v>
      </c>
      <c r="N3" s="6">
        <v>-2.9335750937552474E-3</v>
      </c>
      <c r="O3" s="6">
        <v>1.7178252433660113E-2</v>
      </c>
      <c r="P3" s="4" t="str">
        <f t="shared" ref="P3:P18" si="5">INDEX($B$1:$H$1, MATCH(SMALL($B3:$H3, 1), $B3:$H3, 0))</f>
        <v>초단기</v>
      </c>
      <c r="Q3" s="4" t="str">
        <f t="shared" ref="Q3:Q18" si="6">INDEX($B$1:$H$1, MATCH(SMALL($B3:$H3, 2), $B3:$H3, 0))</f>
        <v>지방정부</v>
      </c>
      <c r="R3" s="4" t="str">
        <f t="shared" ref="R3:R18" si="7">INDEX($B$1:$H$1, MATCH(SMALL($B3:$H3, 3), $B3:$H3, 0))</f>
        <v>초장기</v>
      </c>
      <c r="S3" s="4" t="str">
        <f t="shared" ref="S3:S18" si="8">INDEX($B$1:$H$1, MATCH(SMALL($B3:$H3, 4), $B3:$H3, 0))</f>
        <v>장기</v>
      </c>
      <c r="T3" s="4" t="str">
        <f t="shared" ref="T3:T18" si="9">INDEX($B$1:$H$1, MATCH(SMALL($B3:$H3, 5), $B3:$H3, 0))</f>
        <v>TIPS</v>
      </c>
      <c r="U3" s="4" t="str">
        <f t="shared" ref="U3:U18" si="10">INDEX($B$1:$H$1, MATCH(SMALL($B3:$H3, 6), $B3:$H3, 0))</f>
        <v>중기</v>
      </c>
      <c r="V3" s="4" t="str">
        <f t="shared" ref="V3:V18" si="11">INDEX($B$1:$H$1, MATCH(SMALL($B3:$H3, 7), $B3:$H3, 0))</f>
        <v>중단기</v>
      </c>
      <c r="W3" s="7">
        <f t="shared" ref="W3:W5" ca="1" si="12">OFFSET($I3, 0, MATCH(P3,$B$1:$H$1, 0)-1)</f>
        <v>7.0521354297843342E-3</v>
      </c>
      <c r="X3" s="7">
        <f t="shared" ca="1" si="0"/>
        <v>-2.9335750937552474E-3</v>
      </c>
      <c r="Y3" s="7">
        <f t="shared" ca="1" si="1"/>
        <v>2.9298994429574066E-2</v>
      </c>
      <c r="Z3" s="7">
        <f t="shared" ca="1" si="2"/>
        <v>2.7548121349840526E-2</v>
      </c>
      <c r="AA3" s="7">
        <f t="shared" ca="1" si="3"/>
        <v>1.7178252433660113E-2</v>
      </c>
      <c r="AB3" s="7">
        <f t="shared" ca="1" si="4"/>
        <v>1.8092547753564725E-2</v>
      </c>
      <c r="AC3" s="7">
        <f t="shared" ca="1" si="4"/>
        <v>1.3123772102161091E-2</v>
      </c>
    </row>
    <row r="4" spans="1:29" x14ac:dyDescent="0.2">
      <c r="A4" s="5">
        <v>45444</v>
      </c>
      <c r="B4" s="4">
        <v>2</v>
      </c>
      <c r="C4" s="4">
        <v>5</v>
      </c>
      <c r="D4" s="4">
        <v>3</v>
      </c>
      <c r="E4" s="4">
        <v>7</v>
      </c>
      <c r="F4" s="4">
        <v>1</v>
      </c>
      <c r="G4" s="4">
        <v>4</v>
      </c>
      <c r="H4" s="4">
        <v>6</v>
      </c>
      <c r="I4" s="6">
        <v>5.7999999999999996E-3</v>
      </c>
      <c r="J4" s="6">
        <v>9.9000000000000008E-3</v>
      </c>
      <c r="K4" s="6">
        <v>1.2699999999999999E-2</v>
      </c>
      <c r="L4" s="6">
        <v>1.4800000000000001E-2</v>
      </c>
      <c r="M4" s="6">
        <v>1.78E-2</v>
      </c>
      <c r="N4" s="6">
        <v>1.5299999999999999E-2</v>
      </c>
      <c r="O4" s="6">
        <v>7.7999999999999996E-3</v>
      </c>
      <c r="P4" s="4" t="str">
        <f t="shared" si="5"/>
        <v>초장기</v>
      </c>
      <c r="Q4" s="4" t="str">
        <f t="shared" si="6"/>
        <v>초단기</v>
      </c>
      <c r="R4" s="4" t="str">
        <f t="shared" si="7"/>
        <v>중기</v>
      </c>
      <c r="S4" s="4" t="str">
        <f t="shared" si="8"/>
        <v>지방정부</v>
      </c>
      <c r="T4" s="4" t="str">
        <f t="shared" si="9"/>
        <v>중단기</v>
      </c>
      <c r="U4" s="4" t="str">
        <f t="shared" si="10"/>
        <v>TIPS</v>
      </c>
      <c r="V4" s="4" t="str">
        <f t="shared" si="11"/>
        <v>장기</v>
      </c>
      <c r="W4" s="7">
        <f t="shared" ca="1" si="12"/>
        <v>1.78E-2</v>
      </c>
      <c r="X4" s="7">
        <f t="shared" ca="1" si="0"/>
        <v>5.7999999999999996E-3</v>
      </c>
      <c r="Y4" s="7">
        <f t="shared" ca="1" si="1"/>
        <v>1.2699999999999999E-2</v>
      </c>
      <c r="Z4" s="7">
        <f t="shared" ca="1" si="2"/>
        <v>1.5299999999999999E-2</v>
      </c>
      <c r="AA4" s="7">
        <f t="shared" ca="1" si="3"/>
        <v>9.9000000000000008E-3</v>
      </c>
      <c r="AB4" s="7">
        <f t="shared" ca="1" si="4"/>
        <v>7.7999999999999996E-3</v>
      </c>
      <c r="AC4" s="7">
        <f t="shared" ca="1" si="4"/>
        <v>1.4800000000000001E-2</v>
      </c>
    </row>
    <row r="5" spans="1:29" x14ac:dyDescent="0.2">
      <c r="A5" s="5">
        <v>45474</v>
      </c>
      <c r="B5" s="4">
        <v>2</v>
      </c>
      <c r="C5" s="4">
        <v>3</v>
      </c>
      <c r="D5" s="4">
        <v>5</v>
      </c>
      <c r="E5" s="4">
        <v>7</v>
      </c>
      <c r="F5" s="4">
        <v>6</v>
      </c>
      <c r="G5" s="4">
        <v>1</v>
      </c>
      <c r="H5" s="4">
        <v>4</v>
      </c>
      <c r="I5" s="6">
        <v>1.17E-2</v>
      </c>
      <c r="J5" s="6">
        <v>2.18E-2</v>
      </c>
      <c r="K5" s="6">
        <v>2.8899999999999999E-2</v>
      </c>
      <c r="L5" s="6">
        <v>3.5499999999999997E-2</v>
      </c>
      <c r="M5" s="6">
        <v>3.5900000000000001E-2</v>
      </c>
      <c r="N5" s="6">
        <v>9.1000000000000004E-3</v>
      </c>
      <c r="O5" s="6">
        <v>1.78E-2</v>
      </c>
      <c r="P5" s="4" t="str">
        <f t="shared" si="5"/>
        <v>지방정부</v>
      </c>
      <c r="Q5" s="4" t="str">
        <f t="shared" si="6"/>
        <v>초단기</v>
      </c>
      <c r="R5" s="4" t="str">
        <f t="shared" si="7"/>
        <v>중단기</v>
      </c>
      <c r="S5" s="4" t="str">
        <f t="shared" si="8"/>
        <v>TIPS</v>
      </c>
      <c r="T5" s="4" t="str">
        <f t="shared" si="9"/>
        <v>중기</v>
      </c>
      <c r="U5" s="4" t="str">
        <f t="shared" si="10"/>
        <v>초장기</v>
      </c>
      <c r="V5" s="4" t="str">
        <f t="shared" si="11"/>
        <v>장기</v>
      </c>
      <c r="W5" s="7">
        <f t="shared" ca="1" si="12"/>
        <v>9.1000000000000004E-3</v>
      </c>
      <c r="X5" s="7">
        <f t="shared" ca="1" si="0"/>
        <v>1.17E-2</v>
      </c>
      <c r="Y5" s="7">
        <f t="shared" ca="1" si="1"/>
        <v>2.18E-2</v>
      </c>
      <c r="Z5" s="7">
        <f t="shared" ca="1" si="2"/>
        <v>1.78E-2</v>
      </c>
      <c r="AA5" s="7">
        <f t="shared" ca="1" si="3"/>
        <v>2.8899999999999999E-2</v>
      </c>
      <c r="AB5" s="7">
        <f t="shared" ca="1" si="4"/>
        <v>3.5900000000000001E-2</v>
      </c>
      <c r="AC5" s="7">
        <f t="shared" ca="1" si="4"/>
        <v>3.5499999999999997E-2</v>
      </c>
    </row>
    <row r="6" spans="1:29" x14ac:dyDescent="0.2">
      <c r="A6" s="5">
        <v>45505</v>
      </c>
      <c r="B6" s="4">
        <v>4</v>
      </c>
      <c r="C6" s="4">
        <v>7</v>
      </c>
      <c r="D6" s="4">
        <v>5</v>
      </c>
      <c r="E6" s="4">
        <v>2</v>
      </c>
      <c r="F6" s="4">
        <v>1</v>
      </c>
      <c r="G6" s="4">
        <v>3</v>
      </c>
      <c r="H6" s="4">
        <v>6</v>
      </c>
      <c r="I6" s="6">
        <v>8.9999999999999993E-3</v>
      </c>
      <c r="J6" s="6">
        <v>1.17E-2</v>
      </c>
      <c r="K6" s="6">
        <v>1.4E-2</v>
      </c>
      <c r="L6" s="6">
        <v>1.7299999999999999E-2</v>
      </c>
      <c r="M6" s="6">
        <v>2.2599999999999999E-2</v>
      </c>
      <c r="N6" s="6">
        <v>7.9000000000000008E-3</v>
      </c>
      <c r="O6" s="6">
        <v>7.7999999999999996E-3</v>
      </c>
      <c r="P6" s="4" t="str">
        <f t="shared" si="5"/>
        <v>초장기</v>
      </c>
      <c r="Q6" s="4" t="str">
        <f t="shared" si="6"/>
        <v>장기</v>
      </c>
      <c r="R6" s="4" t="str">
        <f t="shared" si="7"/>
        <v>지방정부</v>
      </c>
      <c r="S6" s="4" t="str">
        <f t="shared" si="8"/>
        <v>초단기</v>
      </c>
      <c r="T6" s="4" t="str">
        <f t="shared" si="9"/>
        <v>중기</v>
      </c>
      <c r="U6" s="4" t="str">
        <f t="shared" si="10"/>
        <v>TIPS</v>
      </c>
      <c r="V6" s="4" t="str">
        <f t="shared" si="11"/>
        <v>중단기</v>
      </c>
      <c r="W6" s="7">
        <f t="shared" ref="W6" ca="1" si="13">OFFSET($I6, 0, MATCH(P6,$B$1:$H$1, 0)-1)</f>
        <v>2.2599999999999999E-2</v>
      </c>
      <c r="X6" s="7">
        <f t="shared" ref="X6" ca="1" si="14">OFFSET($I6, 0, MATCH(Q6,$B$1:$H$1, 0)-1)</f>
        <v>1.7299999999999999E-2</v>
      </c>
      <c r="Y6" s="7">
        <f t="shared" ref="Y6" ca="1" si="15">OFFSET($I6, 0, MATCH(R6,$B$1:$H$1, 0)-1)</f>
        <v>7.9000000000000008E-3</v>
      </c>
      <c r="Z6" s="7">
        <f t="shared" ref="Z6" ca="1" si="16">OFFSET($I6, 0, MATCH(S6,$B$1:$H$1, 0)-1)</f>
        <v>8.9999999999999993E-3</v>
      </c>
      <c r="AA6" s="7">
        <f t="shared" ref="AA6" ca="1" si="17">OFFSET($I6, 0, MATCH(T6,$B$1:$H$1, 0)-1)</f>
        <v>1.4E-2</v>
      </c>
      <c r="AB6" s="7">
        <f t="shared" ref="AB6" ca="1" si="18">OFFSET($I6, 0, MATCH(U6,$B$1:$H$1, 0)-1)</f>
        <v>7.7999999999999996E-3</v>
      </c>
      <c r="AC6" s="7">
        <f t="shared" ref="AC6" ca="1" si="19">OFFSET($I6, 0, MATCH(V6,$B$1:$H$1, 0)-1)</f>
        <v>1.17E-2</v>
      </c>
    </row>
    <row r="7" spans="1:29" x14ac:dyDescent="0.2">
      <c r="A7" s="5">
        <v>45536</v>
      </c>
      <c r="B7" s="4">
        <v>1</v>
      </c>
      <c r="C7" s="4">
        <v>2</v>
      </c>
      <c r="D7" s="4">
        <v>4</v>
      </c>
      <c r="E7" s="4">
        <v>7</v>
      </c>
      <c r="F7" s="4">
        <v>6</v>
      </c>
      <c r="G7" s="4">
        <v>5</v>
      </c>
      <c r="H7" s="4">
        <v>3</v>
      </c>
      <c r="I7" s="6">
        <v>8.0999999999999996E-3</v>
      </c>
      <c r="J7" s="6">
        <v>1.06E-2</v>
      </c>
      <c r="K7" s="6">
        <v>1.35E-2</v>
      </c>
      <c r="L7" s="6">
        <v>2.1700000000000001E-2</v>
      </c>
      <c r="M7" s="6">
        <v>1.9099999999999999E-2</v>
      </c>
      <c r="N7" s="6">
        <v>9.9000000000000008E-3</v>
      </c>
      <c r="O7" s="6">
        <v>1.4999999999999999E-2</v>
      </c>
      <c r="P7" s="4" t="str">
        <f t="shared" si="5"/>
        <v>초단기</v>
      </c>
      <c r="Q7" s="4" t="str">
        <f t="shared" si="6"/>
        <v>중단기</v>
      </c>
      <c r="R7" s="4" t="str">
        <f t="shared" si="7"/>
        <v>TIPS</v>
      </c>
      <c r="S7" s="4" t="str">
        <f t="shared" si="8"/>
        <v>중기</v>
      </c>
      <c r="T7" s="4" t="str">
        <f t="shared" si="9"/>
        <v>지방정부</v>
      </c>
      <c r="U7" s="4" t="str">
        <f t="shared" si="10"/>
        <v>초장기</v>
      </c>
      <c r="V7" s="4" t="str">
        <f t="shared" si="11"/>
        <v>장기</v>
      </c>
      <c r="W7" s="7">
        <f t="shared" ref="W7" ca="1" si="20">OFFSET($I7, 0, MATCH(P7,$B$1:$H$1, 0)-1)</f>
        <v>8.0999999999999996E-3</v>
      </c>
      <c r="X7" s="7">
        <f t="shared" ref="X7" ca="1" si="21">OFFSET($I7, 0, MATCH(Q7,$B$1:$H$1, 0)-1)</f>
        <v>1.06E-2</v>
      </c>
      <c r="Y7" s="7">
        <f t="shared" ref="Y7" ca="1" si="22">OFFSET($I7, 0, MATCH(R7,$B$1:$H$1, 0)-1)</f>
        <v>1.4999999999999999E-2</v>
      </c>
      <c r="Z7" s="7">
        <f t="shared" ref="Z7" ca="1" si="23">OFFSET($I7, 0, MATCH(S7,$B$1:$H$1, 0)-1)</f>
        <v>1.35E-2</v>
      </c>
      <c r="AA7" s="7">
        <f t="shared" ref="AA7" ca="1" si="24">OFFSET($I7, 0, MATCH(T7,$B$1:$H$1, 0)-1)</f>
        <v>9.9000000000000008E-3</v>
      </c>
      <c r="AB7" s="7">
        <f t="shared" ref="AB7" ca="1" si="25">OFFSET($I7, 0, MATCH(U7,$B$1:$H$1, 0)-1)</f>
        <v>1.9099999999999999E-2</v>
      </c>
      <c r="AC7" s="7">
        <f t="shared" ref="AC7" ca="1" si="26">OFFSET($I7, 0, MATCH(V7,$B$1:$H$1, 0)-1)</f>
        <v>2.1700000000000001E-2</v>
      </c>
    </row>
    <row r="8" spans="1:29" x14ac:dyDescent="0.2">
      <c r="A8" s="5">
        <v>45566</v>
      </c>
      <c r="B8" s="4">
        <v>1</v>
      </c>
      <c r="C8" s="4">
        <v>2</v>
      </c>
      <c r="D8" s="4">
        <v>5</v>
      </c>
      <c r="E8" s="4">
        <v>7</v>
      </c>
      <c r="F8" s="4">
        <v>6</v>
      </c>
      <c r="G8" s="4">
        <v>4</v>
      </c>
      <c r="H8" s="4">
        <v>3</v>
      </c>
      <c r="I8" s="6">
        <v>-6.0752499999999999E-3</v>
      </c>
      <c r="J8" s="6">
        <v>-2.1345422999999999E-2</v>
      </c>
      <c r="K8" s="6">
        <v>-3.3358012999999999E-2</v>
      </c>
      <c r="L8" s="6">
        <v>-4.9273731000000001E-2</v>
      </c>
      <c r="M8" s="6">
        <v>-5.414741E-2</v>
      </c>
      <c r="N8" s="6">
        <v>-1.4581078000000001E-2</v>
      </c>
      <c r="O8" s="6">
        <v>-1.7940283000000001E-2</v>
      </c>
      <c r="P8" s="4" t="str">
        <f t="shared" si="5"/>
        <v>초단기</v>
      </c>
      <c r="Q8" s="4" t="str">
        <f t="shared" si="6"/>
        <v>중단기</v>
      </c>
      <c r="R8" s="4" t="str">
        <f t="shared" si="7"/>
        <v>TIPS</v>
      </c>
      <c r="S8" s="4" t="str">
        <f t="shared" si="8"/>
        <v>지방정부</v>
      </c>
      <c r="T8" s="4" t="str">
        <f t="shared" si="9"/>
        <v>중기</v>
      </c>
      <c r="U8" s="4" t="str">
        <f t="shared" si="10"/>
        <v>초장기</v>
      </c>
      <c r="V8" s="4" t="str">
        <f t="shared" si="11"/>
        <v>장기</v>
      </c>
      <c r="W8" s="7">
        <f t="shared" ref="W8" ca="1" si="27">OFFSET($I8, 0, MATCH(P8,$B$1:$H$1, 0)-1)</f>
        <v>-6.0752499999999999E-3</v>
      </c>
      <c r="X8" s="7">
        <f t="shared" ref="X8" ca="1" si="28">OFFSET($I8, 0, MATCH(Q8,$B$1:$H$1, 0)-1)</f>
        <v>-2.1345422999999999E-2</v>
      </c>
      <c r="Y8" s="7">
        <f t="shared" ref="Y8" ca="1" si="29">OFFSET($I8, 0, MATCH(R8,$B$1:$H$1, 0)-1)</f>
        <v>-1.7940283000000001E-2</v>
      </c>
      <c r="Z8" s="7">
        <f t="shared" ref="Z8" ca="1" si="30">OFFSET($I8, 0, MATCH(S8,$B$1:$H$1, 0)-1)</f>
        <v>-1.4581078000000001E-2</v>
      </c>
      <c r="AA8" s="7">
        <f t="shared" ref="AA8" ca="1" si="31">OFFSET($I8, 0, MATCH(T8,$B$1:$H$1, 0)-1)</f>
        <v>-3.3358012999999999E-2</v>
      </c>
      <c r="AB8" s="7">
        <f t="shared" ref="AB8" ca="1" si="32">OFFSET($I8, 0, MATCH(U8,$B$1:$H$1, 0)-1)</f>
        <v>-5.414741E-2</v>
      </c>
      <c r="AC8" s="7">
        <f t="shared" ref="AC8" ca="1" si="33">OFFSET($I8, 0, MATCH(V8,$B$1:$H$1, 0)-1)</f>
        <v>-4.9273731000000001E-2</v>
      </c>
    </row>
    <row r="9" spans="1:29" x14ac:dyDescent="0.2">
      <c r="A9" s="5">
        <v>45597</v>
      </c>
      <c r="B9" s="4">
        <v>6</v>
      </c>
      <c r="C9" s="4">
        <v>7</v>
      </c>
      <c r="D9" s="4">
        <v>3</v>
      </c>
      <c r="E9" s="4">
        <v>2</v>
      </c>
      <c r="F9" s="4">
        <v>1</v>
      </c>
      <c r="G9" s="4">
        <v>5</v>
      </c>
      <c r="H9" s="4">
        <v>4</v>
      </c>
      <c r="I9" s="6">
        <v>2.8825449746474607E-3</v>
      </c>
      <c r="J9" s="6">
        <v>6.009916361997325E-3</v>
      </c>
      <c r="K9" s="6">
        <v>9.701714820645968E-3</v>
      </c>
      <c r="L9" s="6">
        <v>1.7368679618316563E-2</v>
      </c>
      <c r="M9" s="6">
        <v>1.8732987302821691E-2</v>
      </c>
      <c r="N9" s="6">
        <v>1.7274101980090162E-2</v>
      </c>
      <c r="O9" s="6">
        <v>4.8463036318160402E-3</v>
      </c>
      <c r="P9" s="4" t="str">
        <f t="shared" si="5"/>
        <v>초장기</v>
      </c>
      <c r="Q9" s="4" t="str">
        <f t="shared" si="6"/>
        <v>장기</v>
      </c>
      <c r="R9" s="4" t="str">
        <f t="shared" si="7"/>
        <v>중기</v>
      </c>
      <c r="S9" s="4" t="str">
        <f t="shared" si="8"/>
        <v>TIPS</v>
      </c>
      <c r="T9" s="4" t="str">
        <f t="shared" si="9"/>
        <v>지방정부</v>
      </c>
      <c r="U9" s="4" t="str">
        <f t="shared" si="10"/>
        <v>초단기</v>
      </c>
      <c r="V9" s="4" t="str">
        <f t="shared" si="11"/>
        <v>중단기</v>
      </c>
      <c r="W9" s="7">
        <f t="shared" ref="W9" ca="1" si="34">OFFSET($I9, 0, MATCH(P9,$B$1:$H$1, 0)-1)</f>
        <v>1.8732987302821691E-2</v>
      </c>
      <c r="X9" s="7">
        <f t="shared" ref="X9" ca="1" si="35">OFFSET($I9, 0, MATCH(Q9,$B$1:$H$1, 0)-1)</f>
        <v>1.7368679618316563E-2</v>
      </c>
      <c r="Y9" s="7">
        <f t="shared" ref="Y9" ca="1" si="36">OFFSET($I9, 0, MATCH(R9,$B$1:$H$1, 0)-1)</f>
        <v>9.701714820645968E-3</v>
      </c>
      <c r="Z9" s="7">
        <f t="shared" ref="Z9" ca="1" si="37">OFFSET($I9, 0, MATCH(S9,$B$1:$H$1, 0)-1)</f>
        <v>4.8463036318160402E-3</v>
      </c>
      <c r="AA9" s="7">
        <f t="shared" ref="AA9" ca="1" si="38">OFFSET($I9, 0, MATCH(T9,$B$1:$H$1, 0)-1)</f>
        <v>1.7274101980090162E-2</v>
      </c>
      <c r="AB9" s="7">
        <f t="shared" ref="AB9" ca="1" si="39">OFFSET($I9, 0, MATCH(U9,$B$1:$H$1, 0)-1)</f>
        <v>2.8825449746474607E-3</v>
      </c>
      <c r="AC9" s="7">
        <f t="shared" ref="AC9" ca="1" si="40">OFFSET($I9, 0, MATCH(V9,$B$1:$H$1, 0)-1)</f>
        <v>6.009916361997325E-3</v>
      </c>
    </row>
    <row r="10" spans="1:29" x14ac:dyDescent="0.2">
      <c r="A10" s="5">
        <v>45627</v>
      </c>
      <c r="B10" s="11">
        <v>7</v>
      </c>
      <c r="C10" s="11">
        <v>5</v>
      </c>
      <c r="D10" s="11">
        <v>6</v>
      </c>
      <c r="E10" s="11">
        <v>3</v>
      </c>
      <c r="F10" s="11">
        <v>1</v>
      </c>
      <c r="G10" s="11">
        <v>2</v>
      </c>
      <c r="H10" s="11">
        <v>4</v>
      </c>
      <c r="I10" s="6">
        <v>2.2509263427643589E-3</v>
      </c>
      <c r="J10" s="6">
        <v>-8.7369940757703324E-3</v>
      </c>
      <c r="K10" s="6">
        <v>-2.2356610055206616E-2</v>
      </c>
      <c r="L10" s="6">
        <v>-4.4492127677553395E-2</v>
      </c>
      <c r="M10" s="6">
        <v>-5.9912040494564667E-2</v>
      </c>
      <c r="N10" s="6">
        <v>-1.4558848807074365E-2</v>
      </c>
      <c r="O10" s="6">
        <v>-1.5812686785719454E-2</v>
      </c>
      <c r="P10" s="4" t="str">
        <f t="shared" si="5"/>
        <v>초장기</v>
      </c>
      <c r="Q10" s="4" t="str">
        <f t="shared" si="6"/>
        <v>지방정부</v>
      </c>
      <c r="R10" s="4" t="str">
        <f t="shared" si="7"/>
        <v>장기</v>
      </c>
      <c r="S10" s="4" t="str">
        <f t="shared" si="8"/>
        <v>TIPS</v>
      </c>
      <c r="T10" s="4" t="str">
        <f t="shared" si="9"/>
        <v>중단기</v>
      </c>
      <c r="U10" s="4" t="str">
        <f t="shared" si="10"/>
        <v>중기</v>
      </c>
      <c r="V10" s="4" t="str">
        <f t="shared" si="11"/>
        <v>초단기</v>
      </c>
      <c r="W10" s="7">
        <f t="shared" ref="W10" ca="1" si="41">OFFSET($I10, 0, MATCH(P10,$B$1:$H$1, 0)-1)</f>
        <v>-5.9912040494564667E-2</v>
      </c>
      <c r="X10" s="7">
        <f t="shared" ref="X10" ca="1" si="42">OFFSET($I10, 0, MATCH(Q10,$B$1:$H$1, 0)-1)</f>
        <v>-1.4558848807074365E-2</v>
      </c>
      <c r="Y10" s="7">
        <f t="shared" ref="Y10" ca="1" si="43">OFFSET($I10, 0, MATCH(R10,$B$1:$H$1, 0)-1)</f>
        <v>-4.4492127677553395E-2</v>
      </c>
      <c r="Z10" s="7">
        <f t="shared" ref="Z10" ca="1" si="44">OFFSET($I10, 0, MATCH(S10,$B$1:$H$1, 0)-1)</f>
        <v>-1.5812686785719454E-2</v>
      </c>
      <c r="AA10" s="7">
        <f t="shared" ref="AA10" ca="1" si="45">OFFSET($I10, 0, MATCH(T10,$B$1:$H$1, 0)-1)</f>
        <v>-8.7369940757703324E-3</v>
      </c>
      <c r="AB10" s="7">
        <f t="shared" ref="AB10" ca="1" si="46">OFFSET($I10, 0, MATCH(U10,$B$1:$H$1, 0)-1)</f>
        <v>-2.2356610055206616E-2</v>
      </c>
      <c r="AC10" s="7">
        <f t="shared" ref="AC10" ca="1" si="47">OFFSET($I10, 0, MATCH(V10,$B$1:$H$1, 0)-1)</f>
        <v>2.2509263427643589E-3</v>
      </c>
    </row>
    <row r="11" spans="1:29" x14ac:dyDescent="0.2">
      <c r="A11" s="5">
        <v>45658</v>
      </c>
      <c r="B11" s="4">
        <v>7</v>
      </c>
      <c r="C11" s="4">
        <v>6</v>
      </c>
      <c r="D11" s="4">
        <v>3</v>
      </c>
      <c r="E11" s="4">
        <v>2</v>
      </c>
      <c r="F11" s="4">
        <v>1</v>
      </c>
      <c r="G11" s="4">
        <v>4</v>
      </c>
      <c r="H11" s="4">
        <v>5</v>
      </c>
      <c r="I11" s="6">
        <v>4.4000000000000003E-3</v>
      </c>
      <c r="J11" s="6">
        <v>6.1000000000000004E-3</v>
      </c>
      <c r="K11" s="6">
        <v>6.7000000000000002E-3</v>
      </c>
      <c r="L11" s="6">
        <v>5.7000000000000002E-3</v>
      </c>
      <c r="M11" s="6">
        <v>2.8999999999999998E-3</v>
      </c>
      <c r="N11" s="6">
        <v>5.0000000000000001E-3</v>
      </c>
      <c r="O11" s="6">
        <v>1.29E-2</v>
      </c>
      <c r="P11" s="4" t="str">
        <f t="shared" si="5"/>
        <v>초장기</v>
      </c>
      <c r="Q11" s="4" t="str">
        <f t="shared" si="6"/>
        <v>장기</v>
      </c>
      <c r="R11" s="4" t="str">
        <f t="shared" si="7"/>
        <v>중기</v>
      </c>
      <c r="S11" s="4" t="str">
        <f t="shared" si="8"/>
        <v>지방정부</v>
      </c>
      <c r="T11" s="4" t="str">
        <f t="shared" si="9"/>
        <v>TIPS</v>
      </c>
      <c r="U11" s="4" t="str">
        <f t="shared" si="10"/>
        <v>중단기</v>
      </c>
      <c r="V11" s="4" t="str">
        <f t="shared" si="11"/>
        <v>초단기</v>
      </c>
      <c r="W11" s="7">
        <f t="shared" ref="W11" ca="1" si="48">OFFSET($I11, 0, MATCH(P11,$B$1:$H$1, 0)-1)</f>
        <v>2.8999999999999998E-3</v>
      </c>
      <c r="X11" s="7">
        <f t="shared" ref="X11" ca="1" si="49">OFFSET($I11, 0, MATCH(Q11,$B$1:$H$1, 0)-1)</f>
        <v>5.7000000000000002E-3</v>
      </c>
      <c r="Y11" s="7">
        <f t="shared" ref="Y11" ca="1" si="50">OFFSET($I11, 0, MATCH(R11,$B$1:$H$1, 0)-1)</f>
        <v>6.7000000000000002E-3</v>
      </c>
      <c r="Z11" s="7">
        <f t="shared" ref="Z11" ca="1" si="51">OFFSET($I11, 0, MATCH(S11,$B$1:$H$1, 0)-1)</f>
        <v>5.0000000000000001E-3</v>
      </c>
      <c r="AA11" s="7">
        <f t="shared" ref="AA11" ca="1" si="52">OFFSET($I11, 0, MATCH(T11,$B$1:$H$1, 0)-1)</f>
        <v>1.29E-2</v>
      </c>
      <c r="AB11" s="7">
        <f t="shared" ref="AB11" ca="1" si="53">OFFSET($I11, 0, MATCH(U11,$B$1:$H$1, 0)-1)</f>
        <v>6.1000000000000004E-3</v>
      </c>
      <c r="AC11" s="7">
        <f t="shared" ref="AC11" ca="1" si="54">OFFSET($I11, 0, MATCH(V11,$B$1:$H$1, 0)-1)</f>
        <v>4.4000000000000003E-3</v>
      </c>
    </row>
    <row r="12" spans="1:29" x14ac:dyDescent="0.2">
      <c r="A12" s="5">
        <v>45689</v>
      </c>
      <c r="B12" s="4">
        <v>3</v>
      </c>
      <c r="C12" s="4">
        <v>6</v>
      </c>
      <c r="D12" s="4">
        <v>5</v>
      </c>
      <c r="E12" s="4">
        <v>2</v>
      </c>
      <c r="F12" s="4">
        <v>1</v>
      </c>
      <c r="G12" s="4">
        <v>4</v>
      </c>
      <c r="H12" s="4">
        <v>7</v>
      </c>
      <c r="I12" s="6">
        <v>7.0521860000000002E-3</v>
      </c>
      <c r="J12" s="6">
        <v>1.6947460000000001E-2</v>
      </c>
      <c r="K12" s="6">
        <v>2.8111417999999999E-2</v>
      </c>
      <c r="L12" s="6">
        <v>4.6278207000000002E-2</v>
      </c>
      <c r="M12" s="6">
        <v>5.6064072999999999E-2</v>
      </c>
      <c r="N12" s="6">
        <v>9.9151350000000003E-3</v>
      </c>
      <c r="O12" s="6">
        <v>2.1803375999999999E-2</v>
      </c>
      <c r="P12" s="4" t="str">
        <f t="shared" si="5"/>
        <v>초장기</v>
      </c>
      <c r="Q12" s="4" t="str">
        <f t="shared" si="6"/>
        <v>장기</v>
      </c>
      <c r="R12" s="4" t="str">
        <f t="shared" si="7"/>
        <v>초단기</v>
      </c>
      <c r="S12" s="4" t="str">
        <f t="shared" si="8"/>
        <v>지방정부</v>
      </c>
      <c r="T12" s="4" t="str">
        <f t="shared" si="9"/>
        <v>중기</v>
      </c>
      <c r="U12" s="4" t="str">
        <f t="shared" si="10"/>
        <v>중단기</v>
      </c>
      <c r="V12" s="4" t="str">
        <f t="shared" si="11"/>
        <v>TIPS</v>
      </c>
      <c r="W12" s="7">
        <f t="shared" ref="W12" ca="1" si="55">OFFSET($I12, 0, MATCH(P12,$B$1:$H$1, 0)-1)</f>
        <v>5.6064072999999999E-2</v>
      </c>
      <c r="X12" s="7">
        <f t="shared" ref="X12" ca="1" si="56">OFFSET($I12, 0, MATCH(Q12,$B$1:$H$1, 0)-1)</f>
        <v>4.6278207000000002E-2</v>
      </c>
      <c r="Y12" s="7">
        <f t="shared" ref="Y12" ca="1" si="57">OFFSET($I12, 0, MATCH(R12,$B$1:$H$1, 0)-1)</f>
        <v>7.0521860000000002E-3</v>
      </c>
      <c r="Z12" s="7">
        <f t="shared" ref="Z12" ca="1" si="58">OFFSET($I12, 0, MATCH(S12,$B$1:$H$1, 0)-1)</f>
        <v>9.9151350000000003E-3</v>
      </c>
      <c r="AA12" s="7">
        <f t="shared" ref="AA12" ca="1" si="59">OFFSET($I12, 0, MATCH(T12,$B$1:$H$1, 0)-1)</f>
        <v>2.8111417999999999E-2</v>
      </c>
      <c r="AB12" s="7">
        <f t="shared" ref="AB12" ca="1" si="60">OFFSET($I12, 0, MATCH(U12,$B$1:$H$1, 0)-1)</f>
        <v>1.6947460000000001E-2</v>
      </c>
      <c r="AC12" s="7">
        <f t="shared" ref="AC12" ca="1" si="61">OFFSET($I12, 0, MATCH(V12,$B$1:$H$1, 0)-1)</f>
        <v>2.1803375999999999E-2</v>
      </c>
    </row>
    <row r="13" spans="1:29" x14ac:dyDescent="0.2">
      <c r="A13" s="5">
        <v>45717</v>
      </c>
      <c r="B13" s="4">
        <v>6</v>
      </c>
      <c r="C13" s="4">
        <v>3</v>
      </c>
      <c r="D13" s="4">
        <v>5</v>
      </c>
      <c r="E13" s="4">
        <v>7</v>
      </c>
      <c r="F13" s="4">
        <v>1</v>
      </c>
      <c r="G13" s="4">
        <v>2</v>
      </c>
      <c r="H13" s="4">
        <v>4</v>
      </c>
      <c r="I13" s="6">
        <v>4.6799210000000001E-3</v>
      </c>
      <c r="J13" s="6">
        <v>6.0131550000000001E-3</v>
      </c>
      <c r="K13" s="6">
        <v>3.7484380000000002E-3</v>
      </c>
      <c r="L13" s="6">
        <v>-4.447187E-3</v>
      </c>
      <c r="M13" s="6">
        <v>-1.2467706E-2</v>
      </c>
      <c r="N13" s="6">
        <v>-1.6947286999999998E-2</v>
      </c>
      <c r="O13" s="6">
        <v>6.4113470000000004E-3</v>
      </c>
      <c r="P13" s="4" t="str">
        <f t="shared" si="5"/>
        <v>초장기</v>
      </c>
      <c r="Q13" s="4" t="str">
        <f t="shared" si="6"/>
        <v>지방정부</v>
      </c>
      <c r="R13" s="4" t="str">
        <f t="shared" si="7"/>
        <v>중단기</v>
      </c>
      <c r="S13" s="4" t="str">
        <f t="shared" si="8"/>
        <v>TIPS</v>
      </c>
      <c r="T13" s="4" t="str">
        <f t="shared" si="9"/>
        <v>중기</v>
      </c>
      <c r="U13" s="4" t="str">
        <f t="shared" si="10"/>
        <v>초단기</v>
      </c>
      <c r="V13" s="4" t="str">
        <f t="shared" si="11"/>
        <v>장기</v>
      </c>
      <c r="W13" s="7">
        <f t="shared" ref="W13" ca="1" si="62">OFFSET($I13, 0, MATCH(P13,$B$1:$H$1, 0)-1)</f>
        <v>-1.2467706E-2</v>
      </c>
      <c r="X13" s="7">
        <f t="shared" ref="X13" ca="1" si="63">OFFSET($I13, 0, MATCH(Q13,$B$1:$H$1, 0)-1)</f>
        <v>-1.6947286999999998E-2</v>
      </c>
      <c r="Y13" s="7">
        <f t="shared" ref="Y13" ca="1" si="64">OFFSET($I13, 0, MATCH(R13,$B$1:$H$1, 0)-1)</f>
        <v>6.0131550000000001E-3</v>
      </c>
      <c r="Z13" s="7">
        <f t="shared" ref="Z13" ca="1" si="65">OFFSET($I13, 0, MATCH(S13,$B$1:$H$1, 0)-1)</f>
        <v>6.4113470000000004E-3</v>
      </c>
      <c r="AA13" s="7">
        <f t="shared" ref="AA13" ca="1" si="66">OFFSET($I13, 0, MATCH(T13,$B$1:$H$1, 0)-1)</f>
        <v>3.7484380000000002E-3</v>
      </c>
      <c r="AB13" s="7">
        <f t="shared" ref="AB13" ca="1" si="67">OFFSET($I13, 0, MATCH(U13,$B$1:$H$1, 0)-1)</f>
        <v>4.6799210000000001E-3</v>
      </c>
      <c r="AC13" s="7">
        <f t="shared" ref="AC13" ca="1" si="68">OFFSET($I13, 0, MATCH(V13,$B$1:$H$1, 0)-1)</f>
        <v>-4.447187E-3</v>
      </c>
    </row>
    <row r="14" spans="1:29" x14ac:dyDescent="0.2">
      <c r="A14" s="5">
        <v>45748</v>
      </c>
      <c r="B14" s="4">
        <v>7</v>
      </c>
      <c r="C14" s="4">
        <v>6</v>
      </c>
      <c r="D14" s="4">
        <v>4</v>
      </c>
      <c r="E14" s="4">
        <v>1</v>
      </c>
      <c r="F14" s="4">
        <v>2</v>
      </c>
      <c r="G14" s="4">
        <v>3</v>
      </c>
      <c r="H14" s="4">
        <v>5</v>
      </c>
      <c r="I14" s="6">
        <v>8.1602121655162119E-3</v>
      </c>
      <c r="J14" s="6">
        <v>1.3320647002854624E-2</v>
      </c>
      <c r="K14" s="6">
        <v>1.0228215767634774E-2</v>
      </c>
      <c r="L14" s="6">
        <v>-7.5179954035723418E-3</v>
      </c>
      <c r="M14" s="6">
        <v>-1.3587185849072592E-2</v>
      </c>
      <c r="N14" s="6">
        <v>-8.056410630398525E-3</v>
      </c>
      <c r="O14" s="6">
        <v>1.1890062147081881E-3</v>
      </c>
      <c r="P14" s="4" t="str">
        <f t="shared" si="5"/>
        <v>장기</v>
      </c>
      <c r="Q14" s="4" t="str">
        <f t="shared" si="6"/>
        <v>초장기</v>
      </c>
      <c r="R14" s="4" t="str">
        <f t="shared" si="7"/>
        <v>지방정부</v>
      </c>
      <c r="S14" s="4" t="str">
        <f t="shared" si="8"/>
        <v>중기</v>
      </c>
      <c r="T14" s="4" t="str">
        <f t="shared" si="9"/>
        <v>TIPS</v>
      </c>
      <c r="U14" s="4" t="str">
        <f t="shared" si="10"/>
        <v>중단기</v>
      </c>
      <c r="V14" s="4" t="str">
        <f t="shared" si="11"/>
        <v>초단기</v>
      </c>
      <c r="W14" s="7">
        <f t="shared" ref="W14" ca="1" si="69">OFFSET($I14, 0, MATCH(P14,$B$1:$H$1, 0)-1)</f>
        <v>-7.5179954035723418E-3</v>
      </c>
      <c r="X14" s="7">
        <f t="shared" ref="X14" ca="1" si="70">OFFSET($I14, 0, MATCH(Q14,$B$1:$H$1, 0)-1)</f>
        <v>-1.3587185849072592E-2</v>
      </c>
      <c r="Y14" s="7">
        <f t="shared" ref="Y14" ca="1" si="71">OFFSET($I14, 0, MATCH(R14,$B$1:$H$1, 0)-1)</f>
        <v>-8.056410630398525E-3</v>
      </c>
      <c r="Z14" s="7">
        <f t="shared" ref="Z14" ca="1" si="72">OFFSET($I14, 0, MATCH(S14,$B$1:$H$1, 0)-1)</f>
        <v>1.0228215767634774E-2</v>
      </c>
      <c r="AA14" s="7">
        <f t="shared" ref="AA14" ca="1" si="73">OFFSET($I14, 0, MATCH(T14,$B$1:$H$1, 0)-1)</f>
        <v>1.1890062147081881E-3</v>
      </c>
      <c r="AB14" s="7">
        <f t="shared" ref="AB14" ca="1" si="74">OFFSET($I14, 0, MATCH(U14,$B$1:$H$1, 0)-1)</f>
        <v>1.3320647002854624E-2</v>
      </c>
      <c r="AC14" s="7">
        <f t="shared" ref="AC14" ca="1" si="75">OFFSET($I14, 0, MATCH(V14,$B$1:$H$1, 0)-1)</f>
        <v>8.1602121655162119E-3</v>
      </c>
    </row>
    <row r="15" spans="1:29" x14ac:dyDescent="0.2">
      <c r="A15" s="5">
        <v>45778</v>
      </c>
      <c r="B15" s="4">
        <v>7</v>
      </c>
      <c r="C15" s="4">
        <v>6</v>
      </c>
      <c r="D15" s="4">
        <v>4</v>
      </c>
      <c r="E15" s="4">
        <v>2</v>
      </c>
      <c r="F15" s="4">
        <v>1</v>
      </c>
      <c r="G15" s="4">
        <v>3</v>
      </c>
      <c r="H15" s="4">
        <v>5</v>
      </c>
      <c r="I15" s="6">
        <v>-2.2933459242521215E-3</v>
      </c>
      <c r="J15" s="6">
        <v>-7.0783676417479624E-3</v>
      </c>
      <c r="K15" s="6">
        <v>-1.1788142032735704E-2</v>
      </c>
      <c r="L15" s="6">
        <v>-2.5166031009275058E-2</v>
      </c>
      <c r="M15" s="6">
        <v>-3.1569761472913238E-2</v>
      </c>
      <c r="N15" s="6">
        <v>6.4201426681553819E-4</v>
      </c>
      <c r="O15" s="6">
        <v>-5.8765530024483814E-3</v>
      </c>
      <c r="P15" s="4" t="str">
        <f t="shared" si="5"/>
        <v>초장기</v>
      </c>
      <c r="Q15" s="4" t="str">
        <f t="shared" si="6"/>
        <v>장기</v>
      </c>
      <c r="R15" s="4" t="str">
        <f t="shared" si="7"/>
        <v>지방정부</v>
      </c>
      <c r="S15" s="4" t="str">
        <f t="shared" si="8"/>
        <v>중기</v>
      </c>
      <c r="T15" s="4" t="str">
        <f t="shared" si="9"/>
        <v>TIPS</v>
      </c>
      <c r="U15" s="4" t="str">
        <f t="shared" si="10"/>
        <v>중단기</v>
      </c>
      <c r="V15" s="4" t="str">
        <f t="shared" si="11"/>
        <v>초단기</v>
      </c>
      <c r="W15" s="7">
        <f t="shared" ref="W15" ca="1" si="76">OFFSET($I15, 0, MATCH(P15,$B$1:$H$1, 0)-1)</f>
        <v>-3.1569761472913238E-2</v>
      </c>
      <c r="X15" s="7">
        <f t="shared" ref="X15" ca="1" si="77">OFFSET($I15, 0, MATCH(Q15,$B$1:$H$1, 0)-1)</f>
        <v>-2.5166031009275058E-2</v>
      </c>
      <c r="Y15" s="7">
        <f t="shared" ref="Y15" ca="1" si="78">OFFSET($I15, 0, MATCH(R15,$B$1:$H$1, 0)-1)</f>
        <v>6.4201426681553819E-4</v>
      </c>
      <c r="Z15" s="7">
        <f t="shared" ref="Z15" ca="1" si="79">OFFSET($I15, 0, MATCH(S15,$B$1:$H$1, 0)-1)</f>
        <v>-1.1788142032735704E-2</v>
      </c>
      <c r="AA15" s="7">
        <f t="shared" ref="AA15" ca="1" si="80">OFFSET($I15, 0, MATCH(T15,$B$1:$H$1, 0)-1)</f>
        <v>-5.8765530024483814E-3</v>
      </c>
      <c r="AB15" s="7">
        <f t="shared" ref="AB15" ca="1" si="81">OFFSET($I15, 0, MATCH(U15,$B$1:$H$1, 0)-1)</f>
        <v>-7.0783676417479624E-3</v>
      </c>
      <c r="AC15" s="7">
        <f t="shared" ref="AC15" ca="1" si="82">OFFSET($I15, 0, MATCH(V15,$B$1:$H$1, 0)-1)</f>
        <v>-2.2933459242521215E-3</v>
      </c>
    </row>
    <row r="16" spans="1:29" x14ac:dyDescent="0.2">
      <c r="A16" s="5">
        <v>45809</v>
      </c>
      <c r="B16" s="4">
        <v>7</v>
      </c>
      <c r="C16" s="4">
        <v>6</v>
      </c>
      <c r="D16" s="4">
        <v>5</v>
      </c>
      <c r="E16" s="4">
        <v>1</v>
      </c>
      <c r="F16" s="4">
        <v>2</v>
      </c>
      <c r="G16" s="4">
        <v>3</v>
      </c>
      <c r="H16" s="4">
        <v>4</v>
      </c>
      <c r="I16" s="6">
        <v>6.0845756008518492E-3</v>
      </c>
      <c r="J16" s="6">
        <v>1.1032710167066639E-2</v>
      </c>
      <c r="K16" s="6">
        <v>1.5752613312828512E-2</v>
      </c>
      <c r="L16" s="6">
        <v>2.2892484964772919E-2</v>
      </c>
      <c r="M16" s="6">
        <v>2.6732865699595321E-2</v>
      </c>
      <c r="N16" s="6">
        <v>6.2256895222134734E-3</v>
      </c>
      <c r="O16" s="6">
        <v>9.5444479936876991E-3</v>
      </c>
      <c r="P16" s="4" t="str">
        <f t="shared" si="5"/>
        <v>장기</v>
      </c>
      <c r="Q16" s="4" t="str">
        <f t="shared" si="6"/>
        <v>초장기</v>
      </c>
      <c r="R16" s="4" t="str">
        <f t="shared" si="7"/>
        <v>지방정부</v>
      </c>
      <c r="S16" s="4" t="str">
        <f t="shared" si="8"/>
        <v>TIPS</v>
      </c>
      <c r="T16" s="4" t="str">
        <f t="shared" si="9"/>
        <v>중기</v>
      </c>
      <c r="U16" s="4" t="str">
        <f t="shared" si="10"/>
        <v>중단기</v>
      </c>
      <c r="V16" s="4" t="str">
        <f t="shared" si="11"/>
        <v>초단기</v>
      </c>
      <c r="W16" s="7">
        <f t="shared" ref="W16" ca="1" si="83">OFFSET($I16, 0, MATCH(P16,$B$1:$H$1, 0)-1)</f>
        <v>2.2892484964772919E-2</v>
      </c>
      <c r="X16" s="7">
        <f t="shared" ref="X16" ca="1" si="84">OFFSET($I16, 0, MATCH(Q16,$B$1:$H$1, 0)-1)</f>
        <v>2.6732865699595321E-2</v>
      </c>
      <c r="Y16" s="7">
        <f t="shared" ref="Y16" ca="1" si="85">OFFSET($I16, 0, MATCH(R16,$B$1:$H$1, 0)-1)</f>
        <v>6.2256895222134734E-3</v>
      </c>
      <c r="Z16" s="7">
        <f t="shared" ref="Z16" ca="1" si="86">OFFSET($I16, 0, MATCH(S16,$B$1:$H$1, 0)-1)</f>
        <v>9.5444479936876991E-3</v>
      </c>
      <c r="AA16" s="7">
        <f t="shared" ref="AA16" ca="1" si="87">OFFSET($I16, 0, MATCH(T16,$B$1:$H$1, 0)-1)</f>
        <v>1.5752613312828512E-2</v>
      </c>
      <c r="AB16" s="7">
        <f t="shared" ref="AB16" ca="1" si="88">OFFSET($I16, 0, MATCH(U16,$B$1:$H$1, 0)-1)</f>
        <v>1.1032710167066639E-2</v>
      </c>
      <c r="AC16" s="7">
        <f t="shared" ref="AC16" ca="1" si="89">OFFSET($I16, 0, MATCH(V16,$B$1:$H$1, 0)-1)</f>
        <v>6.0845756008518492E-3</v>
      </c>
    </row>
    <row r="17" spans="1:29" x14ac:dyDescent="0.2">
      <c r="A17" s="5">
        <v>45839</v>
      </c>
      <c r="B17" s="4">
        <v>6</v>
      </c>
      <c r="C17" s="4">
        <v>7</v>
      </c>
      <c r="D17" s="4">
        <v>4</v>
      </c>
      <c r="E17" s="4">
        <v>2</v>
      </c>
      <c r="F17" s="4">
        <v>3</v>
      </c>
      <c r="G17" s="4">
        <v>1</v>
      </c>
      <c r="H17" s="4">
        <v>5</v>
      </c>
      <c r="I17" s="6">
        <v>-6.3837650774445365E-4</v>
      </c>
      <c r="J17" s="6">
        <v>-3.6694167306215997E-3</v>
      </c>
      <c r="K17" s="6">
        <v>-5.8718824805122916E-3</v>
      </c>
      <c r="L17" s="6">
        <v>-6.7880723296871448E-3</v>
      </c>
      <c r="M17" s="6">
        <v>-1.0824298743762006E-2</v>
      </c>
      <c r="N17" s="6">
        <v>-2.0200214246973713E-3</v>
      </c>
      <c r="O17" s="6">
        <v>1.2217397222380466E-3</v>
      </c>
      <c r="P17" s="4" t="str">
        <f t="shared" si="5"/>
        <v>지방정부</v>
      </c>
      <c r="Q17" s="4" t="str">
        <f t="shared" si="6"/>
        <v>장기</v>
      </c>
      <c r="R17" s="4" t="str">
        <f t="shared" si="7"/>
        <v>초장기</v>
      </c>
      <c r="S17" s="4" t="str">
        <f t="shared" si="8"/>
        <v>중기</v>
      </c>
      <c r="T17" s="4" t="str">
        <f t="shared" si="9"/>
        <v>TIPS</v>
      </c>
      <c r="U17" s="4" t="str">
        <f t="shared" si="10"/>
        <v>초단기</v>
      </c>
      <c r="V17" s="4" t="str">
        <f t="shared" si="11"/>
        <v>중단기</v>
      </c>
      <c r="W17" s="7">
        <f t="shared" ref="W17" ca="1" si="90">OFFSET($I17, 0, MATCH(P17,$B$1:$H$1, 0)-1)</f>
        <v>-2.0200214246973713E-3</v>
      </c>
      <c r="X17" s="7">
        <f t="shared" ref="X17" ca="1" si="91">OFFSET($I17, 0, MATCH(Q17,$B$1:$H$1, 0)-1)</f>
        <v>-6.7880723296871448E-3</v>
      </c>
      <c r="Y17" s="7">
        <f t="shared" ref="Y17" ca="1" si="92">OFFSET($I17, 0, MATCH(R17,$B$1:$H$1, 0)-1)</f>
        <v>-1.0824298743762006E-2</v>
      </c>
      <c r="Z17" s="7">
        <f t="shared" ref="Z17" ca="1" si="93">OFFSET($I17, 0, MATCH(S17,$B$1:$H$1, 0)-1)</f>
        <v>-5.8718824805122916E-3</v>
      </c>
      <c r="AA17" s="7">
        <f t="shared" ref="AA17" ca="1" si="94">OFFSET($I17, 0, MATCH(T17,$B$1:$H$1, 0)-1)</f>
        <v>1.2217397222380466E-3</v>
      </c>
      <c r="AB17" s="7">
        <f t="shared" ref="AB17" ca="1" si="95">OFFSET($I17, 0, MATCH(U17,$B$1:$H$1, 0)-1)</f>
        <v>-6.3837650774445365E-4</v>
      </c>
      <c r="AC17" s="7">
        <f t="shared" ref="AC17" ca="1" si="96">OFFSET($I17, 0, MATCH(V17,$B$1:$H$1, 0)-1)</f>
        <v>-3.6694167306215997E-3</v>
      </c>
    </row>
    <row r="18" spans="1:29" x14ac:dyDescent="0.2">
      <c r="A18" s="5">
        <v>45870</v>
      </c>
      <c r="B18" s="4">
        <v>7</v>
      </c>
      <c r="C18" s="4">
        <v>6</v>
      </c>
      <c r="D18" s="4">
        <v>4</v>
      </c>
      <c r="E18" s="4">
        <v>2</v>
      </c>
      <c r="F18" s="4">
        <v>1</v>
      </c>
      <c r="G18" s="4">
        <v>3</v>
      </c>
      <c r="H18" s="4">
        <v>5</v>
      </c>
      <c r="I18" s="6">
        <v>8.7748789671866501E-3</v>
      </c>
      <c r="J18" s="6">
        <v>1.4707652312062169E-2</v>
      </c>
      <c r="K18" s="6">
        <v>1.6731837826713392E-2</v>
      </c>
      <c r="L18" s="6">
        <v>7.5643651337096163E-3</v>
      </c>
      <c r="M18" s="6">
        <v>-3.1314695290607375E-4</v>
      </c>
      <c r="N18" s="6">
        <v>8.6916286308647006E-3</v>
      </c>
      <c r="O18" s="6">
        <v>1.5381385338813613E-2</v>
      </c>
      <c r="P18" s="4" t="str">
        <f t="shared" si="5"/>
        <v>초장기</v>
      </c>
      <c r="Q18" s="4" t="str">
        <f t="shared" si="6"/>
        <v>장기</v>
      </c>
      <c r="R18" s="4" t="str">
        <f t="shared" si="7"/>
        <v>지방정부</v>
      </c>
      <c r="S18" s="4" t="str">
        <f t="shared" si="8"/>
        <v>중기</v>
      </c>
      <c r="T18" s="4" t="str">
        <f t="shared" si="9"/>
        <v>TIPS</v>
      </c>
      <c r="U18" s="4" t="str">
        <f t="shared" si="10"/>
        <v>중단기</v>
      </c>
      <c r="V18" s="4" t="str">
        <f t="shared" si="11"/>
        <v>초단기</v>
      </c>
      <c r="W18" s="7">
        <f t="shared" ref="W18" ca="1" si="97">OFFSET($I18, 0, MATCH(P18,$B$1:$H$1, 0)-1)</f>
        <v>-3.1314695290607375E-4</v>
      </c>
      <c r="X18" s="7">
        <f t="shared" ref="X18" ca="1" si="98">OFFSET($I18, 0, MATCH(Q18,$B$1:$H$1, 0)-1)</f>
        <v>7.5643651337096163E-3</v>
      </c>
      <c r="Y18" s="7">
        <f t="shared" ref="Y18" ca="1" si="99">OFFSET($I18, 0, MATCH(R18,$B$1:$H$1, 0)-1)</f>
        <v>8.6916286308647006E-3</v>
      </c>
      <c r="Z18" s="7">
        <f t="shared" ref="Z18" ca="1" si="100">OFFSET($I18, 0, MATCH(S18,$B$1:$H$1, 0)-1)</f>
        <v>1.6731837826713392E-2</v>
      </c>
      <c r="AA18" s="7">
        <f t="shared" ref="AA18" ca="1" si="101">OFFSET($I18, 0, MATCH(T18,$B$1:$H$1, 0)-1)</f>
        <v>1.5381385338813613E-2</v>
      </c>
      <c r="AB18" s="7">
        <f t="shared" ref="AB18" ca="1" si="102">OFFSET($I18, 0, MATCH(U18,$B$1:$H$1, 0)-1)</f>
        <v>1.4707652312062169E-2</v>
      </c>
      <c r="AC18" s="7">
        <f t="shared" ref="AC18" ca="1" si="103">OFFSET($I18, 0, MATCH(V18,$B$1:$H$1, 0)-1)</f>
        <v>8.7748789671866501E-3</v>
      </c>
    </row>
    <row r="19" spans="1:29" x14ac:dyDescent="0.2">
      <c r="A19" s="5">
        <v>45901</v>
      </c>
      <c r="B19" s="4">
        <v>0.4089469</v>
      </c>
      <c r="C19" s="4">
        <v>0.34728740000000002</v>
      </c>
      <c r="D19" s="4">
        <v>0.32025668000000002</v>
      </c>
      <c r="E19" s="4">
        <v>0.35799586999999999</v>
      </c>
      <c r="F19" s="4">
        <v>0.50929659999999999</v>
      </c>
      <c r="G19" s="4">
        <v>0.36271282999999999</v>
      </c>
      <c r="H19" s="4">
        <v>0.33438727000000001</v>
      </c>
      <c r="P19" s="4" t="str">
        <f>INDEX($B$1:$H$1, MATCH(LARGE($B19:$H19, 1), $B19:$H19, 0))</f>
        <v>초장기</v>
      </c>
      <c r="Q19" s="4" t="str">
        <f>INDEX($B$1:$H$1, MATCH(LARGE($B19:$H19, 2), $B19:$H19, 0))</f>
        <v>초단기</v>
      </c>
      <c r="R19" s="4" t="str">
        <f>INDEX($B$1:$H$1, MATCH(LARGE($B19:$H19, 3), $B19:$H19, 0))</f>
        <v>지방정부</v>
      </c>
      <c r="S19" s="4" t="str">
        <f>INDEX($B$1:$H$1, MATCH(LARGE($B19:$H19, 4), $B19:$H19, 0))</f>
        <v>장기</v>
      </c>
      <c r="T19" s="4" t="str">
        <f>INDEX($B$1:$H$1, MATCH(LARGE($B19:$H19, 5), $B19:$H19, 0))</f>
        <v>중단기</v>
      </c>
      <c r="U19" s="4" t="str">
        <f>INDEX($B$1:$H$1, MATCH(LARGE($B19:$H19, 6), $B19:$H19, 0))</f>
        <v>TIPS</v>
      </c>
      <c r="V19" s="4" t="str">
        <f>INDEX($B$1:$H$1, MATCH(LARGE($B19:$H19, 7), $B19:$H19, 0))</f>
        <v>중기</v>
      </c>
      <c r="W19" s="3">
        <f ca="1">OFFSET($B19, 0, MATCH(P19,$B$1:$H$1, 0)-1)</f>
        <v>0.50929659999999999</v>
      </c>
      <c r="X19" s="3">
        <f t="shared" ref="X19" ca="1" si="104">OFFSET($B19, 0, MATCH(Q19,$B$1:$H$1, 0)-1)</f>
        <v>0.4089469</v>
      </c>
      <c r="Y19" s="3">
        <f t="shared" ref="Y19" ca="1" si="105">OFFSET($B19, 0, MATCH(R19,$B$1:$H$1, 0)-1)</f>
        <v>0.36271282999999999</v>
      </c>
      <c r="Z19" s="3">
        <f t="shared" ref="Z19" ca="1" si="106">OFFSET($B19, 0, MATCH(S19,$B$1:$H$1, 0)-1)</f>
        <v>0.35799586999999999</v>
      </c>
      <c r="AA19" s="3">
        <f t="shared" ref="AA19" ca="1" si="107">OFFSET($B19, 0, MATCH(T19,$B$1:$H$1, 0)-1)</f>
        <v>0.34728740000000002</v>
      </c>
      <c r="AB19" s="3">
        <f t="shared" ref="AB19" ca="1" si="108">OFFSET($B19, 0, MATCH(U19,$B$1:$H$1, 0)-1)</f>
        <v>0.33438727000000001</v>
      </c>
      <c r="AC19" s="3">
        <f t="shared" ref="AC19" ca="1" si="109">OFFSET($B19, 0, MATCH(V19,$B$1:$H$1, 0)-1)</f>
        <v>0.32025668000000002</v>
      </c>
    </row>
    <row r="43" spans="11:11" ht="16.5" x14ac:dyDescent="0.2">
      <c r="K43" s="13"/>
    </row>
    <row r="44" spans="11:11" ht="16.5" x14ac:dyDescent="0.2">
      <c r="K44" s="13"/>
    </row>
    <row r="45" spans="11:11" ht="16.5" x14ac:dyDescent="0.2">
      <c r="K45" s="13"/>
    </row>
    <row r="46" spans="11:11" ht="16.5" x14ac:dyDescent="0.2">
      <c r="K46" s="13"/>
    </row>
    <row r="47" spans="11:11" ht="16.5" x14ac:dyDescent="0.2">
      <c r="K47" s="13"/>
    </row>
    <row r="48" spans="11:11" ht="16.5" x14ac:dyDescent="0.2">
      <c r="K48" s="13"/>
    </row>
    <row r="49" spans="11:11" ht="16.5" x14ac:dyDescent="0.2">
      <c r="K49" s="13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8"/>
  <sheetViews>
    <sheetView topLeftCell="I1" zoomScaleNormal="100" workbookViewId="0">
      <selection activeCell="K41" sqref="K41"/>
    </sheetView>
  </sheetViews>
  <sheetFormatPr defaultRowHeight="12" x14ac:dyDescent="0.2"/>
  <cols>
    <col min="1" max="1" width="11.85546875" style="1" bestFit="1" customWidth="1"/>
    <col min="2" max="7" width="9.140625" style="1"/>
    <col min="8" max="8" width="14.42578125" style="1" bestFit="1" customWidth="1"/>
    <col min="9" max="16384" width="9.140625" style="1"/>
  </cols>
  <sheetData>
    <row r="1" spans="1:32" x14ac:dyDescent="0.2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8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16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</row>
    <row r="2" spans="1:32" x14ac:dyDescent="0.2">
      <c r="A2" s="2">
        <v>45383</v>
      </c>
      <c r="B2" s="1">
        <v>0.44748085737228405</v>
      </c>
      <c r="C2" s="1">
        <v>0.45999278426170359</v>
      </c>
      <c r="D2" s="1">
        <v>0.55680293440818784</v>
      </c>
      <c r="E2" s="1">
        <v>0.48342025876045236</v>
      </c>
      <c r="F2" s="1">
        <v>0.45021173357963579</v>
      </c>
      <c r="G2" s="1">
        <v>0.49395900368690498</v>
      </c>
      <c r="H2" s="1">
        <v>0.57804032564163221</v>
      </c>
      <c r="I2" s="3">
        <v>-2.5447370635779287E-2</v>
      </c>
      <c r="J2" s="3">
        <v>-2.3155785985105037E-2</v>
      </c>
      <c r="K2" s="3">
        <v>-2.8656829931144601E-2</v>
      </c>
      <c r="L2" s="3">
        <v>-2.7639921583864746E-2</v>
      </c>
      <c r="M2" s="3">
        <v>-3.3102795808539254E-2</v>
      </c>
      <c r="N2" s="3">
        <v>-3.1879922000172645E-2</v>
      </c>
      <c r="O2" s="3">
        <v>-1.5349990257957691E-2</v>
      </c>
      <c r="P2" s="3">
        <v>-2.4485454389026051E-2</v>
      </c>
      <c r="Q2" s="3" t="s">
        <v>8</v>
      </c>
      <c r="R2" s="1" t="str">
        <f>INDEX($B$1:$H$1, MATCH(LARGE($B2:$H2, 1), $B2:$H2, 0))</f>
        <v>Fin</v>
      </c>
      <c r="S2" s="1" t="str">
        <f>INDEX($B$1:$H$1, MATCH(LARGE($B2:$H2, 2), $B2:$H2, 0))</f>
        <v>Ener</v>
      </c>
      <c r="T2" s="1" t="str">
        <f>INDEX($B$1:$H$1, MATCH(LARGE($B2:$H2, 3), $B2:$H2, 0))</f>
        <v>Bank</v>
      </c>
      <c r="U2" s="1" t="str">
        <f>INDEX($B$1:$H$1, MATCH(LARGE($B2:$H2, 4), $B2:$H2, 0))</f>
        <v>Infra</v>
      </c>
      <c r="V2" s="1" t="str">
        <f>INDEX($B$1:$H$1, MATCH(LARGE($B2:$H2, 5), $B2:$H2, 0))</f>
        <v>Def</v>
      </c>
      <c r="W2" s="1" t="str">
        <f>INDEX($B$1:$H$1, MATCH(LARGE($B2:$H2, 6), $B2:$H2, 0))</f>
        <v>Util</v>
      </c>
      <c r="X2" s="1" t="str">
        <f>INDEX($B$1:$H$1, MATCH(LARGE($B2:$H2, 7), $B2:$H2, 0))</f>
        <v>Cycl</v>
      </c>
      <c r="Y2" s="3">
        <f>I2</f>
        <v>-2.5447370635779287E-2</v>
      </c>
      <c r="Z2" s="3">
        <f ca="1">OFFSET($J2, 0, MATCH(R2,$B$1:$H$1, 0)-1)</f>
        <v>-2.4485454389026051E-2</v>
      </c>
      <c r="AA2" s="3">
        <f t="shared" ref="AA2:AF2" ca="1" si="0">OFFSET($J2, 0, MATCH(S2,$B$1:$H$1, 0)-1)</f>
        <v>-2.7639921583864746E-2</v>
      </c>
      <c r="AB2" s="3">
        <f t="shared" ca="1" si="0"/>
        <v>-1.5349990257957691E-2</v>
      </c>
      <c r="AC2" s="3">
        <f t="shared" ca="1" si="0"/>
        <v>-3.3102795808539254E-2</v>
      </c>
      <c r="AD2" s="3">
        <f t="shared" ca="1" si="0"/>
        <v>-2.8656829931144601E-2</v>
      </c>
      <c r="AE2" s="3">
        <f t="shared" ca="1" si="0"/>
        <v>-3.1879922000172645E-2</v>
      </c>
      <c r="AF2" s="3">
        <f t="shared" ca="1" si="0"/>
        <v>-2.3155785985105037E-2</v>
      </c>
    </row>
    <row r="3" spans="1:32" x14ac:dyDescent="0.2">
      <c r="A3" s="2">
        <v>45413</v>
      </c>
      <c r="B3" s="1">
        <v>0.58514037132263175</v>
      </c>
      <c r="C3" s="1">
        <v>0.45266019105911265</v>
      </c>
      <c r="D3" s="1">
        <v>0.53377550840377819</v>
      </c>
      <c r="E3" s="1">
        <v>0.44798398017883301</v>
      </c>
      <c r="F3" s="1">
        <v>0.50691521763801561</v>
      </c>
      <c r="G3" s="1">
        <v>0.49715332984924315</v>
      </c>
      <c r="H3" s="1">
        <v>0.56635168194770824</v>
      </c>
      <c r="I3" s="3">
        <v>1.8729909964657621E-2</v>
      </c>
      <c r="J3" s="3">
        <v>1.7510266214153747E-2</v>
      </c>
      <c r="K3" s="3">
        <v>1.8338252883892014E-2</v>
      </c>
      <c r="L3" s="3">
        <v>1.8980674222609961E-2</v>
      </c>
      <c r="M3" s="3">
        <v>2.2692751561654845E-2</v>
      </c>
      <c r="N3" s="3">
        <v>2.1129138875748188E-2</v>
      </c>
      <c r="O3" s="3">
        <v>1.7049387495517321E-2</v>
      </c>
      <c r="P3" s="3">
        <v>1.8312442314646793E-2</v>
      </c>
      <c r="Q3" s="3" t="s">
        <v>8</v>
      </c>
      <c r="R3" s="1" t="str">
        <f t="shared" ref="R3:R18" si="1">INDEX($B$1:$H$1, MATCH(LARGE($B3:$H3, 1), $B3:$H3, 0))</f>
        <v>Cycl</v>
      </c>
      <c r="S3" s="1" t="str">
        <f t="shared" ref="S3:S18" si="2">INDEX($B$1:$H$1, MATCH(LARGE($B3:$H3, 2), $B3:$H3, 0))</f>
        <v>Fin</v>
      </c>
      <c r="T3" s="1" t="str">
        <f t="shared" ref="T3:T18" si="3">INDEX($B$1:$H$1, MATCH(LARGE($B3:$H3, 3), $B3:$H3, 0))</f>
        <v>Ener</v>
      </c>
      <c r="U3" s="1" t="str">
        <f t="shared" ref="U3:U18" si="4">INDEX($B$1:$H$1, MATCH(LARGE($B3:$H3, 4), $B3:$H3, 0))</f>
        <v>Util</v>
      </c>
      <c r="V3" s="1" t="str">
        <f t="shared" ref="V3:V18" si="5">INDEX($B$1:$H$1, MATCH(LARGE($B3:$H3, 5), $B3:$H3, 0))</f>
        <v>Bank</v>
      </c>
      <c r="W3" s="1" t="str">
        <f t="shared" ref="W3:W18" si="6">INDEX($B$1:$H$1, MATCH(LARGE($B3:$H3, 6), $B3:$H3, 0))</f>
        <v>Def</v>
      </c>
      <c r="X3" s="1" t="str">
        <f t="shared" ref="X3:X18" si="7">INDEX($B$1:$H$1, MATCH(LARGE($B3:$H3, 7), $B3:$H3, 0))</f>
        <v>Infra</v>
      </c>
      <c r="Y3" s="3">
        <f t="shared" ref="Y3:Y7" si="8">I3</f>
        <v>1.8729909964657621E-2</v>
      </c>
      <c r="Z3" s="3">
        <f t="shared" ref="Z3:Z6" ca="1" si="9">OFFSET($J3, 0, MATCH(R3,$B$1:$H$1, 0)-1)</f>
        <v>1.7510266214153747E-2</v>
      </c>
      <c r="AA3" s="3">
        <f t="shared" ref="AA3:AA6" ca="1" si="10">OFFSET($J3, 0, MATCH(S3,$B$1:$H$1, 0)-1)</f>
        <v>1.8312442314646793E-2</v>
      </c>
      <c r="AB3" s="3">
        <f t="shared" ref="AB3:AB6" ca="1" si="11">OFFSET($J3, 0, MATCH(T3,$B$1:$H$1, 0)-1)</f>
        <v>1.8980674222609961E-2</v>
      </c>
      <c r="AC3" s="3">
        <f t="shared" ref="AC3:AC6" ca="1" si="12">OFFSET($J3, 0, MATCH(U3,$B$1:$H$1, 0)-1)</f>
        <v>2.1129138875748188E-2</v>
      </c>
      <c r="AD3" s="3">
        <f t="shared" ref="AD3:AD6" ca="1" si="13">OFFSET($J3, 0, MATCH(V3,$B$1:$H$1, 0)-1)</f>
        <v>1.7049387495517321E-2</v>
      </c>
      <c r="AE3" s="3">
        <f t="shared" ref="AE3:AE6" ca="1" si="14">OFFSET($J3, 0, MATCH(W3,$B$1:$H$1, 0)-1)</f>
        <v>1.8338252883892014E-2</v>
      </c>
      <c r="AF3" s="3">
        <f t="shared" ref="AF3:AF6" ca="1" si="15">OFFSET($J3, 0, MATCH(X3,$B$1:$H$1, 0)-1)</f>
        <v>2.2692751561654845E-2</v>
      </c>
    </row>
    <row r="4" spans="1:32" x14ac:dyDescent="0.2">
      <c r="A4" s="2">
        <v>45444</v>
      </c>
      <c r="B4" s="1">
        <v>0.4538581669330598</v>
      </c>
      <c r="C4" s="1">
        <v>0.461936265230179</v>
      </c>
      <c r="D4" s="1">
        <v>0.53976473808288572</v>
      </c>
      <c r="E4" s="1">
        <v>0.51354753971099842</v>
      </c>
      <c r="F4" s="1">
        <v>0.52796610593795779</v>
      </c>
      <c r="G4" s="1">
        <v>0.49395807981491091</v>
      </c>
      <c r="H4" s="1">
        <v>0.55110430121421827</v>
      </c>
      <c r="I4" s="3">
        <v>6.3608478200123386E-3</v>
      </c>
      <c r="J4" s="3">
        <v>6.2986334749755013E-3</v>
      </c>
      <c r="K4" s="3">
        <v>7.1502787204811291E-3</v>
      </c>
      <c r="L4" s="3">
        <v>5.4366232330971265E-3</v>
      </c>
      <c r="M4" s="3">
        <v>6.2438186327051781E-3</v>
      </c>
      <c r="N4" s="3">
        <v>5.5244765399962148E-3</v>
      </c>
      <c r="O4" s="3">
        <v>5.8445721866020595E-3</v>
      </c>
      <c r="P4" s="3">
        <v>6.4595727379881396E-3</v>
      </c>
      <c r="Q4" s="3" t="s">
        <v>8</v>
      </c>
      <c r="R4" s="1" t="str">
        <f t="shared" si="1"/>
        <v>Fin</v>
      </c>
      <c r="S4" s="1" t="str">
        <f t="shared" si="2"/>
        <v>Ener</v>
      </c>
      <c r="T4" s="1" t="str">
        <f t="shared" si="3"/>
        <v>Util</v>
      </c>
      <c r="U4" s="1" t="str">
        <f t="shared" si="4"/>
        <v>Infra</v>
      </c>
      <c r="V4" s="1" t="str">
        <f t="shared" si="5"/>
        <v>Bank</v>
      </c>
      <c r="W4" s="1" t="str">
        <f t="shared" si="6"/>
        <v>Def</v>
      </c>
      <c r="X4" s="1" t="str">
        <f t="shared" si="7"/>
        <v>Cycl</v>
      </c>
      <c r="Y4" s="3">
        <f t="shared" si="8"/>
        <v>6.3608478200123386E-3</v>
      </c>
      <c r="Z4" s="3">
        <f t="shared" ca="1" si="9"/>
        <v>6.4595727379881396E-3</v>
      </c>
      <c r="AA4" s="3">
        <f t="shared" ca="1" si="10"/>
        <v>5.4366232330971265E-3</v>
      </c>
      <c r="AB4" s="3">
        <f t="shared" ca="1" si="11"/>
        <v>5.5244765399962148E-3</v>
      </c>
      <c r="AC4" s="3">
        <f t="shared" ca="1" si="12"/>
        <v>6.2438186327051781E-3</v>
      </c>
      <c r="AD4" s="3">
        <f t="shared" ca="1" si="13"/>
        <v>5.8445721866020595E-3</v>
      </c>
      <c r="AE4" s="3">
        <f t="shared" ca="1" si="14"/>
        <v>7.1502787204811291E-3</v>
      </c>
      <c r="AF4" s="3">
        <f t="shared" ca="1" si="15"/>
        <v>6.2986334749755013E-3</v>
      </c>
    </row>
    <row r="5" spans="1:32" x14ac:dyDescent="0.2">
      <c r="A5" s="2">
        <v>45474</v>
      </c>
      <c r="B5" s="1">
        <v>0.45673935413360595</v>
      </c>
      <c r="C5" s="1">
        <v>0.43884102702140815</v>
      </c>
      <c r="D5" s="1">
        <v>0.58523991703987099</v>
      </c>
      <c r="E5" s="1">
        <v>0.46640861034393299</v>
      </c>
      <c r="F5" s="1">
        <v>0.52769359946250916</v>
      </c>
      <c r="G5" s="1">
        <v>0.5157936036586761</v>
      </c>
      <c r="H5" s="1">
        <v>0.48571235537529001</v>
      </c>
      <c r="I5" s="3">
        <v>2.3835001887457574E-2</v>
      </c>
      <c r="J5" s="3">
        <v>2.2248041324894219E-2</v>
      </c>
      <c r="K5" s="3">
        <v>2.4869721183520044E-2</v>
      </c>
      <c r="L5" s="3">
        <v>2.5192355423181656E-2</v>
      </c>
      <c r="M5" s="3">
        <v>2.4127618456179611E-2</v>
      </c>
      <c r="N5" s="3">
        <v>2.7868289911579636E-2</v>
      </c>
      <c r="O5" s="3">
        <v>2.0934467686646974E-2</v>
      </c>
      <c r="P5" s="3">
        <v>2.3432729545773245E-2</v>
      </c>
      <c r="Q5" s="3" t="s">
        <v>8</v>
      </c>
      <c r="R5" s="1" t="str">
        <f t="shared" si="1"/>
        <v>Ener</v>
      </c>
      <c r="S5" s="1" t="str">
        <f t="shared" si="2"/>
        <v>Util</v>
      </c>
      <c r="T5" s="1" t="str">
        <f t="shared" si="3"/>
        <v>Bank</v>
      </c>
      <c r="U5" s="1" t="str">
        <f t="shared" si="4"/>
        <v>Fin</v>
      </c>
      <c r="V5" s="1" t="str">
        <f t="shared" si="5"/>
        <v>Infra</v>
      </c>
      <c r="W5" s="1" t="str">
        <f t="shared" si="6"/>
        <v>Cycl</v>
      </c>
      <c r="X5" s="1" t="str">
        <f t="shared" si="7"/>
        <v>Def</v>
      </c>
      <c r="Y5" s="3">
        <f t="shared" si="8"/>
        <v>2.3835001887457574E-2</v>
      </c>
      <c r="Z5" s="3">
        <f t="shared" ca="1" si="9"/>
        <v>2.5192355423181656E-2</v>
      </c>
      <c r="AA5" s="3">
        <f t="shared" ca="1" si="10"/>
        <v>2.7868289911579636E-2</v>
      </c>
      <c r="AB5" s="3">
        <f t="shared" ca="1" si="11"/>
        <v>2.0934467686646974E-2</v>
      </c>
      <c r="AC5" s="3">
        <f t="shared" ca="1" si="12"/>
        <v>2.3432729545773245E-2</v>
      </c>
      <c r="AD5" s="3">
        <f t="shared" ca="1" si="13"/>
        <v>2.4127618456179611E-2</v>
      </c>
      <c r="AE5" s="3">
        <f t="shared" ca="1" si="14"/>
        <v>2.2248041324894219E-2</v>
      </c>
      <c r="AF5" s="3">
        <f t="shared" ca="1" si="15"/>
        <v>2.4869721183520044E-2</v>
      </c>
    </row>
    <row r="6" spans="1:32" x14ac:dyDescent="0.2">
      <c r="A6" s="2">
        <v>45505</v>
      </c>
      <c r="B6" s="1">
        <v>0.46966392993927003</v>
      </c>
      <c r="C6" s="1">
        <v>0.44985861778259306</v>
      </c>
      <c r="D6" s="1">
        <v>0.58905769586563106</v>
      </c>
      <c r="E6" s="1">
        <v>0.49903690814971907</v>
      </c>
      <c r="F6" s="1">
        <v>0.52889268398284917</v>
      </c>
      <c r="G6" s="1">
        <v>0.46350888013839719</v>
      </c>
      <c r="H6" s="1">
        <v>0.47044384479522694</v>
      </c>
      <c r="I6" s="3">
        <v>1.5726269665454984E-2</v>
      </c>
      <c r="J6" s="3">
        <v>1.5778605989783312E-2</v>
      </c>
      <c r="K6" s="3">
        <v>1.5568246103825789E-2</v>
      </c>
      <c r="L6" s="3">
        <v>1.4577965310321961E-2</v>
      </c>
      <c r="M6" s="3">
        <v>1.6604877393575856E-2</v>
      </c>
      <c r="N6" s="3">
        <v>1.7889180763109636E-2</v>
      </c>
      <c r="O6" s="3">
        <v>1.4244986642409918E-2</v>
      </c>
      <c r="P6" s="3">
        <v>1.6896698187487846E-2</v>
      </c>
      <c r="Q6" s="3" t="s">
        <v>8</v>
      </c>
      <c r="R6" s="1" t="str">
        <f t="shared" si="1"/>
        <v>Ener</v>
      </c>
      <c r="S6" s="1" t="str">
        <f t="shared" si="2"/>
        <v>Util</v>
      </c>
      <c r="T6" s="1" t="str">
        <f t="shared" si="3"/>
        <v>Infra</v>
      </c>
      <c r="U6" s="1" t="str">
        <f t="shared" si="4"/>
        <v>Fin</v>
      </c>
      <c r="V6" s="1" t="str">
        <f t="shared" si="5"/>
        <v>Cycl</v>
      </c>
      <c r="W6" s="1" t="str">
        <f t="shared" si="6"/>
        <v>Bank</v>
      </c>
      <c r="X6" s="1" t="str">
        <f t="shared" si="7"/>
        <v>Def</v>
      </c>
      <c r="Y6" s="3">
        <f t="shared" si="8"/>
        <v>1.5726269665454984E-2</v>
      </c>
      <c r="Z6" s="3">
        <f t="shared" ca="1" si="9"/>
        <v>1.4577965310321961E-2</v>
      </c>
      <c r="AA6" s="3">
        <f t="shared" ca="1" si="10"/>
        <v>1.7889180763109636E-2</v>
      </c>
      <c r="AB6" s="3">
        <f t="shared" ca="1" si="11"/>
        <v>1.6604877393575856E-2</v>
      </c>
      <c r="AC6" s="3">
        <f t="shared" ca="1" si="12"/>
        <v>1.6896698187487846E-2</v>
      </c>
      <c r="AD6" s="3">
        <f t="shared" ca="1" si="13"/>
        <v>1.5778605989783312E-2</v>
      </c>
      <c r="AE6" s="3">
        <f t="shared" ca="1" si="14"/>
        <v>1.4244986642409918E-2</v>
      </c>
      <c r="AF6" s="3">
        <f t="shared" ca="1" si="15"/>
        <v>1.5568246103825789E-2</v>
      </c>
    </row>
    <row r="7" spans="1:32" x14ac:dyDescent="0.2">
      <c r="A7" s="2">
        <v>45536</v>
      </c>
      <c r="B7" s="1">
        <v>0.44310544729232781</v>
      </c>
      <c r="C7" s="1">
        <v>0.39746590256690978</v>
      </c>
      <c r="D7" s="1">
        <v>0.5720584452152252</v>
      </c>
      <c r="E7" s="1">
        <v>0.423749303817749</v>
      </c>
      <c r="F7" s="1">
        <v>0.49498879909515398</v>
      </c>
      <c r="G7" s="1">
        <v>0.52419025897979732</v>
      </c>
      <c r="H7" s="1">
        <v>0.56211872696876519</v>
      </c>
      <c r="I7" s="3">
        <v>1.7729751783475134E-2</v>
      </c>
      <c r="J7" s="3">
        <v>1.61971832356127E-2</v>
      </c>
      <c r="K7" s="3">
        <v>1.8505971429233048E-2</v>
      </c>
      <c r="L7" s="3">
        <v>1.4521902164649214E-2</v>
      </c>
      <c r="M7" s="3">
        <v>1.939455382703259E-2</v>
      </c>
      <c r="N7" s="3">
        <v>2.3436477787867505E-2</v>
      </c>
      <c r="O7" s="3">
        <v>1.5187671833356786E-2</v>
      </c>
      <c r="P7" s="3">
        <v>1.7793125454969028E-2</v>
      </c>
      <c r="Q7" s="3" t="s">
        <v>8</v>
      </c>
      <c r="R7" s="1" t="str">
        <f t="shared" si="1"/>
        <v>Ener</v>
      </c>
      <c r="S7" s="1" t="str">
        <f t="shared" si="2"/>
        <v>Fin</v>
      </c>
      <c r="T7" s="1" t="str">
        <f t="shared" si="3"/>
        <v>Bank</v>
      </c>
      <c r="U7" s="1" t="str">
        <f t="shared" si="4"/>
        <v>Util</v>
      </c>
      <c r="V7" s="1" t="str">
        <f t="shared" si="5"/>
        <v>Cycl</v>
      </c>
      <c r="W7" s="1" t="str">
        <f t="shared" si="6"/>
        <v>Infra</v>
      </c>
      <c r="X7" s="1" t="str">
        <f t="shared" si="7"/>
        <v>Def</v>
      </c>
      <c r="Y7" s="3">
        <f t="shared" si="8"/>
        <v>1.7729751783475134E-2</v>
      </c>
      <c r="Z7" s="3">
        <f t="shared" ref="Z7" ca="1" si="16">OFFSET($J7, 0, MATCH(R7,$B$1:$H$1, 0)-1)</f>
        <v>1.4521902164649214E-2</v>
      </c>
      <c r="AA7" s="3">
        <f t="shared" ref="AA7" ca="1" si="17">OFFSET($J7, 0, MATCH(S7,$B$1:$H$1, 0)-1)</f>
        <v>1.7793125454969028E-2</v>
      </c>
      <c r="AB7" s="3">
        <f t="shared" ref="AB7" ca="1" si="18">OFFSET($J7, 0, MATCH(T7,$B$1:$H$1, 0)-1)</f>
        <v>1.5187671833356786E-2</v>
      </c>
      <c r="AC7" s="3">
        <f t="shared" ref="AC7" ca="1" si="19">OFFSET($J7, 0, MATCH(U7,$B$1:$H$1, 0)-1)</f>
        <v>2.3436477787867505E-2</v>
      </c>
      <c r="AD7" s="3">
        <f t="shared" ref="AD7" ca="1" si="20">OFFSET($J7, 0, MATCH(V7,$B$1:$H$1, 0)-1)</f>
        <v>1.61971832356127E-2</v>
      </c>
      <c r="AE7" s="3">
        <f t="shared" ref="AE7" ca="1" si="21">OFFSET($J7, 0, MATCH(W7,$B$1:$H$1, 0)-1)</f>
        <v>1.939455382703259E-2</v>
      </c>
      <c r="AF7" s="3">
        <f t="shared" ref="AF7" ca="1" si="22">OFFSET($J7, 0, MATCH(X7,$B$1:$H$1, 0)-1)</f>
        <v>1.8505971429233048E-2</v>
      </c>
    </row>
    <row r="8" spans="1:32" x14ac:dyDescent="0.2">
      <c r="A8" s="2">
        <v>45566</v>
      </c>
      <c r="B8" s="1">
        <v>0.45797642469406119</v>
      </c>
      <c r="C8" s="1">
        <v>0.39843764305114782</v>
      </c>
      <c r="D8" s="1">
        <v>0.57311078906059265</v>
      </c>
      <c r="E8" s="1">
        <v>0.37842682600021355</v>
      </c>
      <c r="F8" s="1">
        <v>0.50561081767082228</v>
      </c>
      <c r="G8" s="1">
        <v>0.50581070184707644</v>
      </c>
      <c r="H8" s="1">
        <v>0.59231991767883296</v>
      </c>
      <c r="I8" s="3">
        <v>-2.427132952884048E-2</v>
      </c>
      <c r="J8" s="3">
        <v>-2.2708628552407406E-2</v>
      </c>
      <c r="K8" s="3">
        <v>-2.7225972966694045E-2</v>
      </c>
      <c r="L8" s="3">
        <v>-2.4595947716810396E-2</v>
      </c>
      <c r="M8" s="3">
        <v>-2.7707154335527839E-2</v>
      </c>
      <c r="N8" s="3">
        <v>-2.7645128996164559E-2</v>
      </c>
      <c r="O8" s="3">
        <v>-1.7909648289155533E-2</v>
      </c>
      <c r="P8" s="3">
        <v>-2.3083050153395734E-2</v>
      </c>
      <c r="Q8" s="3" t="s">
        <v>8</v>
      </c>
      <c r="R8" s="1" t="str">
        <f t="shared" si="1"/>
        <v>Fin</v>
      </c>
      <c r="S8" s="1" t="str">
        <f t="shared" si="2"/>
        <v>Ener</v>
      </c>
      <c r="T8" s="1" t="str">
        <f t="shared" si="3"/>
        <v>Bank</v>
      </c>
      <c r="U8" s="1" t="str">
        <f t="shared" si="4"/>
        <v>Util</v>
      </c>
      <c r="V8" s="1" t="str">
        <f t="shared" si="5"/>
        <v>Cycl</v>
      </c>
      <c r="W8" s="1" t="str">
        <f t="shared" si="6"/>
        <v>Def</v>
      </c>
      <c r="X8" s="1" t="str">
        <f t="shared" si="7"/>
        <v>Infra</v>
      </c>
      <c r="Y8" s="3">
        <f t="shared" ref="Y8" si="23">I8</f>
        <v>-2.427132952884048E-2</v>
      </c>
      <c r="Z8" s="3">
        <f t="shared" ref="Z8" ca="1" si="24">OFFSET($J8, 0, MATCH(R8,$B$1:$H$1, 0)-1)</f>
        <v>-2.3083050153395734E-2</v>
      </c>
      <c r="AA8" s="3">
        <f t="shared" ref="AA8" ca="1" si="25">OFFSET($J8, 0, MATCH(S8,$B$1:$H$1, 0)-1)</f>
        <v>-2.4595947716810396E-2</v>
      </c>
      <c r="AB8" s="3">
        <f t="shared" ref="AB8" ca="1" si="26">OFFSET($J8, 0, MATCH(T8,$B$1:$H$1, 0)-1)</f>
        <v>-1.7909648289155533E-2</v>
      </c>
      <c r="AC8" s="3">
        <f t="shared" ref="AC8" ca="1" si="27">OFFSET($J8, 0, MATCH(U8,$B$1:$H$1, 0)-1)</f>
        <v>-2.7645128996164559E-2</v>
      </c>
      <c r="AD8" s="3">
        <f t="shared" ref="AD8" ca="1" si="28">OFFSET($J8, 0, MATCH(V8,$B$1:$H$1, 0)-1)</f>
        <v>-2.2708628552407406E-2</v>
      </c>
      <c r="AE8" s="3">
        <f t="shared" ref="AE8" ca="1" si="29">OFFSET($J8, 0, MATCH(W8,$B$1:$H$1, 0)-1)</f>
        <v>-2.7225972966694045E-2</v>
      </c>
      <c r="AF8" s="3">
        <f t="shared" ref="AF8" ca="1" si="30">OFFSET($J8, 0, MATCH(X8,$B$1:$H$1, 0)-1)</f>
        <v>-2.7707154335527839E-2</v>
      </c>
    </row>
    <row r="9" spans="1:32" x14ac:dyDescent="0.2">
      <c r="A9" s="2">
        <v>45597</v>
      </c>
      <c r="B9" s="1">
        <v>0.46176339387893661</v>
      </c>
      <c r="C9" s="1">
        <v>0.40142018198967</v>
      </c>
      <c r="D9" s="1">
        <v>0.5549947261810303</v>
      </c>
      <c r="E9" s="1">
        <v>0.42475991249084483</v>
      </c>
      <c r="F9" s="1">
        <v>0.52630550265312226</v>
      </c>
      <c r="G9" s="1">
        <v>0.51494744420051564</v>
      </c>
      <c r="H9" s="1">
        <v>0.61898368597030662</v>
      </c>
      <c r="I9" s="3">
        <v>1.337707770668306E-2</v>
      </c>
      <c r="J9" s="3">
        <v>1.1767072859983907E-2</v>
      </c>
      <c r="K9" s="3">
        <v>1.3007975248745085E-2</v>
      </c>
      <c r="L9" s="3">
        <v>1.841262186089776E-2</v>
      </c>
      <c r="M9" s="3">
        <v>1.8386312564282692E-2</v>
      </c>
      <c r="N9" s="3">
        <v>1.6257429058003314E-2</v>
      </c>
      <c r="O9" s="3">
        <v>9.0671159623145758E-3</v>
      </c>
      <c r="P9" s="3">
        <v>1.4041591876150061E-2</v>
      </c>
      <c r="Q9" s="3" t="s">
        <v>8</v>
      </c>
      <c r="R9" s="1" t="str">
        <f t="shared" si="1"/>
        <v>Fin</v>
      </c>
      <c r="S9" s="1" t="str">
        <f t="shared" si="2"/>
        <v>Ener</v>
      </c>
      <c r="T9" s="1" t="str">
        <f t="shared" si="3"/>
        <v>Util</v>
      </c>
      <c r="U9" s="1" t="str">
        <f t="shared" si="4"/>
        <v>Bank</v>
      </c>
      <c r="V9" s="1" t="str">
        <f t="shared" si="5"/>
        <v>Cycl</v>
      </c>
      <c r="W9" s="1" t="str">
        <f t="shared" si="6"/>
        <v>Infra</v>
      </c>
      <c r="X9" s="1" t="str">
        <f t="shared" si="7"/>
        <v>Def</v>
      </c>
      <c r="Y9" s="3">
        <f t="shared" ref="Y9:Y10" si="31">I9</f>
        <v>1.337707770668306E-2</v>
      </c>
      <c r="Z9" s="3">
        <f t="shared" ref="Z9" ca="1" si="32">OFFSET($J9, 0, MATCH(R9,$B$1:$H$1, 0)-1)</f>
        <v>1.4041591876150061E-2</v>
      </c>
      <c r="AA9" s="3">
        <f t="shared" ref="AA9" ca="1" si="33">OFFSET($J9, 0, MATCH(S9,$B$1:$H$1, 0)-1)</f>
        <v>1.841262186089776E-2</v>
      </c>
      <c r="AB9" s="3">
        <f t="shared" ref="AB9" ca="1" si="34">OFFSET($J9, 0, MATCH(T9,$B$1:$H$1, 0)-1)</f>
        <v>1.6257429058003314E-2</v>
      </c>
      <c r="AC9" s="3">
        <f t="shared" ref="AC9" ca="1" si="35">OFFSET($J9, 0, MATCH(U9,$B$1:$H$1, 0)-1)</f>
        <v>9.0671159623145758E-3</v>
      </c>
      <c r="AD9" s="3">
        <f t="shared" ref="AD9" ca="1" si="36">OFFSET($J9, 0, MATCH(V9,$B$1:$H$1, 0)-1)</f>
        <v>1.1767072859983907E-2</v>
      </c>
      <c r="AE9" s="3">
        <f t="shared" ref="AE9" ca="1" si="37">OFFSET($J9, 0, MATCH(W9,$B$1:$H$1, 0)-1)</f>
        <v>1.8386312564282692E-2</v>
      </c>
      <c r="AF9" s="3">
        <f t="shared" ref="AF9" ca="1" si="38">OFFSET($J9, 0, MATCH(X9,$B$1:$H$1, 0)-1)</f>
        <v>1.3007975248745085E-2</v>
      </c>
    </row>
    <row r="10" spans="1:32" x14ac:dyDescent="0.2">
      <c r="A10" s="2">
        <v>45627</v>
      </c>
      <c r="B10" s="1">
        <v>0.43571300506591804</v>
      </c>
      <c r="C10" s="1">
        <v>0.45708734989166261</v>
      </c>
      <c r="D10" s="1">
        <v>0.58794211745262148</v>
      </c>
      <c r="E10" s="1">
        <v>0.43930966258049009</v>
      </c>
      <c r="F10" s="1">
        <v>0.51887794733047465</v>
      </c>
      <c r="G10" s="1">
        <v>0.47512434720993041</v>
      </c>
      <c r="H10" s="1">
        <v>0.63685737848281876</v>
      </c>
      <c r="I10" s="3">
        <v>-1.9353569320478714E-2</v>
      </c>
      <c r="J10" s="3">
        <v>-1.6909554384795134E-2</v>
      </c>
      <c r="K10" s="3">
        <v>-2.1502395913002736E-2</v>
      </c>
      <c r="L10" s="3">
        <v>-2.2950597865611044E-2</v>
      </c>
      <c r="M10" s="3">
        <v>-2.6394040205496849E-2</v>
      </c>
      <c r="N10" s="3">
        <v>-2.5206284442417237E-2</v>
      </c>
      <c r="O10" s="3">
        <v>-1.0838052716422797E-2</v>
      </c>
      <c r="P10" s="3">
        <v>-1.7993121040295934E-2</v>
      </c>
      <c r="Q10" s="1" t="s">
        <v>55</v>
      </c>
      <c r="R10" s="1" t="str">
        <f t="shared" si="1"/>
        <v>Fin</v>
      </c>
      <c r="S10" s="1" t="str">
        <f t="shared" si="2"/>
        <v>Ener</v>
      </c>
      <c r="T10" s="1" t="str">
        <f t="shared" si="3"/>
        <v>Util</v>
      </c>
      <c r="U10" s="1" t="str">
        <f t="shared" si="4"/>
        <v>Bank</v>
      </c>
      <c r="V10" s="1" t="str">
        <f t="shared" si="5"/>
        <v>Def</v>
      </c>
      <c r="W10" s="1" t="str">
        <f t="shared" si="6"/>
        <v>Infra</v>
      </c>
      <c r="X10" s="1" t="str">
        <f t="shared" si="7"/>
        <v>Cycl</v>
      </c>
      <c r="Y10" s="3">
        <f t="shared" si="31"/>
        <v>-1.9353569320478714E-2</v>
      </c>
      <c r="Z10" s="3">
        <f t="shared" ref="Z10" ca="1" si="39">OFFSET($J10, 0, MATCH(R10,$B$1:$H$1, 0)-1)</f>
        <v>-1.7993121040295934E-2</v>
      </c>
      <c r="AA10" s="3">
        <f t="shared" ref="AA10" ca="1" si="40">OFFSET($J10, 0, MATCH(S10,$B$1:$H$1, 0)-1)</f>
        <v>-2.2950597865611044E-2</v>
      </c>
      <c r="AB10" s="3">
        <f t="shared" ref="AB10" ca="1" si="41">OFFSET($J10, 0, MATCH(T10,$B$1:$H$1, 0)-1)</f>
        <v>-2.5206284442417237E-2</v>
      </c>
      <c r="AC10" s="3">
        <f t="shared" ref="AC10" ca="1" si="42">OFFSET($J10, 0, MATCH(U10,$B$1:$H$1, 0)-1)</f>
        <v>-1.0838052716422797E-2</v>
      </c>
      <c r="AD10" s="3">
        <f t="shared" ref="AD10" ca="1" si="43">OFFSET($J10, 0, MATCH(V10,$B$1:$H$1, 0)-1)</f>
        <v>-2.1502395913002736E-2</v>
      </c>
      <c r="AE10" s="3">
        <f t="shared" ref="AE10" ca="1" si="44">OFFSET($J10, 0, MATCH(W10,$B$1:$H$1, 0)-1)</f>
        <v>-2.6394040205496849E-2</v>
      </c>
      <c r="AF10" s="3">
        <f t="shared" ref="AF10" ca="1" si="45">OFFSET($J10, 0, MATCH(X10,$B$1:$H$1, 0)-1)</f>
        <v>-1.6909554384795134E-2</v>
      </c>
    </row>
    <row r="11" spans="1:32" x14ac:dyDescent="0.2">
      <c r="A11" s="2">
        <v>45658</v>
      </c>
      <c r="B11" s="1">
        <v>0.42805680036544819</v>
      </c>
      <c r="C11" s="1">
        <v>0.40169550776481622</v>
      </c>
      <c r="D11" s="1">
        <v>0.61304944157600405</v>
      </c>
      <c r="E11" s="1">
        <v>0.42465751767158499</v>
      </c>
      <c r="F11" s="1">
        <v>0.51107915639877322</v>
      </c>
      <c r="G11" s="1">
        <v>0.51318364739418043</v>
      </c>
      <c r="H11" s="1">
        <v>0.48876715898513823</v>
      </c>
      <c r="I11" s="12">
        <v>5.5266757865937155E-3</v>
      </c>
      <c r="J11" s="12">
        <v>5.7197314662524867E-3</v>
      </c>
      <c r="K11" s="12">
        <v>6.0293414207548413E-3</v>
      </c>
      <c r="L11" s="12">
        <v>5.0718365933881682E-3</v>
      </c>
      <c r="M11" s="12">
        <v>5.2348267473854015E-3</v>
      </c>
      <c r="N11" s="12">
        <v>-2.1653900463014519E-4</v>
      </c>
      <c r="O11" s="12">
        <v>7.5429122790922065E-3</v>
      </c>
      <c r="P11" s="12">
        <v>5.4004762009383089E-3</v>
      </c>
      <c r="Q11" s="1" t="s">
        <v>8</v>
      </c>
      <c r="R11" s="1" t="str">
        <f t="shared" si="1"/>
        <v>Ener</v>
      </c>
      <c r="S11" s="1" t="str">
        <f t="shared" si="2"/>
        <v>Bank</v>
      </c>
      <c r="T11" s="1" t="str">
        <f t="shared" si="3"/>
        <v>Util</v>
      </c>
      <c r="U11" s="1" t="str">
        <f t="shared" si="4"/>
        <v>Fin</v>
      </c>
      <c r="V11" s="1" t="str">
        <f t="shared" si="5"/>
        <v>Cycl</v>
      </c>
      <c r="W11" s="1" t="str">
        <f t="shared" si="6"/>
        <v>Infra</v>
      </c>
      <c r="X11" s="1" t="str">
        <f t="shared" si="7"/>
        <v>Def</v>
      </c>
      <c r="Y11" s="3">
        <f t="shared" ref="Y11" si="46">I11</f>
        <v>5.5266757865937155E-3</v>
      </c>
      <c r="Z11" s="3">
        <f t="shared" ref="Z11" ca="1" si="47">OFFSET($J11, 0, MATCH(R11,$B$1:$H$1, 0)-1)</f>
        <v>5.0718365933881682E-3</v>
      </c>
      <c r="AA11" s="3">
        <f t="shared" ref="AA11" ca="1" si="48">OFFSET($J11, 0, MATCH(S11,$B$1:$H$1, 0)-1)</f>
        <v>7.5429122790922065E-3</v>
      </c>
      <c r="AB11" s="3">
        <f t="shared" ref="AB11" ca="1" si="49">OFFSET($J11, 0, MATCH(T11,$B$1:$H$1, 0)-1)</f>
        <v>-2.1653900463014519E-4</v>
      </c>
      <c r="AC11" s="3">
        <f t="shared" ref="AC11" ca="1" si="50">OFFSET($J11, 0, MATCH(U11,$B$1:$H$1, 0)-1)</f>
        <v>5.4004762009383089E-3</v>
      </c>
      <c r="AD11" s="3">
        <f t="shared" ref="AD11" ca="1" si="51">OFFSET($J11, 0, MATCH(V11,$B$1:$H$1, 0)-1)</f>
        <v>5.7197314662524867E-3</v>
      </c>
      <c r="AE11" s="3">
        <f t="shared" ref="AE11" ca="1" si="52">OFFSET($J11, 0, MATCH(W11,$B$1:$H$1, 0)-1)</f>
        <v>5.2348267473854015E-3</v>
      </c>
      <c r="AF11" s="3">
        <f t="shared" ref="AF11" ca="1" si="53">OFFSET($J11, 0, MATCH(X11,$B$1:$H$1, 0)-1)</f>
        <v>6.0293414207548413E-3</v>
      </c>
    </row>
    <row r="12" spans="1:32" x14ac:dyDescent="0.2">
      <c r="A12" s="2">
        <v>45689</v>
      </c>
      <c r="B12" s="1">
        <v>0.43612858057022119</v>
      </c>
      <c r="C12" s="1">
        <v>0.40607359409332283</v>
      </c>
      <c r="D12" s="1">
        <v>0.55099822282791144</v>
      </c>
      <c r="E12" s="1">
        <v>0.42816344499588049</v>
      </c>
      <c r="F12" s="1">
        <v>0.51371376514434819</v>
      </c>
      <c r="G12" s="1">
        <v>0.53347063064575173</v>
      </c>
      <c r="H12" s="1">
        <v>0.59181003570556656</v>
      </c>
      <c r="I12" s="3">
        <v>2.0385889807962077E-2</v>
      </c>
      <c r="J12" s="3">
        <v>1.809830184823169E-2</v>
      </c>
      <c r="K12" s="3">
        <v>2.2264729575390607E-2</v>
      </c>
      <c r="L12" s="3">
        <v>2.2045020064412668E-2</v>
      </c>
      <c r="M12" s="3">
        <v>2.4370217708361785E-2</v>
      </c>
      <c r="N12" s="3">
        <v>2.4371437329546719E-2</v>
      </c>
      <c r="O12" s="3">
        <v>1.4747584632899713E-2</v>
      </c>
      <c r="P12" s="3">
        <v>2.0211533216270006E-2</v>
      </c>
      <c r="Q12" s="1" t="s">
        <v>8</v>
      </c>
      <c r="R12" s="1" t="str">
        <f t="shared" si="1"/>
        <v>Fin</v>
      </c>
      <c r="S12" s="1" t="str">
        <f t="shared" si="2"/>
        <v>Ener</v>
      </c>
      <c r="T12" s="1" t="str">
        <f t="shared" si="3"/>
        <v>Bank</v>
      </c>
      <c r="U12" s="1" t="str">
        <f t="shared" si="4"/>
        <v>Util</v>
      </c>
      <c r="V12" s="1" t="str">
        <f t="shared" si="5"/>
        <v>Cycl</v>
      </c>
      <c r="W12" s="1" t="str">
        <f t="shared" si="6"/>
        <v>Infra</v>
      </c>
      <c r="X12" s="1" t="str">
        <f t="shared" si="7"/>
        <v>Def</v>
      </c>
      <c r="Y12" s="3">
        <f t="shared" ref="Y12" si="54">I12</f>
        <v>2.0385889807962077E-2</v>
      </c>
      <c r="Z12" s="3">
        <f t="shared" ref="Z12" ca="1" si="55">OFFSET($J12, 0, MATCH(R12,$B$1:$H$1, 0)-1)</f>
        <v>2.0211533216270006E-2</v>
      </c>
      <c r="AA12" s="3">
        <f t="shared" ref="AA12" ca="1" si="56">OFFSET($J12, 0, MATCH(S12,$B$1:$H$1, 0)-1)</f>
        <v>2.2045020064412668E-2</v>
      </c>
      <c r="AB12" s="3">
        <f t="shared" ref="AB12" ca="1" si="57">OFFSET($J12, 0, MATCH(T12,$B$1:$H$1, 0)-1)</f>
        <v>1.4747584632899713E-2</v>
      </c>
      <c r="AC12" s="3">
        <f t="shared" ref="AC12" ca="1" si="58">OFFSET($J12, 0, MATCH(U12,$B$1:$H$1, 0)-1)</f>
        <v>2.4371437329546719E-2</v>
      </c>
      <c r="AD12" s="3">
        <f t="shared" ref="AD12" ca="1" si="59">OFFSET($J12, 0, MATCH(V12,$B$1:$H$1, 0)-1)</f>
        <v>1.809830184823169E-2</v>
      </c>
      <c r="AE12" s="3">
        <f t="shared" ref="AE12" ca="1" si="60">OFFSET($J12, 0, MATCH(W12,$B$1:$H$1, 0)-1)</f>
        <v>2.4370217708361785E-2</v>
      </c>
      <c r="AF12" s="3">
        <f t="shared" ref="AF12" ca="1" si="61">OFFSET($J12, 0, MATCH(X12,$B$1:$H$1, 0)-1)</f>
        <v>2.2264729575390607E-2</v>
      </c>
    </row>
    <row r="13" spans="1:32" x14ac:dyDescent="0.2">
      <c r="A13" s="2">
        <v>45717</v>
      </c>
      <c r="B13" s="1">
        <v>0.46314564943313596</v>
      </c>
      <c r="C13" s="1">
        <v>0.41880424618721002</v>
      </c>
      <c r="D13" s="1">
        <v>0.59923285841941842</v>
      </c>
      <c r="E13" s="1">
        <v>0.40454548001289375</v>
      </c>
      <c r="F13" s="1">
        <v>0.51347044110298157</v>
      </c>
      <c r="G13" s="1">
        <v>0.49908914566040086</v>
      </c>
      <c r="H13" s="1">
        <v>0.68082481622695923</v>
      </c>
      <c r="I13" s="12">
        <v>-2.8828690027875581E-3</v>
      </c>
      <c r="J13" s="12">
        <v>-3.9161399012650477E-3</v>
      </c>
      <c r="K13" s="12">
        <v>-2.9719463554296333E-3</v>
      </c>
      <c r="L13" s="12">
        <v>-4.4150110375276164E-3</v>
      </c>
      <c r="M13" s="12">
        <v>-7.0583664605657903E-3</v>
      </c>
      <c r="N13" s="12">
        <v>-4.3388049800360262E-3</v>
      </c>
      <c r="O13" s="12">
        <v>7.213685033369277E-4</v>
      </c>
      <c r="P13" s="12">
        <v>-2.6931321133880637E-3</v>
      </c>
      <c r="Q13" s="1" t="s">
        <v>56</v>
      </c>
      <c r="R13" s="1" t="str">
        <f t="shared" si="1"/>
        <v>Fin</v>
      </c>
      <c r="S13" s="1" t="str">
        <f t="shared" si="2"/>
        <v>Ener</v>
      </c>
      <c r="T13" s="1" t="str">
        <f t="shared" si="3"/>
        <v>Util</v>
      </c>
      <c r="U13" s="1" t="str">
        <f t="shared" si="4"/>
        <v>Bank</v>
      </c>
      <c r="V13" s="1" t="str">
        <f t="shared" si="5"/>
        <v>Cycl</v>
      </c>
      <c r="W13" s="1" t="str">
        <f t="shared" si="6"/>
        <v>Def</v>
      </c>
      <c r="X13" s="1" t="str">
        <f t="shared" si="7"/>
        <v>Infra</v>
      </c>
      <c r="Y13" s="3">
        <f t="shared" ref="Y13:Y14" si="62">I13</f>
        <v>-2.8828690027875581E-3</v>
      </c>
      <c r="Z13" s="3">
        <f t="shared" ref="Z13" ca="1" si="63">OFFSET($J13, 0, MATCH(R13,$B$1:$H$1, 0)-1)</f>
        <v>-2.6931321133880637E-3</v>
      </c>
      <c r="AA13" s="3">
        <f t="shared" ref="AA13" ca="1" si="64">OFFSET($J13, 0, MATCH(S13,$B$1:$H$1, 0)-1)</f>
        <v>-4.4150110375276164E-3</v>
      </c>
      <c r="AB13" s="3">
        <f t="shared" ref="AB13" ca="1" si="65">OFFSET($J13, 0, MATCH(T13,$B$1:$H$1, 0)-1)</f>
        <v>-4.3388049800360262E-3</v>
      </c>
      <c r="AC13" s="3">
        <f t="shared" ref="AC13" ca="1" si="66">OFFSET($J13, 0, MATCH(U13,$B$1:$H$1, 0)-1)</f>
        <v>7.213685033369277E-4</v>
      </c>
      <c r="AD13" s="3">
        <f t="shared" ref="AD13" ca="1" si="67">OFFSET($J13, 0, MATCH(V13,$B$1:$H$1, 0)-1)</f>
        <v>-3.9161399012650477E-3</v>
      </c>
      <c r="AE13" s="3">
        <f t="shared" ref="AE13" ca="1" si="68">OFFSET($J13, 0, MATCH(W13,$B$1:$H$1, 0)-1)</f>
        <v>-2.9719463554296333E-3</v>
      </c>
      <c r="AF13" s="3">
        <f t="shared" ref="AF13" ca="1" si="69">OFFSET($J13, 0, MATCH(X13,$B$1:$H$1, 0)-1)</f>
        <v>-7.0583664605657903E-3</v>
      </c>
    </row>
    <row r="14" spans="1:32" x14ac:dyDescent="0.2">
      <c r="A14" s="2">
        <v>45748</v>
      </c>
      <c r="B14" s="1">
        <v>0.46436650159999998</v>
      </c>
      <c r="C14" s="1">
        <v>0.39622947579999995</v>
      </c>
      <c r="D14" s="1">
        <v>0.55700960779999997</v>
      </c>
      <c r="E14" s="1">
        <v>0.34887559420000003</v>
      </c>
      <c r="F14" s="1">
        <v>0.5217219354</v>
      </c>
      <c r="G14" s="1">
        <v>0.51688457139999999</v>
      </c>
      <c r="H14" s="1">
        <v>0.53020034420000006</v>
      </c>
      <c r="I14" s="12">
        <v>-3.2685759111883428E-4</v>
      </c>
      <c r="J14" s="12">
        <v>-8.6831820633370693E-4</v>
      </c>
      <c r="K14" s="12">
        <v>-1.0731367119853896E-4</v>
      </c>
      <c r="L14" s="12">
        <v>-1.1492696467561125E-2</v>
      </c>
      <c r="M14" s="12">
        <v>-2.0929367960389467E-3</v>
      </c>
      <c r="N14" s="12">
        <v>-1.6187667086412505E-3</v>
      </c>
      <c r="O14" s="12">
        <v>4.2919066382174353E-3</v>
      </c>
      <c r="P14" s="12">
        <v>2.1917313043950948E-4</v>
      </c>
      <c r="Q14" s="1" t="s">
        <v>8</v>
      </c>
      <c r="R14" s="1" t="str">
        <f t="shared" si="1"/>
        <v>Ener</v>
      </c>
      <c r="S14" s="1" t="str">
        <f t="shared" si="2"/>
        <v>Fin</v>
      </c>
      <c r="T14" s="1" t="str">
        <f t="shared" si="3"/>
        <v>Util</v>
      </c>
      <c r="U14" s="1" t="str">
        <f t="shared" si="4"/>
        <v>Bank</v>
      </c>
      <c r="V14" s="1" t="str">
        <f t="shared" si="5"/>
        <v>Cycl</v>
      </c>
      <c r="W14" s="1" t="str">
        <f t="shared" si="6"/>
        <v>Def</v>
      </c>
      <c r="X14" s="1" t="str">
        <f t="shared" si="7"/>
        <v>Infra</v>
      </c>
      <c r="Y14" s="3">
        <f t="shared" si="62"/>
        <v>-3.2685759111883428E-4</v>
      </c>
      <c r="Z14" s="3">
        <f t="shared" ref="Z14" ca="1" si="70">OFFSET($J14, 0, MATCH(R14,$B$1:$H$1, 0)-1)</f>
        <v>-1.1492696467561125E-2</v>
      </c>
      <c r="AA14" s="3">
        <f t="shared" ref="AA14" ca="1" si="71">OFFSET($J14, 0, MATCH(S14,$B$1:$H$1, 0)-1)</f>
        <v>2.1917313043950948E-4</v>
      </c>
      <c r="AB14" s="3">
        <f t="shared" ref="AB14" ca="1" si="72">OFFSET($J14, 0, MATCH(T14,$B$1:$H$1, 0)-1)</f>
        <v>-1.6187667086412505E-3</v>
      </c>
      <c r="AC14" s="3">
        <f t="shared" ref="AC14" ca="1" si="73">OFFSET($J14, 0, MATCH(U14,$B$1:$H$1, 0)-1)</f>
        <v>4.2919066382174353E-3</v>
      </c>
      <c r="AD14" s="3">
        <f t="shared" ref="AD14" ca="1" si="74">OFFSET($J14, 0, MATCH(V14,$B$1:$H$1, 0)-1)</f>
        <v>-8.6831820633370693E-4</v>
      </c>
      <c r="AE14" s="3">
        <f t="shared" ref="AE14" ca="1" si="75">OFFSET($J14, 0, MATCH(W14,$B$1:$H$1, 0)-1)</f>
        <v>-1.0731367119853896E-4</v>
      </c>
      <c r="AF14" s="3">
        <f t="shared" ref="AF14" ca="1" si="76">OFFSET($J14, 0, MATCH(X14,$B$1:$H$1, 0)-1)</f>
        <v>-2.0929367960389467E-3</v>
      </c>
    </row>
    <row r="15" spans="1:32" x14ac:dyDescent="0.2">
      <c r="A15" s="2">
        <v>45778</v>
      </c>
      <c r="B15" s="1">
        <v>0.46071658134460441</v>
      </c>
      <c r="C15" s="1">
        <v>0.41400521993637085</v>
      </c>
      <c r="D15" s="1">
        <v>0.57813013195991525</v>
      </c>
      <c r="E15" s="1">
        <v>0.37744467854499797</v>
      </c>
      <c r="F15" s="1">
        <v>0.52648820877075175</v>
      </c>
      <c r="G15" s="1">
        <v>0.49849324226379377</v>
      </c>
      <c r="H15" s="1">
        <v>0.63569018840789793</v>
      </c>
      <c r="I15" s="12">
        <v>-1.1295135957833935E-4</v>
      </c>
      <c r="J15" s="12">
        <v>1.1490521056534142E-3</v>
      </c>
      <c r="K15" s="12">
        <v>-1.3891402311477785E-3</v>
      </c>
      <c r="L15" s="12">
        <v>3.8012396835729323E-3</v>
      </c>
      <c r="M15" s="12">
        <v>-7.8988257287460062E-4</v>
      </c>
      <c r="N15" s="12">
        <v>-3.7518647453533838E-3</v>
      </c>
      <c r="O15" s="12">
        <v>1.8707983156931451E-3</v>
      </c>
      <c r="P15" s="12">
        <v>3.604018792180419E-5</v>
      </c>
      <c r="Q15" s="1" t="s">
        <v>8</v>
      </c>
      <c r="R15" s="1" t="str">
        <f t="shared" si="1"/>
        <v>Fin</v>
      </c>
      <c r="S15" s="1" t="str">
        <f t="shared" si="2"/>
        <v>Ener</v>
      </c>
      <c r="T15" s="1" t="str">
        <f t="shared" si="3"/>
        <v>Util</v>
      </c>
      <c r="U15" s="1" t="str">
        <f t="shared" si="4"/>
        <v>Bank</v>
      </c>
      <c r="V15" s="1" t="str">
        <f t="shared" si="5"/>
        <v>Cycl</v>
      </c>
      <c r="W15" s="1" t="str">
        <f t="shared" si="6"/>
        <v>Def</v>
      </c>
      <c r="X15" s="1" t="str">
        <f t="shared" si="7"/>
        <v>Infra</v>
      </c>
      <c r="Y15" s="3">
        <f t="shared" ref="Y15:Y17" si="77">I15</f>
        <v>-1.1295135957833935E-4</v>
      </c>
      <c r="Z15" s="3">
        <f t="shared" ref="Z15" ca="1" si="78">OFFSET($J15, 0, MATCH(R15,$B$1:$H$1, 0)-1)</f>
        <v>3.604018792180419E-5</v>
      </c>
      <c r="AA15" s="3">
        <f t="shared" ref="AA15" ca="1" si="79">OFFSET($J15, 0, MATCH(S15,$B$1:$H$1, 0)-1)</f>
        <v>3.8012396835729323E-3</v>
      </c>
      <c r="AB15" s="3">
        <f t="shared" ref="AB15" ca="1" si="80">OFFSET($J15, 0, MATCH(T15,$B$1:$H$1, 0)-1)</f>
        <v>-3.7518647453533838E-3</v>
      </c>
      <c r="AC15" s="3">
        <f t="shared" ref="AC15" ca="1" si="81">OFFSET($J15, 0, MATCH(U15,$B$1:$H$1, 0)-1)</f>
        <v>1.8707983156931451E-3</v>
      </c>
      <c r="AD15" s="3">
        <f t="shared" ref="AD15" ca="1" si="82">OFFSET($J15, 0, MATCH(V15,$B$1:$H$1, 0)-1)</f>
        <v>1.1490521056534142E-3</v>
      </c>
      <c r="AE15" s="3">
        <f t="shared" ref="AE15" ca="1" si="83">OFFSET($J15, 0, MATCH(W15,$B$1:$H$1, 0)-1)</f>
        <v>-1.3891402311477785E-3</v>
      </c>
      <c r="AF15" s="3">
        <f t="shared" ref="AF15" ca="1" si="84">OFFSET($J15, 0, MATCH(X15,$B$1:$H$1, 0)-1)</f>
        <v>-7.8988257287460062E-4</v>
      </c>
    </row>
    <row r="16" spans="1:32" x14ac:dyDescent="0.2">
      <c r="A16" s="2">
        <v>45809</v>
      </c>
      <c r="B16" s="1">
        <v>0.43844069242477401</v>
      </c>
      <c r="C16" s="1">
        <v>0.39885711073875418</v>
      </c>
      <c r="D16" s="1">
        <v>0.65557721853256223</v>
      </c>
      <c r="E16" s="1">
        <v>0.45452868342399599</v>
      </c>
      <c r="F16" s="1">
        <v>0.51073849201202381</v>
      </c>
      <c r="G16" s="1">
        <v>0.49949944019317644</v>
      </c>
      <c r="H16" s="1">
        <v>0.74071384668350204</v>
      </c>
      <c r="I16" s="3">
        <v>1.8686643479295162E-2</v>
      </c>
      <c r="J16" s="3">
        <v>1.8576178551019451E-2</v>
      </c>
      <c r="K16" s="3">
        <v>1.9218216746560879E-2</v>
      </c>
      <c r="L16" s="3">
        <v>2.4000409388646116E-2</v>
      </c>
      <c r="M16" s="3">
        <v>1.6096832177379783E-2</v>
      </c>
      <c r="N16" s="3">
        <v>2.2413576868145935E-2</v>
      </c>
      <c r="O16" s="3">
        <v>1.535873010829869E-2</v>
      </c>
      <c r="P16" s="3">
        <v>1.963036199009971E-2</v>
      </c>
      <c r="Q16" s="1" t="s">
        <v>57</v>
      </c>
      <c r="R16" s="1" t="str">
        <f t="shared" si="1"/>
        <v>Fin</v>
      </c>
      <c r="S16" s="1" t="str">
        <f t="shared" si="2"/>
        <v>Ener</v>
      </c>
      <c r="T16" s="1" t="str">
        <f t="shared" si="3"/>
        <v>Util</v>
      </c>
      <c r="U16" s="1" t="str">
        <f t="shared" si="4"/>
        <v>Bank</v>
      </c>
      <c r="V16" s="1" t="str">
        <f t="shared" si="5"/>
        <v>Infra</v>
      </c>
      <c r="W16" s="1" t="str">
        <f t="shared" si="6"/>
        <v>Cycl</v>
      </c>
      <c r="X16" s="1" t="str">
        <f t="shared" si="7"/>
        <v>Def</v>
      </c>
      <c r="Y16" s="3">
        <f t="shared" si="77"/>
        <v>1.8686643479295162E-2</v>
      </c>
      <c r="Z16" s="3">
        <f t="shared" ref="Z16" ca="1" si="85">OFFSET($J16, 0, MATCH(R16,$B$1:$H$1, 0)-1)</f>
        <v>1.963036199009971E-2</v>
      </c>
      <c r="AA16" s="3">
        <f t="shared" ref="AA16" ca="1" si="86">OFFSET($J16, 0, MATCH(S16,$B$1:$H$1, 0)-1)</f>
        <v>2.4000409388646116E-2</v>
      </c>
      <c r="AB16" s="3">
        <f t="shared" ref="AB16" ca="1" si="87">OFFSET($J16, 0, MATCH(T16,$B$1:$H$1, 0)-1)</f>
        <v>2.2413576868145935E-2</v>
      </c>
      <c r="AC16" s="3">
        <f t="shared" ref="AC16" ca="1" si="88">OFFSET($J16, 0, MATCH(U16,$B$1:$H$1, 0)-1)</f>
        <v>1.535873010829869E-2</v>
      </c>
      <c r="AD16" s="3">
        <f t="shared" ref="AD16" ca="1" si="89">OFFSET($J16, 0, MATCH(V16,$B$1:$H$1, 0)-1)</f>
        <v>1.6096832177379783E-2</v>
      </c>
      <c r="AE16" s="3">
        <f t="shared" ref="AE16" ca="1" si="90">OFFSET($J16, 0, MATCH(W16,$B$1:$H$1, 0)-1)</f>
        <v>1.8576178551019451E-2</v>
      </c>
      <c r="AF16" s="3">
        <f t="shared" ref="AF16" ca="1" si="91">OFFSET($J16, 0, MATCH(X16,$B$1:$H$1, 0)-1)</f>
        <v>1.9218216746560879E-2</v>
      </c>
    </row>
    <row r="17" spans="1:32" x14ac:dyDescent="0.2">
      <c r="A17" s="2">
        <v>45839</v>
      </c>
      <c r="B17" s="1">
        <v>0.58606310685475671</v>
      </c>
      <c r="C17" s="1">
        <v>0.43363453944524127</v>
      </c>
      <c r="D17" s="1">
        <v>0.56613545616467797</v>
      </c>
      <c r="E17" s="1">
        <v>0.42621360222498567</v>
      </c>
      <c r="F17" s="1">
        <v>0.32932185133298231</v>
      </c>
      <c r="G17" s="1">
        <v>0.49795239170392369</v>
      </c>
      <c r="H17" s="1">
        <v>0.46973918875058535</v>
      </c>
      <c r="I17" s="3">
        <v>6.5367869357602082E-4</v>
      </c>
      <c r="J17" s="3">
        <v>1.3899421925791522E-3</v>
      </c>
      <c r="K17" s="3">
        <v>-9.1668839196867857E-4</v>
      </c>
      <c r="L17" s="3">
        <v>1.5325415202147585E-3</v>
      </c>
      <c r="M17" s="3">
        <v>-9.0066714893288768E-4</v>
      </c>
      <c r="N17" s="3">
        <v>2.4721693147857771E-3</v>
      </c>
      <c r="O17" s="3">
        <v>2.4120009931671849E-3</v>
      </c>
      <c r="P17" s="3">
        <v>-6.5062269436810816E-5</v>
      </c>
      <c r="Q17" s="1" t="s">
        <v>8</v>
      </c>
      <c r="R17" s="1" t="str">
        <f t="shared" si="1"/>
        <v>Cycl</v>
      </c>
      <c r="S17" s="1" t="str">
        <f t="shared" si="2"/>
        <v>Ener</v>
      </c>
      <c r="T17" s="1" t="str">
        <f t="shared" si="3"/>
        <v>Bank</v>
      </c>
      <c r="U17" s="1" t="str">
        <f t="shared" si="4"/>
        <v>Fin</v>
      </c>
      <c r="V17" s="1" t="str">
        <f t="shared" si="5"/>
        <v>Def</v>
      </c>
      <c r="W17" s="1" t="str">
        <f t="shared" si="6"/>
        <v>Infra</v>
      </c>
      <c r="X17" s="1" t="str">
        <f t="shared" si="7"/>
        <v>Util</v>
      </c>
      <c r="Y17" s="3">
        <f t="shared" si="77"/>
        <v>6.5367869357602082E-4</v>
      </c>
      <c r="Z17" s="3">
        <f t="shared" ref="Z17" ca="1" si="92">OFFSET($J17, 0, MATCH(R17,$B$1:$H$1, 0)-1)</f>
        <v>1.3899421925791522E-3</v>
      </c>
      <c r="AA17" s="3">
        <f t="shared" ref="AA17" ca="1" si="93">OFFSET($J17, 0, MATCH(S17,$B$1:$H$1, 0)-1)</f>
        <v>1.5325415202147585E-3</v>
      </c>
      <c r="AB17" s="3">
        <f t="shared" ref="AB17" ca="1" si="94">OFFSET($J17, 0, MATCH(T17,$B$1:$H$1, 0)-1)</f>
        <v>2.4120009931671849E-3</v>
      </c>
      <c r="AC17" s="3">
        <f t="shared" ref="AC17" ca="1" si="95">OFFSET($J17, 0, MATCH(U17,$B$1:$H$1, 0)-1)</f>
        <v>-6.5062269436810816E-5</v>
      </c>
      <c r="AD17" s="3">
        <f t="shared" ref="AD17" ca="1" si="96">OFFSET($J17, 0, MATCH(V17,$B$1:$H$1, 0)-1)</f>
        <v>-9.1668839196867857E-4</v>
      </c>
      <c r="AE17" s="3">
        <f t="shared" ref="AE17" ca="1" si="97">OFFSET($J17, 0, MATCH(W17,$B$1:$H$1, 0)-1)</f>
        <v>-9.0066714893288768E-4</v>
      </c>
      <c r="AF17" s="3">
        <f t="shared" ref="AF17" ca="1" si="98">OFFSET($J17, 0, MATCH(X17,$B$1:$H$1, 0)-1)</f>
        <v>2.4721693147857771E-3</v>
      </c>
    </row>
    <row r="18" spans="1:32" x14ac:dyDescent="0.2">
      <c r="A18" s="2">
        <v>45870</v>
      </c>
      <c r="B18" s="1">
        <v>0.561986744403839</v>
      </c>
      <c r="C18" s="1">
        <v>0.49760672450065596</v>
      </c>
      <c r="D18" s="1">
        <v>0.53443155686060595</v>
      </c>
      <c r="E18" s="1">
        <v>0.49090042710304277</v>
      </c>
      <c r="F18" s="1">
        <v>0.52392949660619104</v>
      </c>
      <c r="G18" s="1">
        <v>0.49288754661877965</v>
      </c>
      <c r="H18" s="1">
        <v>0.47308971484502171</v>
      </c>
      <c r="R18" s="1" t="str">
        <f t="shared" si="1"/>
        <v>Cycl</v>
      </c>
      <c r="S18" s="1" t="str">
        <f t="shared" si="2"/>
        <v>Ener</v>
      </c>
      <c r="T18" s="1" t="str">
        <f t="shared" si="3"/>
        <v>Util</v>
      </c>
      <c r="U18" s="1" t="str">
        <f t="shared" si="4"/>
        <v>Def</v>
      </c>
      <c r="V18" s="1" t="str">
        <f t="shared" si="5"/>
        <v>Bank</v>
      </c>
      <c r="W18" s="1" t="str">
        <f t="shared" si="6"/>
        <v>Infra</v>
      </c>
      <c r="X18" s="1" t="str">
        <f t="shared" si="7"/>
        <v>Fin</v>
      </c>
      <c r="Z18" s="3">
        <f ca="1">OFFSET($B18, 0, MATCH(R18,$B$1:$H$1, 0)-1)</f>
        <v>0.561986744403839</v>
      </c>
      <c r="AA18" s="3">
        <f t="shared" ref="AA18" ca="1" si="99">OFFSET($B18, 0, MATCH(S18,$B$1:$H$1, 0)-1)</f>
        <v>0.53443155686060595</v>
      </c>
      <c r="AB18" s="3">
        <f t="shared" ref="AB18" ca="1" si="100">OFFSET($B18, 0, MATCH(T18,$B$1:$H$1, 0)-1)</f>
        <v>0.52392949660619104</v>
      </c>
      <c r="AC18" s="3">
        <f t="shared" ref="AC18" ca="1" si="101">OFFSET($B18, 0, MATCH(U18,$B$1:$H$1, 0)-1)</f>
        <v>0.49760672450065596</v>
      </c>
      <c r="AD18" s="3">
        <f t="shared" ref="AD18" ca="1" si="102">OFFSET($B18, 0, MATCH(V18,$B$1:$H$1, 0)-1)</f>
        <v>0.49288754661877965</v>
      </c>
      <c r="AE18" s="3">
        <f t="shared" ref="AE18" ca="1" si="103">OFFSET($B18, 0, MATCH(W18,$B$1:$H$1, 0)-1)</f>
        <v>0.49090042710304277</v>
      </c>
      <c r="AF18" s="3">
        <f t="shared" ref="AF18" ca="1" si="104">OFFSET($B18, 0, MATCH(X18,$B$1:$H$1, 0)-1)</f>
        <v>0.47308971484502171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3466d8de-a423-4c2e-b2dc-846f22c52444}" enabled="1" method="Standard" siteId="{60ed981f-ef6e-4603-9f81-ed6b3471313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GAgg1</vt:lpstr>
      <vt:lpstr>GAgg2</vt:lpstr>
      <vt:lpstr>GAgg3</vt:lpstr>
      <vt:lpstr>GAgg4</vt:lpstr>
      <vt:lpstr>USIGSector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2024-09-04T06:05:20Z</dcterms:created>
  <dcterms:modified xsi:type="dcterms:W3CDTF">2025-09-08T01:23:06Z</dcterms:modified>
</cp:coreProperties>
</file>