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3685" windowHeight="11565" activeTab="4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1" l="1"/>
  <c r="AE11" i="1"/>
  <c r="AD11" i="1"/>
  <c r="AC11" i="1"/>
  <c r="AB11" i="1"/>
  <c r="AA11" i="1"/>
  <c r="Z11" i="1"/>
  <c r="Y11" i="1"/>
  <c r="AF12" i="1"/>
  <c r="AE12" i="1"/>
  <c r="Z12" i="1"/>
  <c r="X11" i="1"/>
  <c r="W11" i="1"/>
  <c r="V11" i="1"/>
  <c r="U11" i="1"/>
  <c r="T11" i="1"/>
  <c r="S11" i="1"/>
  <c r="R11" i="1"/>
  <c r="X12" i="1"/>
  <c r="W12" i="1"/>
  <c r="V12" i="1"/>
  <c r="AD12" i="1" s="1"/>
  <c r="U12" i="1"/>
  <c r="AC12" i="1" s="1"/>
  <c r="T12" i="1"/>
  <c r="AB12" i="1" s="1"/>
  <c r="S12" i="1"/>
  <c r="AA12" i="1" s="1"/>
  <c r="R12" i="1"/>
  <c r="AA11" i="5"/>
  <c r="X11" i="5"/>
  <c r="W11" i="5"/>
  <c r="V11" i="5"/>
  <c r="AC11" i="5" s="1"/>
  <c r="U11" i="5"/>
  <c r="AB11" i="5" s="1"/>
  <c r="T11" i="5"/>
  <c r="S11" i="5"/>
  <c r="Z11" i="5" s="1"/>
  <c r="R11" i="5"/>
  <c r="Y11" i="5" s="1"/>
  <c r="Q11" i="5"/>
  <c r="P11" i="5"/>
  <c r="AC12" i="5"/>
  <c r="Y12" i="5"/>
  <c r="V12" i="5"/>
  <c r="U12" i="5"/>
  <c r="AB12" i="5" s="1"/>
  <c r="T12" i="5"/>
  <c r="AA12" i="5" s="1"/>
  <c r="S12" i="5"/>
  <c r="Z12" i="5" s="1"/>
  <c r="R12" i="5"/>
  <c r="Q12" i="5"/>
  <c r="X12" i="5" s="1"/>
  <c r="P12" i="5"/>
  <c r="W12" i="5" s="1"/>
  <c r="Y11" i="4"/>
  <c r="U11" i="4"/>
  <c r="T11" i="4"/>
  <c r="S11" i="4"/>
  <c r="R11" i="4"/>
  <c r="X11" i="4" s="1"/>
  <c r="Q11" i="4"/>
  <c r="W11" i="4" s="1"/>
  <c r="P11" i="4"/>
  <c r="V11" i="4" s="1"/>
  <c r="O11" i="4"/>
  <c r="N11" i="4"/>
  <c r="S12" i="4"/>
  <c r="Y12" i="4" s="1"/>
  <c r="R12" i="4"/>
  <c r="X12" i="4" s="1"/>
  <c r="Q12" i="4"/>
  <c r="W12" i="4" s="1"/>
  <c r="P12" i="4"/>
  <c r="V12" i="4" s="1"/>
  <c r="O12" i="4"/>
  <c r="U12" i="4" s="1"/>
  <c r="N12" i="4"/>
  <c r="T12" i="4" s="1"/>
  <c r="L11" i="3"/>
  <c r="K11" i="3"/>
  <c r="J11" i="3"/>
  <c r="M11" i="3" s="1"/>
  <c r="I11" i="3"/>
  <c r="H11" i="3"/>
  <c r="J12" i="3"/>
  <c r="M12" i="3" s="1"/>
  <c r="I12" i="3"/>
  <c r="L12" i="3" s="1"/>
  <c r="H12" i="3"/>
  <c r="K12" i="3" s="1"/>
  <c r="X11" i="2"/>
  <c r="W11" i="2"/>
  <c r="V11" i="2"/>
  <c r="U11" i="2"/>
  <c r="T11" i="2"/>
  <c r="S11" i="2"/>
  <c r="Y11" i="2" s="1"/>
  <c r="R11" i="2"/>
  <c r="Q11" i="2"/>
  <c r="P11" i="2"/>
  <c r="O11" i="2"/>
  <c r="N11" i="2"/>
  <c r="S12" i="2"/>
  <c r="Y12" i="2" s="1"/>
  <c r="R12" i="2"/>
  <c r="X12" i="2" s="1"/>
  <c r="Q12" i="2"/>
  <c r="W12" i="2" s="1"/>
  <c r="P12" i="2"/>
  <c r="V12" i="2" s="1"/>
  <c r="O12" i="2"/>
  <c r="U12" i="2" s="1"/>
  <c r="N12" i="2"/>
  <c r="T12" i="2" s="1"/>
  <c r="W10" i="5" l="1"/>
  <c r="V10" i="5"/>
  <c r="AC10" i="5" s="1"/>
  <c r="U10" i="5"/>
  <c r="AB10" i="5" s="1"/>
  <c r="T10" i="5"/>
  <c r="AA10" i="5" s="1"/>
  <c r="S10" i="5"/>
  <c r="Z10" i="5" s="1"/>
  <c r="R10" i="5"/>
  <c r="Y10" i="5" s="1"/>
  <c r="Q10" i="5"/>
  <c r="X10" i="5" s="1"/>
  <c r="P10" i="5"/>
  <c r="T10" i="4"/>
  <c r="S10" i="4"/>
  <c r="Y10" i="4" s="1"/>
  <c r="R10" i="4"/>
  <c r="X10" i="4" s="1"/>
  <c r="Q10" i="4"/>
  <c r="W10" i="4" s="1"/>
  <c r="P10" i="4"/>
  <c r="V10" i="4" s="1"/>
  <c r="O10" i="4"/>
  <c r="U10" i="4" s="1"/>
  <c r="N10" i="4"/>
  <c r="J10" i="3"/>
  <c r="M10" i="3" s="1"/>
  <c r="I10" i="3"/>
  <c r="L10" i="3" s="1"/>
  <c r="H10" i="3"/>
  <c r="K10" i="3" s="1"/>
  <c r="S10" i="2"/>
  <c r="Y10" i="2" s="1"/>
  <c r="R10" i="2"/>
  <c r="X10" i="2" s="1"/>
  <c r="Q10" i="2"/>
  <c r="W10" i="2" s="1"/>
  <c r="P10" i="2"/>
  <c r="V10" i="2" s="1"/>
  <c r="O10" i="2"/>
  <c r="U10" i="2" s="1"/>
  <c r="N10" i="2"/>
  <c r="T10" i="2" s="1"/>
  <c r="AF10" i="1" l="1"/>
  <c r="AE10" i="1"/>
  <c r="AD10" i="1"/>
  <c r="AC10" i="1"/>
  <c r="AB10" i="1"/>
  <c r="AA10" i="1"/>
  <c r="Z10" i="1"/>
  <c r="Y10" i="1"/>
  <c r="V9" i="5" l="1"/>
  <c r="U9" i="5"/>
  <c r="T9" i="5"/>
  <c r="S9" i="5"/>
  <c r="R9" i="5"/>
  <c r="Q9" i="5"/>
  <c r="P9" i="5"/>
  <c r="AF9" i="1" l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X10" i="1"/>
  <c r="W10" i="1"/>
  <c r="V10" i="1"/>
  <c r="U10" i="1"/>
  <c r="T10" i="1"/>
  <c r="S10" i="1"/>
  <c r="R10" i="1"/>
  <c r="X9" i="4" l="1"/>
  <c r="S9" i="4"/>
  <c r="Y9" i="4" s="1"/>
  <c r="R9" i="4"/>
  <c r="Q9" i="4"/>
  <c r="W9" i="4" s="1"/>
  <c r="P9" i="4"/>
  <c r="V9" i="4" s="1"/>
  <c r="O9" i="4"/>
  <c r="U9" i="4" s="1"/>
  <c r="N9" i="4"/>
  <c r="T9" i="4" s="1"/>
  <c r="M9" i="3"/>
  <c r="L9" i="3"/>
  <c r="J9" i="3"/>
  <c r="I9" i="3"/>
  <c r="H9" i="3"/>
  <c r="K9" i="3" s="1"/>
  <c r="S9" i="2"/>
  <c r="Y9" i="2" s="1"/>
  <c r="R9" i="2"/>
  <c r="X9" i="2" s="1"/>
  <c r="Q9" i="2"/>
  <c r="W9" i="2" s="1"/>
  <c r="P9" i="2"/>
  <c r="V9" i="2" s="1"/>
  <c r="O9" i="2"/>
  <c r="U9" i="2" s="1"/>
  <c r="N9" i="2"/>
  <c r="T9" i="2" s="1"/>
  <c r="AF8" i="1" l="1"/>
  <c r="AE8" i="1"/>
  <c r="AD8" i="1"/>
  <c r="AC8" i="1"/>
  <c r="AB8" i="1"/>
  <c r="AA8" i="1"/>
  <c r="Z8" i="1"/>
  <c r="Y8" i="1"/>
  <c r="J8" i="3" l="1"/>
  <c r="M8" i="3" s="1"/>
  <c r="I8" i="3"/>
  <c r="H8" i="3"/>
  <c r="S8" i="4"/>
  <c r="R8" i="4"/>
  <c r="Q8" i="4"/>
  <c r="P8" i="4"/>
  <c r="O8" i="4"/>
  <c r="N8" i="4"/>
  <c r="V8" i="5"/>
  <c r="AC8" i="5" s="1"/>
  <c r="U8" i="5"/>
  <c r="AB8" i="5" s="1"/>
  <c r="T8" i="5"/>
  <c r="AA8" i="5" s="1"/>
  <c r="S8" i="5"/>
  <c r="Z8" i="5" s="1"/>
  <c r="R8" i="5"/>
  <c r="Y8" i="5" s="1"/>
  <c r="Q8" i="5"/>
  <c r="X8" i="5" s="1"/>
  <c r="P8" i="5"/>
  <c r="W8" i="5" s="1"/>
  <c r="AC9" i="5"/>
  <c r="AB9" i="5"/>
  <c r="AA9" i="5"/>
  <c r="Z9" i="5"/>
  <c r="Y9" i="5"/>
  <c r="X9" i="5"/>
  <c r="W9" i="5"/>
  <c r="L8" i="3"/>
  <c r="K8" i="3"/>
  <c r="S8" i="2"/>
  <c r="Y8" i="2" s="1"/>
  <c r="R8" i="2"/>
  <c r="Q8" i="2"/>
  <c r="W8" i="2" s="1"/>
  <c r="P8" i="2"/>
  <c r="V8" i="2" s="1"/>
  <c r="O8" i="2"/>
  <c r="U8" i="2" s="1"/>
  <c r="N8" i="2"/>
  <c r="T8" i="2" s="1"/>
  <c r="X8" i="2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X8" i="1"/>
  <c r="W8" i="1"/>
  <c r="V8" i="1"/>
  <c r="U8" i="1"/>
  <c r="T8" i="1"/>
  <c r="S8" i="1"/>
  <c r="R8" i="1"/>
  <c r="V7" i="5" l="1"/>
  <c r="AC7" i="5" s="1"/>
  <c r="U7" i="5"/>
  <c r="AB7" i="5" s="1"/>
  <c r="T7" i="5"/>
  <c r="AA7" i="5" s="1"/>
  <c r="S7" i="5"/>
  <c r="Z7" i="5" s="1"/>
  <c r="R7" i="5"/>
  <c r="Y7" i="5" s="1"/>
  <c r="Q7" i="5"/>
  <c r="X7" i="5" s="1"/>
  <c r="P7" i="5"/>
  <c r="W7" i="5" s="1"/>
  <c r="V7" i="4"/>
  <c r="U7" i="4"/>
  <c r="S7" i="4"/>
  <c r="Y7" i="4" s="1"/>
  <c r="R7" i="4"/>
  <c r="X7" i="4" s="1"/>
  <c r="Q7" i="4"/>
  <c r="W7" i="4" s="1"/>
  <c r="P7" i="4"/>
  <c r="O7" i="4"/>
  <c r="N7" i="4"/>
  <c r="T7" i="4" s="1"/>
  <c r="Y8" i="4"/>
  <c r="X8" i="4"/>
  <c r="W8" i="4"/>
  <c r="V8" i="4"/>
  <c r="U8" i="4"/>
  <c r="T8" i="4"/>
  <c r="J7" i="3"/>
  <c r="M7" i="3" s="1"/>
  <c r="I7" i="3"/>
  <c r="L7" i="3" s="1"/>
  <c r="H7" i="3"/>
  <c r="K7" i="3" s="1"/>
  <c r="S7" i="2"/>
  <c r="Y7" i="2" s="1"/>
  <c r="R7" i="2"/>
  <c r="X7" i="2" s="1"/>
  <c r="Q7" i="2"/>
  <c r="W7" i="2" s="1"/>
  <c r="P7" i="2"/>
  <c r="V7" i="2" s="1"/>
  <c r="O7" i="2"/>
  <c r="U7" i="2" s="1"/>
  <c r="N7" i="2"/>
  <c r="T7" i="2" s="1"/>
  <c r="V6" i="5" l="1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W3" i="5" s="1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L3" i="3"/>
  <c r="M2" i="3"/>
  <c r="K2" i="3"/>
  <c r="H3" i="3"/>
  <c r="K3" i="3" s="1"/>
  <c r="I3" i="3"/>
  <c r="J3" i="3"/>
  <c r="M3" i="3" s="1"/>
  <c r="H4" i="3"/>
  <c r="K4" i="3" s="1"/>
  <c r="I4" i="3"/>
  <c r="L4" i="3" s="1"/>
  <c r="J4" i="3"/>
  <c r="M4" i="3" s="1"/>
  <c r="H5" i="3"/>
  <c r="K5" i="3" s="1"/>
  <c r="I5" i="3"/>
  <c r="L5" i="3" s="1"/>
  <c r="J5" i="3"/>
  <c r="M5" i="3" s="1"/>
  <c r="H6" i="3"/>
  <c r="K6" i="3" s="1"/>
  <c r="I6" i="3"/>
  <c r="L6" i="3" s="1"/>
  <c r="J6" i="3"/>
  <c r="M6" i="3" s="1"/>
  <c r="J2" i="3"/>
  <c r="I2" i="3"/>
  <c r="L2" i="3" s="1"/>
  <c r="H2" i="3"/>
  <c r="X5" i="2"/>
  <c r="W5" i="2"/>
  <c r="S6" i="2"/>
  <c r="Y6" i="2" s="1"/>
  <c r="R6" i="2"/>
  <c r="X6" i="2" s="1"/>
  <c r="Q6" i="2"/>
  <c r="W6" i="2" s="1"/>
  <c r="P6" i="2"/>
  <c r="V6" i="2" s="1"/>
  <c r="O6" i="2"/>
  <c r="U6" i="2" s="1"/>
  <c r="N6" i="2"/>
  <c r="T6" i="2" s="1"/>
  <c r="N3" i="2"/>
  <c r="T3" i="2" s="1"/>
  <c r="O3" i="2"/>
  <c r="U3" i="2" s="1"/>
  <c r="P3" i="2"/>
  <c r="V3" i="2" s="1"/>
  <c r="Q3" i="2"/>
  <c r="W3" i="2" s="1"/>
  <c r="R3" i="2"/>
  <c r="X3" i="2" s="1"/>
  <c r="S3" i="2"/>
  <c r="Y3" i="2" s="1"/>
  <c r="N4" i="2"/>
  <c r="T4" i="2" s="1"/>
  <c r="O4" i="2"/>
  <c r="U4" i="2" s="1"/>
  <c r="P4" i="2"/>
  <c r="V4" i="2" s="1"/>
  <c r="Q4" i="2"/>
  <c r="W4" i="2" s="1"/>
  <c r="R4" i="2"/>
  <c r="X4" i="2" s="1"/>
  <c r="S4" i="2"/>
  <c r="Y4" i="2" s="1"/>
  <c r="N5" i="2"/>
  <c r="T5" i="2" s="1"/>
  <c r="O5" i="2"/>
  <c r="U5" i="2" s="1"/>
  <c r="P5" i="2"/>
  <c r="V5" i="2" s="1"/>
  <c r="Q5" i="2"/>
  <c r="R5" i="2"/>
  <c r="S5" i="2"/>
  <c r="Y5" i="2" s="1"/>
  <c r="S2" i="2"/>
  <c r="Y2" i="2" s="1"/>
  <c r="R2" i="2"/>
  <c r="X2" i="2" s="1"/>
  <c r="Q2" i="2"/>
  <c r="W2" i="2" s="1"/>
  <c r="P2" i="2"/>
  <c r="V2" i="2" s="1"/>
  <c r="O2" i="2"/>
  <c r="U2" i="2" s="1"/>
  <c r="N2" i="2"/>
  <c r="T2" i="2" s="1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<sst xmlns="http://schemas.openxmlformats.org/spreadsheetml/2006/main" count="134" uniqueCount="56">
  <si>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</si>
  <si>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</si>
  <si>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</si>
  <si>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</si>
  <si>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</si>
  <si>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</si>
  <si>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</si>
  <si>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</si>
  <si>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</si>
  <si>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</si>
  <si>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</si>
  <si>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</si>
  <si>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</si>
  <si>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</si>
  <si>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</si>
  <si>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</si>
  <si>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</si>
  <si>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</si>
  <si>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</si>
  <si>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</si>
  <si>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</si>
  <si>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</si>
  <si>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</si>
  <si>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</si>
  <si>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</si>
  <si>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</si>
  <si>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</si>
  <si>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</si>
  <si>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</si>
  <si>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</si>
  <si>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</si>
  <si>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</si>
  <si>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</si>
  <si>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</si>
  <si>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</si>
  <si>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</si>
  <si>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</si>
  <si>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</si>
  <si>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</si>
  <si>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</si>
  <si>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</si>
  <si>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</si>
  <si>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</si>
  <si>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</si>
  <si>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</si>
  <si>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</si>
  <si>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</si>
  <si>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</si>
  <si>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</si>
  <si>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</si>
  <si>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</si>
  <si>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</si>
  <si>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</si>
  <si>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</si>
  <si>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</si>
  <si>
    <t>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</si>
</sst>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/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26" fillId="33" borderId="0"/>
    <xf numFmtId="9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  <xf numFmtId="0" fontId="3" fillId="0" borderId="0" xfId="3" applyFont="1">
      <alignment vertical="center"/>
    </xf>
    <xf numFmtId="0" fontId="3" fillId="0" borderId="0" xfId="59" applyFont="1">
      <alignment vertical="center"/>
    </xf>
    <xf numFmtId="0" fontId="24" fillId="0" borderId="0" xfId="59" applyFont="1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70">
    <cellStyle name="20% - 강조색1 2" xfId="21"/>
    <cellStyle name="20% - 강조색2 2" xfId="25"/>
    <cellStyle name="20% - 강조색3 2" xfId="29"/>
    <cellStyle name="20% - 강조색4 2" xfId="33"/>
    <cellStyle name="20% - 강조색5 2" xfId="37"/>
    <cellStyle name="20% - 강조색6 2" xfId="41"/>
    <cellStyle name="40% - 강조색1 2" xfId="22"/>
    <cellStyle name="40% - 강조색2 2" xfId="26"/>
    <cellStyle name="40% - 강조색3 2" xfId="30"/>
    <cellStyle name="40% - 강조색4 2" xfId="34"/>
    <cellStyle name="40% - 강조색5 2" xfId="38"/>
    <cellStyle name="40% - 강조색6 2" xfId="42"/>
    <cellStyle name="60% - 강조색1 2" xfId="23"/>
    <cellStyle name="60% - 강조색2 2" xfId="27"/>
    <cellStyle name="60% - 강조색3 2" xfId="31"/>
    <cellStyle name="60% - 강조색4 2" xfId="35"/>
    <cellStyle name="60% - 강조색5 2" xfId="39"/>
    <cellStyle name="60% - 강조색6 2" xfId="43"/>
    <cellStyle name="blp_column_header" xfId="55"/>
    <cellStyle name="강조색1 2" xfId="20"/>
    <cellStyle name="강조색2 2" xfId="24"/>
    <cellStyle name="강조색3 2" xfId="28"/>
    <cellStyle name="강조색4 2" xfId="32"/>
    <cellStyle name="강조색5 2" xfId="36"/>
    <cellStyle name="강조색6 2" xfId="40"/>
    <cellStyle name="경고문 2" xfId="16"/>
    <cellStyle name="계산 2" xfId="13"/>
    <cellStyle name="나쁨 2" xfId="9"/>
    <cellStyle name="메모 2" xfId="17"/>
    <cellStyle name="백분율" xfId="1" builtinId="5"/>
    <cellStyle name="백분율 2" xfId="58"/>
    <cellStyle name="백분율 3" xfId="67"/>
    <cellStyle name="백분율 4" xfId="56"/>
    <cellStyle name="보통 2" xfId="10"/>
    <cellStyle name="常规 2" xfId="45"/>
    <cellStyle name="常规 2 2" xfId="63"/>
    <cellStyle name="설명 텍스트 2" xfId="18"/>
    <cellStyle name="셀 확인 2" xfId="15"/>
    <cellStyle name="연결된 셀 2" xfId="14"/>
    <cellStyle name="요약 2" xfId="19"/>
    <cellStyle name="입력 2" xfId="11"/>
    <cellStyle name="제목" xfId="2" builtinId="15" customBuiltin="1"/>
    <cellStyle name="제목 1 2" xfId="4"/>
    <cellStyle name="제목 2 2" xfId="5"/>
    <cellStyle name="제목 3 2" xfId="6"/>
    <cellStyle name="제목 4 2" xfId="7"/>
    <cellStyle name="좋음 2" xfId="8"/>
    <cellStyle name="출력 2" xfId="12"/>
    <cellStyle name="표준" xfId="0" builtinId="0"/>
    <cellStyle name="표준 10" xfId="57"/>
    <cellStyle name="표준 11" xfId="59"/>
    <cellStyle name="표준 11 2" xfId="68"/>
    <cellStyle name="표준 12" xfId="60"/>
    <cellStyle name="표준 12 2" xfId="69"/>
    <cellStyle name="표준 13" xfId="62"/>
    <cellStyle name="표준 14" xfId="61"/>
    <cellStyle name="표준 15" xfId="44"/>
    <cellStyle name="표준 2" xfId="3"/>
    <cellStyle name="표준 2 2" xfId="46"/>
    <cellStyle name="표준 3" xfId="47"/>
    <cellStyle name="표준 4" xfId="48"/>
    <cellStyle name="표준 5" xfId="49"/>
    <cellStyle name="표준 5 2" xfId="50"/>
    <cellStyle name="표준 5 2 2" xfId="65"/>
    <cellStyle name="표준 5 3" xfId="64"/>
    <cellStyle name="표준 6" xfId="51"/>
    <cellStyle name="표준 7" xfId="52"/>
    <cellStyle name="표준 8" xfId="53"/>
    <cellStyle name="표준 9" xfId="54"/>
    <cellStyle name="표준 9 2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D18" sqref="D18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11" si="5">INDEX($B$1:$G$1, MATCH(SMALL($B3:$G3, 1), $B3:$G3, 0))</f>
        <v>UK</v>
      </c>
      <c r="O3" s="4" t="str">
        <f t="shared" ref="O3:O11" si="6">INDEX($B$1:$G$1, MATCH(SMALL($B3:$G3, 2), $B3:$G3, 0))</f>
        <v>EUR</v>
      </c>
      <c r="P3" s="4" t="str">
        <f t="shared" ref="P3:P11" si="7">INDEX($B$1:$G$1, MATCH(SMALL($B3:$G3, 3), $B3:$G3, 0))</f>
        <v>EM</v>
      </c>
      <c r="Q3" s="4" t="str">
        <f t="shared" ref="Q3:Q11" si="8">INDEX($B$1:$G$1, MATCH(SMALL($B3:$G3, 4), $B3:$G3, 0))</f>
        <v>China</v>
      </c>
      <c r="R3" s="4" t="str">
        <f t="shared" ref="R3:R11" si="9">INDEX($B$1:$G$1, MATCH(SMALL($B3:$G3, 5), $B3:$G3, 0))</f>
        <v>APAC</v>
      </c>
      <c r="S3" s="4" t="str">
        <f t="shared" ref="S3:S11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:U7" ca="1" si="13">OFFSET($H6, 0, MATCH(O6,$B$1:$G$1, 0)-1)</f>
        <v>1.44E-2</v>
      </c>
      <c r="V6" s="8">
        <f t="shared" ref="V6:V7" ca="1" si="14">OFFSET($H6, 0, MATCH(P6,$B$1:$G$1, 0)-1)</f>
        <v>2.5399999999999999E-2</v>
      </c>
      <c r="W6" s="8">
        <f t="shared" ref="W6:W7" ca="1" si="15">OFFSET($H6, 0, MATCH(Q6,$B$1:$G$1, 0)-1)</f>
        <v>4.8999999999999998E-3</v>
      </c>
      <c r="X6" s="8">
        <f t="shared" ref="X6:X7" ca="1" si="16">OFFSET($H6, 0, MATCH(R6,$B$1:$G$1, 0)-1)</f>
        <v>5.7999999999999996E-3</v>
      </c>
      <c r="Y6" s="8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7">
        <v>5</v>
      </c>
      <c r="C7" s="7">
        <v>6</v>
      </c>
      <c r="D7" s="7">
        <v>3</v>
      </c>
      <c r="E7" s="7">
        <v>1</v>
      </c>
      <c r="F7" s="7">
        <v>2</v>
      </c>
      <c r="G7" s="7">
        <v>4</v>
      </c>
      <c r="H7" s="8">
        <v>1.34E-2</v>
      </c>
      <c r="I7" s="8">
        <v>1.18E-2</v>
      </c>
      <c r="J7" s="8">
        <v>1.5E-3</v>
      </c>
      <c r="K7" s="8">
        <v>6.1999999999999998E-3</v>
      </c>
      <c r="L7" s="8">
        <v>7.1999999999999998E-3</v>
      </c>
      <c r="M7" s="8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8">
        <f ca="1">OFFSET($H7, 0, MATCH(N7,$B$1:$G$1, 0)-1)</f>
        <v>6.1999999999999998E-3</v>
      </c>
      <c r="U7" s="8">
        <f t="shared" ca="1" si="13"/>
        <v>7.1999999999999998E-3</v>
      </c>
      <c r="V7" s="8">
        <f t="shared" ca="1" si="14"/>
        <v>1.5E-3</v>
      </c>
      <c r="W7" s="8">
        <f t="shared" ca="1" si="15"/>
        <v>1.9800000000000002E-2</v>
      </c>
      <c r="X7" s="8">
        <f t="shared" ca="1" si="16"/>
        <v>1.34E-2</v>
      </c>
      <c r="Y7" s="8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8">
        <v>-2.4798842000000001E-2</v>
      </c>
      <c r="I8" s="8">
        <v>-8.1659679999999991E-3</v>
      </c>
      <c r="J8" s="8">
        <v>-2.2272449E-2</v>
      </c>
      <c r="K8" s="8">
        <v>4.1940579999999996E-3</v>
      </c>
      <c r="L8" s="8">
        <v>-6.0108700000000003E-5</v>
      </c>
      <c r="M8" s="8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8">
        <f ca="1">OFFSET($H8, 0, MATCH(N8,$B$1:$G$1, 0)-1)</f>
        <v>4.1940579999999996E-3</v>
      </c>
      <c r="U8" s="8">
        <f t="shared" ref="U8" ca="1" si="18">OFFSET($H8, 0, MATCH(O8,$B$1:$G$1, 0)-1)</f>
        <v>-2.2272449E-2</v>
      </c>
      <c r="V8" s="8">
        <f t="shared" ref="V8" ca="1" si="19">OFFSET($H8, 0, MATCH(P8,$B$1:$G$1, 0)-1)</f>
        <v>-6.0108700000000003E-5</v>
      </c>
      <c r="W8" s="8">
        <f t="shared" ref="W8" ca="1" si="20">OFFSET($H8, 0, MATCH(Q8,$B$1:$G$1, 0)-1)</f>
        <v>-8.1659679999999991E-3</v>
      </c>
      <c r="X8" s="8">
        <f t="shared" ref="X8" ca="1" si="21">OFFSET($H8, 0, MATCH(R8,$B$1:$G$1, 0)-1)</f>
        <v>-1.5717404000000001E-2</v>
      </c>
      <c r="Y8" s="8">
        <f t="shared" ref="Y8" ca="1" si="22">OFFSET($H8, 0, MATCH(S8,$B$1:$G$1, 0)-1)</f>
        <v>-2.4798842000000001E-2</v>
      </c>
    </row>
    <row r="9" spans="1:25" x14ac:dyDescent="0.2">
      <c r="A9" s="5">
        <v>45597</v>
      </c>
      <c r="B9" s="4">
        <v>3</v>
      </c>
      <c r="C9" s="4">
        <v>2</v>
      </c>
      <c r="D9" s="4">
        <v>1</v>
      </c>
      <c r="E9" s="4">
        <v>4</v>
      </c>
      <c r="F9" s="4">
        <v>5</v>
      </c>
      <c r="G9" s="4">
        <v>6</v>
      </c>
      <c r="H9" s="8">
        <v>1.0571390946202852E-2</v>
      </c>
      <c r="I9" s="8">
        <v>1.947040498442365E-2</v>
      </c>
      <c r="J9" s="8">
        <v>1.661529570410325E-2</v>
      </c>
      <c r="K9" s="8">
        <v>1.1178452095784275E-2</v>
      </c>
      <c r="L9" s="8">
        <v>5.7952449059965883E-3</v>
      </c>
      <c r="M9" s="8">
        <v>1.585090513841414E-2</v>
      </c>
      <c r="N9" s="4" t="str">
        <f t="shared" si="5"/>
        <v>UK</v>
      </c>
      <c r="O9" s="4" t="str">
        <f t="shared" si="6"/>
        <v>EUR</v>
      </c>
      <c r="P9" s="4" t="str">
        <f t="shared" si="7"/>
        <v>US</v>
      </c>
      <c r="Q9" s="4" t="str">
        <f t="shared" si="8"/>
        <v>China</v>
      </c>
      <c r="R9" s="4" t="str">
        <f t="shared" si="9"/>
        <v>APAC</v>
      </c>
      <c r="S9" s="4" t="str">
        <f t="shared" si="10"/>
        <v>EM</v>
      </c>
      <c r="T9" s="8">
        <f ca="1">OFFSET($H9, 0, MATCH(N9,$B$1:$G$1, 0)-1)</f>
        <v>1.661529570410325E-2</v>
      </c>
      <c r="U9" s="8">
        <f t="shared" ref="U9" ca="1" si="23">OFFSET($H9, 0, MATCH(O9,$B$1:$G$1, 0)-1)</f>
        <v>1.947040498442365E-2</v>
      </c>
      <c r="V9" s="8">
        <f t="shared" ref="V9" ca="1" si="24">OFFSET($H9, 0, MATCH(P9,$B$1:$G$1, 0)-1)</f>
        <v>1.0571390946202852E-2</v>
      </c>
      <c r="W9" s="8">
        <f t="shared" ref="W9" ca="1" si="25">OFFSET($H9, 0, MATCH(Q9,$B$1:$G$1, 0)-1)</f>
        <v>1.1178452095784275E-2</v>
      </c>
      <c r="X9" s="8">
        <f t="shared" ref="X9" ca="1" si="26">OFFSET($H9, 0, MATCH(R9,$B$1:$G$1, 0)-1)</f>
        <v>5.7952449059965883E-3</v>
      </c>
      <c r="Y9" s="8">
        <f ca="1">OFFSET($H9, 0, MATCH(S9,$B$1:$G$1, 0)-1)</f>
        <v>1.585090513841414E-2</v>
      </c>
    </row>
    <row r="10" spans="1:25" x14ac:dyDescent="0.2">
      <c r="A10" s="5">
        <v>45627</v>
      </c>
      <c r="B10" s="4">
        <v>1</v>
      </c>
      <c r="C10" s="4">
        <v>2</v>
      </c>
      <c r="D10" s="4">
        <v>4</v>
      </c>
      <c r="E10" s="4">
        <v>3</v>
      </c>
      <c r="F10" s="4">
        <v>6</v>
      </c>
      <c r="G10" s="4">
        <v>5</v>
      </c>
      <c r="H10" s="8">
        <v>-1.6365229504145096E-2</v>
      </c>
      <c r="I10" s="8">
        <v>-1.018589253883373E-2</v>
      </c>
      <c r="J10" s="8">
        <v>-1.9612487564546033E-2</v>
      </c>
      <c r="K10" s="8">
        <v>1.8514043510549305E-2</v>
      </c>
      <c r="L10" s="8">
        <v>1.0607020484071583E-2</v>
      </c>
      <c r="M10" s="8">
        <v>-1.4597495614653178E-2</v>
      </c>
      <c r="N10" s="4" t="str">
        <f t="shared" si="5"/>
        <v>US</v>
      </c>
      <c r="O10" s="4" t="str">
        <f t="shared" si="6"/>
        <v>EUR</v>
      </c>
      <c r="P10" s="4" t="str">
        <f t="shared" si="7"/>
        <v>China</v>
      </c>
      <c r="Q10" s="4" t="str">
        <f t="shared" si="8"/>
        <v>UK</v>
      </c>
      <c r="R10" s="4" t="str">
        <f t="shared" si="9"/>
        <v>EM</v>
      </c>
      <c r="S10" s="4" t="str">
        <f t="shared" si="10"/>
        <v>APAC</v>
      </c>
      <c r="T10" s="8">
        <f ca="1">OFFSET($H10, 0, MATCH(N10,$B$1:$G$1, 0)-1)</f>
        <v>-1.6365229504145096E-2</v>
      </c>
      <c r="U10" s="8">
        <f t="shared" ref="U10" ca="1" si="27">OFFSET($H10, 0, MATCH(O10,$B$1:$G$1, 0)-1)</f>
        <v>-1.018589253883373E-2</v>
      </c>
      <c r="V10" s="8">
        <f t="shared" ref="V10" ca="1" si="28">OFFSET($H10, 0, MATCH(P10,$B$1:$G$1, 0)-1)</f>
        <v>1.8514043510549305E-2</v>
      </c>
      <c r="W10" s="8">
        <f t="shared" ref="W10" ca="1" si="29">OFFSET($H10, 0, MATCH(Q10,$B$1:$G$1, 0)-1)</f>
        <v>-1.9612487564546033E-2</v>
      </c>
      <c r="X10" s="8">
        <f t="shared" ref="X10" ca="1" si="30">OFFSET($H10, 0, MATCH(R10,$B$1:$G$1, 0)-1)</f>
        <v>-1.4597495614653178E-2</v>
      </c>
      <c r="Y10" s="8">
        <f ca="1">OFFSET($H10, 0, MATCH(S10,$B$1:$G$1, 0)-1)</f>
        <v>1.0607020484071583E-2</v>
      </c>
    </row>
    <row r="11" spans="1:25" x14ac:dyDescent="0.2">
      <c r="A11" s="5">
        <v>45658</v>
      </c>
      <c r="B11" s="10">
        <v>2</v>
      </c>
      <c r="C11" s="4">
        <v>6</v>
      </c>
      <c r="D11" s="4">
        <v>3</v>
      </c>
      <c r="E11" s="4">
        <v>1</v>
      </c>
      <c r="F11" s="4">
        <v>4</v>
      </c>
      <c r="G11" s="4">
        <v>5</v>
      </c>
      <c r="H11" s="8">
        <v>5.3E-3</v>
      </c>
      <c r="I11" s="8">
        <v>2.2000000000000001E-3</v>
      </c>
      <c r="J11" s="8">
        <v>8.5000000000000006E-3</v>
      </c>
      <c r="K11" s="8">
        <v>4.8999999999999998E-3</v>
      </c>
      <c r="L11" s="8">
        <v>1.5E-3</v>
      </c>
      <c r="M11" s="8">
        <v>1.37E-2</v>
      </c>
      <c r="N11" s="4" t="str">
        <f t="shared" si="5"/>
        <v>China</v>
      </c>
      <c r="O11" s="4" t="str">
        <f t="shared" si="6"/>
        <v>US</v>
      </c>
      <c r="P11" s="4" t="str">
        <f t="shared" si="7"/>
        <v>UK</v>
      </c>
      <c r="Q11" s="4" t="str">
        <f t="shared" si="8"/>
        <v>APAC</v>
      </c>
      <c r="R11" s="4" t="str">
        <f t="shared" si="9"/>
        <v>EM</v>
      </c>
      <c r="S11" s="4" t="str">
        <f t="shared" si="10"/>
        <v>EUR</v>
      </c>
      <c r="T11" s="8">
        <f ca="1">OFFSET($H11, 0, MATCH(N11,$B$1:$G$1, 0)-1)</f>
        <v>4.8999999999999998E-3</v>
      </c>
      <c r="U11" s="8">
        <f t="shared" ref="U11" ca="1" si="31">OFFSET($H11, 0, MATCH(O11,$B$1:$G$1, 0)-1)</f>
        <v>5.3E-3</v>
      </c>
      <c r="V11" s="8">
        <f t="shared" ref="V11" ca="1" si="32">OFFSET($H11, 0, MATCH(P11,$B$1:$G$1, 0)-1)</f>
        <v>8.5000000000000006E-3</v>
      </c>
      <c r="W11" s="8">
        <f t="shared" ref="W11" ca="1" si="33">OFFSET($H11, 0, MATCH(Q11,$B$1:$G$1, 0)-1)</f>
        <v>1.5E-3</v>
      </c>
      <c r="X11" s="8">
        <f t="shared" ref="X11" ca="1" si="34">OFFSET($H11, 0, MATCH(R11,$B$1:$G$1, 0)-1)</f>
        <v>1.37E-2</v>
      </c>
      <c r="Y11" s="8">
        <f ca="1">OFFSET($H11, 0, MATCH(S11,$B$1:$G$1, 0)-1)</f>
        <v>2.2000000000000001E-3</v>
      </c>
    </row>
    <row r="12" spans="1:25" x14ac:dyDescent="0.2">
      <c r="A12" s="5">
        <v>45689</v>
      </c>
      <c r="B12" s="10">
        <v>0.50723326000000002</v>
      </c>
      <c r="C12" s="4">
        <v>0.47423688000000003</v>
      </c>
      <c r="D12" s="4">
        <v>0.55037009999999997</v>
      </c>
      <c r="E12" s="4">
        <v>0.45428975999999999</v>
      </c>
      <c r="F12" s="4">
        <v>0.41561806000000001</v>
      </c>
      <c r="G12" s="4">
        <v>0.49606549999999999</v>
      </c>
      <c r="N12" s="4" t="str">
        <f>INDEX($B$1:$G$1, MATCH(LARGE($B12:$G12, 1), $B12:$G12, 0))</f>
        <v>UK</v>
      </c>
      <c r="O12" s="4" t="str">
        <f>INDEX($B$1:$G$1, MATCH(LARGE($B12:$G12, 2), $B12:$G12, 0))</f>
        <v>US</v>
      </c>
      <c r="P12" s="4" t="str">
        <f>INDEX($B$1:$G$1, MATCH(LARGE($B12:$G12, 3), $B12:$G12, 0))</f>
        <v>EM</v>
      </c>
      <c r="Q12" s="4" t="str">
        <f>INDEX($B$1:$G$1, MATCH(LARGE($B12:$G12, 4), $B12:$G12, 0))</f>
        <v>EUR</v>
      </c>
      <c r="R12" s="4" t="str">
        <f>INDEX($B$1:$G$1, MATCH(LARGE($B12:$G12, 5), $B12:$G12, 0))</f>
        <v>China</v>
      </c>
      <c r="S12" s="4" t="str">
        <f>INDEX($B$1:$G$1, MATCH(LARGE($B12:$G12, 6), $B12:$G12, 0))</f>
        <v>APAC</v>
      </c>
      <c r="T12" s="8">
        <f ca="1">OFFSET($B12, 0, MATCH(N12,$B$1:$G$1, 0)-1)</f>
        <v>0.55037009999999997</v>
      </c>
      <c r="U12" s="8">
        <f t="shared" ref="U12" ca="1" si="35">OFFSET($B12, 0, MATCH(O12,$B$1:$G$1, 0)-1)</f>
        <v>0.50723326000000002</v>
      </c>
      <c r="V12" s="8">
        <f t="shared" ref="V12" ca="1" si="36">OFFSET($B12, 0, MATCH(P12,$B$1:$G$1, 0)-1)</f>
        <v>0.49606549999999999</v>
      </c>
      <c r="W12" s="8">
        <f t="shared" ref="W12" ca="1" si="37">OFFSET($B12, 0, MATCH(Q12,$B$1:$G$1, 0)-1)</f>
        <v>0.47423688000000003</v>
      </c>
      <c r="X12" s="8">
        <f t="shared" ref="X12" ca="1" si="38">OFFSET($B12, 0, MATCH(R12,$B$1:$G$1, 0)-1)</f>
        <v>0.45428975999999999</v>
      </c>
      <c r="Y12" s="8">
        <f t="shared" ref="Y12" ca="1" si="39">OFFSET($B12, 0, MATCH(S12,$B$1:$G$1, 0)-1)</f>
        <v>0.41561806000000001</v>
      </c>
    </row>
    <row r="13" spans="1:25" x14ac:dyDescent="0.2">
      <c r="B13" s="10"/>
    </row>
    <row r="14" spans="1:25" x14ac:dyDescent="0.2">
      <c r="B14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21" sqref="A21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11" si="2">INDEX($B$1:$D$1, MATCH(SMALL($B3:$D3, 1), $B3:$D3, 0))</f>
        <v>Corp</v>
      </c>
      <c r="I3" s="4" t="str">
        <f t="shared" ref="I3:I11" si="3">INDEX($B$1:$D$1, MATCH(SMALL($B3:$D3, 2), $B3:$D3, 0))</f>
        <v>MBS</v>
      </c>
      <c r="J3" s="4" t="str">
        <f t="shared" ref="J3:J11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8">
        <f t="shared" ref="K7" ca="1" si="9">OFFSET($E7, 0, MATCH(H7,$B$1:$D$1, 0)-1)</f>
        <v>1.77E-2</v>
      </c>
      <c r="L7" s="8">
        <f t="shared" ref="L7" ca="1" si="10">OFFSET($E7, 0, MATCH(I7,$B$1:$D$1, 0)-1)</f>
        <v>1.1900000000000001E-2</v>
      </c>
      <c r="M7" s="8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8">
        <f t="shared" ref="K8" ca="1" si="12">OFFSET($E8, 0, MATCH(H8,$B$1:$D$1, 0)-1)</f>
        <v>-2.8309049999999999E-2</v>
      </c>
      <c r="L8" s="8">
        <f t="shared" ref="L8" ca="1" si="13">OFFSET($E8, 0, MATCH(I8,$B$1:$D$1, 0)-1)</f>
        <v>-2.4271330000000001E-2</v>
      </c>
      <c r="M8" s="8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3</v>
      </c>
      <c r="C9" s="4">
        <v>1</v>
      </c>
      <c r="D9" s="4">
        <v>2</v>
      </c>
      <c r="E9" s="6">
        <v>7.7724921365256439E-3</v>
      </c>
      <c r="F9" s="6">
        <v>1.337707770668306E-2</v>
      </c>
      <c r="G9" s="6">
        <v>1.3330065933659485E-2</v>
      </c>
      <c r="H9" s="4" t="str">
        <f t="shared" si="2"/>
        <v>Corp</v>
      </c>
      <c r="I9" s="4" t="str">
        <f t="shared" si="3"/>
        <v>MBS</v>
      </c>
      <c r="J9" s="4" t="str">
        <f t="shared" si="4"/>
        <v>Tsy</v>
      </c>
      <c r="K9" s="8">
        <f t="shared" ref="K9" ca="1" si="15">OFFSET($E9, 0, MATCH(H9,$B$1:$D$1, 0)-1)</f>
        <v>1.337707770668306E-2</v>
      </c>
      <c r="L9" s="8">
        <f t="shared" ref="L9" ca="1" si="16">OFFSET($E9, 0, MATCH(I9,$B$1:$D$1, 0)-1)</f>
        <v>1.3330065933659485E-2</v>
      </c>
      <c r="M9" s="8">
        <f t="shared" ref="M9" ca="1" si="17">OFFSET($E9, 0, MATCH(J9,$B$1:$D$1, 0)-1)</f>
        <v>7.7724921365256439E-3</v>
      </c>
    </row>
    <row r="10" spans="1:13" x14ac:dyDescent="0.2">
      <c r="A10" s="5">
        <v>45627</v>
      </c>
      <c r="B10" s="11">
        <v>3</v>
      </c>
      <c r="C10" s="11">
        <v>1</v>
      </c>
      <c r="D10" s="11">
        <v>2</v>
      </c>
      <c r="E10" s="6">
        <v>-1.5407896546980382E-2</v>
      </c>
      <c r="F10" s="6">
        <v>-1.9353569320478714E-2</v>
      </c>
      <c r="G10" s="6">
        <v>-1.6471908779390421E-2</v>
      </c>
      <c r="H10" s="4" t="str">
        <f t="shared" si="2"/>
        <v>Corp</v>
      </c>
      <c r="I10" s="4" t="str">
        <f t="shared" si="3"/>
        <v>MBS</v>
      </c>
      <c r="J10" s="4" t="str">
        <f t="shared" si="4"/>
        <v>Tsy</v>
      </c>
      <c r="K10" s="8">
        <f t="shared" ref="K10" ca="1" si="18">OFFSET($E10, 0, MATCH(H10,$B$1:$D$1, 0)-1)</f>
        <v>-1.9353569320478714E-2</v>
      </c>
      <c r="L10" s="8">
        <f t="shared" ref="L10" ca="1" si="19">OFFSET($E10, 0, MATCH(I10,$B$1:$D$1, 0)-1)</f>
        <v>-1.6471908779390421E-2</v>
      </c>
      <c r="M10" s="8">
        <f t="shared" ref="M10" ca="1" si="20">OFFSET($E10, 0, MATCH(J10,$B$1:$D$1, 0)-1)</f>
        <v>-1.5407896546980382E-2</v>
      </c>
    </row>
    <row r="11" spans="1:13" x14ac:dyDescent="0.2">
      <c r="A11" s="5">
        <v>45658</v>
      </c>
      <c r="B11" s="4">
        <v>3</v>
      </c>
      <c r="C11" s="4">
        <v>1</v>
      </c>
      <c r="D11" s="4">
        <v>2</v>
      </c>
      <c r="E11" s="6">
        <v>5.1999999999999998E-3</v>
      </c>
      <c r="F11" s="6">
        <v>5.4999999999999997E-3</v>
      </c>
      <c r="G11" s="6">
        <v>5.1000000000000004E-3</v>
      </c>
      <c r="H11" s="4" t="str">
        <f t="shared" si="2"/>
        <v>Corp</v>
      </c>
      <c r="I11" s="4" t="str">
        <f t="shared" si="3"/>
        <v>MBS</v>
      </c>
      <c r="J11" s="4" t="str">
        <f t="shared" si="4"/>
        <v>Tsy</v>
      </c>
      <c r="K11" s="8">
        <f t="shared" ref="K11" ca="1" si="21">OFFSET($E11, 0, MATCH(H11,$B$1:$D$1, 0)-1)</f>
        <v>5.4999999999999997E-3</v>
      </c>
      <c r="L11" s="8">
        <f t="shared" ref="L11" ca="1" si="22">OFFSET($E11, 0, MATCH(I11,$B$1:$D$1, 0)-1)</f>
        <v>5.1000000000000004E-3</v>
      </c>
      <c r="M11" s="8">
        <f t="shared" ref="M11" ca="1" si="23">OFFSET($E11, 0, MATCH(J11,$B$1:$D$1, 0)-1)</f>
        <v>5.1999999999999998E-3</v>
      </c>
    </row>
    <row r="12" spans="1:13" x14ac:dyDescent="0.2">
      <c r="A12" s="5">
        <v>45689</v>
      </c>
      <c r="B12" s="4">
        <v>0.22150517</v>
      </c>
      <c r="C12" s="4">
        <v>0.56943549999999998</v>
      </c>
      <c r="D12" s="4">
        <v>0.41658714000000002</v>
      </c>
      <c r="H12" s="4" t="str">
        <f>INDEX($B$1:$D$1, MATCH(LARGE($B12:$D12, 1), $B12:$D12, 0))</f>
        <v>Corp</v>
      </c>
      <c r="I12" s="4" t="str">
        <f>INDEX($B$1:$D$1, MATCH(LARGE($B12:$D12, 2), $B12:$D12, 0))</f>
        <v>MBS</v>
      </c>
      <c r="J12" s="4" t="str">
        <f>INDEX($B$1:$D$1, MATCH(LARGE($B12:$D12, 3), $B12:$D12, 0))</f>
        <v>Tsy</v>
      </c>
      <c r="K12" s="3">
        <f ca="1">OFFSET($B12, 0, MATCH(H12,$B$1:$D$1, 0)-1)</f>
        <v>0.56943549999999998</v>
      </c>
      <c r="L12" s="3">
        <f t="shared" ref="L12" ca="1" si="24">OFFSET($B12, 0, MATCH(I12,$B$1:$D$1, 0)-1)</f>
        <v>0.41658714000000002</v>
      </c>
      <c r="M12" s="3">
        <f t="shared" ref="M12" ca="1" si="25">OFFSET($B12, 0, MATCH(J12,$B$1:$D$1, 0)-1)</f>
        <v>0.22150517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A19" sqref="A19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11" si="1">INDEX($B$1:$G$1, MATCH(SMALL($B3:$G3, 1), $B3:$G3, 0))</f>
        <v>HY</v>
      </c>
      <c r="O3" s="4" t="str">
        <f t="shared" ref="O3:O11" si="2">INDEX($B$1:$G$1, MATCH(SMALL($B3:$G3, 2), $B3:$G3, 0))</f>
        <v>FRN</v>
      </c>
      <c r="P3" s="4" t="str">
        <f t="shared" ref="P3:P11" si="3">INDEX($B$1:$G$1, MATCH(SMALL($B3:$G3, 3), $B3:$G3, 0))</f>
        <v>CB</v>
      </c>
      <c r="Q3" s="4" t="str">
        <f t="shared" ref="Q3:Q11" si="4">INDEX($B$1:$G$1, MATCH(SMALL($B3:$G3, 4), $B3:$G3, 0))</f>
        <v>장기</v>
      </c>
      <c r="R3" s="4" t="str">
        <f t="shared" ref="R3:R11" si="5">INDEX($B$1:$G$1, MATCH(SMALL($B3:$G3, 5), $B3:$G3, 0))</f>
        <v>중기</v>
      </c>
      <c r="S3" s="4" t="str">
        <f t="shared" ref="S3:S11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8">
        <f t="shared" ref="T7" ca="1" si="14">OFFSET($H7, 0, MATCH(N7,$B$1:$G$1, 0)-1)</f>
        <v>1.6199999999999999E-2</v>
      </c>
      <c r="U7" s="8">
        <f t="shared" ref="U7" ca="1" si="15">OFFSET($H7, 0, MATCH(O7,$B$1:$G$1, 0)-1)</f>
        <v>2.98E-2</v>
      </c>
      <c r="V7" s="8">
        <f t="shared" ref="V7" ca="1" si="16">OFFSET($H7, 0, MATCH(P7,$B$1:$G$1, 0)-1)</f>
        <v>2.7E-2</v>
      </c>
      <c r="W7" s="8">
        <f t="shared" ref="W7" ca="1" si="17">OFFSET($H7, 0, MATCH(Q7,$B$1:$G$1, 0)-1)</f>
        <v>1.6500000000000001E-2</v>
      </c>
      <c r="X7" s="8">
        <f t="shared" ref="X7" ca="1" si="18">OFFSET($H7, 0, MATCH(R7,$B$1:$G$1, 0)-1)</f>
        <v>1.04E-2</v>
      </c>
      <c r="Y7" s="8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8">
        <f t="shared" ref="T8" ca="1" si="20">OFFSET($H8, 0, MATCH(N8,$B$1:$G$1, 0)-1)</f>
        <v>5.585652E-3</v>
      </c>
      <c r="U8" s="8">
        <f t="shared" ref="U8" ca="1" si="21">OFFSET($H8, 0, MATCH(O8,$B$1:$G$1, 0)-1)</f>
        <v>-5.4060920000000004E-3</v>
      </c>
      <c r="V8" s="8">
        <f t="shared" ref="V8" ca="1" si="22">OFFSET($H8, 0, MATCH(P8,$B$1:$G$1, 0)-1)</f>
        <v>-4.1607038999999998E-2</v>
      </c>
      <c r="W8" s="8">
        <f t="shared" ref="W8" ca="1" si="23">OFFSET($H8, 0, MATCH(Q8,$B$1:$G$1, 0)-1)</f>
        <v>-2.3687716000000001E-2</v>
      </c>
      <c r="X8" s="8">
        <f t="shared" ref="X8" ca="1" si="24">OFFSET($H8, 0, MATCH(R8,$B$1:$G$1, 0)-1)</f>
        <v>-8.9353179999999994E-3</v>
      </c>
      <c r="Y8" s="8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5</v>
      </c>
      <c r="C9" s="4">
        <v>4</v>
      </c>
      <c r="D9" s="4">
        <v>2</v>
      </c>
      <c r="E9" s="4">
        <v>3</v>
      </c>
      <c r="F9" s="4">
        <v>1</v>
      </c>
      <c r="G9" s="4">
        <v>6</v>
      </c>
      <c r="H9" s="6">
        <v>6.286436594046263E-3</v>
      </c>
      <c r="I9" s="6">
        <v>1.2019362649438925E-2</v>
      </c>
      <c r="J9" s="6">
        <v>2.2672848980195726E-2</v>
      </c>
      <c r="K9" s="6">
        <v>1.1505341631693922E-2</v>
      </c>
      <c r="L9" s="6">
        <v>6.2065634663099889E-2</v>
      </c>
      <c r="M9" s="6">
        <v>4.4670175009180468E-3</v>
      </c>
      <c r="N9" s="4" t="str">
        <f t="shared" si="1"/>
        <v>CB</v>
      </c>
      <c r="O9" s="4" t="str">
        <f t="shared" si="2"/>
        <v>장기</v>
      </c>
      <c r="P9" s="4" t="str">
        <f t="shared" si="3"/>
        <v>HY</v>
      </c>
      <c r="Q9" s="4" t="str">
        <f t="shared" si="4"/>
        <v>중기</v>
      </c>
      <c r="R9" s="4" t="str">
        <f t="shared" si="5"/>
        <v>단기</v>
      </c>
      <c r="S9" s="4" t="str">
        <f t="shared" si="6"/>
        <v>FRN</v>
      </c>
      <c r="T9" s="8">
        <f t="shared" ref="T9" ca="1" si="26">OFFSET($H9, 0, MATCH(N9,$B$1:$G$1, 0)-1)</f>
        <v>6.2065634663099889E-2</v>
      </c>
      <c r="U9" s="8">
        <f t="shared" ref="U9" ca="1" si="27">OFFSET($H9, 0, MATCH(O9,$B$1:$G$1, 0)-1)</f>
        <v>2.2672848980195726E-2</v>
      </c>
      <c r="V9" s="8">
        <f t="shared" ref="V9" ca="1" si="28">OFFSET($H9, 0, MATCH(P9,$B$1:$G$1, 0)-1)</f>
        <v>1.1505341631693922E-2</v>
      </c>
      <c r="W9" s="8">
        <f t="shared" ref="W9" ca="1" si="29">OFFSET($H9, 0, MATCH(Q9,$B$1:$G$1, 0)-1)</f>
        <v>1.2019362649438925E-2</v>
      </c>
      <c r="X9" s="8">
        <f t="shared" ref="X9" ca="1" si="30">OFFSET($H9, 0, MATCH(R9,$B$1:$G$1, 0)-1)</f>
        <v>6.286436594046263E-3</v>
      </c>
      <c r="Y9" s="8">
        <f t="shared" ref="Y9" ca="1" si="31">OFFSET($H9, 0, MATCH(S9,$B$1:$G$1, 0)-1)</f>
        <v>4.4670175009180468E-3</v>
      </c>
    </row>
    <row r="10" spans="1:25" x14ac:dyDescent="0.2">
      <c r="A10" s="5">
        <v>45627</v>
      </c>
      <c r="B10" s="12">
        <v>3</v>
      </c>
      <c r="C10" s="12">
        <v>1</v>
      </c>
      <c r="D10" s="12">
        <v>2</v>
      </c>
      <c r="E10" s="12">
        <v>5</v>
      </c>
      <c r="F10" s="12">
        <v>4</v>
      </c>
      <c r="G10" s="12">
        <v>6</v>
      </c>
      <c r="H10" s="6">
        <v>-1.3004773742498754E-3</v>
      </c>
      <c r="I10" s="6">
        <v>-1.5295531980034749E-2</v>
      </c>
      <c r="J10" s="6">
        <v>-4.2966180801507825E-2</v>
      </c>
      <c r="K10" s="6">
        <v>-4.2640362498748141E-3</v>
      </c>
      <c r="L10" s="6">
        <v>-3.9307984538194951E-2</v>
      </c>
      <c r="M10" s="6">
        <v>4.5080718854704216E-3</v>
      </c>
      <c r="N10" s="4" t="str">
        <f t="shared" si="1"/>
        <v>중기</v>
      </c>
      <c r="O10" s="4" t="str">
        <f t="shared" si="2"/>
        <v>장기</v>
      </c>
      <c r="P10" s="4" t="str">
        <f t="shared" si="3"/>
        <v>단기</v>
      </c>
      <c r="Q10" s="4" t="str">
        <f t="shared" si="4"/>
        <v>CB</v>
      </c>
      <c r="R10" s="4" t="str">
        <f t="shared" si="5"/>
        <v>HY</v>
      </c>
      <c r="S10" s="4" t="str">
        <f t="shared" si="6"/>
        <v>FRN</v>
      </c>
      <c r="T10" s="8">
        <f t="shared" ref="T10" ca="1" si="32">OFFSET($H10, 0, MATCH(N10,$B$1:$G$1, 0)-1)</f>
        <v>-1.5295531980034749E-2</v>
      </c>
      <c r="U10" s="8">
        <f t="shared" ref="U10" ca="1" si="33">OFFSET($H10, 0, MATCH(O10,$B$1:$G$1, 0)-1)</f>
        <v>-4.2966180801507825E-2</v>
      </c>
      <c r="V10" s="8">
        <f t="shared" ref="V10" ca="1" si="34">OFFSET($H10, 0, MATCH(P10,$B$1:$G$1, 0)-1)</f>
        <v>-1.3004773742498754E-3</v>
      </c>
      <c r="W10" s="8">
        <f t="shared" ref="W10" ca="1" si="35">OFFSET($H10, 0, MATCH(Q10,$B$1:$G$1, 0)-1)</f>
        <v>-3.9307984538194951E-2</v>
      </c>
      <c r="X10" s="8">
        <f t="shared" ref="X10" ca="1" si="36">OFFSET($H10, 0, MATCH(R10,$B$1:$G$1, 0)-1)</f>
        <v>-4.2640362498748141E-3</v>
      </c>
      <c r="Y10" s="8">
        <f t="shared" ref="Y10" ca="1" si="37">OFFSET($H10, 0, MATCH(S10,$B$1:$G$1, 0)-1)</f>
        <v>4.5080718854704216E-3</v>
      </c>
    </row>
    <row r="11" spans="1:25" x14ac:dyDescent="0.2">
      <c r="A11" s="5">
        <v>45658</v>
      </c>
      <c r="B11" s="4">
        <v>5</v>
      </c>
      <c r="C11" s="4">
        <v>4</v>
      </c>
      <c r="D11" s="4">
        <v>1</v>
      </c>
      <c r="E11" s="4">
        <v>3</v>
      </c>
      <c r="F11" s="4">
        <v>2</v>
      </c>
      <c r="G11" s="4">
        <v>6</v>
      </c>
      <c r="H11" s="6">
        <v>5.7999999999999996E-3</v>
      </c>
      <c r="I11" s="6">
        <v>6.7000000000000002E-3</v>
      </c>
      <c r="J11" s="6">
        <v>4.1000000000000003E-3</v>
      </c>
      <c r="K11" s="6">
        <v>1.37E-2</v>
      </c>
      <c r="L11" s="6">
        <v>2.9499999999999998E-2</v>
      </c>
      <c r="M11" s="6">
        <v>4.4000000000000003E-3</v>
      </c>
      <c r="N11" s="4" t="str">
        <f t="shared" si="1"/>
        <v>장기</v>
      </c>
      <c r="O11" s="4" t="str">
        <f t="shared" si="2"/>
        <v>CB</v>
      </c>
      <c r="P11" s="4" t="str">
        <f t="shared" si="3"/>
        <v>HY</v>
      </c>
      <c r="Q11" s="4" t="str">
        <f t="shared" si="4"/>
        <v>중기</v>
      </c>
      <c r="R11" s="4" t="str">
        <f t="shared" si="5"/>
        <v>단기</v>
      </c>
      <c r="S11" s="4" t="str">
        <f t="shared" si="6"/>
        <v>FRN</v>
      </c>
      <c r="T11" s="8">
        <f t="shared" ref="T11" ca="1" si="38">OFFSET($H11, 0, MATCH(N11,$B$1:$G$1, 0)-1)</f>
        <v>4.1000000000000003E-3</v>
      </c>
      <c r="U11" s="8">
        <f t="shared" ref="U11" ca="1" si="39">OFFSET($H11, 0, MATCH(O11,$B$1:$G$1, 0)-1)</f>
        <v>2.9499999999999998E-2</v>
      </c>
      <c r="V11" s="8">
        <f t="shared" ref="V11" ca="1" si="40">OFFSET($H11, 0, MATCH(P11,$B$1:$G$1, 0)-1)</f>
        <v>1.37E-2</v>
      </c>
      <c r="W11" s="8">
        <f t="shared" ref="W11" ca="1" si="41">OFFSET($H11, 0, MATCH(Q11,$B$1:$G$1, 0)-1)</f>
        <v>6.7000000000000002E-3</v>
      </c>
      <c r="X11" s="8">
        <f t="shared" ref="X11" ca="1" si="42">OFFSET($H11, 0, MATCH(R11,$B$1:$G$1, 0)-1)</f>
        <v>5.7999999999999996E-3</v>
      </c>
      <c r="Y11" s="8">
        <f t="shared" ref="Y11" ca="1" si="43">OFFSET($H11, 0, MATCH(S11,$B$1:$G$1, 0)-1)</f>
        <v>4.4000000000000003E-3</v>
      </c>
    </row>
    <row r="12" spans="1:25" x14ac:dyDescent="0.2">
      <c r="A12" s="5">
        <v>45689</v>
      </c>
      <c r="B12" s="4">
        <v>0.5205784</v>
      </c>
      <c r="C12" s="4">
        <v>0.55025285000000002</v>
      </c>
      <c r="D12" s="4">
        <v>0.57903194000000002</v>
      </c>
      <c r="E12" s="4">
        <v>0.50856626000000005</v>
      </c>
      <c r="F12" s="4">
        <v>0.51191765</v>
      </c>
      <c r="G12" s="4">
        <v>0.44891605000000001</v>
      </c>
      <c r="N12" s="4" t="str">
        <f>INDEX($B$1:$G$1, MATCH(LARGE($B12:$G12, 1), $B12:$G12, 0))</f>
        <v>장기</v>
      </c>
      <c r="O12" s="4" t="str">
        <f>INDEX($B$1:$G$1, MATCH(LARGE($B12:$G12, 2), $B12:$G12, 0))</f>
        <v>중기</v>
      </c>
      <c r="P12" s="4" t="str">
        <f>INDEX($B$1:$G$1, MATCH(LARGE($B12:$G12, 3), $B12:$G12, 0))</f>
        <v>단기</v>
      </c>
      <c r="Q12" s="4" t="str">
        <f>INDEX($B$1:$G$1, MATCH(LARGE($B12:$G12, 4), $B12:$G12, 0))</f>
        <v>CB</v>
      </c>
      <c r="R12" s="4" t="str">
        <f>INDEX($B$1:$G$1, MATCH(LARGE($B12:$G12, 5), $B12:$G12, 0))</f>
        <v>HY</v>
      </c>
      <c r="S12" s="4" t="str">
        <f>INDEX($B$1:$G$1, MATCH(LARGE($B12:$G12, 6), $B12:$G12, 0))</f>
        <v>FRN</v>
      </c>
      <c r="T12" s="3">
        <f ca="1">OFFSET($B12, 0, MATCH(N12,$B$1:$G$1, 0)-1)</f>
        <v>0.57903194000000002</v>
      </c>
      <c r="U12" s="3">
        <f t="shared" ref="U12" ca="1" si="44">OFFSET($B12, 0, MATCH(O12,$B$1:$G$1, 0)-1)</f>
        <v>0.55025285000000002</v>
      </c>
      <c r="V12" s="3">
        <f t="shared" ref="V12" ca="1" si="45">OFFSET($B12, 0, MATCH(P12,$B$1:$G$1, 0)-1)</f>
        <v>0.5205784</v>
      </c>
      <c r="W12" s="3">
        <f t="shared" ref="W12" ca="1" si="46">OFFSET($B12, 0, MATCH(Q12,$B$1:$G$1, 0)-1)</f>
        <v>0.51191765</v>
      </c>
      <c r="X12" s="3">
        <f t="shared" ref="X12" ca="1" si="47">OFFSET($B12, 0, MATCH(R12,$B$1:$G$1, 0)-1)</f>
        <v>0.50856626000000005</v>
      </c>
      <c r="Y12" s="3">
        <f t="shared" ref="Y12" ca="1" si="48">OFFSET($B12, 0, MATCH(S12,$B$1:$G$1, 0)-1)</f>
        <v>0.44891605000000001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selection activeCell="I12" sqref="I12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11" si="5">INDEX($B$1:$H$1, MATCH(SMALL($B3:$H3, 1), $B3:$H3, 0))</f>
        <v>초단기</v>
      </c>
      <c r="Q3" s="4" t="str">
        <f t="shared" ref="Q3:Q11" si="6">INDEX($B$1:$H$1, MATCH(SMALL($B3:$H3, 2), $B3:$H3, 0))</f>
        <v>지방정부</v>
      </c>
      <c r="R3" s="4" t="str">
        <f t="shared" ref="R3:R11" si="7">INDEX($B$1:$H$1, MATCH(SMALL($B3:$H3, 3), $B3:$H3, 0))</f>
        <v>초장기</v>
      </c>
      <c r="S3" s="4" t="str">
        <f t="shared" ref="S3:S11" si="8">INDEX($B$1:$H$1, MATCH(SMALL($B3:$H3, 4), $B3:$H3, 0))</f>
        <v>장기</v>
      </c>
      <c r="T3" s="4" t="str">
        <f t="shared" ref="T3:T11" si="9">INDEX($B$1:$H$1, MATCH(SMALL($B3:$H3, 5), $B3:$H3, 0))</f>
        <v>TIPS</v>
      </c>
      <c r="U3" s="4" t="str">
        <f t="shared" ref="U3:U11" si="10">INDEX($B$1:$H$1, MATCH(SMALL($B3:$H3, 6), $B3:$H3, 0))</f>
        <v>중기</v>
      </c>
      <c r="V3" s="4" t="str">
        <f t="shared" ref="V3:V11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8">
        <f t="shared" ref="W7" ca="1" si="20">OFFSET($I7, 0, MATCH(P7,$B$1:$H$1, 0)-1)</f>
        <v>8.0999999999999996E-3</v>
      </c>
      <c r="X7" s="8">
        <f t="shared" ref="X7" ca="1" si="21">OFFSET($I7, 0, MATCH(Q7,$B$1:$H$1, 0)-1)</f>
        <v>1.06E-2</v>
      </c>
      <c r="Y7" s="8">
        <f t="shared" ref="Y7" ca="1" si="22">OFFSET($I7, 0, MATCH(R7,$B$1:$H$1, 0)-1)</f>
        <v>1.4999999999999999E-2</v>
      </c>
      <c r="Z7" s="8">
        <f t="shared" ref="Z7" ca="1" si="23">OFFSET($I7, 0, MATCH(S7,$B$1:$H$1, 0)-1)</f>
        <v>1.35E-2</v>
      </c>
      <c r="AA7" s="8">
        <f t="shared" ref="AA7" ca="1" si="24">OFFSET($I7, 0, MATCH(T7,$B$1:$H$1, 0)-1)</f>
        <v>9.9000000000000008E-3</v>
      </c>
      <c r="AB7" s="8">
        <f t="shared" ref="AB7" ca="1" si="25">OFFSET($I7, 0, MATCH(U7,$B$1:$H$1, 0)-1)</f>
        <v>1.9099999999999999E-2</v>
      </c>
      <c r="AC7" s="8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8">
        <f t="shared" ref="W8" ca="1" si="27">OFFSET($I8, 0, MATCH(P8,$B$1:$H$1, 0)-1)</f>
        <v>-6.0752499999999999E-3</v>
      </c>
      <c r="X8" s="8">
        <f t="shared" ref="X8" ca="1" si="28">OFFSET($I8, 0, MATCH(Q8,$B$1:$H$1, 0)-1)</f>
        <v>-2.1345422999999999E-2</v>
      </c>
      <c r="Y8" s="8">
        <f t="shared" ref="Y8" ca="1" si="29">OFFSET($I8, 0, MATCH(R8,$B$1:$H$1, 0)-1)</f>
        <v>-1.7940283000000001E-2</v>
      </c>
      <c r="Z8" s="8">
        <f t="shared" ref="Z8" ca="1" si="30">OFFSET($I8, 0, MATCH(S8,$B$1:$H$1, 0)-1)</f>
        <v>-1.4581078000000001E-2</v>
      </c>
      <c r="AA8" s="8">
        <f t="shared" ref="AA8" ca="1" si="31">OFFSET($I8, 0, MATCH(T8,$B$1:$H$1, 0)-1)</f>
        <v>-3.3358012999999999E-2</v>
      </c>
      <c r="AB8" s="8">
        <f t="shared" ref="AB8" ca="1" si="32">OFFSET($I8, 0, MATCH(U8,$B$1:$H$1, 0)-1)</f>
        <v>-5.414741E-2</v>
      </c>
      <c r="AC8" s="8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6</v>
      </c>
      <c r="C9" s="4">
        <v>7</v>
      </c>
      <c r="D9" s="4">
        <v>3</v>
      </c>
      <c r="E9" s="4">
        <v>2</v>
      </c>
      <c r="F9" s="4">
        <v>1</v>
      </c>
      <c r="G9" s="4">
        <v>5</v>
      </c>
      <c r="H9" s="4">
        <v>4</v>
      </c>
      <c r="I9" s="6">
        <v>2.8825449746474607E-3</v>
      </c>
      <c r="J9" s="6">
        <v>6.009916361997325E-3</v>
      </c>
      <c r="K9" s="6">
        <v>9.701714820645968E-3</v>
      </c>
      <c r="L9" s="6">
        <v>1.7368679618316563E-2</v>
      </c>
      <c r="M9" s="6">
        <v>1.8732987302821691E-2</v>
      </c>
      <c r="N9" s="6">
        <v>1.7274101980090162E-2</v>
      </c>
      <c r="O9" s="6">
        <v>4.8463036318160402E-3</v>
      </c>
      <c r="P9" s="4" t="str">
        <f t="shared" si="5"/>
        <v>초장기</v>
      </c>
      <c r="Q9" s="4" t="str">
        <f t="shared" si="6"/>
        <v>장기</v>
      </c>
      <c r="R9" s="4" t="str">
        <f t="shared" si="7"/>
        <v>중기</v>
      </c>
      <c r="S9" s="4" t="str">
        <f t="shared" si="8"/>
        <v>TIPS</v>
      </c>
      <c r="T9" s="4" t="str">
        <f t="shared" si="9"/>
        <v>지방정부</v>
      </c>
      <c r="U9" s="4" t="str">
        <f t="shared" si="10"/>
        <v>초단기</v>
      </c>
      <c r="V9" s="4" t="str">
        <f t="shared" si="11"/>
        <v>중단기</v>
      </c>
      <c r="W9" s="8">
        <f t="shared" ref="W9" ca="1" si="34">OFFSET($I9, 0, MATCH(P9,$B$1:$H$1, 0)-1)</f>
        <v>1.8732987302821691E-2</v>
      </c>
      <c r="X9" s="8">
        <f t="shared" ref="X9" ca="1" si="35">OFFSET($I9, 0, MATCH(Q9,$B$1:$H$1, 0)-1)</f>
        <v>1.7368679618316563E-2</v>
      </c>
      <c r="Y9" s="8">
        <f t="shared" ref="Y9" ca="1" si="36">OFFSET($I9, 0, MATCH(R9,$B$1:$H$1, 0)-1)</f>
        <v>9.701714820645968E-3</v>
      </c>
      <c r="Z9" s="8">
        <f t="shared" ref="Z9" ca="1" si="37">OFFSET($I9, 0, MATCH(S9,$B$1:$H$1, 0)-1)</f>
        <v>4.8463036318160402E-3</v>
      </c>
      <c r="AA9" s="8">
        <f t="shared" ref="AA9" ca="1" si="38">OFFSET($I9, 0, MATCH(T9,$B$1:$H$1, 0)-1)</f>
        <v>1.7274101980090162E-2</v>
      </c>
      <c r="AB9" s="8">
        <f t="shared" ref="AB9" ca="1" si="39">OFFSET($I9, 0, MATCH(U9,$B$1:$H$1, 0)-1)</f>
        <v>2.8825449746474607E-3</v>
      </c>
      <c r="AC9" s="8">
        <f t="shared" ref="AC9" ca="1" si="40">OFFSET($I9, 0, MATCH(V9,$B$1:$H$1, 0)-1)</f>
        <v>6.009916361997325E-3</v>
      </c>
    </row>
    <row r="10" spans="1:29" x14ac:dyDescent="0.2">
      <c r="A10" s="5">
        <v>45627</v>
      </c>
      <c r="B10" s="12">
        <v>7</v>
      </c>
      <c r="C10" s="12">
        <v>5</v>
      </c>
      <c r="D10" s="12">
        <v>6</v>
      </c>
      <c r="E10" s="12">
        <v>3</v>
      </c>
      <c r="F10" s="12">
        <v>1</v>
      </c>
      <c r="G10" s="12">
        <v>2</v>
      </c>
      <c r="H10" s="12">
        <v>4</v>
      </c>
      <c r="I10" s="6">
        <v>2.2509263427643589E-3</v>
      </c>
      <c r="J10" s="6">
        <v>-8.7369940757703324E-3</v>
      </c>
      <c r="K10" s="6">
        <v>-2.2356610055206616E-2</v>
      </c>
      <c r="L10" s="6">
        <v>-4.4492127677553395E-2</v>
      </c>
      <c r="M10" s="6">
        <v>-5.9912040494564667E-2</v>
      </c>
      <c r="N10" s="6">
        <v>-1.4558848807074365E-2</v>
      </c>
      <c r="O10" s="6">
        <v>-1.5812686785719454E-2</v>
      </c>
      <c r="P10" s="4" t="str">
        <f t="shared" si="5"/>
        <v>초장기</v>
      </c>
      <c r="Q10" s="4" t="str">
        <f t="shared" si="6"/>
        <v>지방정부</v>
      </c>
      <c r="R10" s="4" t="str">
        <f t="shared" si="7"/>
        <v>장기</v>
      </c>
      <c r="S10" s="4" t="str">
        <f t="shared" si="8"/>
        <v>TIPS</v>
      </c>
      <c r="T10" s="4" t="str">
        <f t="shared" si="9"/>
        <v>중단기</v>
      </c>
      <c r="U10" s="4" t="str">
        <f t="shared" si="10"/>
        <v>중기</v>
      </c>
      <c r="V10" s="4" t="str">
        <f t="shared" si="11"/>
        <v>초단기</v>
      </c>
      <c r="W10" s="8">
        <f t="shared" ref="W10" ca="1" si="41">OFFSET($I10, 0, MATCH(P10,$B$1:$H$1, 0)-1)</f>
        <v>-5.9912040494564667E-2</v>
      </c>
      <c r="X10" s="8">
        <f t="shared" ref="X10" ca="1" si="42">OFFSET($I10, 0, MATCH(Q10,$B$1:$H$1, 0)-1)</f>
        <v>-1.4558848807074365E-2</v>
      </c>
      <c r="Y10" s="8">
        <f t="shared" ref="Y10" ca="1" si="43">OFFSET($I10, 0, MATCH(R10,$B$1:$H$1, 0)-1)</f>
        <v>-4.4492127677553395E-2</v>
      </c>
      <c r="Z10" s="8">
        <f t="shared" ref="Z10" ca="1" si="44">OFFSET($I10, 0, MATCH(S10,$B$1:$H$1, 0)-1)</f>
        <v>-1.5812686785719454E-2</v>
      </c>
      <c r="AA10" s="8">
        <f t="shared" ref="AA10" ca="1" si="45">OFFSET($I10, 0, MATCH(T10,$B$1:$H$1, 0)-1)</f>
        <v>-8.7369940757703324E-3</v>
      </c>
      <c r="AB10" s="8">
        <f t="shared" ref="AB10" ca="1" si="46">OFFSET($I10, 0, MATCH(U10,$B$1:$H$1, 0)-1)</f>
        <v>-2.2356610055206616E-2</v>
      </c>
      <c r="AC10" s="8">
        <f t="shared" ref="AC10" ca="1" si="47">OFFSET($I10, 0, MATCH(V10,$B$1:$H$1, 0)-1)</f>
        <v>2.2509263427643589E-3</v>
      </c>
    </row>
    <row r="11" spans="1:29" x14ac:dyDescent="0.2">
      <c r="A11" s="5">
        <v>45658</v>
      </c>
      <c r="B11" s="4">
        <v>7</v>
      </c>
      <c r="C11" s="4">
        <v>6</v>
      </c>
      <c r="D11" s="4">
        <v>3</v>
      </c>
      <c r="E11" s="4">
        <v>2</v>
      </c>
      <c r="F11" s="4">
        <v>1</v>
      </c>
      <c r="G11" s="4">
        <v>4</v>
      </c>
      <c r="H11" s="4">
        <v>5</v>
      </c>
      <c r="I11" s="6">
        <v>4.4000000000000003E-3</v>
      </c>
      <c r="J11" s="6">
        <v>6.1000000000000004E-3</v>
      </c>
      <c r="K11" s="6">
        <v>6.7000000000000002E-3</v>
      </c>
      <c r="L11" s="6">
        <v>5.7000000000000002E-3</v>
      </c>
      <c r="M11" s="6">
        <v>2.8999999999999998E-3</v>
      </c>
      <c r="N11" s="6">
        <v>5.0000000000000001E-3</v>
      </c>
      <c r="O11" s="6">
        <v>1.29E-2</v>
      </c>
      <c r="P11" s="4" t="str">
        <f t="shared" si="5"/>
        <v>초장기</v>
      </c>
      <c r="Q11" s="4" t="str">
        <f t="shared" si="6"/>
        <v>장기</v>
      </c>
      <c r="R11" s="4" t="str">
        <f t="shared" si="7"/>
        <v>중기</v>
      </c>
      <c r="S11" s="4" t="str">
        <f t="shared" si="8"/>
        <v>지방정부</v>
      </c>
      <c r="T11" s="4" t="str">
        <f t="shared" si="9"/>
        <v>TIPS</v>
      </c>
      <c r="U11" s="4" t="str">
        <f t="shared" si="10"/>
        <v>중단기</v>
      </c>
      <c r="V11" s="4" t="str">
        <f t="shared" si="11"/>
        <v>초단기</v>
      </c>
      <c r="W11" s="8">
        <f t="shared" ref="W11" ca="1" si="48">OFFSET($I11, 0, MATCH(P11,$B$1:$H$1, 0)-1)</f>
        <v>2.8999999999999998E-3</v>
      </c>
      <c r="X11" s="8">
        <f t="shared" ref="X11" ca="1" si="49">OFFSET($I11, 0, MATCH(Q11,$B$1:$H$1, 0)-1)</f>
        <v>5.7000000000000002E-3</v>
      </c>
      <c r="Y11" s="8">
        <f t="shared" ref="Y11" ca="1" si="50">OFFSET($I11, 0, MATCH(R11,$B$1:$H$1, 0)-1)</f>
        <v>6.7000000000000002E-3</v>
      </c>
      <c r="Z11" s="8">
        <f t="shared" ref="Z11" ca="1" si="51">OFFSET($I11, 0, MATCH(S11,$B$1:$H$1, 0)-1)</f>
        <v>5.0000000000000001E-3</v>
      </c>
      <c r="AA11" s="8">
        <f t="shared" ref="AA11" ca="1" si="52">OFFSET($I11, 0, MATCH(T11,$B$1:$H$1, 0)-1)</f>
        <v>1.29E-2</v>
      </c>
      <c r="AB11" s="8">
        <f t="shared" ref="AB11" ca="1" si="53">OFFSET($I11, 0, MATCH(U11,$B$1:$H$1, 0)-1)</f>
        <v>6.1000000000000004E-3</v>
      </c>
      <c r="AC11" s="8">
        <f t="shared" ref="AC11" ca="1" si="54">OFFSET($I11, 0, MATCH(V11,$B$1:$H$1, 0)-1)</f>
        <v>4.4000000000000003E-3</v>
      </c>
    </row>
    <row r="12" spans="1:29" x14ac:dyDescent="0.2">
      <c r="A12" s="5">
        <v>45689</v>
      </c>
      <c r="B12" s="4">
        <v>0.44973463000000002</v>
      </c>
      <c r="C12" s="4">
        <v>0.41880753999999998</v>
      </c>
      <c r="D12" s="4">
        <v>0.43655529999999998</v>
      </c>
      <c r="E12" s="4">
        <v>0.52932860000000004</v>
      </c>
      <c r="F12" s="4">
        <v>0.64420909999999998</v>
      </c>
      <c r="G12" s="4">
        <v>0.44017145000000002</v>
      </c>
      <c r="H12" s="4">
        <v>0.39546930000000002</v>
      </c>
      <c r="P12" s="4" t="str">
        <f>INDEX($B$1:$H$1, MATCH(LARGE($B12:$H12, 1), $B12:$H12, 0))</f>
        <v>초장기</v>
      </c>
      <c r="Q12" s="4" t="str">
        <f>INDEX($B$1:$H$1, MATCH(LARGE($B12:$H12, 2), $B12:$H12, 0))</f>
        <v>장기</v>
      </c>
      <c r="R12" s="4" t="str">
        <f>INDEX($B$1:$H$1, MATCH(LARGE($B12:$H12, 3), $B12:$H12, 0))</f>
        <v>초단기</v>
      </c>
      <c r="S12" s="4" t="str">
        <f>INDEX($B$1:$H$1, MATCH(LARGE($B12:$H12, 4), $B12:$H12, 0))</f>
        <v>지방정부</v>
      </c>
      <c r="T12" s="4" t="str">
        <f>INDEX($B$1:$H$1, MATCH(LARGE($B12:$H12, 5), $B12:$H12, 0))</f>
        <v>중기</v>
      </c>
      <c r="U12" s="4" t="str">
        <f>INDEX($B$1:$H$1, MATCH(LARGE($B12:$H12, 6), $B12:$H12, 0))</f>
        <v>중단기</v>
      </c>
      <c r="V12" s="4" t="str">
        <f>INDEX($B$1:$H$1, MATCH(LARGE($B12:$H12, 7), $B12:$H12, 0))</f>
        <v>TIPS</v>
      </c>
      <c r="W12" s="3">
        <f ca="1">OFFSET($B12, 0, MATCH(P12,$B$1:$H$1, 0)-1)</f>
        <v>0.64420909999999998</v>
      </c>
      <c r="X12" s="3">
        <f t="shared" ref="X12" ca="1" si="55">OFFSET($B12, 0, MATCH(Q12,$B$1:$H$1, 0)-1)</f>
        <v>0.52932860000000004</v>
      </c>
      <c r="Y12" s="3">
        <f t="shared" ref="Y12" ca="1" si="56">OFFSET($B12, 0, MATCH(R12,$B$1:$H$1, 0)-1)</f>
        <v>0.44973463000000002</v>
      </c>
      <c r="Z12" s="3">
        <f t="shared" ref="Z12" ca="1" si="57">OFFSET($B12, 0, MATCH(S12,$B$1:$H$1, 0)-1)</f>
        <v>0.44017145000000002</v>
      </c>
      <c r="AA12" s="3">
        <f t="shared" ref="AA12" ca="1" si="58">OFFSET($B12, 0, MATCH(T12,$B$1:$H$1, 0)-1)</f>
        <v>0.43655529999999998</v>
      </c>
      <c r="AB12" s="3">
        <f t="shared" ref="AB12" ca="1" si="59">OFFSET($B12, 0, MATCH(U12,$B$1:$H$1, 0)-1)</f>
        <v>0.41880753999999998</v>
      </c>
      <c r="AC12" s="3">
        <f t="shared" ref="AC12" ca="1" si="60">OFFSET($B12, 0, MATCH(V12,$B$1:$H$1, 0)-1)</f>
        <v>0.39546930000000002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I1" workbookViewId="0">
      <selection activeCell="Y12" sqref="Y12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12" si="1">INDEX($B$1:$H$1, MATCH(LARGE($B3:$H3, 1), $B3:$H3, 0))</f>
        <v>Cycl</v>
      </c>
      <c r="S3" s="1" t="str">
        <f t="shared" ref="S3:S12" si="2">INDEX($B$1:$H$1, MATCH(LARGE($B3:$H3, 2), $B3:$H3, 0))</f>
        <v>Fin</v>
      </c>
      <c r="T3" s="1" t="str">
        <f t="shared" ref="T3:T12" si="3">INDEX($B$1:$H$1, MATCH(LARGE($B3:$H3, 3), $B3:$H3, 0))</f>
        <v>Ener</v>
      </c>
      <c r="U3" s="1" t="str">
        <f t="shared" ref="U3:U12" si="4">INDEX($B$1:$H$1, MATCH(LARGE($B3:$H3, 4), $B3:$H3, 0))</f>
        <v>Util</v>
      </c>
      <c r="V3" s="1" t="str">
        <f t="shared" ref="V3:V12" si="5">INDEX($B$1:$H$1, MATCH(LARGE($B3:$H3, 5), $B3:$H3, 0))</f>
        <v>Bank</v>
      </c>
      <c r="W3" s="1" t="str">
        <f t="shared" ref="W3:W12" si="6">INDEX($B$1:$H$1, MATCH(LARGE($B3:$H3, 6), $B3:$H3, 0))</f>
        <v>Def</v>
      </c>
      <c r="X3" s="1" t="str">
        <f t="shared" ref="X3:X12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I9" s="3">
        <v>1.337707770668306E-2</v>
      </c>
      <c r="J9" s="3">
        <v>1.1767072859983907E-2</v>
      </c>
      <c r="K9" s="3">
        <v>1.3007975248745085E-2</v>
      </c>
      <c r="L9" s="3">
        <v>1.841262186089776E-2</v>
      </c>
      <c r="M9" s="3">
        <v>1.8386312564282692E-2</v>
      </c>
      <c r="N9" s="3">
        <v>1.6257429058003314E-2</v>
      </c>
      <c r="O9" s="3">
        <v>9.0671159623145758E-3</v>
      </c>
      <c r="P9" s="3">
        <v>1.4041591876150061E-2</v>
      </c>
      <c r="Q9" s="3" t="s">
        <v>8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Y9" s="3">
        <f t="shared" ref="Y9:Y11" si="31">I9</f>
        <v>1.337707770668306E-2</v>
      </c>
      <c r="Z9" s="3">
        <f t="shared" ref="Z9" ca="1" si="32">OFFSET($J9, 0, MATCH(R9,$B$1:$H$1, 0)-1)</f>
        <v>1.4041591876150061E-2</v>
      </c>
      <c r="AA9" s="3">
        <f t="shared" ref="AA9" ca="1" si="33">OFFSET($J9, 0, MATCH(S9,$B$1:$H$1, 0)-1)</f>
        <v>1.841262186089776E-2</v>
      </c>
      <c r="AB9" s="3">
        <f t="shared" ref="AB9" ca="1" si="34">OFFSET($J9, 0, MATCH(T9,$B$1:$H$1, 0)-1)</f>
        <v>1.6257429058003314E-2</v>
      </c>
      <c r="AC9" s="3">
        <f t="shared" ref="AC9" ca="1" si="35">OFFSET($J9, 0, MATCH(U9,$B$1:$H$1, 0)-1)</f>
        <v>9.0671159623145758E-3</v>
      </c>
      <c r="AD9" s="3">
        <f t="shared" ref="AD9" ca="1" si="36">OFFSET($J9, 0, MATCH(V9,$B$1:$H$1, 0)-1)</f>
        <v>1.1767072859983907E-2</v>
      </c>
      <c r="AE9" s="3">
        <f t="shared" ref="AE9" ca="1" si="37">OFFSET($J9, 0, MATCH(W9,$B$1:$H$1, 0)-1)</f>
        <v>1.8386312564282692E-2</v>
      </c>
      <c r="AF9" s="3">
        <f t="shared" ref="AF9" ca="1" si="38">OFFSET($J9, 0, MATCH(X9,$B$1:$H$1, 0)-1)</f>
        <v>1.3007975248745085E-2</v>
      </c>
    </row>
    <row r="10" spans="1:32" x14ac:dyDescent="0.2">
      <c r="A10" s="2">
        <v>45627</v>
      </c>
      <c r="B10" s="1">
        <v>0.43571300506591804</v>
      </c>
      <c r="C10" s="1">
        <v>0.45708734989166261</v>
      </c>
      <c r="D10" s="1">
        <v>0.58794211745262148</v>
      </c>
      <c r="E10" s="1">
        <v>0.43930966258049009</v>
      </c>
      <c r="F10" s="1">
        <v>0.51887794733047465</v>
      </c>
      <c r="G10" s="1">
        <v>0.47512434720993041</v>
      </c>
      <c r="H10" s="1">
        <v>0.63685737848281876</v>
      </c>
      <c r="I10" s="3">
        <v>-1.9353569320478714E-2</v>
      </c>
      <c r="J10" s="3">
        <v>-1.6909554384795134E-2</v>
      </c>
      <c r="K10" s="3">
        <v>-2.1502395913002736E-2</v>
      </c>
      <c r="L10" s="3">
        <v>-2.2950597865611044E-2</v>
      </c>
      <c r="M10" s="3">
        <v>-2.6394040205496849E-2</v>
      </c>
      <c r="N10" s="3">
        <v>-2.5206284442417237E-2</v>
      </c>
      <c r="O10" s="3">
        <v>-1.0838052716422797E-2</v>
      </c>
      <c r="P10" s="3">
        <v>-1.7993121040295934E-2</v>
      </c>
      <c r="Q10" s="1" t="s">
        <v>55</v>
      </c>
      <c r="R10" s="1" t="str">
        <f t="shared" si="1"/>
        <v>Fin</v>
      </c>
      <c r="S10" s="1" t="str">
        <f t="shared" si="2"/>
        <v>Ener</v>
      </c>
      <c r="T10" s="1" t="str">
        <f t="shared" si="3"/>
        <v>Util</v>
      </c>
      <c r="U10" s="1" t="str">
        <f t="shared" si="4"/>
        <v>Bank</v>
      </c>
      <c r="V10" s="1" t="str">
        <f t="shared" si="5"/>
        <v>Def</v>
      </c>
      <c r="W10" s="1" t="str">
        <f t="shared" si="6"/>
        <v>Infra</v>
      </c>
      <c r="X10" s="1" t="str">
        <f t="shared" si="7"/>
        <v>Cycl</v>
      </c>
      <c r="Y10" s="3">
        <f t="shared" si="31"/>
        <v>-1.9353569320478714E-2</v>
      </c>
      <c r="Z10" s="3">
        <f t="shared" ref="Z10" ca="1" si="39">OFFSET($J10, 0, MATCH(R10,$B$1:$H$1, 0)-1)</f>
        <v>-1.7993121040295934E-2</v>
      </c>
      <c r="AA10" s="3">
        <f t="shared" ref="AA10" ca="1" si="40">OFFSET($J10, 0, MATCH(S10,$B$1:$H$1, 0)-1)</f>
        <v>-2.2950597865611044E-2</v>
      </c>
      <c r="AB10" s="3">
        <f t="shared" ref="AB10" ca="1" si="41">OFFSET($J10, 0, MATCH(T10,$B$1:$H$1, 0)-1)</f>
        <v>-2.5206284442417237E-2</v>
      </c>
      <c r="AC10" s="3">
        <f t="shared" ref="AC10" ca="1" si="42">OFFSET($J10, 0, MATCH(U10,$B$1:$H$1, 0)-1)</f>
        <v>-1.0838052716422797E-2</v>
      </c>
      <c r="AD10" s="3">
        <f t="shared" ref="AD10" ca="1" si="43">OFFSET($J10, 0, MATCH(V10,$B$1:$H$1, 0)-1)</f>
        <v>-2.1502395913002736E-2</v>
      </c>
      <c r="AE10" s="3">
        <f t="shared" ref="AE10" ca="1" si="44">OFFSET($J10, 0, MATCH(W10,$B$1:$H$1, 0)-1)</f>
        <v>-2.6394040205496849E-2</v>
      </c>
      <c r="AF10" s="3">
        <f t="shared" ref="AF10" ca="1" si="45">OFFSET($J10, 0, MATCH(X10,$B$1:$H$1, 0)-1)</f>
        <v>-1.6909554384795134E-2</v>
      </c>
    </row>
    <row r="11" spans="1:32" x14ac:dyDescent="0.2">
      <c r="A11" s="2">
        <v>45658</v>
      </c>
      <c r="B11" s="1">
        <v>0.42805680036544819</v>
      </c>
      <c r="C11" s="1">
        <v>0.40169550776481622</v>
      </c>
      <c r="D11" s="1">
        <v>0.61304944157600405</v>
      </c>
      <c r="E11" s="1">
        <v>0.42465751767158499</v>
      </c>
      <c r="F11" s="1">
        <v>0.51107915639877322</v>
      </c>
      <c r="G11" s="1">
        <v>0.51318364739418043</v>
      </c>
      <c r="H11" s="1">
        <v>0.48876715898513823</v>
      </c>
      <c r="I11" s="14">
        <v>5.5266757865937155E-3</v>
      </c>
      <c r="J11" s="14">
        <v>5.7197314662524867E-3</v>
      </c>
      <c r="K11" s="14">
        <v>6.0293414207548413E-3</v>
      </c>
      <c r="L11" s="14">
        <v>5.0718365933881682E-3</v>
      </c>
      <c r="M11" s="14">
        <v>5.2348267473854015E-3</v>
      </c>
      <c r="N11" s="14">
        <v>-2.1653900463014519E-4</v>
      </c>
      <c r="O11" s="14">
        <v>7.5429122790922065E-3</v>
      </c>
      <c r="P11" s="14">
        <v>5.4004762009383089E-3</v>
      </c>
      <c r="Q11" s="13" t="s">
        <v>8</v>
      </c>
      <c r="R11" s="13" t="str">
        <f t="shared" si="1"/>
        <v>Ener</v>
      </c>
      <c r="S11" s="13" t="str">
        <f t="shared" si="2"/>
        <v>Bank</v>
      </c>
      <c r="T11" s="13" t="str">
        <f t="shared" si="3"/>
        <v>Util</v>
      </c>
      <c r="U11" s="13" t="str">
        <f t="shared" si="4"/>
        <v>Fin</v>
      </c>
      <c r="V11" s="13" t="str">
        <f t="shared" si="5"/>
        <v>Cycl</v>
      </c>
      <c r="W11" s="13" t="str">
        <f t="shared" si="6"/>
        <v>Infra</v>
      </c>
      <c r="X11" s="13" t="str">
        <f t="shared" si="7"/>
        <v>Def</v>
      </c>
      <c r="Y11" s="15">
        <f t="shared" ref="Y11" si="46">I11</f>
        <v>5.5266757865937155E-3</v>
      </c>
      <c r="Z11" s="15">
        <f t="shared" ref="Z11" ca="1" si="47">OFFSET($J11, 0, MATCH(R11,$B$1:$H$1, 0)-1)</f>
        <v>5.0718365933881682E-3</v>
      </c>
      <c r="AA11" s="15">
        <f t="shared" ref="AA11" ca="1" si="48">OFFSET($J11, 0, MATCH(S11,$B$1:$H$1, 0)-1)</f>
        <v>7.5429122790922065E-3</v>
      </c>
      <c r="AB11" s="15">
        <f t="shared" ref="AB11" ca="1" si="49">OFFSET($J11, 0, MATCH(T11,$B$1:$H$1, 0)-1)</f>
        <v>-2.1653900463014519E-4</v>
      </c>
      <c r="AC11" s="15">
        <f t="shared" ref="AC11" ca="1" si="50">OFFSET($J11, 0, MATCH(U11,$B$1:$H$1, 0)-1)</f>
        <v>5.4004762009383089E-3</v>
      </c>
      <c r="AD11" s="15">
        <f t="shared" ref="AD11" ca="1" si="51">OFFSET($J11, 0, MATCH(V11,$B$1:$H$1, 0)-1)</f>
        <v>5.7197314662524867E-3</v>
      </c>
      <c r="AE11" s="15">
        <f t="shared" ref="AE11" ca="1" si="52">OFFSET($J11, 0, MATCH(W11,$B$1:$H$1, 0)-1)</f>
        <v>5.2348267473854015E-3</v>
      </c>
      <c r="AF11" s="15">
        <f t="shared" ref="AF11" ca="1" si="53">OFFSET($J11, 0, MATCH(X11,$B$1:$H$1, 0)-1)</f>
        <v>6.0293414207548413E-3</v>
      </c>
    </row>
    <row r="12" spans="1:32" x14ac:dyDescent="0.2">
      <c r="A12" s="2">
        <v>45689</v>
      </c>
      <c r="B12" s="1">
        <v>0.43612858057022119</v>
      </c>
      <c r="C12" s="1">
        <v>0.40607359409332283</v>
      </c>
      <c r="D12" s="1">
        <v>0.55099822282791144</v>
      </c>
      <c r="E12" s="1">
        <v>0.42816344499588049</v>
      </c>
      <c r="F12" s="1">
        <v>0.51371376514434819</v>
      </c>
      <c r="G12" s="1">
        <v>0.53347063064575173</v>
      </c>
      <c r="H12" s="1">
        <v>0.59181003570556656</v>
      </c>
      <c r="R12" s="13" t="str">
        <f t="shared" si="1"/>
        <v>Fin</v>
      </c>
      <c r="S12" s="13" t="str">
        <f t="shared" si="2"/>
        <v>Ener</v>
      </c>
      <c r="T12" s="13" t="str">
        <f t="shared" si="3"/>
        <v>Bank</v>
      </c>
      <c r="U12" s="13" t="str">
        <f t="shared" si="4"/>
        <v>Util</v>
      </c>
      <c r="V12" s="13" t="str">
        <f t="shared" si="5"/>
        <v>Cycl</v>
      </c>
      <c r="W12" s="13" t="str">
        <f t="shared" si="6"/>
        <v>Infra</v>
      </c>
      <c r="X12" s="13" t="str">
        <f t="shared" si="7"/>
        <v>Def</v>
      </c>
      <c r="Z12" s="15">
        <f ca="1">OFFSET($B12, 0, MATCH(R12,$B$1:$H$1, 0)-1)</f>
        <v>0.59181003570556656</v>
      </c>
      <c r="AA12" s="15">
        <f t="shared" ref="AA12" ca="1" si="54">OFFSET($B12, 0, MATCH(S12,$B$1:$H$1, 0)-1)</f>
        <v>0.55099822282791144</v>
      </c>
      <c r="AB12" s="15">
        <f t="shared" ref="AB12" ca="1" si="55">OFFSET($B12, 0, MATCH(T12,$B$1:$H$1, 0)-1)</f>
        <v>0.53347063064575173</v>
      </c>
      <c r="AC12" s="15">
        <f t="shared" ref="AC12" ca="1" si="56">OFFSET($B12, 0, MATCH(U12,$B$1:$H$1, 0)-1)</f>
        <v>0.51371376514434819</v>
      </c>
      <c r="AD12" s="15">
        <f t="shared" ref="AD12" ca="1" si="57">OFFSET($B12, 0, MATCH(V12,$B$1:$H$1, 0)-1)</f>
        <v>0.43612858057022119</v>
      </c>
      <c r="AE12" s="15">
        <f t="shared" ref="AE12" ca="1" si="58">OFFSET($B12, 0, MATCH(W12,$B$1:$H$1, 0)-1)</f>
        <v>0.42816344499588049</v>
      </c>
      <c r="AF12" s="15">
        <f t="shared" ref="AF12" ca="1" si="59">OFFSET($B12, 0, MATCH(X12,$B$1:$H$1, 0)-1)</f>
        <v>0.40607359409332283</v>
      </c>
    </row>
    <row r="13" spans="1:32" x14ac:dyDescent="0.2">
      <c r="I13" s="14"/>
      <c r="J13" s="14"/>
      <c r="K13" s="14"/>
      <c r="L13" s="14"/>
      <c r="M13" s="14"/>
      <c r="N13" s="14"/>
      <c r="O13" s="14"/>
      <c r="P13" s="14"/>
    </row>
    <row r="17" spans="2:8" ht="12.75" x14ac:dyDescent="0.2">
      <c r="B17" s="16"/>
      <c r="C17" s="16"/>
      <c r="D17" s="16"/>
      <c r="E17" s="16"/>
      <c r="F17" s="16"/>
      <c r="G17" s="16"/>
      <c r="H17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2025-02-04T05:36:01Z</dcterms:modified>
</cp:coreProperties>
</file>