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1570" windowHeight="7350" firstSheet="1" activeTab="8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A3" i="2"/>
  <c r="M3" i="2"/>
  <c r="I3" i="2"/>
  <c r="O3" i="2"/>
  <c r="E3" i="2"/>
  <c r="G3" i="2"/>
  <c r="K3" i="2"/>
  <c r="CQ3" i="12"/>
  <c r="DS3" i="12"/>
  <c r="A3" i="12"/>
  <c r="BW3" i="12"/>
  <c r="BC3" i="12"/>
  <c r="AC3" i="12"/>
  <c r="I3" i="12"/>
  <c r="AO3" i="12"/>
  <c r="AW3" i="12"/>
  <c r="DO3" i="12"/>
  <c r="Y3" i="12"/>
  <c r="CC3" i="12"/>
  <c r="AM3" i="12"/>
  <c r="EA3" i="12"/>
  <c r="BG3" i="12"/>
  <c r="BE3" i="12"/>
  <c r="AK3" i="4"/>
  <c r="CA3" i="4"/>
  <c r="A3" i="4"/>
  <c r="DG3" i="4"/>
  <c r="BW3" i="4"/>
  <c r="BK3" i="4"/>
  <c r="Q3" i="12"/>
  <c r="CC3" i="4"/>
  <c r="AG3" i="4"/>
  <c r="AY3" i="4"/>
  <c r="U3" i="12"/>
  <c r="AQ3" i="4"/>
  <c r="M3" i="4"/>
  <c r="CW3" i="4"/>
  <c r="CG3" i="4"/>
  <c r="AI3" i="4"/>
  <c r="AA3" i="4"/>
  <c r="DO3" i="4"/>
  <c r="BA3" i="4"/>
  <c r="G3" i="3"/>
  <c r="EA3" i="4"/>
  <c r="DU3" i="4"/>
  <c r="CQ3" i="4"/>
  <c r="AU3" i="4"/>
  <c r="BU3" i="4"/>
  <c r="CK3" i="4"/>
  <c r="CA3" i="12"/>
  <c r="DM3" i="12"/>
  <c r="CE3" i="12"/>
  <c r="DE3" i="12"/>
  <c r="DK3" i="12"/>
  <c r="DU3" i="12"/>
  <c r="CO3" i="12"/>
  <c r="BO3" i="12"/>
  <c r="DW3" i="12"/>
  <c r="C3" i="12"/>
  <c r="BQ3" i="12"/>
  <c r="BA3" i="12"/>
  <c r="CU3" i="12"/>
  <c r="BK3" i="12"/>
  <c r="CM3" i="12"/>
  <c r="CG3" i="12"/>
  <c r="M3" i="12"/>
  <c r="DC3" i="12"/>
  <c r="DA3" i="12"/>
  <c r="CK3" i="12"/>
  <c r="K3" i="12"/>
  <c r="AU3" i="12"/>
  <c r="AQ3" i="12"/>
  <c r="BI3" i="12"/>
  <c r="AY3" i="12"/>
  <c r="AE3" i="12"/>
  <c r="CW3" i="12"/>
  <c r="AA3" i="12"/>
  <c r="DQ3" i="12"/>
  <c r="DY3" i="12"/>
  <c r="DE3" i="4"/>
  <c r="DM3" i="4"/>
  <c r="CY3" i="12"/>
  <c r="DW3" i="4"/>
  <c r="CS3" i="4"/>
  <c r="K3" i="4"/>
  <c r="C3" i="4"/>
  <c r="DY3" i="4"/>
  <c r="BS3" i="4"/>
  <c r="DG3" i="12"/>
  <c r="W3" i="12"/>
  <c r="S3" i="12"/>
  <c r="BY3" i="12"/>
  <c r="BM3" i="12"/>
  <c r="CM3" i="4"/>
  <c r="W3" i="4"/>
  <c r="U3" i="4"/>
  <c r="G3" i="12"/>
  <c r="S3" i="4"/>
  <c r="CE3" i="4"/>
  <c r="AS3" i="4"/>
  <c r="O3" i="12"/>
  <c r="BC3" i="4"/>
  <c r="A3" i="3"/>
  <c r="CS3" i="12"/>
  <c r="DS3" i="4"/>
  <c r="C3" i="3"/>
  <c r="CI3" i="4"/>
  <c r="AI3" i="12"/>
  <c r="CU3" i="4"/>
  <c r="G3" i="4"/>
  <c r="CY3" i="4"/>
  <c r="E3" i="4"/>
  <c r="E3" i="3"/>
  <c r="BY3" i="4"/>
  <c r="Q3" i="4"/>
  <c r="O3" i="4"/>
  <c r="DI3" i="4"/>
  <c r="DA3" i="4"/>
  <c r="BO3" i="4"/>
  <c r="BE3" i="4"/>
  <c r="DI3" i="12"/>
  <c r="DK3" i="4"/>
  <c r="AK3" i="12"/>
  <c r="E3" i="12"/>
  <c r="I3" i="4"/>
  <c r="AW3" i="4"/>
  <c r="CI3" i="12"/>
  <c r="BI3" i="4"/>
  <c r="DC3" i="4"/>
  <c r="AG3" i="12"/>
  <c r="BG3" i="4"/>
  <c r="Y3" i="4"/>
  <c r="BS3" i="12"/>
  <c r="CO3" i="4"/>
  <c r="AE3" i="4"/>
  <c r="AS3" i="12"/>
  <c r="AO3" i="4"/>
  <c r="BM3" i="4"/>
  <c r="AC3" i="4"/>
  <c r="AM3" i="4"/>
  <c r="BQ3" i="4"/>
  <c r="DQ3" i="4"/>
  <c r="BU3" i="12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<sst xmlns="http://schemas.openxmlformats.org/spreadsheetml/2006/main" count="4651" uniqueCount="432">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</sst>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BDH|13215381672884917996</stp>
        <tr r="CA3" s="12"/>
      </tp>
      <tp t="s">
        <v>#N/A N/A</v>
        <stp/>
        <stp>BDH|10440525033164789924</stp>
        <tr r="I3" s="2"/>
      </tp>
      <tp t="s">
        <v>#N/A N/A</v>
        <stp/>
        <stp>BDH|15810648596387928639</stp>
        <tr r="I3" s="12"/>
      </tp>
      <tp t="s">
        <v>#N/A N/A</v>
        <stp/>
        <stp>BDH|13809057197584042592</stp>
        <tr r="BE3" s="4"/>
      </tp>
      <tp t="s">
        <v>#N/A N/A</v>
        <stp/>
        <stp>BDH|11789023584827181520</stp>
        <tr r="AM3" s="4"/>
      </tp>
      <tp t="s">
        <v>#N/A N/A</v>
        <stp/>
        <stp>BDH|11824212493852826350</stp>
        <tr r="S3" s="4"/>
      </tp>
      <tp t="s">
        <v>#N/A N/A</v>
        <stp/>
        <stp>BDH|12978025776918941564</stp>
        <tr r="Q3" s="12"/>
      </tp>
      <tp t="s">
        <v>#N/A N/A</v>
        <stp/>
        <stp>BDH|17435795082633377306</stp>
        <tr r="BM3" s="4"/>
      </tp>
      <tp t="s">
        <v>#N/A N/A</v>
        <stp/>
        <stp>BDH|12982367890487743681</stp>
        <tr r="U3" s="12"/>
      </tp>
      <tp t="s">
        <v>#N/A N/A</v>
        <stp/>
        <stp>BDH|12499460522219202452</stp>
        <tr r="CE3" s="12"/>
      </tp>
      <tp t="s">
        <v>#N/A N/A</v>
        <stp/>
        <stp>BDH|16772257491295535118</stp>
        <tr r="AK3" s="12"/>
      </tp>
      <tp t="s">
        <v>#N/A N/A</v>
        <stp/>
        <stp>BDH|14078910152026091749</stp>
        <tr r="BY3" s="12"/>
      </tp>
      <tp t="s">
        <v>#N/A N/A</v>
        <stp/>
        <stp>BDH|17517141491481957730</stp>
        <tr r="AE3" s="4"/>
      </tp>
      <tp t="s">
        <v>#N/A N/A</v>
        <stp/>
        <stp>BDH|12785571692823509328</stp>
        <tr r="DS3" s="4"/>
      </tp>
      <tp t="s">
        <v>#N/A N/A</v>
        <stp/>
        <stp>BDH|11118767490770698149</stp>
        <tr r="DU3" s="12"/>
      </tp>
      <tp t="s">
        <v>#N/A N/A</v>
        <stp/>
        <stp>BDH|16175720380582461593</stp>
        <tr r="G3" s="4"/>
      </tp>
      <tp t="s">
        <v>#N/A N/A</v>
        <stp/>
        <stp>BDH|13934307433315428942</stp>
        <tr r="S3" s="12"/>
      </tp>
      <tp t="s">
        <v>#N/A N/A</v>
        <stp/>
        <stp>BDH|11270917754635493404</stp>
        <tr r="DK3" s="12"/>
      </tp>
      <tp t="s">
        <v>#N/A N/A</v>
        <stp/>
        <stp>BDH|16755756738236390876</stp>
        <tr r="CQ3" s="12"/>
      </tp>
      <tp t="s">
        <v>#N/A N/A</v>
        <stp/>
        <stp>BDH|13848997721422887770</stp>
        <tr r="BM3" s="12"/>
      </tp>
      <tp t="s">
        <v>#N/A N/A</v>
        <stp/>
        <stp>BDH|18234063969000349311</stp>
        <tr r="AW3" s="4"/>
      </tp>
      <tp t="s">
        <v>#N/A N/A</v>
        <stp/>
        <stp>BDH|10183446474737663655</stp>
        <tr r="BG3" s="4"/>
      </tp>
      <tp t="s">
        <v>#N/A N/A</v>
        <stp/>
        <stp>BDH|14692740501582366323</stp>
        <tr r="AO3" s="12"/>
      </tp>
      <tp t="s">
        <v>#N/A N/A</v>
        <stp/>
        <stp>BDH|10274757372951233355</stp>
        <tr r="Y3" s="12"/>
      </tp>
      <tp t="s">
        <v>#N/A N/A</v>
        <stp/>
        <stp>BDH|12640533370773942188</stp>
        <tr r="Q3" s="4"/>
      </tp>
      <tp t="s">
        <v>#N/A N/A</v>
        <stp/>
        <stp>BDH|12530496918250566555</stp>
        <tr r="CM3" s="4"/>
      </tp>
      <tp t="s">
        <v>#N/A N/A</v>
        <stp/>
        <stp>BDH|13299726617946287063</stp>
        <tr r="AS3" s="4"/>
      </tp>
      <tp t="s">
        <v>#N/A N/A</v>
        <stp/>
        <stp>BDH|11022862913683487840</stp>
        <tr r="AC3" s="4"/>
      </tp>
      <tp t="s">
        <v>#N/A N/A</v>
        <stp/>
        <stp>BDH|11314973041476163992</stp>
        <tr r="M3" s="2"/>
      </tp>
      <tp t="s">
        <v>#N/A N/A</v>
        <stp/>
        <stp>BDH|11550662758525357793</stp>
        <tr r="DQ3" s="4"/>
      </tp>
      <tp t="s">
        <v>#N/A N/A</v>
        <stp/>
        <stp>BDH|16754647377457348056</stp>
        <tr r="DS3" s="12"/>
      </tp>
      <tp t="s">
        <v>#N/A N/A</v>
        <stp/>
        <stp>BDH|17181039104756681141</stp>
        <tr r="BC3" s="4"/>
      </tp>
      <tp t="s">
        <v>#N/A N/A</v>
        <stp/>
        <stp>BDH|14397772127737826614</stp>
        <tr r="O3" s="4"/>
      </tp>
      <tp t="s">
        <v>#N/A N/A</v>
        <stp/>
        <stp>BDH|10420037534101479366</stp>
        <tr r="BI3" s="4"/>
      </tp>
      <tp t="s">
        <v>#N/A N/A</v>
        <stp/>
        <stp>BDH|14225179344755324524</stp>
        <tr r="DG3" s="12"/>
      </tp>
      <tp t="s">
        <v>#N/A N/A</v>
        <stp/>
        <stp>BDH|13544674611923120612</stp>
        <tr r="O3" s="12"/>
      </tp>
      <tp t="s">
        <v>#N/A N/A</v>
        <stp/>
        <stp>BDH|13375215996428689102</stp>
        <tr r="G3" s="12"/>
      </tp>
      <tp t="s">
        <v>#N/A N/A</v>
        <stp/>
        <stp>BDH|12657480437546482296</stp>
        <tr r="CU3" s="4"/>
      </tp>
      <tp t="s">
        <v>#N/A N/A</v>
        <stp/>
        <stp>BDH|10001556999834067979</stp>
        <tr r="CC3" s="12"/>
      </tp>
      <tp t="s">
        <v>#N/A N/A</v>
        <stp/>
        <stp>BDH|16723723188318081074</stp>
        <tr r="A3" s="12"/>
      </tp>
      <tp t="s">
        <v>#N/A N/A</v>
        <stp/>
        <stp>BDH|17812303676544170620</stp>
        <tr r="Y3" s="4"/>
      </tp>
      <tp t="s">
        <v>#N/A N/A</v>
        <stp/>
        <stp>BDH|12643559776233269566</stp>
        <tr r="E3" s="4"/>
      </tp>
      <tp t="s">
        <v>#N/A N/A</v>
        <stp/>
        <stp>BDH|17909274977010122494</stp>
        <tr r="DC3" s="4"/>
      </tp>
      <tp t="s">
        <v>#N/A N/A</v>
        <stp/>
        <stp>BDH|14041709033945379375</stp>
        <tr r="E3" s="3"/>
      </tp>
      <tp t="s">
        <v>#N/A N/A</v>
        <stp/>
        <stp>BDH|11438782362012834551</stp>
        <tr r="I3" s="4"/>
      </tp>
      <tp t="s">
        <v>#N/A N/A</v>
        <stp/>
        <stp>BDH|16667268896419577377</stp>
        <tr r="BC3" s="12"/>
      </tp>
      <tp t="s">
        <v>#N/A N/A</v>
        <stp/>
        <stp>BDH|13466232083466135838</stp>
        <tr r="U3" s="4"/>
      </tp>
      <tp t="s">
        <v>#N/A N/A</v>
        <stp/>
        <stp>BDH|12570110970850685348</stp>
        <tr r="DA3" s="4"/>
      </tp>
      <tp t="s">
        <v>#N/A N/A</v>
        <stp/>
        <stp>BDH|16995803772387852958</stp>
        <tr r="BU3" s="12"/>
      </tp>
      <tp t="s">
        <v>#N/A N/A</v>
        <stp/>
        <stp>BDH|17188313466567091284</stp>
        <tr r="BQ3" s="4"/>
      </tp>
      <tp t="s">
        <v>#N/A N/A</v>
        <stp/>
        <stp>BDH|14623355179843109783</stp>
        <tr r="C3" s="3"/>
      </tp>
      <tp t="s">
        <v>#N/A N/A</v>
        <stp/>
        <stp>BDH|11525302435063314617</stp>
        <tr r="DE3" s="12"/>
      </tp>
      <tp t="s">
        <v>#N/A N/A</v>
        <stp/>
        <stp>BDH|14529341527184914531</stp>
        <tr r="CY3" s="12"/>
      </tp>
      <tp t="s">
        <v>#N/A N/A</v>
        <stp/>
        <stp>BDH|14088838119931187844</stp>
        <tr r="W3" s="12"/>
      </tp>
      <tp t="s">
        <v>#N/A N/A</v>
        <stp/>
        <stp>BDH|12068082538181930513</stp>
        <tr r="DM3" s="12"/>
      </tp>
      <tp t="s">
        <v>#N/A N/A</v>
        <stp/>
        <stp>BDH|15992384959844798240</stp>
        <tr r="AC3" s="12"/>
      </tp>
      <tp t="s">
        <v>#N/A N/A</v>
        <stp/>
        <stp>BDH|11424189265151517213</stp>
        <tr r="DK3" s="4"/>
      </tp>
      <tp t="s">
        <v>#N/A N/A</v>
        <stp/>
        <stp>BDH|15860877914020198976</stp>
        <tr r="BW3" s="12"/>
      </tp>
    </main>
    <main first="bofaddin.rtdserver">
      <tp t="s">
        <v>#N/A N/A</v>
        <stp/>
        <stp>BDH|1326333942393187989</stp>
        <tr r="AA3" s="4"/>
      </tp>
      <tp t="s">
        <v>#N/A N/A</v>
        <stp/>
        <stp>BDH|7831711776088469302</stp>
        <tr r="BK3" s="12"/>
      </tp>
      <tp t="s">
        <v>#N/A N/A</v>
        <stp/>
        <stp>BDH|9926102369466780476</stp>
        <tr r="C3" s="2"/>
      </tp>
      <tp t="s">
        <v>#N/A N/A</v>
        <stp/>
        <stp>BDH|7090586498580379728</stp>
        <tr r="DA3" s="12"/>
      </tp>
      <tp t="s">
        <v>#N/A N/A</v>
        <stp/>
        <stp>BDH|1479937691969052419</stp>
        <tr r="AU3" s="12"/>
      </tp>
      <tp t="s">
        <v>#N/A N/A</v>
        <stp/>
        <stp>BDH|7741763903535027894</stp>
        <tr r="O3" s="2"/>
      </tp>
      <tp t="s">
        <v>#N/A N/A</v>
        <stp/>
        <stp>BDH|9295757454980643665</stp>
        <tr r="CS3" s="4"/>
      </tp>
      <tp t="s">
        <v>#N/A N/A</v>
        <stp/>
        <stp>BDH|6236558696316754167</stp>
        <tr r="A3" s="3"/>
      </tp>
      <tp t="s">
        <v>#N/A N/A</v>
        <stp/>
        <stp>BDH|6181875511315331736</stp>
        <tr r="DI3" s="12"/>
      </tp>
      <tp t="s">
        <v>#N/A N/A</v>
        <stp/>
        <stp>BDH|9773940779340341935</stp>
        <tr r="AM3" s="12"/>
      </tp>
      <tp t="s">
        <v>#N/A N/A</v>
        <stp/>
        <stp>BDH|9728581959112377551</stp>
        <tr r="A3" s="2"/>
      </tp>
      <tp t="s">
        <v>#N/A N/A</v>
        <stp/>
        <stp>BDH|8436563326802005347</stp>
        <tr r="BG3" s="12"/>
      </tp>
      <tp t="s">
        <v>#N/A N/A</v>
        <stp/>
        <stp>BDH|3171059090082446665</stp>
        <tr r="BS3" s="12"/>
      </tp>
      <tp t="s">
        <v>#N/A N/A</v>
        <stp/>
        <stp>BDH|6474988672581951725</stp>
        <tr r="K3" s="12"/>
      </tp>
      <tp t="s">
        <v>#N/A N/A</v>
        <stp/>
        <stp>BDH|3234914056446888668</stp>
        <tr r="AI3" s="4"/>
      </tp>
      <tp t="s">
        <v>#N/A N/A</v>
        <stp/>
        <stp>BDH|2436194019438865547</stp>
        <tr r="C3" s="12"/>
      </tp>
      <tp t="s">
        <v>#N/A N/A</v>
        <stp/>
        <stp>BDH|5759627010849233497</stp>
        <tr r="DG3" s="4"/>
      </tp>
      <tp t="s">
        <v>#N/A N/A</v>
        <stp/>
        <stp>BDH|9394583647203116401</stp>
        <tr r="DW3" s="4"/>
      </tp>
      <tp t="s">
        <v>#N/A N/A</v>
        <stp/>
        <stp>BDH|3332431624808631273</stp>
        <tr r="AG3" s="12"/>
      </tp>
      <tp t="s">
        <v>#N/A N/A</v>
        <stp/>
        <stp>BDH|84664835527419011</stp>
        <tr r="A3" s="4"/>
      </tp>
      <tp t="s">
        <v>#N/A N/A</v>
        <stp/>
        <stp>BDH|1180987361803549562</stp>
        <tr r="AY3" s="12"/>
      </tp>
      <tp t="s">
        <v>#N/A N/A</v>
        <stp/>
        <stp>BDH|6690636486777069785</stp>
        <tr r="CK3" s="12"/>
      </tp>
      <tp t="s">
        <v>#N/A N/A</v>
        <stp/>
        <stp>BDH|5964277322865610884</stp>
        <tr r="AI3" s="12"/>
      </tp>
      <tp t="s">
        <v>#N/A N/A</v>
        <stp/>
        <stp>BDH|8179763353555215773</stp>
        <tr r="DO3" s="12"/>
      </tp>
      <tp t="s">
        <v>#N/A N/A</v>
        <stp/>
        <stp>BDH|9615379814626880599</stp>
        <tr r="AO3" s="4"/>
      </tp>
      <tp t="s">
        <v>#N/A N/A</v>
        <stp/>
        <stp>BDH|5950673354187088821</stp>
        <tr r="DI3" s="4"/>
      </tp>
      <tp t="s">
        <v>#N/A N/A</v>
        <stp/>
        <stp>BDH|7184689046605821959</stp>
        <tr r="CG3" s="12"/>
      </tp>
      <tp t="s">
        <v>#N/A N/A</v>
        <stp/>
        <stp>BDH|7216448795030179324</stp>
        <tr r="DC3" s="12"/>
      </tp>
      <tp t="s">
        <v>#N/A N/A</v>
        <stp/>
        <stp>BDH|1326160560199391677</stp>
        <tr r="BI3" s="12"/>
      </tp>
      <tp t="s">
        <v>#N/A N/A</v>
        <stp/>
        <stp>BDH|2867049100098733049</stp>
        <tr r="BU3" s="4"/>
      </tp>
      <tp t="s">
        <v>#N/A N/A</v>
        <stp/>
        <stp>BDH|9488222869720699742</stp>
        <tr r="DM3" s="4"/>
      </tp>
      <tp t="s">
        <v>#N/A N/A</v>
        <stp/>
        <stp>BDH|8461348681298632144</stp>
        <tr r="DY3" s="4"/>
      </tp>
      <tp t="s">
        <v>#N/A N/A</v>
        <stp/>
        <stp>BDH|1237763790236600336</stp>
        <tr r="AQ3" s="12"/>
      </tp>
      <tp t="s">
        <v>#N/A N/A</v>
        <stp/>
        <stp>BDH|7757675009642821963</stp>
        <tr r="CM3" s="12"/>
      </tp>
      <tp t="s">
        <v>#N/A N/A</v>
        <stp/>
        <stp>BDH|3454505498325339187</stp>
        <tr r="CI3" s="12"/>
      </tp>
      <tp t="s">
        <v>#N/A N/A</v>
        <stp/>
        <stp>BDH|8256750733246385103</stp>
        <tr r="BS3" s="4"/>
      </tp>
      <tp t="s">
        <v>#N/A N/A</v>
        <stp/>
        <stp>BDH|6099379055144843099</stp>
        <tr r="BY3" s="4"/>
      </tp>
      <tp t="s">
        <v>#N/A N/A</v>
        <stp/>
        <stp>BDH|5652627864987991691</stp>
        <tr r="CC3" s="4"/>
      </tp>
      <tp t="s">
        <v>#N/A N/A</v>
        <stp/>
        <stp>BDH|5172506138160815773</stp>
        <tr r="E3" s="12"/>
      </tp>
      <tp t="s">
        <v>#N/A N/A</v>
        <stp/>
        <stp>BDH|6421871335811019807</stp>
        <tr r="CS3" s="12"/>
      </tp>
      <tp t="s">
        <v>#N/A N/A</v>
        <stp/>
        <stp>BDH|5394068234717158576</stp>
        <tr r="CG3" s="4"/>
      </tp>
      <tp t="s">
        <v>#N/A N/A</v>
        <stp/>
        <stp>BDH|5501293191698372353</stp>
        <tr r="DO3" s="4"/>
      </tp>
      <tp t="s">
        <v>#N/A N/A</v>
        <stp/>
        <stp>BDH|7931459665471826134</stp>
        <tr r="BE3" s="12"/>
      </tp>
      <tp t="s">
        <v>#N/A N/A</v>
        <stp/>
        <stp>BDH|1480535584749610071</stp>
        <tr r="AY3" s="4"/>
      </tp>
      <tp t="s">
        <v>#N/A N/A</v>
        <stp/>
        <stp>BDH|4436740213861900500</stp>
        <tr r="EA3" s="4"/>
      </tp>
      <tp t="s">
        <v>#N/A N/A</v>
        <stp/>
        <stp>BDH|2666775236172995247</stp>
        <tr r="DW3" s="12"/>
      </tp>
      <tp t="s">
        <v>#N/A N/A</v>
        <stp/>
        <stp>BDH|5608010924769084857</stp>
        <tr r="AQ3" s="4"/>
      </tp>
      <tp t="s">
        <v>#N/A N/A</v>
        <stp/>
        <stp>BDH|8599819635487457224</stp>
        <tr r="EA3" s="12"/>
      </tp>
      <tp t="s">
        <v>#N/A N/A</v>
        <stp/>
        <stp>BDH|9797143825575841847</stp>
        <tr r="CO3" s="4"/>
      </tp>
      <tp t="s">
        <v>#N/A N/A</v>
        <stp/>
        <stp>BDH|2723694847416378138</stp>
        <tr r="AS3" s="12"/>
      </tp>
      <tp t="s">
        <v>#N/A N/A</v>
        <stp/>
        <stp>BDH|3728585825785473620</stp>
        <tr r="AG3" s="4"/>
      </tp>
      <tp t="s">
        <v>#N/A N/A</v>
        <stp/>
        <stp>BDH|8743239183456973337</stp>
        <tr r="AW3" s="12"/>
      </tp>
      <tp t="s">
        <v>#N/A N/A</v>
        <stp/>
        <stp>BDH|2300189065882127094</stp>
        <tr r="CA3" s="4"/>
      </tp>
      <tp t="s">
        <v>#N/A N/A</v>
        <stp/>
        <stp>BDH|5481137831835497561</stp>
        <tr r="G3" s="2"/>
      </tp>
      <tp t="s">
        <v>#N/A N/A</v>
        <stp/>
        <stp>BDH|1475098466932301501</stp>
        <tr r="CW3" s="4"/>
      </tp>
      <tp t="s">
        <v>#N/A N/A</v>
        <stp/>
        <stp>BDH|6354547860441207499</stp>
        <tr r="CY3" s="4"/>
      </tp>
      <tp t="s">
        <v>#N/A N/A</v>
        <stp/>
        <stp>BDH|2280636922372592443</stp>
        <tr r="BW3" s="4"/>
      </tp>
      <tp t="s">
        <v>#N/A N/A</v>
        <stp/>
        <stp>BDH|9165103883272620234</stp>
        <tr r="K3" s="4"/>
      </tp>
      <tp t="s">
        <v>#N/A N/A</v>
        <stp/>
        <stp>BDH|2663209659925407114</stp>
        <tr r="BO3" s="12"/>
      </tp>
      <tp t="s">
        <v>#N/A N/A</v>
        <stp/>
        <stp>BDH|1715595609261240496</stp>
        <tr r="CU3" s="12"/>
      </tp>
      <tp t="s">
        <v>#N/A N/A</v>
        <stp/>
        <stp>BDH|2329452369914404581</stp>
        <tr r="BK3" s="4"/>
      </tp>
      <tp t="s">
        <v>#N/A N/A</v>
        <stp/>
        <stp>BDH|3394615897259089453</stp>
        <tr r="M3" s="4"/>
      </tp>
      <tp t="s">
        <v>#N/A N/A</v>
        <stp/>
        <stp>BDH|7683404160645558133</stp>
        <tr r="M3" s="12"/>
      </tp>
      <tp t="s">
        <v>#N/A N/A</v>
        <stp/>
        <stp>BDH|3943436474160079197</stp>
        <tr r="AK3" s="4"/>
      </tp>
      <tp t="s">
        <v>#N/A N/A</v>
        <stp/>
        <stp>BDH|2992209586451146896</stp>
        <tr r="BA3" s="4"/>
      </tp>
      <tp t="s">
        <v>#N/A N/A</v>
        <stp/>
        <stp>BDH|2281009441912341555</stp>
        <tr r="BQ3" s="12"/>
      </tp>
      <tp t="s">
        <v>#N/A N/A</v>
        <stp/>
        <stp>BDH|3858214444376672106</stp>
        <tr r="E3" s="2"/>
      </tp>
      <tp t="s">
        <v>#N/A N/A</v>
        <stp/>
        <stp>BDH|6919626802167299503</stp>
        <tr r="CE3" s="4"/>
      </tp>
      <tp t="s">
        <v>#N/A N/A</v>
        <stp/>
        <stp>BDH|4149803823138414491</stp>
        <tr r="AU3" s="4"/>
      </tp>
      <tp t="s">
        <v>#N/A N/A</v>
        <stp/>
        <stp>BDH|2847747096209206755</stp>
        <tr r="K3" s="2"/>
      </tp>
      <tp t="s">
        <v>#N/A N/A</v>
        <stp/>
        <stp>BDH|6721538418260578097</stp>
        <tr r="CI3" s="4"/>
      </tp>
      <tp t="s">
        <v>#N/A N/A</v>
        <stp/>
        <stp>BDH|2381675969345953550</stp>
        <tr r="BA3" s="12"/>
      </tp>
      <tp t="s">
        <v>#N/A N/A</v>
        <stp/>
        <stp>BDH|7165033191879635542</stp>
        <tr r="BO3" s="4"/>
      </tp>
      <tp t="s">
        <v>#N/A N/A</v>
        <stp/>
        <stp>BDH|2920781172501196167</stp>
        <tr r="DU3" s="4"/>
      </tp>
      <tp t="s">
        <v>#N/A N/A</v>
        <stp/>
        <stp>BDH|9094782941259335021</stp>
        <tr r="C3" s="4"/>
      </tp>
      <tp t="s">
        <v>#N/A N/A</v>
        <stp/>
        <stp>BDH|6973305832311842417</stp>
        <tr r="W3" s="4"/>
      </tp>
      <tp t="s">
        <v>#N/A N/A</v>
        <stp/>
        <stp>BDH|7457657232569302821</stp>
        <tr r="DE3" s="4"/>
      </tp>
      <tp t="s">
        <v>#N/A N/A</v>
        <stp/>
        <stp>BDH|1019746713224035069</stp>
        <tr r="CQ3" s="4"/>
      </tp>
      <tp t="s">
        <v>#N/A N/A</v>
        <stp/>
        <stp>BDH|2673017313795285503</stp>
        <tr r="CO3" s="12"/>
      </tp>
      <tp t="s">
        <v>#N/A N/A</v>
        <stp/>
        <stp>BDH|700720104551598336</stp>
        <tr r="AE3" s="12"/>
      </tp>
      <tp t="s">
        <v>#N/A N/A</v>
        <stp/>
        <stp>BDH|862451356274115124</stp>
        <tr r="G3" s="3"/>
      </tp>
      <tp t="s">
        <v>#N/A N/A</v>
        <stp/>
        <stp>BDH|340221243021863327</stp>
        <tr r="DQ3" s="12"/>
      </tp>
      <tp t="s">
        <v>#N/A N/A</v>
        <stp/>
        <stp>BDH|767531354854912003</stp>
        <tr r="AA3" s="12"/>
      </tp>
      <tp t="s">
        <v>#N/A N/A</v>
        <stp/>
        <stp>BDH|768408179723133458</stp>
        <tr r="CW3" s="12"/>
      </tp>
      <tp t="s">
        <v>#N/A N/A</v>
        <stp/>
        <stp>BDH|293288429027688320</stp>
        <tr r="DY3" s="12"/>
      </tp>
      <tp t="s">
        <v>#N/A N/A</v>
        <stp/>
        <stp>BDH|128948394925662877</stp>
        <tr r="CK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169"/>
  <sheetViews>
    <sheetView topLeftCell="A6434" workbookViewId="0">
      <selection activeCell="J6472" sqref="J6472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"days=w","fill=p","cols=2;rows=6547")</f>
        <v>36528</v>
      </c>
      <c r="B3" s="5" t="s">
        <v>294</v>
      </c>
      <c r="C3" s="8">
        <f ca="1">_xll.BDH(D2,"PX_LAST","2000-01-01",TODAY()-1, "days=w","fill=p","cols=2;rows=9167")</f>
        <v>36526</v>
      </c>
      <c r="D3" s="5">
        <v>68.040000000000006</v>
      </c>
      <c r="E3" s="8">
        <f ca="1">_xll.BDH(F2,"PX_LAST","2000-01-01",TODAY()-1, "days=w","fill=p","cols=2;rows=6547")</f>
        <v>36528</v>
      </c>
      <c r="F3" s="5">
        <v>100.22</v>
      </c>
      <c r="G3" s="8">
        <f ca="1">_xll.BDH(H2,"PX_LAST","2000-01-01",TODAY()-1, "days=w","fill=p","cols=2;rows=6547")</f>
        <v>36528</v>
      </c>
      <c r="H3" s="5">
        <v>0.19500000000000001</v>
      </c>
      <c r="I3" s="8">
        <f ca="1">_xll.BDH(J2,"PX_LAST","2000-01-01",TODAY()-1, "days=w","fill=p","cols=2;rows=6547")</f>
        <v>36528</v>
      </c>
      <c r="J3" s="5">
        <v>98.26</v>
      </c>
      <c r="K3" s="8">
        <f ca="1">_xll.BDH(L2,"PX_LAST","2000-01-01",TODAY()-1, "days=w","fill=p","cols=2;rows=6547")</f>
        <v>36528</v>
      </c>
      <c r="L3" s="5">
        <v>24.21</v>
      </c>
      <c r="M3" s="8">
        <f ca="1">_xll.BDH(N2,"PX_LAST","2000-01-01",TODAY()-1, "days=w","fill=p","cols=2;rows=9167")</f>
        <v>36526</v>
      </c>
      <c r="N3" s="5">
        <v>98.89</v>
      </c>
      <c r="O3" s="8">
        <f ca="1">_xll.BDH(P2,"PX_LAST","2000-01-01",TODAY()-1, "days=w","fill=p","cols=2;rows=6547")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99.31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A6528" s="8">
        <v>45663</v>
      </c>
      <c r="B6528" s="5">
        <v>2.4</v>
      </c>
      <c r="C6528" s="8">
        <v>43051</v>
      </c>
      <c r="D6528" s="5">
        <v>170.54</v>
      </c>
      <c r="E6528" s="8">
        <v>45663</v>
      </c>
      <c r="F6528" s="5">
        <v>108.25700000000001</v>
      </c>
      <c r="G6528" s="8">
        <v>45663</v>
      </c>
      <c r="H6528" s="5">
        <v>0.81299999999999994</v>
      </c>
      <c r="I6528" s="8">
        <v>45663</v>
      </c>
      <c r="J6528" s="5">
        <v>99.26</v>
      </c>
      <c r="K6528" s="8">
        <v>45663</v>
      </c>
      <c r="L6528" s="5">
        <v>16.04</v>
      </c>
      <c r="M6528" s="8">
        <v>43051</v>
      </c>
      <c r="N6528" s="5">
        <v>47.288800000000002</v>
      </c>
      <c r="O6528" s="8">
        <v>45663</v>
      </c>
      <c r="P6528" s="5">
        <v>-13.9</v>
      </c>
    </row>
    <row r="6529" spans="1:16" x14ac:dyDescent="0.2">
      <c r="A6529" s="8">
        <v>45664</v>
      </c>
      <c r="B6529" s="5">
        <v>7.7</v>
      </c>
      <c r="C6529" s="8">
        <v>43052</v>
      </c>
      <c r="D6529" s="5">
        <v>134.97</v>
      </c>
      <c r="E6529" s="8">
        <v>45664</v>
      </c>
      <c r="F6529" s="5">
        <v>108.542</v>
      </c>
      <c r="G6529" s="8">
        <v>45664</v>
      </c>
      <c r="H6529" s="5">
        <v>0.74199999999999999</v>
      </c>
      <c r="I6529" s="8">
        <v>45664</v>
      </c>
      <c r="J6529" s="5">
        <v>99.35</v>
      </c>
      <c r="K6529" s="8">
        <v>45664</v>
      </c>
      <c r="L6529" s="5">
        <v>17.82</v>
      </c>
      <c r="M6529" s="8">
        <v>43052</v>
      </c>
      <c r="N6529" s="5">
        <v>46.385300000000001</v>
      </c>
      <c r="O6529" s="8">
        <v>45664</v>
      </c>
      <c r="P6529" s="5">
        <v>-9.5</v>
      </c>
    </row>
    <row r="6530" spans="1:16" x14ac:dyDescent="0.2">
      <c r="A6530" s="8">
        <v>45665</v>
      </c>
      <c r="B6530" s="5">
        <v>9.8000000000000007</v>
      </c>
      <c r="C6530" s="8">
        <v>43053</v>
      </c>
      <c r="D6530" s="5">
        <v>107.88</v>
      </c>
      <c r="E6530" s="8">
        <v>45665</v>
      </c>
      <c r="F6530" s="5">
        <v>109.09</v>
      </c>
      <c r="G6530" s="8">
        <v>45665</v>
      </c>
      <c r="H6530" s="5">
        <v>0.72099999999999997</v>
      </c>
      <c r="I6530" s="8">
        <v>45665</v>
      </c>
      <c r="J6530" s="5">
        <v>99.36</v>
      </c>
      <c r="K6530" s="8">
        <v>45665</v>
      </c>
      <c r="L6530" s="5">
        <v>17.7</v>
      </c>
      <c r="M6530" s="8">
        <v>43053</v>
      </c>
      <c r="N6530" s="5">
        <v>47.7729</v>
      </c>
      <c r="O6530" s="8">
        <v>45665</v>
      </c>
      <c r="P6530" s="5">
        <v>-6</v>
      </c>
    </row>
    <row r="6531" spans="1:16" x14ac:dyDescent="0.2">
      <c r="A6531" s="8">
        <v>45666</v>
      </c>
      <c r="B6531" s="5">
        <v>9.5</v>
      </c>
      <c r="C6531" s="8">
        <v>43054</v>
      </c>
      <c r="D6531" s="5">
        <v>58.1</v>
      </c>
      <c r="E6531" s="8">
        <v>45666</v>
      </c>
      <c r="F6531" s="5">
        <v>109.179</v>
      </c>
      <c r="G6531" s="8">
        <v>45666</v>
      </c>
      <c r="H6531" s="5">
        <v>0.624</v>
      </c>
      <c r="I6531" s="8">
        <v>45666</v>
      </c>
      <c r="J6531" s="5">
        <v>99.37</v>
      </c>
      <c r="K6531" s="8">
        <v>45666</v>
      </c>
      <c r="L6531" s="5">
        <v>18.07</v>
      </c>
      <c r="M6531" s="8">
        <v>43054</v>
      </c>
      <c r="N6531" s="5">
        <v>47.997799999999998</v>
      </c>
      <c r="O6531" s="8">
        <v>45666</v>
      </c>
      <c r="P6531" s="5">
        <v>-5.5</v>
      </c>
    </row>
    <row r="6532" spans="1:16" x14ac:dyDescent="0.2">
      <c r="A6532" s="8">
        <v>45667</v>
      </c>
      <c r="B6532" s="5">
        <v>14.5</v>
      </c>
      <c r="C6532" s="8">
        <v>43055</v>
      </c>
      <c r="D6532" s="5">
        <v>83.79</v>
      </c>
      <c r="E6532" s="8">
        <v>45667</v>
      </c>
      <c r="F6532" s="5">
        <v>109.65</v>
      </c>
      <c r="G6532" s="8">
        <v>45667</v>
      </c>
      <c r="H6532" s="5">
        <v>0.628</v>
      </c>
      <c r="I6532" s="8">
        <v>45667</v>
      </c>
      <c r="J6532" s="5">
        <v>99.49</v>
      </c>
      <c r="K6532" s="8">
        <v>45667</v>
      </c>
      <c r="L6532" s="5">
        <v>19.54</v>
      </c>
      <c r="M6532" s="8">
        <v>43055</v>
      </c>
      <c r="N6532" s="5">
        <v>47.742100000000001</v>
      </c>
      <c r="O6532" s="8">
        <v>45667</v>
      </c>
      <c r="P6532" s="5">
        <v>-2.2000000000000002</v>
      </c>
    </row>
    <row r="6533" spans="1:16" x14ac:dyDescent="0.2">
      <c r="A6533" s="8">
        <v>45670</v>
      </c>
      <c r="B6533" s="5">
        <v>13.1</v>
      </c>
      <c r="C6533" s="8">
        <v>43056</v>
      </c>
      <c r="D6533" s="5">
        <v>98.62</v>
      </c>
      <c r="E6533" s="8">
        <v>45670</v>
      </c>
      <c r="F6533" s="5">
        <v>109.956</v>
      </c>
      <c r="G6533" s="8">
        <v>45670</v>
      </c>
      <c r="H6533" s="5">
        <v>0.626</v>
      </c>
      <c r="I6533" s="8">
        <v>45670</v>
      </c>
      <c r="J6533" s="5">
        <v>99.5</v>
      </c>
      <c r="K6533" s="8">
        <v>45670</v>
      </c>
      <c r="L6533" s="5">
        <v>19.190000000000001</v>
      </c>
      <c r="M6533" s="8">
        <v>43056</v>
      </c>
      <c r="N6533" s="5">
        <v>49.087899999999998</v>
      </c>
      <c r="O6533" s="8">
        <v>45670</v>
      </c>
      <c r="P6533" s="5">
        <v>0.5</v>
      </c>
    </row>
    <row r="6534" spans="1:16" x14ac:dyDescent="0.2">
      <c r="A6534" s="8">
        <v>45671</v>
      </c>
      <c r="B6534" s="5">
        <v>13.3</v>
      </c>
      <c r="C6534" s="8">
        <v>43057</v>
      </c>
      <c r="D6534" s="5">
        <v>52.98</v>
      </c>
      <c r="E6534" s="8">
        <v>45671</v>
      </c>
      <c r="F6534" s="5">
        <v>109.273</v>
      </c>
      <c r="G6534" s="8">
        <v>45671</v>
      </c>
      <c r="H6534" s="5">
        <v>0.65100000000000002</v>
      </c>
      <c r="I6534" s="8">
        <v>45671</v>
      </c>
      <c r="J6534" s="5">
        <v>99.47</v>
      </c>
      <c r="K6534" s="8">
        <v>45671</v>
      </c>
      <c r="L6534" s="5">
        <v>18.71</v>
      </c>
      <c r="M6534" s="8">
        <v>43057</v>
      </c>
      <c r="N6534" s="5">
        <v>49.087899999999998</v>
      </c>
      <c r="O6534" s="8">
        <v>45671</v>
      </c>
      <c r="P6534" s="5">
        <v>9.1999999999999993</v>
      </c>
    </row>
    <row r="6535" spans="1:16" x14ac:dyDescent="0.2">
      <c r="A6535" s="8">
        <v>45672</v>
      </c>
      <c r="B6535" s="5">
        <v>6</v>
      </c>
      <c r="C6535" s="8">
        <v>43058</v>
      </c>
      <c r="D6535" s="5">
        <v>119.38</v>
      </c>
      <c r="E6535" s="8">
        <v>45672</v>
      </c>
      <c r="F6535" s="5">
        <v>109.09</v>
      </c>
      <c r="G6535" s="8">
        <v>45672</v>
      </c>
      <c r="H6535" s="5">
        <v>0.753</v>
      </c>
      <c r="I6535" s="8">
        <v>45672</v>
      </c>
      <c r="J6535" s="5">
        <v>99.31</v>
      </c>
      <c r="K6535" s="8">
        <v>45672</v>
      </c>
      <c r="L6535" s="5">
        <v>16.12</v>
      </c>
      <c r="M6535" s="8">
        <v>43058</v>
      </c>
      <c r="N6535" s="5">
        <v>49.087899999999998</v>
      </c>
      <c r="O6535" s="8">
        <v>45672</v>
      </c>
      <c r="P6535" s="5">
        <v>5</v>
      </c>
    </row>
    <row r="6536" spans="1:16" x14ac:dyDescent="0.2">
      <c r="A6536" s="8">
        <v>45673</v>
      </c>
      <c r="B6536" s="5">
        <v>14.4</v>
      </c>
      <c r="C6536" s="8">
        <v>43059</v>
      </c>
      <c r="D6536" s="5">
        <v>79.5</v>
      </c>
      <c r="E6536" s="8">
        <v>45673</v>
      </c>
      <c r="F6536" s="5">
        <v>108.95699999999999</v>
      </c>
      <c r="G6536" s="8">
        <v>45673</v>
      </c>
      <c r="H6536" s="5">
        <v>0.71899999999999997</v>
      </c>
      <c r="I6536" s="8">
        <v>45673</v>
      </c>
      <c r="J6536" s="5">
        <v>99.33</v>
      </c>
      <c r="K6536" s="8">
        <v>45673</v>
      </c>
      <c r="L6536" s="5">
        <v>16.600000000000001</v>
      </c>
      <c r="M6536" s="8">
        <v>43059</v>
      </c>
      <c r="N6536" s="5">
        <v>48.097000000000001</v>
      </c>
      <c r="O6536" s="8">
        <v>45673</v>
      </c>
      <c r="P6536" s="5">
        <v>17.8</v>
      </c>
    </row>
    <row r="6537" spans="1:16" x14ac:dyDescent="0.2">
      <c r="A6537" s="8">
        <v>45674</v>
      </c>
      <c r="B6537" s="5">
        <v>22.8</v>
      </c>
      <c r="C6537" s="8">
        <v>43060</v>
      </c>
      <c r="D6537" s="5">
        <v>199.49</v>
      </c>
      <c r="E6537" s="8">
        <v>45674</v>
      </c>
      <c r="F6537" s="5">
        <v>109.34699999999999</v>
      </c>
      <c r="G6537" s="8">
        <v>45674</v>
      </c>
      <c r="H6537" s="5">
        <v>0.78900000000000003</v>
      </c>
      <c r="I6537" s="8">
        <v>45674</v>
      </c>
      <c r="J6537" s="5">
        <v>99.29</v>
      </c>
      <c r="K6537" s="8">
        <v>45674</v>
      </c>
      <c r="L6537" s="5">
        <v>15.97</v>
      </c>
      <c r="M6537" s="8">
        <v>43060</v>
      </c>
      <c r="N6537" s="5">
        <v>48.089500000000001</v>
      </c>
      <c r="O6537" s="8">
        <v>45674</v>
      </c>
      <c r="P6537" s="5">
        <v>22.7</v>
      </c>
    </row>
    <row r="6538" spans="1:16" x14ac:dyDescent="0.2">
      <c r="A6538" s="8">
        <v>45677</v>
      </c>
      <c r="B6538" s="5">
        <v>21.4</v>
      </c>
      <c r="C6538" s="8">
        <v>43061</v>
      </c>
      <c r="D6538" s="5">
        <v>52.93</v>
      </c>
      <c r="E6538" s="8">
        <v>45677</v>
      </c>
      <c r="F6538" s="5">
        <v>109.34699999999999</v>
      </c>
      <c r="G6538" s="8">
        <v>45677</v>
      </c>
      <c r="H6538" s="5">
        <v>0.78600000000000003</v>
      </c>
      <c r="I6538" s="8">
        <v>45677</v>
      </c>
      <c r="J6538" s="5">
        <v>99.29</v>
      </c>
      <c r="K6538" s="8">
        <v>45677</v>
      </c>
      <c r="L6538" s="5">
        <v>15.81</v>
      </c>
      <c r="M6538" s="8">
        <v>43061</v>
      </c>
      <c r="N6538" s="5">
        <v>46.875399999999999</v>
      </c>
      <c r="O6538" s="8">
        <v>45677</v>
      </c>
      <c r="P6538" s="5">
        <v>24.8</v>
      </c>
    </row>
    <row r="6539" spans="1:16" x14ac:dyDescent="0.2">
      <c r="A6539" s="8">
        <v>45678</v>
      </c>
      <c r="B6539" s="5">
        <v>20.6</v>
      </c>
      <c r="C6539" s="8">
        <v>43062</v>
      </c>
      <c r="D6539" s="5">
        <v>61.97</v>
      </c>
      <c r="E6539" s="8">
        <v>45678</v>
      </c>
      <c r="F6539" s="5">
        <v>108.062</v>
      </c>
      <c r="G6539" s="8">
        <v>45678</v>
      </c>
      <c r="H6539" s="5">
        <v>0.83399999999999996</v>
      </c>
      <c r="I6539" s="8">
        <v>45678</v>
      </c>
      <c r="J6539" s="5">
        <v>99.16</v>
      </c>
      <c r="K6539" s="8">
        <v>45678</v>
      </c>
      <c r="L6539" s="5">
        <v>15.06</v>
      </c>
      <c r="M6539" s="8">
        <v>43062</v>
      </c>
      <c r="N6539" s="5">
        <v>46.875399999999999</v>
      </c>
      <c r="O6539" s="8">
        <v>45678</v>
      </c>
      <c r="P6539" s="5">
        <v>25.6</v>
      </c>
    </row>
    <row r="6540" spans="1:16" x14ac:dyDescent="0.2">
      <c r="A6540" s="8">
        <v>45679</v>
      </c>
      <c r="B6540" s="5">
        <v>19.8</v>
      </c>
      <c r="C6540" s="8">
        <v>43063</v>
      </c>
      <c r="D6540" s="5">
        <v>34.880000000000003</v>
      </c>
      <c r="E6540" s="8">
        <v>45679</v>
      </c>
      <c r="F6540" s="5">
        <v>108.167</v>
      </c>
      <c r="G6540" s="8">
        <v>45679</v>
      </c>
      <c r="H6540" s="5">
        <v>0.87</v>
      </c>
      <c r="I6540" s="8">
        <v>45679</v>
      </c>
      <c r="J6540" s="5">
        <v>99.14</v>
      </c>
      <c r="K6540" s="8">
        <v>45679</v>
      </c>
      <c r="L6540" s="5">
        <v>15.1</v>
      </c>
      <c r="M6540" s="8">
        <v>43063</v>
      </c>
      <c r="N6540" s="5">
        <v>46.160699999999999</v>
      </c>
      <c r="O6540" s="8">
        <v>45679</v>
      </c>
      <c r="P6540" s="5">
        <v>27.4</v>
      </c>
    </row>
    <row r="6541" spans="1:16" x14ac:dyDescent="0.2">
      <c r="A6541" s="8">
        <v>45680</v>
      </c>
      <c r="B6541" s="5">
        <v>18.7</v>
      </c>
      <c r="C6541" s="8">
        <v>43064</v>
      </c>
      <c r="D6541" s="5">
        <v>48.73</v>
      </c>
      <c r="E6541" s="8">
        <v>45680</v>
      </c>
      <c r="F6541" s="5">
        <v>108.047</v>
      </c>
      <c r="G6541" s="8">
        <v>45680</v>
      </c>
      <c r="H6541" s="5">
        <v>0.88700000000000001</v>
      </c>
      <c r="I6541" s="8">
        <v>45680</v>
      </c>
      <c r="J6541" s="5">
        <v>99.13</v>
      </c>
      <c r="K6541" s="8">
        <v>45680</v>
      </c>
      <c r="L6541" s="5">
        <v>15.02</v>
      </c>
      <c r="M6541" s="8">
        <v>43064</v>
      </c>
      <c r="N6541" s="5">
        <v>46.160699999999999</v>
      </c>
      <c r="O6541" s="8">
        <v>45680</v>
      </c>
      <c r="P6541" s="5">
        <v>27.8</v>
      </c>
    </row>
    <row r="6542" spans="1:16" x14ac:dyDescent="0.2">
      <c r="A6542" s="8">
        <v>45681</v>
      </c>
      <c r="B6542" s="5">
        <v>10.1</v>
      </c>
      <c r="C6542" s="8">
        <v>43065</v>
      </c>
      <c r="D6542" s="5">
        <v>105.07</v>
      </c>
      <c r="E6542" s="8">
        <v>45681</v>
      </c>
      <c r="F6542" s="5">
        <v>107.443</v>
      </c>
      <c r="G6542" s="8">
        <v>45681</v>
      </c>
      <c r="H6542" s="5">
        <v>0.88</v>
      </c>
      <c r="I6542" s="8">
        <v>45681</v>
      </c>
      <c r="J6542" s="5">
        <v>99.11</v>
      </c>
      <c r="K6542" s="8">
        <v>45681</v>
      </c>
      <c r="L6542" s="5">
        <v>14.85</v>
      </c>
      <c r="M6542" s="8">
        <v>43065</v>
      </c>
      <c r="N6542" s="5">
        <v>46.160699999999999</v>
      </c>
      <c r="O6542" s="8">
        <v>45681</v>
      </c>
      <c r="P6542" s="5">
        <v>27.2</v>
      </c>
    </row>
    <row r="6543" spans="1:16" x14ac:dyDescent="0.2">
      <c r="A6543" s="8">
        <v>45684</v>
      </c>
      <c r="B6543" s="5">
        <v>9.6</v>
      </c>
      <c r="C6543" s="8">
        <v>43066</v>
      </c>
      <c r="D6543" s="5">
        <v>31.11</v>
      </c>
      <c r="E6543" s="8">
        <v>45684</v>
      </c>
      <c r="F6543" s="5">
        <v>107.34099999999999</v>
      </c>
      <c r="G6543" s="8">
        <v>45684</v>
      </c>
      <c r="H6543" s="5">
        <v>0.71299999999999997</v>
      </c>
      <c r="I6543" s="8">
        <v>45684</v>
      </c>
      <c r="J6543" s="5">
        <v>99.17</v>
      </c>
      <c r="K6543" s="8">
        <v>45684</v>
      </c>
      <c r="L6543" s="5">
        <v>17.899999999999999</v>
      </c>
      <c r="M6543" s="8">
        <v>43066</v>
      </c>
      <c r="N6543" s="5">
        <v>45.292200000000001</v>
      </c>
      <c r="O6543" s="8">
        <v>45684</v>
      </c>
      <c r="P6543" s="5">
        <v>33.6</v>
      </c>
    </row>
    <row r="6544" spans="1:16" x14ac:dyDescent="0.2">
      <c r="A6544" s="8">
        <v>45685</v>
      </c>
      <c r="B6544" s="5">
        <v>8</v>
      </c>
      <c r="C6544" s="8">
        <v>43067</v>
      </c>
      <c r="D6544" s="5">
        <v>206.63</v>
      </c>
      <c r="E6544" s="8">
        <v>45685</v>
      </c>
      <c r="F6544" s="5">
        <v>107.866</v>
      </c>
      <c r="G6544" s="8">
        <v>45685</v>
      </c>
      <c r="H6544" s="5">
        <v>0.78200000000000003</v>
      </c>
      <c r="I6544" s="8">
        <v>45685</v>
      </c>
      <c r="J6544" s="5">
        <v>99.14</v>
      </c>
      <c r="K6544" s="8">
        <v>45685</v>
      </c>
      <c r="L6544" s="5">
        <v>16.41</v>
      </c>
      <c r="M6544" s="8">
        <v>43067</v>
      </c>
      <c r="N6544" s="5">
        <v>44.932099999999998</v>
      </c>
      <c r="O6544" s="8">
        <v>45685</v>
      </c>
      <c r="P6544" s="5">
        <v>31.1</v>
      </c>
    </row>
    <row r="6545" spans="1:16" x14ac:dyDescent="0.2">
      <c r="A6545" s="8">
        <v>45686</v>
      </c>
      <c r="B6545" s="5">
        <v>8.6999999999999993</v>
      </c>
      <c r="C6545" s="8">
        <v>43068</v>
      </c>
      <c r="D6545" s="5">
        <v>103.98</v>
      </c>
      <c r="E6545" s="8">
        <v>45686</v>
      </c>
      <c r="F6545" s="5">
        <v>108</v>
      </c>
      <c r="G6545" s="8">
        <v>45686</v>
      </c>
      <c r="H6545" s="5">
        <v>0.76300000000000001</v>
      </c>
      <c r="I6545" s="8">
        <v>45686</v>
      </c>
      <c r="J6545" s="5">
        <v>99.18</v>
      </c>
      <c r="K6545" s="8">
        <v>45686</v>
      </c>
      <c r="L6545" s="5">
        <v>16.559999999999999</v>
      </c>
      <c r="M6545" s="8">
        <v>43068</v>
      </c>
      <c r="N6545" s="5">
        <v>45.535499999999999</v>
      </c>
      <c r="O6545" s="8">
        <v>45686</v>
      </c>
      <c r="P6545" s="5">
        <v>33.9</v>
      </c>
    </row>
    <row r="6546" spans="1:16" x14ac:dyDescent="0.2">
      <c r="A6546" s="8">
        <v>45687</v>
      </c>
      <c r="B6546" s="5">
        <v>9.4</v>
      </c>
      <c r="C6546" s="8">
        <v>43069</v>
      </c>
      <c r="D6546" s="5">
        <v>101.48</v>
      </c>
      <c r="E6546" s="8">
        <v>45687</v>
      </c>
      <c r="F6546" s="5">
        <v>107.797</v>
      </c>
      <c r="G6546" s="8">
        <v>45687</v>
      </c>
      <c r="H6546" s="5">
        <v>0.80900000000000005</v>
      </c>
      <c r="I6546" s="8">
        <v>45687</v>
      </c>
      <c r="J6546" s="5">
        <v>99.14</v>
      </c>
      <c r="K6546" s="8">
        <v>45687</v>
      </c>
      <c r="L6546" s="5">
        <v>15.84</v>
      </c>
      <c r="M6546" s="8">
        <v>43069</v>
      </c>
      <c r="N6546" s="5">
        <v>46.827100000000002</v>
      </c>
      <c r="O6546" s="8">
        <v>45687</v>
      </c>
      <c r="P6546" s="5">
        <v>33.5</v>
      </c>
    </row>
    <row r="6547" spans="1:16" x14ac:dyDescent="0.2">
      <c r="A6547" s="8">
        <v>45688</v>
      </c>
      <c r="B6547" s="5">
        <v>12.4</v>
      </c>
      <c r="C6547" s="8">
        <v>43070</v>
      </c>
      <c r="D6547" s="5">
        <v>86.95</v>
      </c>
      <c r="E6547" s="8">
        <v>45688</v>
      </c>
      <c r="F6547" s="5">
        <v>108.37</v>
      </c>
      <c r="G6547" s="8">
        <v>45688</v>
      </c>
      <c r="H6547" s="5">
        <v>0.78400000000000003</v>
      </c>
      <c r="I6547" s="8">
        <v>45688</v>
      </c>
      <c r="J6547" s="5">
        <v>99.22</v>
      </c>
      <c r="K6547" s="8">
        <v>45688</v>
      </c>
      <c r="L6547" s="5">
        <v>16.43</v>
      </c>
      <c r="M6547" s="8">
        <v>43070</v>
      </c>
      <c r="N6547" s="5">
        <v>50.170400000000001</v>
      </c>
      <c r="O6547" s="8">
        <v>45688</v>
      </c>
      <c r="P6547" s="5">
        <v>36.9</v>
      </c>
    </row>
    <row r="6548" spans="1:16" x14ac:dyDescent="0.2">
      <c r="A6548" s="8">
        <v>45691</v>
      </c>
      <c r="B6548" s="5">
        <v>16.8</v>
      </c>
      <c r="C6548" s="8">
        <v>43071</v>
      </c>
      <c r="D6548" s="5">
        <v>93.82</v>
      </c>
      <c r="E6548" s="8">
        <v>45691</v>
      </c>
      <c r="F6548" s="5">
        <v>108.99</v>
      </c>
      <c r="G6548" s="8">
        <v>45691</v>
      </c>
      <c r="H6548" s="5">
        <v>0.69</v>
      </c>
      <c r="I6548" s="8">
        <v>45691</v>
      </c>
      <c r="J6548" s="5">
        <v>99.24</v>
      </c>
      <c r="K6548" s="8">
        <v>45691</v>
      </c>
      <c r="L6548" s="5">
        <v>18.62</v>
      </c>
      <c r="M6548" s="8">
        <v>43071</v>
      </c>
      <c r="N6548" s="5">
        <v>50.170400000000001</v>
      </c>
      <c r="O6548" s="8">
        <v>45691</v>
      </c>
      <c r="P6548" s="5">
        <v>46.6</v>
      </c>
    </row>
    <row r="6549" spans="1:16" x14ac:dyDescent="0.2">
      <c r="A6549" s="8">
        <v>45692</v>
      </c>
      <c r="B6549" s="5">
        <v>10.3</v>
      </c>
      <c r="C6549" s="8">
        <v>43072</v>
      </c>
      <c r="D6549" s="5">
        <v>87.52</v>
      </c>
      <c r="E6549" s="8">
        <v>45692</v>
      </c>
      <c r="F6549" s="5">
        <v>107.96</v>
      </c>
      <c r="G6549" s="8">
        <v>45692</v>
      </c>
      <c r="H6549" s="5">
        <v>0.69</v>
      </c>
      <c r="I6549" s="8">
        <v>45692</v>
      </c>
      <c r="J6549" s="5">
        <v>99.24</v>
      </c>
      <c r="K6549" s="8">
        <v>45692</v>
      </c>
      <c r="L6549" s="5">
        <v>17.21</v>
      </c>
      <c r="M6549" s="8">
        <v>43072</v>
      </c>
      <c r="N6549" s="5">
        <v>50.170400000000001</v>
      </c>
      <c r="O6549" s="8">
        <v>45692</v>
      </c>
      <c r="P6549" s="5">
        <v>28.9</v>
      </c>
    </row>
    <row r="6550" spans="1:16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1:16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1:16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1:16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1:16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1:16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1:16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1:16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1:16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1:16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1:16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218.39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219.72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125.44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141.68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167.31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288.93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86.94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251.99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171.71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180.8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180.08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381.65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139.02000000000001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252.18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190.79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118.16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104.31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150.11000000000001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167.91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138.37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109.44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202.92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188.9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167.41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213.62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571.19000000000005</v>
      </c>
      <c r="M9139" s="8">
        <v>45662</v>
      </c>
      <c r="N9139" s="5">
        <v>93.35</v>
      </c>
    </row>
    <row r="9140" spans="3:14" x14ac:dyDescent="0.2">
      <c r="C9140" s="8">
        <v>45663</v>
      </c>
      <c r="D9140" s="5">
        <v>222.31</v>
      </c>
      <c r="M9140" s="8">
        <v>45663</v>
      </c>
      <c r="N9140" s="5">
        <v>97.89</v>
      </c>
    </row>
    <row r="9141" spans="3:14" x14ac:dyDescent="0.2">
      <c r="C9141" s="8">
        <v>45664</v>
      </c>
      <c r="D9141" s="5">
        <v>260.94</v>
      </c>
      <c r="M9141" s="8">
        <v>45664</v>
      </c>
      <c r="N9141" s="5">
        <v>102.78</v>
      </c>
    </row>
    <row r="9142" spans="3:14" x14ac:dyDescent="0.2">
      <c r="C9142" s="8">
        <v>45665</v>
      </c>
      <c r="D9142" s="5">
        <v>212.18</v>
      </c>
      <c r="M9142" s="8">
        <v>45665</v>
      </c>
      <c r="N9142" s="5">
        <v>100.76</v>
      </c>
    </row>
    <row r="9143" spans="3:14" x14ac:dyDescent="0.2">
      <c r="C9143" s="8">
        <v>45666</v>
      </c>
      <c r="D9143" s="5">
        <v>230.93</v>
      </c>
      <c r="M9143" s="8">
        <v>45666</v>
      </c>
      <c r="N9143" s="5">
        <v>99.73</v>
      </c>
    </row>
    <row r="9144" spans="3:14" x14ac:dyDescent="0.2">
      <c r="C9144" s="8">
        <v>45667</v>
      </c>
      <c r="D9144" s="5">
        <v>147.76</v>
      </c>
      <c r="M9144" s="8">
        <v>45667</v>
      </c>
      <c r="N9144" s="5">
        <v>96.57</v>
      </c>
    </row>
    <row r="9145" spans="3:14" x14ac:dyDescent="0.2">
      <c r="C9145" s="8">
        <v>45668</v>
      </c>
      <c r="D9145" s="5">
        <v>403.4</v>
      </c>
      <c r="M9145" s="8">
        <v>45668</v>
      </c>
      <c r="N9145" s="5">
        <v>96.57</v>
      </c>
    </row>
    <row r="9146" spans="3:14" x14ac:dyDescent="0.2">
      <c r="C9146" s="8">
        <v>45669</v>
      </c>
      <c r="D9146" s="5">
        <v>678.41</v>
      </c>
      <c r="M9146" s="8">
        <v>45669</v>
      </c>
      <c r="N9146" s="5">
        <v>96.57</v>
      </c>
    </row>
    <row r="9147" spans="3:14" x14ac:dyDescent="0.2">
      <c r="C9147" s="8">
        <v>45670</v>
      </c>
      <c r="D9147" s="5">
        <v>179.65</v>
      </c>
      <c r="M9147" s="8">
        <v>45670</v>
      </c>
      <c r="N9147" s="5">
        <v>103.51</v>
      </c>
    </row>
    <row r="9148" spans="3:14" x14ac:dyDescent="0.2">
      <c r="C9148" s="8">
        <v>45671</v>
      </c>
      <c r="D9148" s="5">
        <v>185.56</v>
      </c>
      <c r="M9148" s="8">
        <v>45671</v>
      </c>
      <c r="N9148" s="5">
        <v>101.99</v>
      </c>
    </row>
    <row r="9149" spans="3:14" x14ac:dyDescent="0.2">
      <c r="C9149" s="8">
        <v>45672</v>
      </c>
      <c r="D9149" s="5">
        <v>110.79</v>
      </c>
      <c r="M9149" s="8">
        <v>45672</v>
      </c>
      <c r="N9149" s="5">
        <v>93.1</v>
      </c>
    </row>
    <row r="9150" spans="3:14" x14ac:dyDescent="0.2">
      <c r="C9150" s="8">
        <v>45673</v>
      </c>
      <c r="D9150" s="5">
        <v>134.88999999999999</v>
      </c>
      <c r="M9150" s="8">
        <v>45673</v>
      </c>
      <c r="N9150" s="5">
        <v>92.72</v>
      </c>
    </row>
    <row r="9151" spans="3:14" x14ac:dyDescent="0.2">
      <c r="C9151" s="8">
        <v>45674</v>
      </c>
      <c r="D9151" s="5">
        <v>173.81</v>
      </c>
      <c r="M9151" s="8">
        <v>45674</v>
      </c>
      <c r="N9151" s="5">
        <v>95.6</v>
      </c>
    </row>
    <row r="9152" spans="3:14" x14ac:dyDescent="0.2">
      <c r="C9152" s="8">
        <v>45675</v>
      </c>
      <c r="D9152" s="5">
        <v>234.19</v>
      </c>
      <c r="M9152" s="8">
        <v>45675</v>
      </c>
      <c r="N9152" s="5">
        <v>95.6</v>
      </c>
    </row>
    <row r="9153" spans="3:14" x14ac:dyDescent="0.2">
      <c r="C9153" s="8">
        <v>45676</v>
      </c>
      <c r="D9153" s="5">
        <v>508.23</v>
      </c>
      <c r="M9153" s="8">
        <v>45676</v>
      </c>
      <c r="N9153" s="5">
        <v>95.6</v>
      </c>
    </row>
    <row r="9154" spans="3:14" x14ac:dyDescent="0.2">
      <c r="C9154" s="8">
        <v>45677</v>
      </c>
      <c r="D9154" s="5">
        <v>193.87</v>
      </c>
      <c r="M9154" s="8">
        <v>45677</v>
      </c>
      <c r="N9154" s="5">
        <v>95.6</v>
      </c>
    </row>
    <row r="9155" spans="3:14" x14ac:dyDescent="0.2">
      <c r="C9155" s="8">
        <v>45678</v>
      </c>
      <c r="D9155" s="5">
        <v>221.78</v>
      </c>
      <c r="M9155" s="8">
        <v>45678</v>
      </c>
      <c r="N9155" s="5">
        <v>96.78</v>
      </c>
    </row>
    <row r="9156" spans="3:14" x14ac:dyDescent="0.2">
      <c r="C9156" s="8">
        <v>45679</v>
      </c>
      <c r="D9156" s="5">
        <v>122.06</v>
      </c>
      <c r="M9156" s="8">
        <v>45679</v>
      </c>
      <c r="N9156" s="5">
        <v>89.9</v>
      </c>
    </row>
    <row r="9157" spans="3:14" x14ac:dyDescent="0.2">
      <c r="C9157" s="8">
        <v>45680</v>
      </c>
      <c r="D9157" s="5">
        <v>175</v>
      </c>
      <c r="M9157" s="8">
        <v>45680</v>
      </c>
      <c r="N9157" s="5">
        <v>88.51</v>
      </c>
    </row>
    <row r="9158" spans="3:14" x14ac:dyDescent="0.2">
      <c r="C9158" s="8">
        <v>45681</v>
      </c>
      <c r="D9158" s="5">
        <v>186.31</v>
      </c>
      <c r="M9158" s="8">
        <v>45681</v>
      </c>
      <c r="N9158" s="5">
        <v>86.75</v>
      </c>
    </row>
    <row r="9159" spans="3:14" x14ac:dyDescent="0.2">
      <c r="C9159" s="8">
        <v>45682</v>
      </c>
      <c r="D9159" s="5">
        <v>159.97</v>
      </c>
      <c r="M9159" s="8">
        <v>45682</v>
      </c>
      <c r="N9159" s="5">
        <v>86.75</v>
      </c>
    </row>
    <row r="9160" spans="3:14" x14ac:dyDescent="0.2">
      <c r="C9160" s="8">
        <v>45683</v>
      </c>
      <c r="D9160" s="5">
        <v>179.38</v>
      </c>
      <c r="M9160" s="8">
        <v>45683</v>
      </c>
      <c r="N9160" s="5">
        <v>86.75</v>
      </c>
    </row>
    <row r="9161" spans="3:14" x14ac:dyDescent="0.2">
      <c r="C9161" s="8">
        <v>45684</v>
      </c>
      <c r="D9161" s="5">
        <v>160.22</v>
      </c>
      <c r="M9161" s="8">
        <v>45684</v>
      </c>
      <c r="N9161" s="5">
        <v>95.05</v>
      </c>
    </row>
    <row r="9162" spans="3:14" x14ac:dyDescent="0.2">
      <c r="C9162" s="8">
        <v>45685</v>
      </c>
      <c r="D9162" s="5">
        <v>265.45999999999998</v>
      </c>
      <c r="M9162" s="8">
        <v>45685</v>
      </c>
      <c r="N9162" s="5">
        <v>92.83</v>
      </c>
    </row>
    <row r="9163" spans="3:14" x14ac:dyDescent="0.2">
      <c r="C9163" s="8">
        <v>45686</v>
      </c>
      <c r="D9163" s="5">
        <v>348.12</v>
      </c>
      <c r="M9163" s="8">
        <v>45686</v>
      </c>
      <c r="N9163" s="5">
        <v>90.73</v>
      </c>
    </row>
    <row r="9164" spans="3:14" x14ac:dyDescent="0.2">
      <c r="C9164" s="8">
        <v>45687</v>
      </c>
      <c r="D9164" s="5">
        <v>286.36</v>
      </c>
      <c r="M9164" s="8">
        <v>45687</v>
      </c>
      <c r="N9164" s="5">
        <v>90.54</v>
      </c>
    </row>
    <row r="9165" spans="3:14" x14ac:dyDescent="0.2">
      <c r="C9165" s="8">
        <v>45688</v>
      </c>
      <c r="D9165" s="5">
        <v>504.25</v>
      </c>
      <c r="M9165" s="8">
        <v>45688</v>
      </c>
      <c r="N9165" s="5">
        <v>91.76</v>
      </c>
    </row>
    <row r="9166" spans="3:14" x14ac:dyDescent="0.2">
      <c r="C9166" s="8">
        <v>45689</v>
      </c>
      <c r="D9166" s="5">
        <v>247.37</v>
      </c>
      <c r="M9166" s="8">
        <v>45689</v>
      </c>
      <c r="N9166" s="5">
        <v>91.76</v>
      </c>
    </row>
    <row r="9167" spans="3:14" x14ac:dyDescent="0.2">
      <c r="C9167" s="8">
        <v>45690</v>
      </c>
      <c r="D9167" s="5">
        <v>323.82</v>
      </c>
      <c r="M9167" s="8">
        <v>45690</v>
      </c>
      <c r="N9167" s="5">
        <v>91.76</v>
      </c>
    </row>
    <row r="9168" spans="3:14" x14ac:dyDescent="0.2">
      <c r="C9168" s="8">
        <v>45691</v>
      </c>
      <c r="D9168" s="5">
        <v>249.76</v>
      </c>
      <c r="M9168" s="8">
        <v>45691</v>
      </c>
      <c r="N9168" s="5">
        <v>94.15</v>
      </c>
    </row>
    <row r="9169" spans="3:14" x14ac:dyDescent="0.2">
      <c r="C9169" s="8">
        <v>45692</v>
      </c>
      <c r="D9169" s="5">
        <v>249.76</v>
      </c>
      <c r="M9169" s="8">
        <v>45692</v>
      </c>
      <c r="N9169" s="5">
        <v>90.28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11"/>
  <sheetViews>
    <sheetView workbookViewId="0"/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_xll.BDH(B2,"PX_LAST","2000-01-01",TODAY()-1,"cols=2;rows=1308")</f>
        <v>36532</v>
      </c>
      <c r="B3" s="5">
        <v>298</v>
      </c>
      <c r="C3" s="8">
        <f ca="1">_xll.BDH(D2,"PX_LAST","2000-01-01",TODAY()-1,"cols=2;rows=1306")</f>
        <v>36530</v>
      </c>
      <c r="D3" s="5">
        <v>640599</v>
      </c>
      <c r="E3" s="8">
        <f ca="1">_xll.BDH(F2,"PX_LAST","2000-01-01",TODAY()-1,"cols=2;rows=1309")</f>
        <v>36530</v>
      </c>
      <c r="F3" s="5">
        <v>8775</v>
      </c>
      <c r="G3" s="8">
        <f ca="1">_xll.BDH(H2,"PX_LAST","2000-01-01",TODAY()-1,"cols=2;rows=1309")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219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225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260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242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215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215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242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220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220</v>
      </c>
      <c r="C1305" s="8">
        <v>45665</v>
      </c>
      <c r="D1305" s="5">
        <v>6853554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211</v>
      </c>
      <c r="C1306" s="8">
        <v>45672</v>
      </c>
      <c r="D1306" s="5">
        <v>6834070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A1307" s="8">
        <v>45660</v>
      </c>
      <c r="B1307" s="5">
        <v>203</v>
      </c>
      <c r="C1307" s="8">
        <v>45679</v>
      </c>
      <c r="D1307" s="5">
        <v>6831760</v>
      </c>
      <c r="E1307" s="8">
        <v>45658</v>
      </c>
      <c r="F1307" s="5">
        <v>3095997</v>
      </c>
      <c r="G1307" s="8">
        <v>45658</v>
      </c>
      <c r="H1307" s="5">
        <v>719873</v>
      </c>
    </row>
    <row r="1308" spans="1:8" x14ac:dyDescent="0.2">
      <c r="A1308" s="8">
        <v>45667</v>
      </c>
      <c r="B1308" s="5">
        <v>217</v>
      </c>
      <c r="C1308" s="8">
        <v>45686</v>
      </c>
      <c r="D1308" s="5">
        <v>6818186</v>
      </c>
      <c r="E1308" s="8">
        <v>45665</v>
      </c>
      <c r="F1308" s="5">
        <v>3254743</v>
      </c>
      <c r="G1308" s="8">
        <v>45665</v>
      </c>
      <c r="H1308" s="5">
        <v>652636</v>
      </c>
    </row>
    <row r="1309" spans="1:8" x14ac:dyDescent="0.2">
      <c r="A1309" s="8">
        <v>45674</v>
      </c>
      <c r="B1309" s="5">
        <v>223</v>
      </c>
      <c r="E1309" s="8">
        <v>45672</v>
      </c>
      <c r="F1309" s="5">
        <v>3340816</v>
      </c>
      <c r="G1309" s="8">
        <v>45672</v>
      </c>
      <c r="H1309" s="5">
        <v>641225</v>
      </c>
    </row>
    <row r="1310" spans="1:8" x14ac:dyDescent="0.2">
      <c r="A1310" s="8">
        <v>45681</v>
      </c>
      <c r="B1310" s="5">
        <v>207</v>
      </c>
      <c r="E1310" s="8">
        <v>45679</v>
      </c>
      <c r="F1310" s="5">
        <v>3332278</v>
      </c>
      <c r="G1310" s="8">
        <v>45679</v>
      </c>
      <c r="H1310" s="5">
        <v>677282</v>
      </c>
    </row>
    <row r="1311" spans="1:8" x14ac:dyDescent="0.2">
      <c r="E1311" s="8">
        <v>45686</v>
      </c>
      <c r="F1311" s="5">
        <v>3224785</v>
      </c>
      <c r="G1311" s="8">
        <v>45686</v>
      </c>
      <c r="H1311" s="5">
        <v>784206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3"/>
  <sheetViews>
    <sheetView topLeftCell="A274" workbookViewId="0">
      <selection activeCell="C315" sqref="C31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_xll.BDH(B2,"PX_LAST","2000-01-01",TODAY()-1,"cols=2;rows=301")</f>
        <v>36556</v>
      </c>
      <c r="B3" s="5">
        <v>56.7</v>
      </c>
      <c r="C3" s="8">
        <f ca="1">_xll.BDH(D2,"PX_LAST","2000-01-01",TODAY()-1,"cols=2;rows=301")</f>
        <v>36556</v>
      </c>
      <c r="D3" s="5">
        <v>60.4</v>
      </c>
      <c r="E3" s="8">
        <f ca="1">_xll.BDH(F2,"PX_LAST","2000-01-01",TODAY()-1,"cols=2;rows=301")</f>
        <v>36556</v>
      </c>
      <c r="F3" s="5">
        <v>72.400000000000006</v>
      </c>
      <c r="G3" s="8">
        <f ca="1">_xll.BDH(H2,"PX_LAST","2000-01-01",TODAY()-1,"cols=2;rows=300")</f>
        <v>36556</v>
      </c>
      <c r="H3" s="5">
        <v>56.6</v>
      </c>
      <c r="I3" s="8">
        <f ca="1">_xll.BDH(J2,"PX_LAST","2000-01-01",TODAY()-1,"cols=2;rows=36")</f>
        <v>44620</v>
      </c>
      <c r="J3" s="5">
        <v>57.3</v>
      </c>
      <c r="K3" s="8">
        <f ca="1">_xll.BDH(L2,"PX_LAST","2000-01-01",TODAY()-1,"cols=2;rows=36")</f>
        <v>44620</v>
      </c>
      <c r="L3" s="5">
        <v>55.9</v>
      </c>
      <c r="M3" s="8">
        <f ca="1">_xll.BDH(N2,"PX_LAST","2000-01-01",TODAY()-1,"cols=2;rows=36")</f>
        <v>44620</v>
      </c>
      <c r="N3" s="5">
        <v>56.5</v>
      </c>
      <c r="O3" s="8">
        <f ca="1">_xll.BDH(P2,"PX_LAST","2000-01-01",TODAY()-1,"cols=2;rows=301")</f>
        <v>36556</v>
      </c>
      <c r="P3" s="5">
        <v>58.9</v>
      </c>
      <c r="Q3" s="8">
        <f ca="1">_xll.BDH(R2,"PX_LAST","2000-01-01",TODAY()-1,"cols=2;rows=283")</f>
        <v>37103</v>
      </c>
      <c r="R3" s="5">
        <v>-13.3</v>
      </c>
      <c r="S3" s="8">
        <f ca="1">_xll.BDH(T2,"PX_LAST","2000-01-01",TODAY()-1,"cols=2;rows=283")</f>
        <v>37103</v>
      </c>
      <c r="T3" s="5">
        <v>-16</v>
      </c>
      <c r="U3" s="8">
        <f ca="1">_xll.BDH(V2,"PX_LAST","2000-01-01",TODAY()-1,"cols=2;rows=248")</f>
        <v>38168</v>
      </c>
      <c r="V3" s="5">
        <v>47.9</v>
      </c>
      <c r="W3" s="8">
        <f ca="1">_xll.BDH(X2,"PX_LAST","2000-01-01",TODAY()-1,"cols=2;rows=245")</f>
        <v>38260</v>
      </c>
      <c r="X3" s="5">
        <v>49.2</v>
      </c>
      <c r="Y3" s="8">
        <f ca="1">_xll.BDH(Z2,"PX_LAST","2000-01-01",TODAY()-1,"cols=2;rows=301")</f>
        <v>36556</v>
      </c>
      <c r="Z3" s="5">
        <v>11.2</v>
      </c>
      <c r="AA3" s="8">
        <f ca="1">_xll.BDH(AB2,"PX_LAST","2000-01-01",TODAY()-1,"cols=2;rows=301")</f>
        <v>36556</v>
      </c>
      <c r="AB3" s="5">
        <v>10</v>
      </c>
      <c r="AC3" s="8">
        <f ca="1">_xll.BDH(AD2,"PX_LAST","2000-01-01",TODAY()-1,"cols=2;rows=170")</f>
        <v>40543</v>
      </c>
      <c r="AD3" s="5">
        <v>5</v>
      </c>
      <c r="AE3" s="8">
        <f ca="1">_xll.BDH(AF2,"PX_LAST","2000-01-01",TODAY()-1,"cols=2;rows=301")</f>
        <v>36556</v>
      </c>
      <c r="AF3" s="5">
        <v>112</v>
      </c>
      <c r="AG3" s="8">
        <f ca="1">_xll.BDH(AH2,"PX_LAST","2000-01-01",TODAY()-1,"cols=2;rows=301")</f>
        <v>36556</v>
      </c>
      <c r="AH3" s="5">
        <v>144.69999999999999</v>
      </c>
      <c r="AI3" s="8">
        <f ca="1">_xll.BDH(AJ2,"PX_LAST","2000-01-01",TODAY()-1,"cols=2;rows=300")</f>
        <v>36556</v>
      </c>
      <c r="AJ3" s="5">
        <v>103.4</v>
      </c>
      <c r="AK3" s="8">
        <f ca="1">_xll.BDH(AL2,"PX_LAST","2000-01-01",TODAY()-1,"cols=2;rows=300")</f>
        <v>36556</v>
      </c>
      <c r="AL3" s="5">
        <v>228</v>
      </c>
      <c r="AM3" s="8">
        <f ca="1">_xll.BDH(AN2,"PX_LAST","2000-01-01",TODAY()-1,"cols=2;rows=300")</f>
        <v>36556</v>
      </c>
      <c r="AN3" s="5">
        <v>129003</v>
      </c>
      <c r="AO3" s="8">
        <f ca="1">_xll.BDH(AP2,"PX_LAST","2000-01-01",TODAY()-1,"cols=2;rows=179")</f>
        <v>40237</v>
      </c>
      <c r="AP3" s="5">
        <v>-45</v>
      </c>
      <c r="AQ3" s="8">
        <f ca="1">_xll.BDH(AR2,"PX_LAST","2000-01-01",TODAY()-1,"cols=2;rows=300")</f>
        <v>36556</v>
      </c>
      <c r="AR3" s="5">
        <v>4</v>
      </c>
      <c r="AS3" s="8">
        <f ca="1">_xll.BDH(AT2,"PX_LAST","2000-01-01",TODAY()-1,"cols=2;rows=226")</f>
        <v>38807</v>
      </c>
      <c r="AT3" s="5">
        <v>34.200000000000003</v>
      </c>
      <c r="AU3" s="8">
        <f ca="1">_xll.BDH(AV2,"PX_LAST","2000-01-01",TODAY()-1,"cols=2;rows=300")</f>
        <v>36556</v>
      </c>
      <c r="AV3" s="5">
        <v>-0.6</v>
      </c>
      <c r="AW3" s="8">
        <f ca="1">_xll.BDH(AX2,"PX_LAST","2000-01-01",TODAY()-1,"cols=2;rows=300")</f>
        <v>36556</v>
      </c>
      <c r="AX3" s="5">
        <v>0</v>
      </c>
      <c r="AY3" s="8">
        <f ca="1">_xll.BDH(AZ2,"PX_LAST","2000-01-01",TODAY()-1,"cols=2;rows=300")</f>
        <v>36556</v>
      </c>
      <c r="AZ3" s="5">
        <v>-0.08</v>
      </c>
      <c r="BA3" s="8">
        <f ca="1">_xll.BDH(BB2,"PX_LAST","2000-01-01",TODAY()-1,"cols=2;rows=300")</f>
        <v>36556</v>
      </c>
      <c r="BB3" s="5">
        <v>8925</v>
      </c>
      <c r="BC3" s="8">
        <f ca="1">_xll.BDH(BD2,"PX_LAST","2000-01-01",TODAY()-1,"cols=2;rows=299")</f>
        <v>36556</v>
      </c>
      <c r="BD3" s="5">
        <v>9</v>
      </c>
      <c r="BE3" s="8">
        <f ca="1">_xll.BDH(BF2,"PX_LAST","2000-01-01",TODAY()-1,"cols=2;rows=301")</f>
        <v>36556</v>
      </c>
      <c r="BF3" s="5">
        <v>18.3</v>
      </c>
      <c r="BG3" s="8">
        <f ca="1">_xll.BDH(BH2,"PX_LAST","2000-01-01",TODAY()-1,"cols=2;rows=301")</f>
        <v>36556</v>
      </c>
      <c r="BH3" s="5">
        <v>18.114000000000001</v>
      </c>
      <c r="BI3" s="8">
        <f ca="1">_xll.BDH(BJ2,"PX_LAST","2000-01-01",TODAY()-1,"cols=2;rows=300")</f>
        <v>36556</v>
      </c>
      <c r="BJ3" s="5">
        <v>8.6</v>
      </c>
      <c r="BK3" s="8">
        <f ca="1">_xll.BDH(BL2,"PX_LAST","2000-01-01",TODAY()-1,"cols=2;rows=300")</f>
        <v>36556</v>
      </c>
      <c r="BL3" s="5">
        <v>-0.7</v>
      </c>
      <c r="BM3" s="8">
        <f ca="1">_xll.BDH(BN2,"PX_LAST","2000-01-01",TODAY()-1,"cols=2;rows=299")</f>
        <v>36556</v>
      </c>
      <c r="BN3" s="5">
        <v>12.59</v>
      </c>
      <c r="BO3" s="8">
        <f ca="1">_xll.BDH(BP2,"PX_LAST","2000-01-01",TODAY()-1,"cols=2;rows=300")</f>
        <v>36556</v>
      </c>
      <c r="BP3" s="5">
        <v>0.9</v>
      </c>
      <c r="BQ3" s="8">
        <f ca="1">_xll.BDH(BR2,"PX_LAST","2000-01-01",TODAY()-1,"cols=2;rows=300")</f>
        <v>36556</v>
      </c>
      <c r="BR3" s="5">
        <v>1636</v>
      </c>
      <c r="BS3" s="8">
        <f ca="1">_xll.BDH(BT2,"PX_LAST","2000-01-01",TODAY()-1,"cols=2;rows=300")</f>
        <v>36556</v>
      </c>
      <c r="BT3" s="5">
        <v>1727</v>
      </c>
      <c r="BU3" s="8">
        <f ca="1">_xll.BDH(BV2,"PX_LAST","2000-01-01",TODAY()-1,"cols=2;rows=300")</f>
        <v>36556</v>
      </c>
      <c r="BV3" s="5">
        <v>2.95</v>
      </c>
      <c r="BW3" s="8">
        <f ca="1">_xll.BDH(BX2,"PX_LAST","2000-01-01",TODAY()-1,"cols=2;rows=300")</f>
        <v>36556</v>
      </c>
      <c r="BX3" s="5">
        <v>873</v>
      </c>
      <c r="BY3" s="8">
        <f ca="1">_xll.BDH(BZ2,"PX_LAST","2000-01-01",TODAY()-1,"cols=2;rows=299")</f>
        <v>36556</v>
      </c>
      <c r="BZ3" s="5">
        <v>9.6</v>
      </c>
      <c r="CA3" s="8">
        <f ca="1">_xll.BDH(CB2,"PX_LAST","2000-01-01",TODAY()-1,"cols=2;rows=299")</f>
        <v>36556</v>
      </c>
      <c r="CB3" s="5">
        <v>19.899999999999999</v>
      </c>
      <c r="CC3" s="8">
        <f ca="1">_xll.BDH(CD2,"PX_LAST","2000-01-01",TODAY()-1,"cols=2;rows=299")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_xll.BDH(CH2,"PX_LAST","2000-01-01",TODAY()-1,"cols=2;rows=300")</f>
        <v>36556</v>
      </c>
      <c r="CH3" s="5">
        <v>1.9</v>
      </c>
      <c r="CI3" s="8">
        <f ca="1">_xll.BDH(CJ2,"PX_LAST","2000-01-01",TODAY()-1,"cols=2;rows=300")</f>
        <v>36556</v>
      </c>
      <c r="CJ3" s="5">
        <v>2.6</v>
      </c>
      <c r="CK3" s="8">
        <f ca="1">_xll.BDH(CL2,"PX_LAST","2000-01-01",TODAY()-1,"cols=2;rows=301")</f>
        <v>36528</v>
      </c>
      <c r="CL3" s="5">
        <v>4.8</v>
      </c>
      <c r="CM3" s="8">
        <f ca="1">_xll.BDH(CN2,"PX_LAST","2000-01-01",TODAY()-1,"cols=2;rows=300")</f>
        <v>36556</v>
      </c>
      <c r="CN3" s="5">
        <v>0.3</v>
      </c>
      <c r="CO3" s="8">
        <f ca="1">_xll.BDH(CP2,"PX_LAST","2000-01-01",TODAY()-1,"cols=2;rows=300")</f>
        <v>36556</v>
      </c>
      <c r="CP3" s="5">
        <v>0.3</v>
      </c>
      <c r="CQ3" s="8">
        <f ca="1">_xll.BDH(CR2,"PX_LAST","2000-01-01",TODAY()-1,"cols=2;rows=300")</f>
        <v>36556</v>
      </c>
      <c r="CR3" s="5">
        <v>2.7</v>
      </c>
      <c r="CS3" s="8">
        <f ca="1">_xll.BDH(CT2,"PX_LAST","2000-01-01",TODAY()-1,"cols=2;rows=300")</f>
        <v>36556</v>
      </c>
      <c r="CT3" s="5">
        <v>2</v>
      </c>
      <c r="CU3" s="8">
        <f ca="1">_xll.BDH(CV2,"PX_LAST","2000-01-01",TODAY()-1,"cols=2;rows=300")</f>
        <v>36556</v>
      </c>
      <c r="CV3" s="5">
        <v>1.53867</v>
      </c>
      <c r="CW3" s="8">
        <f ca="1">_xll.BDH(CX2,"PX_LAST","2000-01-01",TODAY()-1,"cols=2;rows=170")</f>
        <v>40512</v>
      </c>
      <c r="CX3" s="5">
        <v>2.6</v>
      </c>
      <c r="CY3" s="8">
        <f ca="1">_xll.BDH(CZ2,"PX_LAST","2000-01-01",TODAY()-1,"cols=2;rows=181")</f>
        <v>40178</v>
      </c>
      <c r="CZ3" s="5">
        <v>0.1</v>
      </c>
      <c r="DA3" s="8">
        <f ca="1">_xll.BDH(DB2,"PX_LAST","2000-01-01",TODAY()-1,"cols=2;rows=300")</f>
        <v>36556</v>
      </c>
      <c r="DB3" s="5">
        <v>1.2</v>
      </c>
      <c r="DC3" s="8">
        <f ca="1">_xll.BDH(DD2,"PX_LAST","2000-01-01",TODAY()-1,"cols=2;rows=300")</f>
        <v>36556</v>
      </c>
      <c r="DD3" s="5">
        <v>3.8</v>
      </c>
      <c r="DE3" s="8">
        <f ca="1">_xll.BDH(DF2,"PX_LAST","2000-01-01",TODAY()-1,"cols=2;rows=300")</f>
        <v>36556</v>
      </c>
      <c r="DF3" s="5">
        <v>0</v>
      </c>
      <c r="DG3" s="8">
        <f ca="1">_xll.BDH(DH2,"PX_LAST","2000-01-01",TODAY()-1,"cols=2;rows=300")</f>
        <v>36556</v>
      </c>
      <c r="DH3" s="5">
        <v>7.7</v>
      </c>
      <c r="DI3" s="8">
        <f ca="1">_xll.BDH(DJ2,"PX_LAST","2000-01-01",TODAY()-1,"cols=2;rows=300")</f>
        <v>36556</v>
      </c>
      <c r="DJ3" s="5">
        <v>5.4</v>
      </c>
      <c r="DK3" s="8">
        <f ca="1">_xll.BDH(DL2,"PX_LAST","2000-01-01",TODAY()-1,"cols=2;rows=300")</f>
        <v>36556</v>
      </c>
      <c r="DL3" s="5">
        <v>4.5</v>
      </c>
      <c r="DM3" s="8">
        <f ca="1">_xll.BDH(DN2,"PX_LAST","2000-01-01",TODAY()-1,"cols=2;rows=300")</f>
        <v>36556</v>
      </c>
      <c r="DN3" s="5">
        <v>4.9000000000000004</v>
      </c>
      <c r="DO3" s="8">
        <f ca="1">_xll.BDH(DP2,"PX_LAST","2000-01-01",TODAY()-1,"cols=2;rows=214")</f>
        <v>39172</v>
      </c>
      <c r="DP3" s="5">
        <v>3.4</v>
      </c>
      <c r="DQ3" s="8">
        <f ca="1">_xll.BDH(DR2,"PX_LAST","2000-01-01",TODAY()-1,"cols=2;rows=238")</f>
        <v>38383</v>
      </c>
      <c r="DR3" s="5">
        <v>9.1999999999999993</v>
      </c>
      <c r="DS3" s="8">
        <f ca="1">_xll.BDH(DT2,"PX_LAST","2000-01-01",TODAY()-1,"cols=2;rows=301")</f>
        <v>36556</v>
      </c>
      <c r="DT3" s="5">
        <v>24.05</v>
      </c>
      <c r="DU3" s="8">
        <f ca="1">_xll.BDH(DV2,"PX_LAST","2000-01-01",TODAY()-1,"cols=2;rows=300")</f>
        <v>36556</v>
      </c>
      <c r="DV3" s="5">
        <v>6</v>
      </c>
      <c r="DW3" s="8">
        <f ca="1">_xll.BDH(DX2,"PX_LAST","2000-01-01",TODAY()-1,"cols=2;rows=300")</f>
        <v>36556</v>
      </c>
      <c r="DX3" s="5">
        <v>2.2000000000000002</v>
      </c>
      <c r="DY3" s="8">
        <f ca="1">_xll.BDH(DZ2,"PX_LAST","2000-01-01",TODAY()-1,"cols=2;rows=300")</f>
        <v>36556</v>
      </c>
      <c r="DZ3" s="5">
        <v>85.9</v>
      </c>
      <c r="EA3" s="8">
        <f ca="1">_xll.BDH(EB2,"PX_LAST","2000-01-01",TODAY()-1,"cols=2;rows=300")</f>
        <v>36556</v>
      </c>
      <c r="EB3" s="5">
        <v>101.3723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44651</v>
      </c>
      <c r="J4" s="5">
        <v>58.8</v>
      </c>
      <c r="K4" s="8">
        <v>44651</v>
      </c>
      <c r="L4" s="5">
        <v>57.7</v>
      </c>
      <c r="M4" s="8">
        <v>44651</v>
      </c>
      <c r="N4" s="5">
        <v>58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40.1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85.4</v>
      </c>
      <c r="EA4" s="8">
        <v>36585</v>
      </c>
      <c r="EB4" s="5">
        <v>101.3064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44681</v>
      </c>
      <c r="J5" s="5">
        <v>59.2</v>
      </c>
      <c r="K5" s="8">
        <v>44681</v>
      </c>
      <c r="L5" s="5">
        <v>56</v>
      </c>
      <c r="M5" s="8">
        <v>44681</v>
      </c>
      <c r="N5" s="5">
        <v>55.6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37.4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4.57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86.3</v>
      </c>
      <c r="EA5" s="8">
        <v>36616</v>
      </c>
      <c r="EB5" s="5">
        <v>101.20959999999999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44712</v>
      </c>
      <c r="J6" s="5">
        <v>57</v>
      </c>
      <c r="K6" s="8">
        <v>44712</v>
      </c>
      <c r="L6" s="5">
        <v>53.6</v>
      </c>
      <c r="M6" s="8">
        <v>44712</v>
      </c>
      <c r="N6" s="5">
        <v>53.4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27.5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86.4</v>
      </c>
      <c r="EA6" s="8">
        <v>36646</v>
      </c>
      <c r="EB6" s="5">
        <v>101.09050000000001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44742</v>
      </c>
      <c r="J7" s="5">
        <v>52.7</v>
      </c>
      <c r="K7" s="8">
        <v>44742</v>
      </c>
      <c r="L7" s="5">
        <v>52.3</v>
      </c>
      <c r="M7" s="8">
        <v>44742</v>
      </c>
      <c r="N7" s="5">
        <v>52.7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25.4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85.7</v>
      </c>
      <c r="EA7" s="8">
        <v>36677</v>
      </c>
      <c r="EB7" s="5">
        <v>100.9436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44773</v>
      </c>
      <c r="J8" s="5">
        <v>52.2</v>
      </c>
      <c r="K8" s="8">
        <v>44773</v>
      </c>
      <c r="L8" s="5">
        <v>47.7</v>
      </c>
      <c r="M8" s="8">
        <v>44773</v>
      </c>
      <c r="N8" s="5">
        <v>47.3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43.4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2.77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86.1</v>
      </c>
      <c r="EA8" s="8">
        <v>36707</v>
      </c>
      <c r="EB8" s="5">
        <v>100.77809999999999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44804</v>
      </c>
      <c r="J9" s="5">
        <v>51.5</v>
      </c>
      <c r="K9" s="8">
        <v>44804</v>
      </c>
      <c r="L9" s="5">
        <v>44.6</v>
      </c>
      <c r="M9" s="8">
        <v>44804</v>
      </c>
      <c r="N9" s="5">
        <v>43.7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41.4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2.48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85.7</v>
      </c>
      <c r="EA9" s="8">
        <v>36738</v>
      </c>
      <c r="EB9" s="5">
        <v>100.5945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44834</v>
      </c>
      <c r="J10" s="5">
        <v>52</v>
      </c>
      <c r="K10" s="8">
        <v>44834</v>
      </c>
      <c r="L10" s="5">
        <v>49.5</v>
      </c>
      <c r="M10" s="8">
        <v>44834</v>
      </c>
      <c r="N10" s="5">
        <v>49.3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26.3</v>
      </c>
      <c r="W10" s="8">
        <v>38472</v>
      </c>
      <c r="X10" s="5">
        <v>35.9</v>
      </c>
      <c r="Y10" s="8">
        <v>36769</v>
      </c>
      <c r="Z10" s="5">
        <v>17.3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2.86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85.3</v>
      </c>
      <c r="EA10" s="8">
        <v>36769</v>
      </c>
      <c r="EB10" s="5">
        <v>100.3784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44865</v>
      </c>
      <c r="J11" s="5">
        <v>50.4</v>
      </c>
      <c r="K11" s="8">
        <v>44865</v>
      </c>
      <c r="L11" s="5">
        <v>48.2</v>
      </c>
      <c r="M11" s="8">
        <v>44865</v>
      </c>
      <c r="N11" s="5">
        <v>47.8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26.4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3.62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85.6</v>
      </c>
      <c r="EA11" s="8">
        <v>36799</v>
      </c>
      <c r="EB11" s="5">
        <v>100.127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44895</v>
      </c>
      <c r="J12" s="5">
        <v>47.7</v>
      </c>
      <c r="K12" s="8">
        <v>44895</v>
      </c>
      <c r="L12" s="5">
        <v>46.4</v>
      </c>
      <c r="M12" s="8">
        <v>44895</v>
      </c>
      <c r="N12" s="5">
        <v>46.2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29.4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2.5099999999999998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84.7</v>
      </c>
      <c r="EA12" s="8">
        <v>36830</v>
      </c>
      <c r="EB12" s="5">
        <v>99.823700000000002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44926</v>
      </c>
      <c r="J13" s="5">
        <v>46.2</v>
      </c>
      <c r="K13" s="8">
        <v>44926</v>
      </c>
      <c r="L13" s="5">
        <v>45</v>
      </c>
      <c r="M13" s="8">
        <v>44926</v>
      </c>
      <c r="N13" s="5">
        <v>44.7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7.1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1.23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84.2</v>
      </c>
      <c r="EA13" s="8">
        <v>36860</v>
      </c>
      <c r="EB13" s="5">
        <v>99.478800000000007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44957</v>
      </c>
      <c r="J14" s="5">
        <v>46.9</v>
      </c>
      <c r="K14" s="8">
        <v>44957</v>
      </c>
      <c r="L14" s="5">
        <v>46.8</v>
      </c>
      <c r="M14" s="8">
        <v>44957</v>
      </c>
      <c r="N14" s="5">
        <v>46.8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27.6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82.9</v>
      </c>
      <c r="EA14" s="8">
        <v>36891</v>
      </c>
      <c r="EB14" s="5">
        <v>99.107500000000002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44985</v>
      </c>
      <c r="J15" s="5">
        <v>47.3</v>
      </c>
      <c r="K15" s="8">
        <v>44985</v>
      </c>
      <c r="L15" s="5">
        <v>50.1</v>
      </c>
      <c r="M15" s="8">
        <v>44985</v>
      </c>
      <c r="N15" s="5">
        <v>50.6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13.9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-0.57999999999999996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82.4</v>
      </c>
      <c r="EA15" s="8">
        <v>36922</v>
      </c>
      <c r="EB15" s="5">
        <v>98.768900000000002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45016</v>
      </c>
      <c r="J16" s="5">
        <v>49.2</v>
      </c>
      <c r="K16" s="8">
        <v>45016</v>
      </c>
      <c r="L16" s="5">
        <v>52.3</v>
      </c>
      <c r="M16" s="8">
        <v>45016</v>
      </c>
      <c r="N16" s="5">
        <v>52.6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29.1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-0.63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81.400000000000006</v>
      </c>
      <c r="EA16" s="8">
        <v>36950</v>
      </c>
      <c r="EB16" s="5">
        <v>98.509500000000003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45046</v>
      </c>
      <c r="J17" s="5">
        <v>50.2</v>
      </c>
      <c r="K17" s="8">
        <v>45046</v>
      </c>
      <c r="L17" s="5">
        <v>53.4</v>
      </c>
      <c r="M17" s="8">
        <v>45046</v>
      </c>
      <c r="N17" s="5">
        <v>53.6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23.5</v>
      </c>
      <c r="W17" s="8">
        <v>38686</v>
      </c>
      <c r="X17" s="5">
        <v>28</v>
      </c>
      <c r="Y17" s="8">
        <v>36981</v>
      </c>
      <c r="Z17" s="5">
        <v>-20.8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-1.1399999999999999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80.099999999999994</v>
      </c>
      <c r="EA17" s="8">
        <v>36981</v>
      </c>
      <c r="EB17" s="5">
        <v>98.341800000000006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45077</v>
      </c>
      <c r="J18" s="5">
        <v>48.4</v>
      </c>
      <c r="K18" s="8">
        <v>45077</v>
      </c>
      <c r="L18" s="5">
        <v>54.3</v>
      </c>
      <c r="M18" s="8">
        <v>45077</v>
      </c>
      <c r="N18" s="5">
        <v>54.9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27.5</v>
      </c>
      <c r="W18" s="8">
        <v>38717</v>
      </c>
      <c r="X18" s="5">
        <v>26.7</v>
      </c>
      <c r="Y18" s="8">
        <v>37011</v>
      </c>
      <c r="Z18" s="5">
        <v>-10.8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-0.92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79.2</v>
      </c>
      <c r="EA18" s="8">
        <v>37011</v>
      </c>
      <c r="EB18" s="5">
        <v>98.257599999999996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45107</v>
      </c>
      <c r="J19" s="5">
        <v>46.3</v>
      </c>
      <c r="K19" s="8">
        <v>45107</v>
      </c>
      <c r="L19" s="5">
        <v>53.2</v>
      </c>
      <c r="M19" s="8">
        <v>45107</v>
      </c>
      <c r="N19" s="5">
        <v>54.4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21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-0.79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79.400000000000006</v>
      </c>
      <c r="EA19" s="8">
        <v>37042</v>
      </c>
      <c r="EB19" s="5">
        <v>98.231499999999997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45138</v>
      </c>
      <c r="J20" s="5">
        <v>49</v>
      </c>
      <c r="K20" s="8">
        <v>45138</v>
      </c>
      <c r="L20" s="5">
        <v>52</v>
      </c>
      <c r="M20" s="8">
        <v>45138</v>
      </c>
      <c r="N20" s="5">
        <v>52.3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24.5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-0.42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78.900000000000006</v>
      </c>
      <c r="EA20" s="8">
        <v>37072</v>
      </c>
      <c r="EB20" s="5">
        <v>98.208799999999997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45169</v>
      </c>
      <c r="J21" s="5">
        <v>47.9</v>
      </c>
      <c r="K21" s="8">
        <v>45169</v>
      </c>
      <c r="L21" s="5">
        <v>50.2</v>
      </c>
      <c r="M21" s="8">
        <v>45169</v>
      </c>
      <c r="N21" s="5">
        <v>50.5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37.6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78.599999999999994</v>
      </c>
      <c r="EA21" s="8">
        <v>37103</v>
      </c>
      <c r="EB21" s="5">
        <v>98.1648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45199</v>
      </c>
      <c r="J22" s="5">
        <v>49.8</v>
      </c>
      <c r="K22" s="8">
        <v>45199</v>
      </c>
      <c r="L22" s="5">
        <v>50.2</v>
      </c>
      <c r="M22" s="8">
        <v>45199</v>
      </c>
      <c r="N22" s="5">
        <v>50.1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30.1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-0.11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78.5</v>
      </c>
      <c r="EA22" s="8">
        <v>37134</v>
      </c>
      <c r="EB22" s="5">
        <v>98.102400000000003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45230</v>
      </c>
      <c r="J23" s="5">
        <v>50</v>
      </c>
      <c r="K23" s="8">
        <v>45230</v>
      </c>
      <c r="L23" s="5">
        <v>50.7</v>
      </c>
      <c r="M23" s="8">
        <v>45230</v>
      </c>
      <c r="N23" s="5">
        <v>50.6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27.9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-1.69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77.099999999999994</v>
      </c>
      <c r="EA23" s="8">
        <v>37164</v>
      </c>
      <c r="EB23" s="5">
        <v>98.062100000000001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45260</v>
      </c>
      <c r="J24" s="5">
        <v>49.4</v>
      </c>
      <c r="K24" s="8">
        <v>45260</v>
      </c>
      <c r="L24" s="5">
        <v>50.7</v>
      </c>
      <c r="M24" s="8">
        <v>45260</v>
      </c>
      <c r="N24" s="5">
        <v>50.8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32.1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76.599999999999994</v>
      </c>
      <c r="EA24" s="8">
        <v>37195</v>
      </c>
      <c r="EB24" s="5">
        <v>98.113699999999994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45291</v>
      </c>
      <c r="J25" s="5">
        <v>47.9</v>
      </c>
      <c r="K25" s="8">
        <v>45291</v>
      </c>
      <c r="L25" s="5">
        <v>50.9</v>
      </c>
      <c r="M25" s="8">
        <v>45291</v>
      </c>
      <c r="N25" s="5">
        <v>51.4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25.3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-0.51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77</v>
      </c>
      <c r="EA25" s="8">
        <v>37225</v>
      </c>
      <c r="EB25" s="5">
        <v>98.283100000000005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45322</v>
      </c>
      <c r="J26" s="5">
        <v>50.7</v>
      </c>
      <c r="K26" s="8">
        <v>45322</v>
      </c>
      <c r="L26" s="5">
        <v>52</v>
      </c>
      <c r="M26" s="8">
        <v>45322</v>
      </c>
      <c r="N26" s="5">
        <v>52.5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20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0.98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77.3</v>
      </c>
      <c r="EA26" s="8">
        <v>37256</v>
      </c>
      <c r="EB26" s="5">
        <v>98.549300000000002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45351</v>
      </c>
      <c r="J27" s="5">
        <v>52.2</v>
      </c>
      <c r="K27" s="8">
        <v>45351</v>
      </c>
      <c r="L27" s="5">
        <v>52.5</v>
      </c>
      <c r="M27" s="8">
        <v>45351</v>
      </c>
      <c r="N27" s="5">
        <v>52.3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15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2.34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77.400000000000006</v>
      </c>
      <c r="EA27" s="8">
        <v>37287</v>
      </c>
      <c r="EB27" s="5">
        <v>98.857799999999997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45382</v>
      </c>
      <c r="J28" s="5">
        <v>51.9</v>
      </c>
      <c r="K28" s="8">
        <v>45382</v>
      </c>
      <c r="L28" s="5">
        <v>52.1</v>
      </c>
      <c r="M28" s="8">
        <v>45382</v>
      </c>
      <c r="N28" s="5">
        <v>51.7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12</v>
      </c>
      <c r="W28" s="8">
        <v>39021</v>
      </c>
      <c r="X28" s="5">
        <v>18.2</v>
      </c>
      <c r="Y28" s="8">
        <v>37315</v>
      </c>
      <c r="Z28" s="5">
        <v>11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4.1399999999999997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78</v>
      </c>
      <c r="EA28" s="8">
        <v>37315</v>
      </c>
      <c r="EB28" s="5">
        <v>99.150400000000005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45412</v>
      </c>
      <c r="J29" s="5">
        <v>50</v>
      </c>
      <c r="K29" s="8">
        <v>45412</v>
      </c>
      <c r="L29" s="5">
        <v>51.3</v>
      </c>
      <c r="M29" s="8">
        <v>45412</v>
      </c>
      <c r="N29" s="5">
        <v>51.3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10.6</v>
      </c>
      <c r="W29" s="8">
        <v>39051</v>
      </c>
      <c r="X29" s="5">
        <v>33.799999999999997</v>
      </c>
      <c r="Y29" s="8">
        <v>37346</v>
      </c>
      <c r="Z29" s="5">
        <v>12.4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78.400000000000006</v>
      </c>
      <c r="EA29" s="8">
        <v>37346</v>
      </c>
      <c r="EB29" s="5">
        <v>99.370699999999999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45443</v>
      </c>
      <c r="J30" s="5">
        <v>51.3</v>
      </c>
      <c r="K30" s="8">
        <v>45443</v>
      </c>
      <c r="L30" s="5">
        <v>54.5</v>
      </c>
      <c r="M30" s="8">
        <v>45443</v>
      </c>
      <c r="N30" s="5">
        <v>54.8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13.9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79.099999999999994</v>
      </c>
      <c r="EA30" s="8">
        <v>37376</v>
      </c>
      <c r="EB30" s="5">
        <v>99.462800000000001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45473</v>
      </c>
      <c r="J31" s="5">
        <v>51.6</v>
      </c>
      <c r="K31" s="8">
        <v>45473</v>
      </c>
      <c r="L31" s="5">
        <v>54.8</v>
      </c>
      <c r="M31" s="8">
        <v>45473</v>
      </c>
      <c r="N31" s="5">
        <v>55.3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5.3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79.7</v>
      </c>
      <c r="EA31" s="8">
        <v>37407</v>
      </c>
      <c r="EB31" s="5">
        <v>99.406700000000001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45504</v>
      </c>
      <c r="J32" s="5">
        <v>49.6</v>
      </c>
      <c r="K32" s="8">
        <v>45504</v>
      </c>
      <c r="L32" s="5">
        <v>54.3</v>
      </c>
      <c r="M32" s="8">
        <v>45504</v>
      </c>
      <c r="N32" s="5">
        <v>55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3.8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79.900000000000006</v>
      </c>
      <c r="EA32" s="8">
        <v>37437</v>
      </c>
      <c r="EB32" s="5">
        <v>99.211200000000005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45535</v>
      </c>
      <c r="J33" s="5">
        <v>47.9</v>
      </c>
      <c r="K33" s="8">
        <v>45535</v>
      </c>
      <c r="L33" s="5">
        <v>54.6</v>
      </c>
      <c r="M33" s="8">
        <v>45535</v>
      </c>
      <c r="N33" s="5">
        <v>55.7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-7.6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79.5</v>
      </c>
      <c r="EA33" s="8">
        <v>37468</v>
      </c>
      <c r="EB33" s="5">
        <v>98.928899999999999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45565</v>
      </c>
      <c r="J34" s="5">
        <v>47.3</v>
      </c>
      <c r="K34" s="8">
        <v>45565</v>
      </c>
      <c r="L34" s="5">
        <v>54</v>
      </c>
      <c r="M34" s="8">
        <v>45565</v>
      </c>
      <c r="N34" s="5">
        <v>55.2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-0.8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79.7</v>
      </c>
      <c r="EA34" s="8">
        <v>37499</v>
      </c>
      <c r="EB34" s="5">
        <v>98.627200000000002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45596</v>
      </c>
      <c r="J35" s="5">
        <v>48.5</v>
      </c>
      <c r="K35" s="8">
        <v>45596</v>
      </c>
      <c r="L35" s="5">
        <v>54.1</v>
      </c>
      <c r="M35" s="8">
        <v>45596</v>
      </c>
      <c r="N35" s="5">
        <v>55</v>
      </c>
      <c r="O35" s="8">
        <v>37529</v>
      </c>
      <c r="P35" s="5">
        <v>51.5</v>
      </c>
      <c r="Q35" s="8">
        <v>38077</v>
      </c>
      <c r="R35" s="5">
        <v>32.700000000000003</v>
      </c>
      <c r="S35" s="8">
        <v>38077</v>
      </c>
      <c r="T35" s="5">
        <v>12</v>
      </c>
      <c r="U35" s="8">
        <v>39141</v>
      </c>
      <c r="V35" s="5">
        <v>21.3</v>
      </c>
      <c r="W35" s="8">
        <v>39233</v>
      </c>
      <c r="X35" s="5">
        <v>24.2</v>
      </c>
      <c r="Y35" s="8">
        <v>37529</v>
      </c>
      <c r="Z35" s="5">
        <v>4.3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1.77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79.400000000000006</v>
      </c>
      <c r="EA35" s="8">
        <v>37529</v>
      </c>
      <c r="EB35" s="5">
        <v>98.346999999999994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45626</v>
      </c>
      <c r="J36" s="5">
        <v>49.7</v>
      </c>
      <c r="K36" s="8">
        <v>45626</v>
      </c>
      <c r="L36" s="5">
        <v>54.9</v>
      </c>
      <c r="M36" s="8">
        <v>45626</v>
      </c>
      <c r="N36" s="5">
        <v>56.1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6.2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0.47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79.3</v>
      </c>
      <c r="EA36" s="8">
        <v>37560</v>
      </c>
      <c r="EB36" s="5">
        <v>98.126300000000001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45657</v>
      </c>
      <c r="J37" s="5">
        <v>49.4</v>
      </c>
      <c r="K37" s="8">
        <v>45657</v>
      </c>
      <c r="L37" s="5">
        <v>55.4</v>
      </c>
      <c r="M37" s="8">
        <v>45657</v>
      </c>
      <c r="N37" s="5">
        <v>56.8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9.9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2.4500000000000002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79.7</v>
      </c>
      <c r="EA37" s="8">
        <v>37590</v>
      </c>
      <c r="EB37" s="5">
        <v>97.980199999999996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45688</v>
      </c>
      <c r="J38" s="5">
        <v>51.2</v>
      </c>
      <c r="K38" s="8">
        <v>45688</v>
      </c>
      <c r="L38" s="5">
        <v>52.4</v>
      </c>
      <c r="M38" s="8">
        <v>45688</v>
      </c>
      <c r="N38" s="5">
        <v>52.8</v>
      </c>
      <c r="O38" s="8">
        <v>37621</v>
      </c>
      <c r="P38" s="5">
        <v>53.4</v>
      </c>
      <c r="Q38" s="8">
        <v>38168</v>
      </c>
      <c r="R38" s="5">
        <v>27</v>
      </c>
      <c r="S38" s="8">
        <v>38168</v>
      </c>
      <c r="T38" s="5">
        <v>12</v>
      </c>
      <c r="U38" s="8">
        <v>39233</v>
      </c>
      <c r="V38" s="5">
        <v>17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1.5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79.8</v>
      </c>
      <c r="EA38" s="8">
        <v>37621</v>
      </c>
      <c r="EB38" s="5">
        <v>97.881799999999998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9.6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2.72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79.900000000000006</v>
      </c>
      <c r="EA39" s="8">
        <v>37652</v>
      </c>
      <c r="EB39" s="5">
        <v>97.8095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2.1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-0.23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79.7</v>
      </c>
      <c r="EA40" s="8">
        <v>37680</v>
      </c>
      <c r="EB40" s="5">
        <v>97.774100000000004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2.1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79.7</v>
      </c>
      <c r="EA41" s="8">
        <v>37711</v>
      </c>
      <c r="EB41" s="5">
        <v>97.8078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-0.4</v>
      </c>
      <c r="W42" s="8">
        <v>39447</v>
      </c>
      <c r="X42" s="5">
        <v>25.8</v>
      </c>
      <c r="Y42" s="8">
        <v>37741</v>
      </c>
      <c r="Z42" s="5">
        <v>-6.7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0.69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79.5</v>
      </c>
      <c r="EA42" s="8">
        <v>37741</v>
      </c>
      <c r="EB42" s="5">
        <v>97.938199999999995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0.4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80.400000000000006</v>
      </c>
      <c r="EA43" s="8">
        <v>37772</v>
      </c>
      <c r="EB43" s="5">
        <v>98.160600000000002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-11.6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3.5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81</v>
      </c>
      <c r="EA44" s="8">
        <v>37802</v>
      </c>
      <c r="EB44" s="5">
        <v>98.448400000000007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-22.5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81.400000000000006</v>
      </c>
      <c r="EA45" s="8">
        <v>37833</v>
      </c>
      <c r="EB45" s="5">
        <v>98.787300000000002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17.2</v>
      </c>
      <c r="S46" s="8">
        <v>38411</v>
      </c>
      <c r="T46" s="5">
        <v>19</v>
      </c>
      <c r="U46" s="8">
        <v>39478</v>
      </c>
      <c r="V46" s="5">
        <v>-26.2</v>
      </c>
      <c r="W46" s="8">
        <v>39568</v>
      </c>
      <c r="X46" s="5">
        <v>11.7</v>
      </c>
      <c r="Y46" s="8">
        <v>37864</v>
      </c>
      <c r="Z46" s="5">
        <v>20.2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4.1500000000000004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82</v>
      </c>
      <c r="EA46" s="8">
        <v>37864</v>
      </c>
      <c r="EB46" s="5">
        <v>99.166200000000003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-25.6</v>
      </c>
      <c r="W47" s="8">
        <v>39599</v>
      </c>
      <c r="X47" s="5">
        <v>18.2</v>
      </c>
      <c r="Y47" s="8">
        <v>37894</v>
      </c>
      <c r="Z47" s="5">
        <v>20.6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3.27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82.9</v>
      </c>
      <c r="EA47" s="8">
        <v>37894</v>
      </c>
      <c r="EB47" s="5">
        <v>99.572699999999998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-29</v>
      </c>
      <c r="W48" s="8">
        <v>39629</v>
      </c>
      <c r="X48" s="5">
        <v>19.3</v>
      </c>
      <c r="Y48" s="8">
        <v>37925</v>
      </c>
      <c r="Z48" s="5">
        <v>28.3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4.8600000000000003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83.8</v>
      </c>
      <c r="EA48" s="8">
        <v>37925</v>
      </c>
      <c r="EB48" s="5">
        <v>99.985100000000003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-29.4</v>
      </c>
      <c r="W49" s="8">
        <v>39660</v>
      </c>
      <c r="X49" s="5">
        <v>15.8</v>
      </c>
      <c r="Y49" s="8">
        <v>37955</v>
      </c>
      <c r="Z49" s="5">
        <v>26.8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5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84.7</v>
      </c>
      <c r="EA49" s="8">
        <v>37955</v>
      </c>
      <c r="EB49" s="5">
        <v>100.3698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-13.7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85.6</v>
      </c>
      <c r="EA50" s="8">
        <v>37986</v>
      </c>
      <c r="EB50" s="5">
        <v>100.693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-25.5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4.1900000000000004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86.5</v>
      </c>
      <c r="EA51" s="8">
        <v>38017</v>
      </c>
      <c r="EB51" s="5">
        <v>100.9371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-21.8</v>
      </c>
      <c r="W52" s="8">
        <v>39752</v>
      </c>
      <c r="X52" s="5">
        <v>-18.3</v>
      </c>
      <c r="Y52" s="8">
        <v>38046</v>
      </c>
      <c r="Z52" s="5">
        <v>27.7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4.16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87.4</v>
      </c>
      <c r="EA52" s="8">
        <v>38046</v>
      </c>
      <c r="EB52" s="5">
        <v>101.0836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-15.2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88.6</v>
      </c>
      <c r="EA53" s="8">
        <v>38077</v>
      </c>
      <c r="EB53" s="5">
        <v>101.1489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</v>
      </c>
      <c r="S54" s="8">
        <v>38656</v>
      </c>
      <c r="T54" s="5">
        <v>13</v>
      </c>
      <c r="U54" s="8">
        <v>39721</v>
      </c>
      <c r="V54" s="5">
        <v>-35.4</v>
      </c>
      <c r="W54" s="8">
        <v>39813</v>
      </c>
      <c r="X54" s="5">
        <v>-32</v>
      </c>
      <c r="Y54" s="8">
        <v>38107</v>
      </c>
      <c r="Z54" s="5">
        <v>32.299999999999997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4.84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88.9</v>
      </c>
      <c r="EA54" s="8">
        <v>38107</v>
      </c>
      <c r="EB54" s="5">
        <v>101.14749999999999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-53.2</v>
      </c>
      <c r="W55" s="8">
        <v>39844</v>
      </c>
      <c r="X55" s="5">
        <v>-37.700000000000003</v>
      </c>
      <c r="Y55" s="8">
        <v>38138</v>
      </c>
      <c r="Z55" s="5">
        <v>28.9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5.0599999999999996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89.7</v>
      </c>
      <c r="EA55" s="8">
        <v>38138</v>
      </c>
      <c r="EB55" s="5">
        <v>101.1009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-55.7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3.59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90.2</v>
      </c>
      <c r="EA56" s="8">
        <v>38168</v>
      </c>
      <c r="EB56" s="5">
        <v>101.01909999999999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17.600000000000001</v>
      </c>
      <c r="S57" s="8">
        <v>38748</v>
      </c>
      <c r="T57" s="5">
        <v>16</v>
      </c>
      <c r="U57" s="8">
        <v>39813</v>
      </c>
      <c r="V57" s="5">
        <v>-58.6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90.8</v>
      </c>
      <c r="EA57" s="8">
        <v>38199</v>
      </c>
      <c r="EB57" s="5">
        <v>100.9089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-56</v>
      </c>
      <c r="W58" s="8">
        <v>39933</v>
      </c>
      <c r="X58" s="5">
        <v>-11.7</v>
      </c>
      <c r="Y58" s="8">
        <v>38230</v>
      </c>
      <c r="Z58" s="5">
        <v>25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3.82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91.3</v>
      </c>
      <c r="EA58" s="8">
        <v>38230</v>
      </c>
      <c r="EB58" s="5">
        <v>100.78700000000001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-61</v>
      </c>
      <c r="W59" s="8">
        <v>39964</v>
      </c>
      <c r="X59" s="5">
        <v>-8.1999999999999993</v>
      </c>
      <c r="Y59" s="8">
        <v>38260</v>
      </c>
      <c r="Z59" s="5">
        <v>19.600000000000001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3.87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92.1</v>
      </c>
      <c r="EA59" s="8">
        <v>38260</v>
      </c>
      <c r="EB59" s="5">
        <v>100.6807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-55.3</v>
      </c>
      <c r="W60" s="8">
        <v>39994</v>
      </c>
      <c r="X60" s="5">
        <v>-7.3</v>
      </c>
      <c r="Y60" s="8">
        <v>38291</v>
      </c>
      <c r="Z60" s="5">
        <v>26.9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92.4</v>
      </c>
      <c r="EA60" s="8">
        <v>38291</v>
      </c>
      <c r="EB60" s="5">
        <v>100.6086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18.7</v>
      </c>
      <c r="S61" s="8">
        <v>38868</v>
      </c>
      <c r="T61" s="5">
        <v>18</v>
      </c>
      <c r="U61" s="8">
        <v>39933</v>
      </c>
      <c r="V61" s="5">
        <v>-37.6</v>
      </c>
      <c r="W61" s="8">
        <v>40025</v>
      </c>
      <c r="X61" s="5">
        <v>-6.8</v>
      </c>
      <c r="Y61" s="8">
        <v>38321</v>
      </c>
      <c r="Z61" s="5">
        <v>19.100000000000001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3.63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93.2</v>
      </c>
      <c r="EA61" s="8">
        <v>38321</v>
      </c>
      <c r="EB61" s="5">
        <v>100.5791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-24.9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94.3</v>
      </c>
      <c r="EA62" s="8">
        <v>38352</v>
      </c>
      <c r="EB62" s="5">
        <v>100.56529999999999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16.5</v>
      </c>
      <c r="S63" s="8">
        <v>38929</v>
      </c>
      <c r="T63" s="5">
        <v>13</v>
      </c>
      <c r="U63" s="8">
        <v>39994</v>
      </c>
      <c r="V63" s="5">
        <v>-21.8</v>
      </c>
      <c r="W63" s="8">
        <v>40086</v>
      </c>
      <c r="X63" s="5">
        <v>8.1</v>
      </c>
      <c r="Y63" s="8">
        <v>38383</v>
      </c>
      <c r="Z63" s="5">
        <v>13.5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94.8</v>
      </c>
      <c r="EA63" s="8">
        <v>38383</v>
      </c>
      <c r="EB63" s="5">
        <v>100.53100000000001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</v>
      </c>
      <c r="W64" s="8">
        <v>40117</v>
      </c>
      <c r="X64" s="5">
        <v>0</v>
      </c>
      <c r="Y64" s="8">
        <v>38411</v>
      </c>
      <c r="Z64" s="5">
        <v>21.1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95.4</v>
      </c>
      <c r="EA64" s="8">
        <v>38411</v>
      </c>
      <c r="EB64" s="5">
        <v>100.4693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-5.4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95.1</v>
      </c>
      <c r="EA65" s="8">
        <v>38442</v>
      </c>
      <c r="EB65" s="5">
        <v>100.39149999999999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-2.2000000000000002</v>
      </c>
      <c r="W66" s="8">
        <v>40178</v>
      </c>
      <c r="X66" s="5">
        <v>7</v>
      </c>
      <c r="Y66" s="8">
        <v>38472</v>
      </c>
      <c r="Z66" s="5">
        <v>25.2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95.7</v>
      </c>
      <c r="EA66" s="8">
        <v>38472</v>
      </c>
      <c r="EB66" s="5">
        <v>100.334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-7.5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2.97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95.6</v>
      </c>
      <c r="EA67" s="8">
        <v>38503</v>
      </c>
      <c r="EB67" s="5">
        <v>100.32259999999999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-1.3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96.4</v>
      </c>
      <c r="EA68" s="8">
        <v>38533</v>
      </c>
      <c r="EB68" s="5">
        <v>100.3553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3.1</v>
      </c>
      <c r="W69" s="8">
        <v>40268</v>
      </c>
      <c r="X69" s="5">
        <v>26.5</v>
      </c>
      <c r="Y69" s="8">
        <v>38564</v>
      </c>
      <c r="Z69" s="5">
        <v>8.1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3.87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96.5</v>
      </c>
      <c r="EA69" s="8">
        <v>38564</v>
      </c>
      <c r="EB69" s="5">
        <v>100.4074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24.6</v>
      </c>
      <c r="S70" s="8">
        <v>39141</v>
      </c>
      <c r="T70" s="5">
        <v>15</v>
      </c>
      <c r="U70" s="8">
        <v>40209</v>
      </c>
      <c r="V70" s="5">
        <v>5.9</v>
      </c>
      <c r="W70" s="8">
        <v>40298</v>
      </c>
      <c r="X70" s="5">
        <v>10.6</v>
      </c>
      <c r="Y70" s="8">
        <v>38595</v>
      </c>
      <c r="Z70" s="5">
        <v>11.2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4.08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97.2</v>
      </c>
      <c r="EA70" s="8">
        <v>38595</v>
      </c>
      <c r="EB70" s="5">
        <v>100.48220000000001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13.4</v>
      </c>
      <c r="S71" s="8">
        <v>39172</v>
      </c>
      <c r="T71" s="5">
        <v>10</v>
      </c>
      <c r="U71" s="8">
        <v>40237</v>
      </c>
      <c r="V71" s="5">
        <v>-4.5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2.42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97</v>
      </c>
      <c r="EA71" s="8">
        <v>38625</v>
      </c>
      <c r="EB71" s="5">
        <v>100.5925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6.2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97.2</v>
      </c>
      <c r="EA72" s="8">
        <v>38656</v>
      </c>
      <c r="EB72" s="5">
        <v>100.748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24.1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97.7</v>
      </c>
      <c r="EA73" s="8">
        <v>38686</v>
      </c>
      <c r="EB73" s="5">
        <v>100.9333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12.8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97.9</v>
      </c>
      <c r="EA74" s="8">
        <v>38717</v>
      </c>
      <c r="EB74" s="5">
        <v>101.10850000000001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26.1</v>
      </c>
      <c r="S75" s="8">
        <v>39294</v>
      </c>
      <c r="T75" s="5">
        <v>7</v>
      </c>
      <c r="U75" s="8">
        <v>40359</v>
      </c>
      <c r="V75" s="5">
        <v>0.7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5.0599999999999996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98.5</v>
      </c>
      <c r="EA75" s="8">
        <v>38748</v>
      </c>
      <c r="EB75" s="5">
        <v>101.2432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-16.5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3.92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98.6</v>
      </c>
      <c r="EA76" s="8">
        <v>38776</v>
      </c>
      <c r="EB76" s="5">
        <v>101.328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-8.5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3.73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98.9</v>
      </c>
      <c r="EA77" s="8">
        <v>38807</v>
      </c>
      <c r="EB77" s="5">
        <v>101.357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-13.1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3.03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98.5</v>
      </c>
      <c r="EA78" s="8">
        <v>38837</v>
      </c>
      <c r="EB78" s="5">
        <v>101.3271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3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2.5099999999999998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98.1</v>
      </c>
      <c r="EA79" s="8">
        <v>38868</v>
      </c>
      <c r="EB79" s="5">
        <v>101.2628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97.9</v>
      </c>
      <c r="EA80" s="8">
        <v>38898</v>
      </c>
      <c r="EB80" s="5">
        <v>101.2034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97.6</v>
      </c>
      <c r="EA81" s="8">
        <v>38929</v>
      </c>
      <c r="EB81" s="5">
        <v>101.16849999999999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-7.1</v>
      </c>
      <c r="S82" s="8">
        <v>39507</v>
      </c>
      <c r="T82" s="5">
        <v>2</v>
      </c>
      <c r="U82" s="8">
        <v>40574</v>
      </c>
      <c r="V82" s="5">
        <v>7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2.16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97.4</v>
      </c>
      <c r="EA82" s="8">
        <v>38960</v>
      </c>
      <c r="EB82" s="5">
        <v>101.1795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14.1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97.4</v>
      </c>
      <c r="EA83" s="8">
        <v>38990</v>
      </c>
      <c r="EB83" s="5">
        <v>101.24290000000001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8.5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97.3</v>
      </c>
      <c r="EA84" s="8">
        <v>39021</v>
      </c>
      <c r="EB84" s="5">
        <v>101.3383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-3.8</v>
      </c>
      <c r="S85" s="8">
        <v>39599</v>
      </c>
      <c r="T85" s="5">
        <v>0</v>
      </c>
      <c r="U85" s="8">
        <v>40663</v>
      </c>
      <c r="V85" s="5">
        <v>10.3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2.41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97.1</v>
      </c>
      <c r="EA85" s="8">
        <v>39051</v>
      </c>
      <c r="EB85" s="5">
        <v>101.4525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-0.4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3.63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97.5</v>
      </c>
      <c r="EA86" s="8">
        <v>39082</v>
      </c>
      <c r="EB86" s="5">
        <v>101.57559999999999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-5.3</v>
      </c>
      <c r="S87" s="8">
        <v>39660</v>
      </c>
      <c r="T87" s="5">
        <v>8</v>
      </c>
      <c r="U87" s="8">
        <v>40724</v>
      </c>
      <c r="V87" s="5">
        <v>-19.3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1.97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97.2</v>
      </c>
      <c r="EA87" s="8">
        <v>39113</v>
      </c>
      <c r="EB87" s="5">
        <v>101.69580000000001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-2.5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2.72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97.2</v>
      </c>
      <c r="EA88" s="8">
        <v>39141</v>
      </c>
      <c r="EB88" s="5">
        <v>101.8138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-12.1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2.73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97.6</v>
      </c>
      <c r="EA89" s="8">
        <v>39172</v>
      </c>
      <c r="EB89" s="5">
        <v>101.9362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-15.4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97.3</v>
      </c>
      <c r="EA90" s="8">
        <v>39202</v>
      </c>
      <c r="EB90" s="5">
        <v>102.0523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1.4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2.56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97.3</v>
      </c>
      <c r="EA91" s="8">
        <v>39233</v>
      </c>
      <c r="EB91" s="5">
        <v>102.14060000000001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3.3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97.1</v>
      </c>
      <c r="EA92" s="8">
        <v>39263</v>
      </c>
      <c r="EB92" s="5">
        <v>102.18680000000001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-1.3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1.79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96.9</v>
      </c>
      <c r="EA93" s="8">
        <v>39294</v>
      </c>
      <c r="EB93" s="5">
        <v>102.1743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-34.1</v>
      </c>
      <c r="S94" s="8">
        <v>39872</v>
      </c>
      <c r="T94" s="5">
        <v>-22</v>
      </c>
      <c r="U94" s="8">
        <v>40939</v>
      </c>
      <c r="V94" s="5">
        <v>13.1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1.25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96.5</v>
      </c>
      <c r="EA94" s="8">
        <v>39325</v>
      </c>
      <c r="EB94" s="5">
        <v>102.1002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15.3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95.9</v>
      </c>
      <c r="EA95" s="8">
        <v>39355</v>
      </c>
      <c r="EB95" s="5">
        <v>101.9922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-19.399999999999999</v>
      </c>
      <c r="S96" s="8">
        <v>39933</v>
      </c>
      <c r="T96" s="5">
        <v>-16</v>
      </c>
      <c r="U96" s="8">
        <v>40999</v>
      </c>
      <c r="V96" s="5">
        <v>8.8000000000000007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1.6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95.5</v>
      </c>
      <c r="EA96" s="8">
        <v>39386</v>
      </c>
      <c r="EB96" s="5">
        <v>101.87130000000001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-5.9</v>
      </c>
      <c r="S97" s="8">
        <v>39964</v>
      </c>
      <c r="T97" s="5">
        <v>-9</v>
      </c>
      <c r="U97" s="8">
        <v>41029</v>
      </c>
      <c r="V97" s="5">
        <v>-6</v>
      </c>
      <c r="W97" s="8">
        <v>41121</v>
      </c>
      <c r="X97" s="5">
        <v>8.9</v>
      </c>
      <c r="Y97" s="8">
        <v>39416</v>
      </c>
      <c r="Z97" s="5">
        <v>6.7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1.46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94.7</v>
      </c>
      <c r="EA97" s="8">
        <v>39416</v>
      </c>
      <c r="EB97" s="5">
        <v>101.74290000000001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-1.4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93.8</v>
      </c>
      <c r="EA98" s="8">
        <v>39447</v>
      </c>
      <c r="EB98" s="5">
        <v>101.6189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2.1</v>
      </c>
      <c r="W99" s="8">
        <v>41182</v>
      </c>
      <c r="X99" s="5">
        <v>9.9</v>
      </c>
      <c r="Y99" s="8">
        <v>39478</v>
      </c>
      <c r="Z99" s="5">
        <v>-18.399999999999999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92.7</v>
      </c>
      <c r="EA99" s="8">
        <v>39478</v>
      </c>
      <c r="EB99" s="5">
        <v>101.4898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12.6</v>
      </c>
      <c r="S100" s="8">
        <v>40056</v>
      </c>
      <c r="T100" s="5">
        <v>-5</v>
      </c>
      <c r="U100" s="8">
        <v>41121</v>
      </c>
      <c r="V100" s="5">
        <v>-17.8</v>
      </c>
      <c r="W100" s="8">
        <v>41213</v>
      </c>
      <c r="X100" s="5">
        <v>7.1</v>
      </c>
      <c r="Y100" s="8">
        <v>39507</v>
      </c>
      <c r="Z100" s="5">
        <v>-20.3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91.6</v>
      </c>
      <c r="EA100" s="8">
        <v>39507</v>
      </c>
      <c r="EB100" s="5">
        <v>101.34350000000001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20.9</v>
      </c>
      <c r="S101" s="8">
        <v>40086</v>
      </c>
      <c r="T101" s="5">
        <v>2</v>
      </c>
      <c r="U101" s="8">
        <v>41152</v>
      </c>
      <c r="V101" s="5">
        <v>-5.2</v>
      </c>
      <c r="W101" s="8">
        <v>41243</v>
      </c>
      <c r="X101" s="5">
        <v>4.9000000000000004</v>
      </c>
      <c r="Y101" s="8">
        <v>39538</v>
      </c>
      <c r="Z101" s="5">
        <v>-14.7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90.3</v>
      </c>
      <c r="EA101" s="8">
        <v>39538</v>
      </c>
      <c r="EB101" s="5">
        <v>101.1819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32.9</v>
      </c>
      <c r="S102" s="8">
        <v>40117</v>
      </c>
      <c r="T102" s="5">
        <v>3</v>
      </c>
      <c r="U102" s="8">
        <v>41182</v>
      </c>
      <c r="V102" s="5">
        <v>-6.4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7.0000000000000007E-2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89.8</v>
      </c>
      <c r="EA102" s="8">
        <v>39568</v>
      </c>
      <c r="EB102" s="5">
        <v>100.98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25.7</v>
      </c>
      <c r="S103" s="8">
        <v>40147</v>
      </c>
      <c r="T103" s="5">
        <v>6</v>
      </c>
      <c r="U103" s="8">
        <v>41213</v>
      </c>
      <c r="V103" s="5">
        <v>-3.2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-0.39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89</v>
      </c>
      <c r="EA103" s="8">
        <v>39599</v>
      </c>
      <c r="EB103" s="5">
        <v>100.70359999999999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-8.4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-1.24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88.6</v>
      </c>
      <c r="EA104" s="8">
        <v>39629</v>
      </c>
      <c r="EB104" s="5">
        <v>100.3133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15.2</v>
      </c>
      <c r="S105" s="8">
        <v>40209</v>
      </c>
      <c r="T105" s="5">
        <v>5</v>
      </c>
      <c r="U105" s="8">
        <v>41274</v>
      </c>
      <c r="V105" s="5">
        <v>2.1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-1.62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86.6</v>
      </c>
      <c r="EA105" s="8">
        <v>39660</v>
      </c>
      <c r="EB105" s="5">
        <v>99.774600000000007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21.6</v>
      </c>
      <c r="S106" s="8">
        <v>40237</v>
      </c>
      <c r="T106" s="5">
        <v>5</v>
      </c>
      <c r="U106" s="8">
        <v>41305</v>
      </c>
      <c r="V106" s="5">
        <v>4.8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-1.1499999999999999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85.6</v>
      </c>
      <c r="EA106" s="8">
        <v>39691</v>
      </c>
      <c r="EB106" s="5">
        <v>99.073099999999997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1.9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-3.69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83.9</v>
      </c>
      <c r="EA107" s="8">
        <v>39721</v>
      </c>
      <c r="EB107" s="5">
        <v>98.2239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27.3</v>
      </c>
      <c r="S108" s="8">
        <v>40298</v>
      </c>
      <c r="T108" s="5">
        <v>8</v>
      </c>
      <c r="U108" s="8">
        <v>41364</v>
      </c>
      <c r="V108" s="5">
        <v>8.6999999999999993</v>
      </c>
      <c r="W108" s="8">
        <v>41455</v>
      </c>
      <c r="X108" s="5">
        <v>23.9</v>
      </c>
      <c r="Y108" s="8">
        <v>39752</v>
      </c>
      <c r="Z108" s="5">
        <v>-37.5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-6.36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81.2</v>
      </c>
      <c r="EA108" s="8">
        <v>39752</v>
      </c>
      <c r="EB108" s="5">
        <v>97.290700000000001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18.3</v>
      </c>
      <c r="S109" s="8">
        <v>40329</v>
      </c>
      <c r="T109" s="5">
        <v>5</v>
      </c>
      <c r="U109" s="8">
        <v>41394</v>
      </c>
      <c r="V109" s="5">
        <v>-15.9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-10.31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79.099999999999994</v>
      </c>
      <c r="EA109" s="8">
        <v>39782</v>
      </c>
      <c r="EB109" s="5">
        <v>96.396900000000002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19.899999999999999</v>
      </c>
      <c r="S110" s="8">
        <v>40359</v>
      </c>
      <c r="T110" s="5">
        <v>1</v>
      </c>
      <c r="U110" s="8">
        <v>41425</v>
      </c>
      <c r="V110" s="5">
        <v>-5.9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-10.96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76.900000000000006</v>
      </c>
      <c r="EA110" s="8">
        <v>39813</v>
      </c>
      <c r="EB110" s="5">
        <v>95.644599999999997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5.2</v>
      </c>
      <c r="S111" s="8">
        <v>40390</v>
      </c>
      <c r="T111" s="5">
        <v>7</v>
      </c>
      <c r="U111" s="8">
        <v>41455</v>
      </c>
      <c r="V111" s="5">
        <v>6.5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-9.32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75.400000000000006</v>
      </c>
      <c r="EA111" s="8">
        <v>39844</v>
      </c>
      <c r="EB111" s="5">
        <v>95.098100000000002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3.3</v>
      </c>
      <c r="W112" s="8">
        <v>41578</v>
      </c>
      <c r="X112" s="5">
        <v>12.2</v>
      </c>
      <c r="Y112" s="8">
        <v>39872</v>
      </c>
      <c r="Z112" s="5">
        <v>-39.6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-8.67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74.400000000000006</v>
      </c>
      <c r="EA112" s="8">
        <v>39872</v>
      </c>
      <c r="EB112" s="5">
        <v>94.795299999999997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9.8000000000000007</v>
      </c>
      <c r="S113" s="8">
        <v>40451</v>
      </c>
      <c r="T113" s="5">
        <v>6</v>
      </c>
      <c r="U113" s="8">
        <v>41517</v>
      </c>
      <c r="V113" s="5">
        <v>5.3</v>
      </c>
      <c r="W113" s="8">
        <v>41608</v>
      </c>
      <c r="X113" s="5">
        <v>21.8</v>
      </c>
      <c r="Y113" s="8">
        <v>39903</v>
      </c>
      <c r="Z113" s="5">
        <v>-34.4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-8.6999999999999993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73.2</v>
      </c>
      <c r="EA113" s="8">
        <v>39903</v>
      </c>
      <c r="EB113" s="5">
        <v>94.753399999999999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15.1</v>
      </c>
      <c r="S114" s="8">
        <v>40482</v>
      </c>
      <c r="T114" s="5">
        <v>5</v>
      </c>
      <c r="U114" s="8">
        <v>41547</v>
      </c>
      <c r="V114" s="5">
        <v>12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-4.22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73.3</v>
      </c>
      <c r="EA114" s="8">
        <v>39933</v>
      </c>
      <c r="EB114" s="5">
        <v>94.962000000000003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-7.5</v>
      </c>
      <c r="S115" s="8">
        <v>40512</v>
      </c>
      <c r="T115" s="5">
        <v>13</v>
      </c>
      <c r="U115" s="8">
        <v>41578</v>
      </c>
      <c r="V115" s="5">
        <v>1.9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-1.31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73.7</v>
      </c>
      <c r="EA115" s="8">
        <v>39964</v>
      </c>
      <c r="EB115" s="5">
        <v>95.352099999999993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11.8</v>
      </c>
      <c r="S116" s="8">
        <v>40543</v>
      </c>
      <c r="T116" s="5">
        <v>18</v>
      </c>
      <c r="U116" s="8">
        <v>41608</v>
      </c>
      <c r="V116" s="5">
        <v>0.5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0.01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74.3</v>
      </c>
      <c r="EA116" s="8">
        <v>39994</v>
      </c>
      <c r="EB116" s="5">
        <v>95.852199999999996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9.8000000000000007</v>
      </c>
      <c r="S117" s="8">
        <v>40574</v>
      </c>
      <c r="T117" s="5">
        <v>6</v>
      </c>
      <c r="U117" s="8">
        <v>41639</v>
      </c>
      <c r="V117" s="5">
        <v>3.2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1.85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74.7</v>
      </c>
      <c r="EA117" s="8">
        <v>40025</v>
      </c>
      <c r="EB117" s="5">
        <v>96.399199999999993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12.2</v>
      </c>
      <c r="S118" s="8">
        <v>40602</v>
      </c>
      <c r="T118" s="5">
        <v>16</v>
      </c>
      <c r="U118" s="8">
        <v>41670</v>
      </c>
      <c r="V118" s="5">
        <v>4</v>
      </c>
      <c r="W118" s="8">
        <v>41759</v>
      </c>
      <c r="X118" s="5">
        <v>18.7</v>
      </c>
      <c r="Y118" s="8">
        <v>40056</v>
      </c>
      <c r="Z118" s="5">
        <v>8.9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2.4900000000000002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75.400000000000006</v>
      </c>
      <c r="EA118" s="8">
        <v>40056</v>
      </c>
      <c r="EB118" s="5">
        <v>96.952299999999994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-0.2</v>
      </c>
      <c r="W119" s="8">
        <v>41790</v>
      </c>
      <c r="X119" s="5">
        <v>25</v>
      </c>
      <c r="Y119" s="8">
        <v>40086</v>
      </c>
      <c r="Z119" s="5">
        <v>15.2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2.75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76.099999999999994</v>
      </c>
      <c r="EA119" s="8">
        <v>40086</v>
      </c>
      <c r="EB119" s="5">
        <v>97.481499999999997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</v>
      </c>
      <c r="S120" s="8">
        <v>40663</v>
      </c>
      <c r="T120" s="5">
        <v>13</v>
      </c>
      <c r="U120" s="8">
        <v>41729</v>
      </c>
      <c r="V120" s="5">
        <v>6.6</v>
      </c>
      <c r="W120" s="8">
        <v>41820</v>
      </c>
      <c r="X120" s="5">
        <v>17.899999999999999</v>
      </c>
      <c r="Y120" s="8">
        <v>40117</v>
      </c>
      <c r="Z120" s="5">
        <v>12.6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2.67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76.400000000000006</v>
      </c>
      <c r="EA120" s="8">
        <v>40117</v>
      </c>
      <c r="EB120" s="5">
        <v>97.971500000000006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10.4</v>
      </c>
      <c r="S121" s="8">
        <v>40694</v>
      </c>
      <c r="T121" s="5">
        <v>0</v>
      </c>
      <c r="U121" s="8">
        <v>41759</v>
      </c>
      <c r="V121" s="5">
        <v>14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3.72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77.2</v>
      </c>
      <c r="EA121" s="8">
        <v>40147</v>
      </c>
      <c r="EB121" s="5">
        <v>98.421700000000001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13.6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2.33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78</v>
      </c>
      <c r="EA122" s="8">
        <v>40178</v>
      </c>
      <c r="EB122" s="5">
        <v>98.835400000000007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-6.3</v>
      </c>
      <c r="S123" s="8">
        <v>40755</v>
      </c>
      <c r="T123" s="5">
        <v>4</v>
      </c>
      <c r="U123" s="8">
        <v>41820</v>
      </c>
      <c r="V123" s="5">
        <v>12.4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2.61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78.5</v>
      </c>
      <c r="EA123" s="8">
        <v>40209</v>
      </c>
      <c r="EB123" s="5">
        <v>99.192300000000003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11.9</v>
      </c>
      <c r="W124" s="8">
        <v>41943</v>
      </c>
      <c r="X124" s="5">
        <v>24.2</v>
      </c>
      <c r="Y124" s="8">
        <v>40237</v>
      </c>
      <c r="Z124" s="5">
        <v>14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78.5</v>
      </c>
      <c r="EA124" s="8">
        <v>40237</v>
      </c>
      <c r="EB124" s="5">
        <v>99.456999999999994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-4.4000000000000004</v>
      </c>
      <c r="S125" s="8">
        <v>40816</v>
      </c>
      <c r="T125" s="5">
        <v>7</v>
      </c>
      <c r="U125" s="8">
        <v>41882</v>
      </c>
      <c r="V125" s="5">
        <v>6.8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4.62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79.900000000000006</v>
      </c>
      <c r="EA125" s="8">
        <v>40268</v>
      </c>
      <c r="EB125" s="5">
        <v>99.633499999999998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10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5.42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80.2</v>
      </c>
      <c r="EA126" s="8">
        <v>40298</v>
      </c>
      <c r="EB126" s="5">
        <v>99.704800000000006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4.8</v>
      </c>
      <c r="S127" s="8">
        <v>40877</v>
      </c>
      <c r="T127" s="5">
        <v>6</v>
      </c>
      <c r="U127" s="8">
        <v>41943</v>
      </c>
      <c r="V127" s="5">
        <v>8.9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3.89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80.5</v>
      </c>
      <c r="EA127" s="8">
        <v>40329</v>
      </c>
      <c r="EB127" s="5">
        <v>99.681399999999996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11.6</v>
      </c>
      <c r="S128" s="8">
        <v>40908</v>
      </c>
      <c r="T128" s="5">
        <v>0</v>
      </c>
      <c r="U128" s="8">
        <v>41973</v>
      </c>
      <c r="V128" s="5">
        <v>9.1999999999999993</v>
      </c>
      <c r="W128" s="8">
        <v>42063</v>
      </c>
      <c r="X128" s="5">
        <v>15.2</v>
      </c>
      <c r="Y128" s="8">
        <v>40359</v>
      </c>
      <c r="Z128" s="5">
        <v>15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2.71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80.599999999999994</v>
      </c>
      <c r="EA128" s="8">
        <v>40359</v>
      </c>
      <c r="EB128" s="5">
        <v>99.603499999999997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11.7</v>
      </c>
      <c r="S129" s="8">
        <v>40939</v>
      </c>
      <c r="T129" s="5">
        <v>7</v>
      </c>
      <c r="U129" s="8">
        <v>42004</v>
      </c>
      <c r="V129" s="5">
        <v>2.9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1.75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80.7</v>
      </c>
      <c r="EA129" s="8">
        <v>40390</v>
      </c>
      <c r="EB129" s="5">
        <v>99.5364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17.600000000000001</v>
      </c>
      <c r="S130" s="8">
        <v>40968</v>
      </c>
      <c r="T130" s="5">
        <v>13</v>
      </c>
      <c r="U130" s="8">
        <v>42035</v>
      </c>
      <c r="V130" s="5">
        <v>-5.4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2.0499999999999998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81</v>
      </c>
      <c r="EA130" s="8">
        <v>40421</v>
      </c>
      <c r="EB130" s="5">
        <v>99.530600000000007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-13.8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81.400000000000006</v>
      </c>
      <c r="EA131" s="8">
        <v>40451</v>
      </c>
      <c r="EB131" s="5">
        <v>99.598200000000006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7.4</v>
      </c>
      <c r="S132" s="8">
        <v>41029</v>
      </c>
      <c r="T132" s="5">
        <v>4</v>
      </c>
      <c r="U132" s="8">
        <v>42094</v>
      </c>
      <c r="V132" s="5">
        <v>-18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3.04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81.400000000000006</v>
      </c>
      <c r="EA132" s="8">
        <v>40482</v>
      </c>
      <c r="EB132" s="5">
        <v>99.727099999999993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15.2</v>
      </c>
      <c r="S133" s="8">
        <v>41060</v>
      </c>
      <c r="T133" s="5">
        <v>8</v>
      </c>
      <c r="U133" s="8">
        <v>42124</v>
      </c>
      <c r="V133" s="5">
        <v>-16.399999999999999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3.18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82.1</v>
      </c>
      <c r="EA133" s="8">
        <v>40512</v>
      </c>
      <c r="EB133" s="5">
        <v>99.907899999999998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1.7</v>
      </c>
      <c r="S134" s="8">
        <v>41090</v>
      </c>
      <c r="T134" s="5">
        <v>4</v>
      </c>
      <c r="U134" s="8">
        <v>42155</v>
      </c>
      <c r="V134" s="5">
        <v>-17.8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4.63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83.1</v>
      </c>
      <c r="EA134" s="8">
        <v>40543</v>
      </c>
      <c r="EB134" s="5">
        <v>100.101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2.6</v>
      </c>
      <c r="S135" s="8">
        <v>41121</v>
      </c>
      <c r="T135" s="5">
        <v>4</v>
      </c>
      <c r="U135" s="8">
        <v>42185</v>
      </c>
      <c r="V135" s="5">
        <v>-6.4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3.89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83.3</v>
      </c>
      <c r="EA135" s="8">
        <v>40574</v>
      </c>
      <c r="EB135" s="5">
        <v>100.2654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-2.8</v>
      </c>
      <c r="S136" s="8">
        <v>41152</v>
      </c>
      <c r="T136" s="5">
        <v>6</v>
      </c>
      <c r="U136" s="8">
        <v>42216</v>
      </c>
      <c r="V136" s="5">
        <v>-4.4000000000000004</v>
      </c>
      <c r="W136" s="8">
        <v>42308</v>
      </c>
      <c r="X136" s="5">
        <v>15.1</v>
      </c>
      <c r="Y136" s="8">
        <v>40602</v>
      </c>
      <c r="Z136" s="5">
        <v>28.8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3.44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83.9</v>
      </c>
      <c r="EA136" s="8">
        <v>40602</v>
      </c>
      <c r="EB136" s="5">
        <v>100.36539999999999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-7</v>
      </c>
      <c r="S137" s="8">
        <v>41182</v>
      </c>
      <c r="T137" s="5">
        <v>2</v>
      </c>
      <c r="U137" s="8">
        <v>42247</v>
      </c>
      <c r="V137" s="5">
        <v>-16.600000000000001</v>
      </c>
      <c r="W137" s="8">
        <v>42338</v>
      </c>
      <c r="X137" s="5">
        <v>18.600000000000001</v>
      </c>
      <c r="Y137" s="8">
        <v>40633</v>
      </c>
      <c r="Z137" s="5">
        <v>36.5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84.8</v>
      </c>
      <c r="EA137" s="8">
        <v>40633</v>
      </c>
      <c r="EB137" s="5">
        <v>100.36499999999999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-9.9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3.02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84.9</v>
      </c>
      <c r="EA138" s="8">
        <v>40663</v>
      </c>
      <c r="EB138" s="5">
        <v>100.2612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-0.9</v>
      </c>
      <c r="S139" s="8">
        <v>41243</v>
      </c>
      <c r="T139" s="5">
        <v>-5</v>
      </c>
      <c r="U139" s="8">
        <v>42308</v>
      </c>
      <c r="V139" s="5">
        <v>-14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1.87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85.5</v>
      </c>
      <c r="EA139" s="8">
        <v>40694</v>
      </c>
      <c r="EB139" s="5">
        <v>100.0656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-5.0999999999999996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2.29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85.6</v>
      </c>
      <c r="EA140" s="8">
        <v>40724</v>
      </c>
      <c r="EB140" s="5">
        <v>99.800799999999995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-7.3</v>
      </c>
      <c r="S141" s="8">
        <v>41305</v>
      </c>
      <c r="T141" s="5">
        <v>-1</v>
      </c>
      <c r="U141" s="8">
        <v>42369</v>
      </c>
      <c r="V141" s="5">
        <v>-21.8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2.54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86</v>
      </c>
      <c r="EA141" s="8">
        <v>40755</v>
      </c>
      <c r="EB141" s="5">
        <v>99.516199999999998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9.4</v>
      </c>
      <c r="S142" s="8">
        <v>41333</v>
      </c>
      <c r="T142" s="5">
        <v>-7</v>
      </c>
      <c r="U142" s="8">
        <v>42400</v>
      </c>
      <c r="V142" s="5">
        <v>-36.6</v>
      </c>
      <c r="W142" s="8">
        <v>42490</v>
      </c>
      <c r="X142" s="5">
        <v>28.6</v>
      </c>
      <c r="Y142" s="8">
        <v>40786</v>
      </c>
      <c r="Z142" s="5">
        <v>-19.600000000000001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1.76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85.4</v>
      </c>
      <c r="EA142" s="8">
        <v>40786</v>
      </c>
      <c r="EB142" s="5">
        <v>99.274900000000002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5</v>
      </c>
      <c r="S143" s="8">
        <v>41364</v>
      </c>
      <c r="T143" s="5">
        <v>-5</v>
      </c>
      <c r="U143" s="8">
        <v>42429</v>
      </c>
      <c r="V143" s="5">
        <v>-33.700000000000003</v>
      </c>
      <c r="W143" s="8">
        <v>42521</v>
      </c>
      <c r="X143" s="5">
        <v>17.8</v>
      </c>
      <c r="Y143" s="8">
        <v>40816</v>
      </c>
      <c r="Z143" s="5">
        <v>-10.6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1.93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85</v>
      </c>
      <c r="EA143" s="8">
        <v>40816</v>
      </c>
      <c r="EB143" s="5">
        <v>99.146500000000003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3.9</v>
      </c>
      <c r="S144" s="8">
        <v>41394</v>
      </c>
      <c r="T144" s="5">
        <v>-3</v>
      </c>
      <c r="U144" s="8">
        <v>42460</v>
      </c>
      <c r="V144" s="5">
        <v>-12.5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3.09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85.5</v>
      </c>
      <c r="EA144" s="8">
        <v>40847</v>
      </c>
      <c r="EB144" s="5">
        <v>99.162499999999994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0.1</v>
      </c>
      <c r="S145" s="8">
        <v>41425</v>
      </c>
      <c r="T145" s="5">
        <v>2</v>
      </c>
      <c r="U145" s="8">
        <v>42490</v>
      </c>
      <c r="V145" s="5">
        <v>-12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85.6</v>
      </c>
      <c r="EA145" s="8">
        <v>40877</v>
      </c>
      <c r="EB145" s="5">
        <v>99.303700000000006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4.7</v>
      </c>
      <c r="S146" s="8">
        <v>41455</v>
      </c>
      <c r="T146" s="5">
        <v>-4</v>
      </c>
      <c r="U146" s="8">
        <v>42521</v>
      </c>
      <c r="V146" s="5">
        <v>-17.100000000000001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3.95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86</v>
      </c>
      <c r="EA146" s="8">
        <v>40908</v>
      </c>
      <c r="EB146" s="5">
        <v>99.518600000000006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4.4000000000000004</v>
      </c>
      <c r="S147" s="8">
        <v>41486</v>
      </c>
      <c r="T147" s="5">
        <v>4</v>
      </c>
      <c r="U147" s="8">
        <v>42551</v>
      </c>
      <c r="V147" s="5">
        <v>-17.2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4.72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86.4</v>
      </c>
      <c r="EA147" s="8">
        <v>40939</v>
      </c>
      <c r="EB147" s="5">
        <v>99.734200000000001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9.4</v>
      </c>
      <c r="S148" s="8">
        <v>41517</v>
      </c>
      <c r="T148" s="5">
        <v>7</v>
      </c>
      <c r="U148" s="8">
        <v>42582</v>
      </c>
      <c r="V148" s="5">
        <v>1.2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4.3899999999999997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87.1</v>
      </c>
      <c r="EA148" s="8">
        <v>40968</v>
      </c>
      <c r="EB148" s="5">
        <v>99.885499999999993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7.4</v>
      </c>
      <c r="S149" s="8">
        <v>41547</v>
      </c>
      <c r="T149" s="5">
        <v>2</v>
      </c>
      <c r="U149" s="8">
        <v>42613</v>
      </c>
      <c r="V149" s="5">
        <v>-5.4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3.66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87.5</v>
      </c>
      <c r="EA149" s="8">
        <v>40999</v>
      </c>
      <c r="EB149" s="5">
        <v>99.944800000000001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3.5</v>
      </c>
      <c r="S150" s="8">
        <v>41578</v>
      </c>
      <c r="T150" s="5">
        <v>5</v>
      </c>
      <c r="U150" s="8">
        <v>42643</v>
      </c>
      <c r="V150" s="5">
        <v>-2.2999999999999998</v>
      </c>
      <c r="W150" s="8">
        <v>42735</v>
      </c>
      <c r="X150" s="5">
        <v>28.7</v>
      </c>
      <c r="Y150" s="8">
        <v>41029</v>
      </c>
      <c r="Z150" s="5">
        <v>5.6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2.73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87.4</v>
      </c>
      <c r="EA150" s="8">
        <v>41029</v>
      </c>
      <c r="EB150" s="5">
        <v>99.915800000000004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</v>
      </c>
      <c r="S151" s="8">
        <v>41608</v>
      </c>
      <c r="T151" s="5">
        <v>4</v>
      </c>
      <c r="U151" s="8">
        <v>42674</v>
      </c>
      <c r="V151" s="5">
        <v>-1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2.77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87.6</v>
      </c>
      <c r="EA151" s="8">
        <v>41060</v>
      </c>
      <c r="EB151" s="5">
        <v>99.822000000000003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3.1</v>
      </c>
      <c r="S152" s="8">
        <v>41639</v>
      </c>
      <c r="T152" s="5">
        <v>-3</v>
      </c>
      <c r="U152" s="8">
        <v>42704</v>
      </c>
      <c r="V152" s="5">
        <v>12.8</v>
      </c>
      <c r="W152" s="8">
        <v>42794</v>
      </c>
      <c r="X152" s="5">
        <v>28.2</v>
      </c>
      <c r="Y152" s="8">
        <v>41090</v>
      </c>
      <c r="Z152" s="5">
        <v>-12.6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1.45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87.2</v>
      </c>
      <c r="EA152" s="8">
        <v>41090</v>
      </c>
      <c r="EB152" s="5">
        <v>99.704099999999997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13.4</v>
      </c>
      <c r="S153" s="8">
        <v>41670</v>
      </c>
      <c r="T153" s="5">
        <v>4</v>
      </c>
      <c r="U153" s="8">
        <v>42735</v>
      </c>
      <c r="V153" s="5">
        <v>17.8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1.1499999999999999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87.3</v>
      </c>
      <c r="EA153" s="8">
        <v>41121</v>
      </c>
      <c r="EB153" s="5">
        <v>99.613100000000003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7.1</v>
      </c>
      <c r="S154" s="8">
        <v>41698</v>
      </c>
      <c r="T154" s="5">
        <v>5</v>
      </c>
      <c r="U154" s="8">
        <v>42766</v>
      </c>
      <c r="V154" s="5">
        <v>21.6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1.25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</v>
      </c>
      <c r="EA154" s="8">
        <v>41152</v>
      </c>
      <c r="EB154" s="5">
        <v>99.575900000000004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2.9</v>
      </c>
      <c r="S155" s="8">
        <v>41729</v>
      </c>
      <c r="T155" s="5">
        <v>9</v>
      </c>
      <c r="U155" s="8">
        <v>42794</v>
      </c>
      <c r="V155" s="5">
        <v>22.5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2.68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87.5</v>
      </c>
      <c r="EA155" s="8">
        <v>41182</v>
      </c>
      <c r="EB155" s="5">
        <v>99.607399999999998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3.4</v>
      </c>
      <c r="S156" s="8">
        <v>41759</v>
      </c>
      <c r="T156" s="5">
        <v>7</v>
      </c>
      <c r="U156" s="8">
        <v>42825</v>
      </c>
      <c r="V156" s="5">
        <v>16.399999999999999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1.87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87.6</v>
      </c>
      <c r="EA156" s="8">
        <v>41213</v>
      </c>
      <c r="EB156" s="5">
        <v>99.6815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19.399999999999999</v>
      </c>
      <c r="S157" s="8">
        <v>41790</v>
      </c>
      <c r="T157" s="5">
        <v>11</v>
      </c>
      <c r="U157" s="8">
        <v>42855</v>
      </c>
      <c r="V157" s="5">
        <v>17.2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1.94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87.6</v>
      </c>
      <c r="EA157" s="8">
        <v>41243</v>
      </c>
      <c r="EB157" s="5">
        <v>99.780199999999994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16</v>
      </c>
      <c r="S158" s="8">
        <v>41820</v>
      </c>
      <c r="T158" s="5">
        <v>6</v>
      </c>
      <c r="U158" s="8">
        <v>42886</v>
      </c>
      <c r="V158" s="5">
        <v>19.899999999999999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2.63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87.8</v>
      </c>
      <c r="EA158" s="8">
        <v>41274</v>
      </c>
      <c r="EB158" s="5">
        <v>99.905000000000001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19.8</v>
      </c>
      <c r="S159" s="8">
        <v>41851</v>
      </c>
      <c r="T159" s="5">
        <v>8</v>
      </c>
      <c r="U159" s="8">
        <v>42916</v>
      </c>
      <c r="V159" s="5">
        <v>15.3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2.62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88.3</v>
      </c>
      <c r="EA159" s="8">
        <v>41305</v>
      </c>
      <c r="EB159" s="5">
        <v>100.04949999999999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15.7</v>
      </c>
      <c r="S160" s="8">
        <v>41882</v>
      </c>
      <c r="T160" s="5">
        <v>5</v>
      </c>
      <c r="U160" s="8">
        <v>42947</v>
      </c>
      <c r="V160" s="5">
        <v>17.600000000000001</v>
      </c>
      <c r="W160" s="8">
        <v>43039</v>
      </c>
      <c r="X160" s="5">
        <v>22.9</v>
      </c>
      <c r="Y160" s="8">
        <v>41333</v>
      </c>
      <c r="Z160" s="5">
        <v>-5.5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3.52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88.7</v>
      </c>
      <c r="EA160" s="8">
        <v>41333</v>
      </c>
      <c r="EB160" s="5">
        <v>100.1974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28.9</v>
      </c>
      <c r="S161" s="8">
        <v>41912</v>
      </c>
      <c r="T161" s="5">
        <v>6</v>
      </c>
      <c r="U161" s="8">
        <v>42978</v>
      </c>
      <c r="V161" s="5">
        <v>16.7</v>
      </c>
      <c r="W161" s="8">
        <v>43069</v>
      </c>
      <c r="X161" s="5">
        <v>20.2</v>
      </c>
      <c r="Y161" s="8">
        <v>41364</v>
      </c>
      <c r="Z161" s="5">
        <v>2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2.0699999999999998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88.6</v>
      </c>
      <c r="EA161" s="8">
        <v>41364</v>
      </c>
      <c r="EB161" s="5">
        <v>100.3218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6.1</v>
      </c>
      <c r="S162" s="8">
        <v>41943</v>
      </c>
      <c r="T162" s="5">
        <v>2</v>
      </c>
      <c r="U162" s="8">
        <v>43008</v>
      </c>
      <c r="V162" s="5">
        <v>21.5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1.69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89.1</v>
      </c>
      <c r="EA162" s="8">
        <v>41394</v>
      </c>
      <c r="EB162" s="5">
        <v>100.43770000000001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11.7</v>
      </c>
      <c r="S163" s="8">
        <v>41973</v>
      </c>
      <c r="T163" s="5">
        <v>5</v>
      </c>
      <c r="U163" s="8">
        <v>43039</v>
      </c>
      <c r="V163" s="5">
        <v>27.3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2.97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89.4</v>
      </c>
      <c r="EA163" s="8">
        <v>41425</v>
      </c>
      <c r="EB163" s="5">
        <v>100.5518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20.100000000000001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2.67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89.5</v>
      </c>
      <c r="EA164" s="8">
        <v>41455</v>
      </c>
      <c r="EB164" s="5">
        <v>100.6414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13.4</v>
      </c>
      <c r="S165" s="8">
        <v>42035</v>
      </c>
      <c r="T165" s="5">
        <v>2</v>
      </c>
      <c r="U165" s="8">
        <v>43100</v>
      </c>
      <c r="V165" s="5">
        <v>30.9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2.37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89.8</v>
      </c>
      <c r="EA165" s="8">
        <v>41486</v>
      </c>
      <c r="EB165" s="5">
        <v>100.69499999999999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10.5</v>
      </c>
      <c r="S166" s="8">
        <v>42063</v>
      </c>
      <c r="T166" s="5">
        <v>1</v>
      </c>
      <c r="U166" s="8">
        <v>43131</v>
      </c>
      <c r="V166" s="5">
        <v>33.9</v>
      </c>
      <c r="W166" s="8">
        <v>43220</v>
      </c>
      <c r="X166" s="5">
        <v>29.5</v>
      </c>
      <c r="Y166" s="8">
        <v>41517</v>
      </c>
      <c r="Z166" s="5">
        <v>8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3.11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90.3</v>
      </c>
      <c r="EA166" s="8">
        <v>41517</v>
      </c>
      <c r="EB166" s="5">
        <v>100.72539999999999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4.4000000000000004</v>
      </c>
      <c r="S167" s="8">
        <v>42094</v>
      </c>
      <c r="T167" s="5">
        <v>-5</v>
      </c>
      <c r="U167" s="8">
        <v>43159</v>
      </c>
      <c r="V167" s="5">
        <v>36.5</v>
      </c>
      <c r="W167" s="8">
        <v>43251</v>
      </c>
      <c r="X167" s="5">
        <v>27.5</v>
      </c>
      <c r="Y167" s="8">
        <v>41547</v>
      </c>
      <c r="Z167" s="5">
        <v>20.6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2.7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</v>
      </c>
      <c r="EA167" s="8">
        <v>41547</v>
      </c>
      <c r="EB167" s="5">
        <v>100.7381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-0.7</v>
      </c>
      <c r="S168" s="8">
        <v>42124</v>
      </c>
      <c r="T168" s="5">
        <v>-6</v>
      </c>
      <c r="U168" s="8">
        <v>43190</v>
      </c>
      <c r="V168" s="5">
        <v>21.6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1.49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91.3</v>
      </c>
      <c r="EA168" s="8">
        <v>41578</v>
      </c>
      <c r="EB168" s="5">
        <v>100.7428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6.1</v>
      </c>
      <c r="S169" s="8">
        <v>42155</v>
      </c>
      <c r="T169" s="5">
        <v>-11</v>
      </c>
      <c r="U169" s="8">
        <v>43220</v>
      </c>
      <c r="V169" s="5">
        <v>21.2</v>
      </c>
      <c r="W169" s="8">
        <v>43312</v>
      </c>
      <c r="X169" s="5">
        <v>19</v>
      </c>
      <c r="Y169" s="8">
        <v>41608</v>
      </c>
      <c r="Z169" s="5">
        <v>4.7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3.69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2.1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92.1</v>
      </c>
      <c r="EA169" s="8">
        <v>41608</v>
      </c>
      <c r="EB169" s="5">
        <v>100.74769999999999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-4.2</v>
      </c>
      <c r="S170" s="8">
        <v>42185</v>
      </c>
      <c r="T170" s="5">
        <v>-9</v>
      </c>
      <c r="U170" s="8">
        <v>43251</v>
      </c>
      <c r="V170" s="5">
        <v>28.9</v>
      </c>
      <c r="W170" s="8">
        <v>43343</v>
      </c>
      <c r="X170" s="5">
        <v>21</v>
      </c>
      <c r="Y170" s="8">
        <v>41639</v>
      </c>
      <c r="Z170" s="5">
        <v>3.9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2.48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2.6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92.2</v>
      </c>
      <c r="EA170" s="8">
        <v>41639</v>
      </c>
      <c r="EB170" s="5">
        <v>100.7415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0.2</v>
      </c>
      <c r="S171" s="8">
        <v>42216</v>
      </c>
      <c r="T171" s="5">
        <v>-6</v>
      </c>
      <c r="U171" s="8">
        <v>43281</v>
      </c>
      <c r="V171" s="5">
        <v>37.4</v>
      </c>
      <c r="W171" s="8">
        <v>43373</v>
      </c>
      <c r="X171" s="5">
        <v>24.8</v>
      </c>
      <c r="Y171" s="8">
        <v>41670</v>
      </c>
      <c r="Z171" s="5">
        <v>15.4</v>
      </c>
      <c r="AA171" s="8">
        <v>41670</v>
      </c>
      <c r="AB171" s="5">
        <v>6</v>
      </c>
      <c r="AC171" s="8">
        <v>45657</v>
      </c>
      <c r="AD171" s="5">
        <v>0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2.46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3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92.4</v>
      </c>
      <c r="EA171" s="8">
        <v>41670</v>
      </c>
      <c r="EB171" s="5">
        <v>100.73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-14.2</v>
      </c>
      <c r="S172" s="8">
        <v>42247</v>
      </c>
      <c r="T172" s="5">
        <v>-6</v>
      </c>
      <c r="U172" s="8">
        <v>43312</v>
      </c>
      <c r="V172" s="5">
        <v>33.799999999999997</v>
      </c>
      <c r="W172" s="8">
        <v>43404</v>
      </c>
      <c r="X172" s="5">
        <v>30.7</v>
      </c>
      <c r="Y172" s="8">
        <v>41698</v>
      </c>
      <c r="Z172" s="5">
        <v>2</v>
      </c>
      <c r="AA172" s="8">
        <v>41698</v>
      </c>
      <c r="AB172" s="5">
        <v>-3</v>
      </c>
      <c r="AC172" s="8">
        <v>45688</v>
      </c>
      <c r="AD172" s="5">
        <v>-2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1.98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W172" s="8">
        <v>45657</v>
      </c>
      <c r="CX172" s="5">
        <v>3.3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93.1</v>
      </c>
      <c r="EA172" s="8">
        <v>41698</v>
      </c>
      <c r="EB172" s="5">
        <v>100.7479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-13.6</v>
      </c>
      <c r="S173" s="8">
        <v>42277</v>
      </c>
      <c r="T173" s="5">
        <v>-8</v>
      </c>
      <c r="U173" s="8">
        <v>43343</v>
      </c>
      <c r="V173" s="5">
        <v>30.7</v>
      </c>
      <c r="W173" s="8">
        <v>43434</v>
      </c>
      <c r="X173" s="5">
        <v>34.200000000000003</v>
      </c>
      <c r="Y173" s="8">
        <v>41729</v>
      </c>
      <c r="Z173" s="5">
        <v>12.6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3.93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</v>
      </c>
      <c r="EA173" s="8">
        <v>41729</v>
      </c>
      <c r="EB173" s="5">
        <v>100.7954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-14</v>
      </c>
      <c r="S174" s="8">
        <v>42308</v>
      </c>
      <c r="T174" s="5">
        <v>-4</v>
      </c>
      <c r="U174" s="8">
        <v>43373</v>
      </c>
      <c r="V174" s="5">
        <v>27.8</v>
      </c>
      <c r="W174" s="8">
        <v>43465</v>
      </c>
      <c r="X174" s="5">
        <v>24.7</v>
      </c>
      <c r="Y174" s="8">
        <v>41759</v>
      </c>
      <c r="Z174" s="5">
        <v>16.899999999999999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3.99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94.1</v>
      </c>
      <c r="EA174" s="8">
        <v>41759</v>
      </c>
      <c r="EB174" s="5">
        <v>100.8532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-10</v>
      </c>
      <c r="S175" s="8">
        <v>42338</v>
      </c>
      <c r="T175" s="5">
        <v>-2</v>
      </c>
      <c r="U175" s="8">
        <v>43404</v>
      </c>
      <c r="V175" s="5">
        <v>28.7</v>
      </c>
      <c r="W175" s="8">
        <v>43496</v>
      </c>
      <c r="X175" s="5">
        <v>16.8</v>
      </c>
      <c r="Y175" s="8">
        <v>41790</v>
      </c>
      <c r="Z175" s="5">
        <v>18.3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4.03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94.6</v>
      </c>
      <c r="EA175" s="8">
        <v>41790</v>
      </c>
      <c r="EB175" s="5">
        <v>100.9032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16.399999999999999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3.95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95.3</v>
      </c>
      <c r="EA176" s="8">
        <v>41820</v>
      </c>
      <c r="EB176" s="5">
        <v>100.9384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-15.6</v>
      </c>
      <c r="S177" s="8">
        <v>42400</v>
      </c>
      <c r="T177" s="5">
        <v>-8</v>
      </c>
      <c r="U177" s="8">
        <v>43465</v>
      </c>
      <c r="V177" s="5">
        <v>-7.2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103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95.9</v>
      </c>
      <c r="EA177" s="8">
        <v>41851</v>
      </c>
      <c r="EB177" s="5">
        <v>100.9542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-13.1</v>
      </c>
      <c r="S178" s="8">
        <v>42429</v>
      </c>
      <c r="T178" s="5">
        <v>-10</v>
      </c>
      <c r="U178" s="8">
        <v>43496</v>
      </c>
      <c r="V178" s="5">
        <v>-1.9</v>
      </c>
      <c r="W178" s="8">
        <v>43585</v>
      </c>
      <c r="X178" s="5">
        <v>21.3</v>
      </c>
      <c r="Y178" s="8">
        <v>41882</v>
      </c>
      <c r="Z178" s="5">
        <v>22.6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O178" s="8">
        <v>45565</v>
      </c>
      <c r="AP178" s="5">
        <v>159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</v>
      </c>
      <c r="EA178" s="8">
        <v>41882</v>
      </c>
      <c r="EB178" s="5">
        <v>100.9542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-1.2</v>
      </c>
      <c r="S179" s="8">
        <v>42460</v>
      </c>
      <c r="T179" s="5">
        <v>-8</v>
      </c>
      <c r="U179" s="8">
        <v>43524</v>
      </c>
      <c r="V179" s="5">
        <v>10.1</v>
      </c>
      <c r="W179" s="8">
        <v>43616</v>
      </c>
      <c r="X179" s="5">
        <v>25.7</v>
      </c>
      <c r="Y179" s="8">
        <v>41912</v>
      </c>
      <c r="Z179" s="5">
        <v>21.8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O179" s="8">
        <v>45596</v>
      </c>
      <c r="AP179" s="5">
        <v>184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3.76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96.7</v>
      </c>
      <c r="EA179" s="8">
        <v>41912</v>
      </c>
      <c r="EB179" s="5">
        <v>100.9413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</v>
      </c>
      <c r="S180" s="8">
        <v>42490</v>
      </c>
      <c r="T180" s="5">
        <v>-4</v>
      </c>
      <c r="U180" s="8">
        <v>43555</v>
      </c>
      <c r="V180" s="5">
        <v>6.2</v>
      </c>
      <c r="W180" s="8">
        <v>43646</v>
      </c>
      <c r="X180" s="5">
        <v>16.8</v>
      </c>
      <c r="Y180" s="8">
        <v>41943</v>
      </c>
      <c r="Z180" s="5">
        <v>18.100000000000001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O180" s="8">
        <v>45626</v>
      </c>
      <c r="AP180" s="5">
        <v>146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4.09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0.2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96.8</v>
      </c>
      <c r="EA180" s="8">
        <v>41943</v>
      </c>
      <c r="EB180" s="5">
        <v>100.9113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-5.4</v>
      </c>
      <c r="S181" s="8">
        <v>42521</v>
      </c>
      <c r="T181" s="5">
        <v>-5</v>
      </c>
      <c r="U181" s="8">
        <v>43585</v>
      </c>
      <c r="V181" s="5">
        <v>1.7</v>
      </c>
      <c r="W181" s="8">
        <v>43677</v>
      </c>
      <c r="X181" s="5">
        <v>22.1</v>
      </c>
      <c r="Y181" s="8">
        <v>41973</v>
      </c>
      <c r="Z181" s="5">
        <v>35.700000000000003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O181" s="8">
        <v>45657</v>
      </c>
      <c r="AP181" s="5">
        <v>122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3.53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0.2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97.2</v>
      </c>
      <c r="EA181" s="8">
        <v>41973</v>
      </c>
      <c r="EB181" s="5">
        <v>100.8638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3.8</v>
      </c>
      <c r="S182" s="8">
        <v>42551</v>
      </c>
      <c r="T182" s="5">
        <v>1</v>
      </c>
      <c r="U182" s="8">
        <v>43616</v>
      </c>
      <c r="V182" s="5">
        <v>-3.6</v>
      </c>
      <c r="W182" s="8">
        <v>43708</v>
      </c>
      <c r="X182" s="5">
        <v>21.3</v>
      </c>
      <c r="Y182" s="8">
        <v>42004</v>
      </c>
      <c r="Z182" s="5">
        <v>21.7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3.93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0.4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97.9</v>
      </c>
      <c r="EA182" s="8">
        <v>42004</v>
      </c>
      <c r="EB182" s="5">
        <v>100.79349999999999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-1</v>
      </c>
      <c r="S183" s="8">
        <v>42582</v>
      </c>
      <c r="T183" s="5">
        <v>-4</v>
      </c>
      <c r="U183" s="8">
        <v>43646</v>
      </c>
      <c r="V183" s="5">
        <v>-13.3</v>
      </c>
      <c r="W183" s="8">
        <v>43738</v>
      </c>
      <c r="X183" s="5">
        <v>17.3</v>
      </c>
      <c r="Y183" s="8">
        <v>42035</v>
      </c>
      <c r="Z183" s="5">
        <v>13.4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2.57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CY183" s="8">
        <v>45657</v>
      </c>
      <c r="CZ183" s="5">
        <v>0.2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97.9</v>
      </c>
      <c r="EA183" s="8">
        <v>42035</v>
      </c>
      <c r="EB183" s="5">
        <v>100.70180000000001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-6.1</v>
      </c>
      <c r="W184" s="8">
        <v>43769</v>
      </c>
      <c r="X184" s="5">
        <v>18.100000000000001</v>
      </c>
      <c r="Y184" s="8">
        <v>42063</v>
      </c>
      <c r="Z184" s="5">
        <v>10.7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1.72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6.2</v>
      </c>
      <c r="DW184" s="8">
        <v>42063</v>
      </c>
      <c r="DX184" s="5">
        <v>10.199999999999999</v>
      </c>
      <c r="DY184" s="8">
        <v>42063</v>
      </c>
      <c r="DZ184" s="5">
        <v>98.2</v>
      </c>
      <c r="EA184" s="8">
        <v>42063</v>
      </c>
      <c r="EB184" s="5">
        <v>100.59529999999999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-3.2</v>
      </c>
      <c r="S185" s="8">
        <v>42643</v>
      </c>
      <c r="T185" s="5">
        <v>4</v>
      </c>
      <c r="U185" s="8">
        <v>43708</v>
      </c>
      <c r="V185" s="5">
        <v>2.2000000000000002</v>
      </c>
      <c r="W185" s="8">
        <v>43799</v>
      </c>
      <c r="X185" s="5">
        <v>11.3</v>
      </c>
      <c r="Y185" s="8">
        <v>42094</v>
      </c>
      <c r="Z185" s="5">
        <v>7.3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2.06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98.5</v>
      </c>
      <c r="EA185" s="8">
        <v>42094</v>
      </c>
      <c r="EB185" s="5">
        <v>100.48560000000001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-9.8000000000000007</v>
      </c>
      <c r="S186" s="8">
        <v>42674</v>
      </c>
      <c r="T186" s="5">
        <v>4</v>
      </c>
      <c r="U186" s="8">
        <v>43738</v>
      </c>
      <c r="V186" s="5">
        <v>1.6</v>
      </c>
      <c r="W186" s="8">
        <v>43830</v>
      </c>
      <c r="X186" s="5">
        <v>16</v>
      </c>
      <c r="Y186" s="8">
        <v>42124</v>
      </c>
      <c r="Z186" s="5">
        <v>9.5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2.63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5.9</v>
      </c>
      <c r="DW186" s="8">
        <v>42124</v>
      </c>
      <c r="DX186" s="5">
        <v>8.1</v>
      </c>
      <c r="DY186" s="8">
        <v>42124</v>
      </c>
      <c r="DZ186" s="5">
        <v>98.9</v>
      </c>
      <c r="EA186" s="8">
        <v>42124</v>
      </c>
      <c r="EB186" s="5">
        <v>100.37649999999999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1.2</v>
      </c>
      <c r="S187" s="8">
        <v>42704</v>
      </c>
      <c r="T187" s="5">
        <v>0</v>
      </c>
      <c r="U187" s="8">
        <v>43769</v>
      </c>
      <c r="V187" s="5">
        <v>-5.9</v>
      </c>
      <c r="W187" s="8">
        <v>43861</v>
      </c>
      <c r="X187" s="5">
        <v>22.8</v>
      </c>
      <c r="Y187" s="8">
        <v>42155</v>
      </c>
      <c r="Z187" s="5">
        <v>5.7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2.16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99.2</v>
      </c>
      <c r="EA187" s="8">
        <v>42155</v>
      </c>
      <c r="EB187" s="5">
        <v>100.26130000000001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9.5</v>
      </c>
      <c r="S188" s="8">
        <v>42735</v>
      </c>
      <c r="T188" s="5">
        <v>11</v>
      </c>
      <c r="U188" s="8">
        <v>43799</v>
      </c>
      <c r="V188" s="5">
        <v>-1.6</v>
      </c>
      <c r="W188" s="8">
        <v>43890</v>
      </c>
      <c r="X188" s="5">
        <v>20.399999999999999</v>
      </c>
      <c r="Y188" s="8">
        <v>42185</v>
      </c>
      <c r="Z188" s="5">
        <v>8.3000000000000007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2.19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99.8</v>
      </c>
      <c r="EA188" s="8">
        <v>42185</v>
      </c>
      <c r="EB188" s="5">
        <v>100.1349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9.6999999999999993</v>
      </c>
      <c r="S189" s="8">
        <v>42766</v>
      </c>
      <c r="T189" s="5">
        <v>11</v>
      </c>
      <c r="U189" s="8">
        <v>43830</v>
      </c>
      <c r="V189" s="5">
        <v>-3.6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2.91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99.4</v>
      </c>
      <c r="EA189" s="8">
        <v>42216</v>
      </c>
      <c r="EB189" s="5">
        <v>99.975399999999993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19.5</v>
      </c>
      <c r="S190" s="8">
        <v>42794</v>
      </c>
      <c r="T190" s="5">
        <v>15</v>
      </c>
      <c r="U190" s="8">
        <v>43861</v>
      </c>
      <c r="V190" s="5">
        <v>-1.9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2.41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99.4</v>
      </c>
      <c r="EA190" s="8">
        <v>42247</v>
      </c>
      <c r="EB190" s="5">
        <v>99.793400000000005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17.8</v>
      </c>
      <c r="S191" s="8">
        <v>42825</v>
      </c>
      <c r="T191" s="5">
        <v>17</v>
      </c>
      <c r="U191" s="8">
        <v>43890</v>
      </c>
      <c r="V191" s="5">
        <v>0.1</v>
      </c>
      <c r="W191" s="8">
        <v>43982</v>
      </c>
      <c r="X191" s="5">
        <v>-24</v>
      </c>
      <c r="Y191" s="8">
        <v>42277</v>
      </c>
      <c r="Z191" s="5">
        <v>-3.6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1.54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99.4</v>
      </c>
      <c r="EA191" s="8">
        <v>42277</v>
      </c>
      <c r="EB191" s="5">
        <v>99.6173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4.5999999999999996</v>
      </c>
      <c r="S192" s="8">
        <v>42855</v>
      </c>
      <c r="T192" s="5">
        <v>8</v>
      </c>
      <c r="U192" s="8">
        <v>43921</v>
      </c>
      <c r="V192" s="5">
        <v>-70.099999999999994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1.58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99.6</v>
      </c>
      <c r="EA192" s="8">
        <v>42308</v>
      </c>
      <c r="EB192" s="5">
        <v>99.471900000000005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3.8</v>
      </c>
      <c r="S193" s="8">
        <v>42886</v>
      </c>
      <c r="T193" s="5">
        <v>6</v>
      </c>
      <c r="U193" s="8">
        <v>43951</v>
      </c>
      <c r="V193" s="5">
        <v>-74.400000000000006</v>
      </c>
      <c r="W193" s="8">
        <v>44043</v>
      </c>
      <c r="X193" s="5">
        <v>-15.3</v>
      </c>
      <c r="Y193" s="8">
        <v>42338</v>
      </c>
      <c r="Z193" s="5">
        <v>-3.3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1.1299999999999999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</v>
      </c>
      <c r="EA193" s="8">
        <v>42338</v>
      </c>
      <c r="EB193" s="5">
        <v>99.35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19.2</v>
      </c>
      <c r="S194" s="8">
        <v>42916</v>
      </c>
      <c r="T194" s="5">
        <v>8</v>
      </c>
      <c r="U194" s="8">
        <v>43982</v>
      </c>
      <c r="V194" s="5">
        <v>-47.3</v>
      </c>
      <c r="W194" s="8">
        <v>44074</v>
      </c>
      <c r="X194" s="5">
        <v>-19.399999999999999</v>
      </c>
      <c r="Y194" s="8">
        <v>42369</v>
      </c>
      <c r="Z194" s="5">
        <v>-9.1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1.61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99.9</v>
      </c>
      <c r="EA194" s="8">
        <v>42369</v>
      </c>
      <c r="EB194" s="5">
        <v>99.246200000000002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8.1</v>
      </c>
      <c r="S195" s="8">
        <v>42947</v>
      </c>
      <c r="T195" s="5">
        <v>11</v>
      </c>
      <c r="U195" s="8">
        <v>44012</v>
      </c>
      <c r="V195" s="5">
        <v>-5.7</v>
      </c>
      <c r="W195" s="8">
        <v>44104</v>
      </c>
      <c r="X195" s="5">
        <v>-10</v>
      </c>
      <c r="Y195" s="8">
        <v>42400</v>
      </c>
      <c r="Z195" s="5">
        <v>-4.3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1.48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99.4</v>
      </c>
      <c r="EA195" s="8">
        <v>42400</v>
      </c>
      <c r="EB195" s="5">
        <v>99.163499999999999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23.4</v>
      </c>
      <c r="S196" s="8">
        <v>42978</v>
      </c>
      <c r="T196" s="5">
        <v>18</v>
      </c>
      <c r="U196" s="8">
        <v>44043</v>
      </c>
      <c r="V196" s="5">
        <v>-0.8</v>
      </c>
      <c r="W196" s="8">
        <v>44135</v>
      </c>
      <c r="X196" s="5">
        <v>-1.8</v>
      </c>
      <c r="Y196" s="8">
        <v>42429</v>
      </c>
      <c r="Z196" s="5">
        <v>-5.6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1.1499999999999999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99.3</v>
      </c>
      <c r="EA196" s="8">
        <v>42429</v>
      </c>
      <c r="EB196" s="5">
        <v>99.108400000000003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20.9</v>
      </c>
      <c r="S197" s="8">
        <v>43008</v>
      </c>
      <c r="T197" s="5">
        <v>17</v>
      </c>
      <c r="U197" s="8">
        <v>44074</v>
      </c>
      <c r="V197" s="5">
        <v>9.6</v>
      </c>
      <c r="W197" s="8">
        <v>44165</v>
      </c>
      <c r="X197" s="5">
        <v>-6.5</v>
      </c>
      <c r="Y197" s="8">
        <v>42460</v>
      </c>
      <c r="Z197" s="5">
        <v>8.5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1.7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99.4</v>
      </c>
      <c r="EA197" s="8">
        <v>42460</v>
      </c>
      <c r="EB197" s="5">
        <v>99.091399999999993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</v>
      </c>
      <c r="S198" s="8">
        <v>43039</v>
      </c>
      <c r="T198" s="5">
        <v>23</v>
      </c>
      <c r="U198" s="8">
        <v>44104</v>
      </c>
      <c r="V198" s="5">
        <v>16.100000000000001</v>
      </c>
      <c r="W198" s="8">
        <v>44196</v>
      </c>
      <c r="X198" s="5">
        <v>-1</v>
      </c>
      <c r="Y198" s="8">
        <v>42490</v>
      </c>
      <c r="Z198" s="5">
        <v>-1.9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1.85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99.093199999999996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17.399999999999999</v>
      </c>
      <c r="S199" s="8">
        <v>43069</v>
      </c>
      <c r="T199" s="5">
        <v>16</v>
      </c>
      <c r="U199" s="8">
        <v>44135</v>
      </c>
      <c r="V199" s="5">
        <v>21.9</v>
      </c>
      <c r="W199" s="8">
        <v>44227</v>
      </c>
      <c r="X199" s="5">
        <v>-1.4</v>
      </c>
      <c r="Y199" s="8">
        <v>42521</v>
      </c>
      <c r="Z199" s="5">
        <v>-5.7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1.28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99.098100000000002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20.3</v>
      </c>
      <c r="S200" s="8">
        <v>43100</v>
      </c>
      <c r="T200" s="5">
        <v>17</v>
      </c>
      <c r="U200" s="8">
        <v>44165</v>
      </c>
      <c r="V200" s="5">
        <v>13.7</v>
      </c>
      <c r="W200" s="8">
        <v>44255</v>
      </c>
      <c r="X200" s="5">
        <v>6.7</v>
      </c>
      <c r="Y200" s="8">
        <v>42551</v>
      </c>
      <c r="Z200" s="5">
        <v>4.4000000000000004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2.13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99.8</v>
      </c>
      <c r="EA200" s="8">
        <v>42551</v>
      </c>
      <c r="EB200" s="5">
        <v>99.099800000000002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23</v>
      </c>
      <c r="S201" s="8">
        <v>43131</v>
      </c>
      <c r="T201" s="5">
        <v>17</v>
      </c>
      <c r="U201" s="8">
        <v>44196</v>
      </c>
      <c r="V201" s="5">
        <v>11</v>
      </c>
      <c r="W201" s="8">
        <v>44286</v>
      </c>
      <c r="X201" s="5">
        <v>12.1</v>
      </c>
      <c r="Y201" s="8">
        <v>42582</v>
      </c>
      <c r="Z201" s="5">
        <v>1.6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2.19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99.117099999999994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16.8</v>
      </c>
      <c r="S202" s="8">
        <v>43159</v>
      </c>
      <c r="T202" s="5">
        <v>18</v>
      </c>
      <c r="U202" s="8">
        <v>44227</v>
      </c>
      <c r="V202" s="5">
        <v>5.7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1.24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99.162700000000001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26.6</v>
      </c>
      <c r="S203" s="8">
        <v>43190</v>
      </c>
      <c r="T203" s="5">
        <v>16</v>
      </c>
      <c r="U203" s="8">
        <v>44255</v>
      </c>
      <c r="V203" s="5">
        <v>16.399999999999999</v>
      </c>
      <c r="W203" s="8">
        <v>44347</v>
      </c>
      <c r="X203" s="5">
        <v>20.399999999999999</v>
      </c>
      <c r="Y203" s="8">
        <v>42643</v>
      </c>
      <c r="Z203" s="5">
        <v>12.4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2.2799999999999998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100.5</v>
      </c>
      <c r="EA203" s="8">
        <v>42643</v>
      </c>
      <c r="EB203" s="5">
        <v>99.251099999999994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15</v>
      </c>
      <c r="S204" s="8">
        <v>43220</v>
      </c>
      <c r="T204" s="5">
        <v>24</v>
      </c>
      <c r="U204" s="8">
        <v>44286</v>
      </c>
      <c r="V204" s="5">
        <v>28.4</v>
      </c>
      <c r="W204" s="8">
        <v>44377</v>
      </c>
      <c r="X204" s="5">
        <v>30.2</v>
      </c>
      <c r="Y204" s="8">
        <v>42674</v>
      </c>
      <c r="Z204" s="5">
        <v>11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2.23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100.2</v>
      </c>
      <c r="EA204" s="8">
        <v>42674</v>
      </c>
      <c r="EB204" s="5">
        <v>99.377700000000004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21.8</v>
      </c>
      <c r="S205" s="8">
        <v>43251</v>
      </c>
      <c r="T205" s="5">
        <v>26</v>
      </c>
      <c r="U205" s="8">
        <v>44316</v>
      </c>
      <c r="V205" s="5">
        <v>37.6</v>
      </c>
      <c r="W205" s="8">
        <v>44408</v>
      </c>
      <c r="X205" s="5">
        <v>25.4</v>
      </c>
      <c r="Y205" s="8">
        <v>42704</v>
      </c>
      <c r="Z205" s="5">
        <v>10.5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2.93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100.5</v>
      </c>
      <c r="EA205" s="8">
        <v>42704</v>
      </c>
      <c r="EB205" s="5">
        <v>99.526700000000005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25.6</v>
      </c>
      <c r="S206" s="8">
        <v>43281</v>
      </c>
      <c r="T206" s="5">
        <v>24</v>
      </c>
      <c r="U206" s="8">
        <v>44347</v>
      </c>
      <c r="V206" s="5">
        <v>36.799999999999997</v>
      </c>
      <c r="W206" s="8">
        <v>44439</v>
      </c>
      <c r="X206" s="5">
        <v>27.8</v>
      </c>
      <c r="Y206" s="8">
        <v>42735</v>
      </c>
      <c r="Z206" s="5">
        <v>22.5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4.17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7.8</v>
      </c>
      <c r="DY206" s="8">
        <v>42735</v>
      </c>
      <c r="DZ206" s="5">
        <v>101</v>
      </c>
      <c r="EA206" s="8">
        <v>42735</v>
      </c>
      <c r="EB206" s="5">
        <v>99.677800000000005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16.5</v>
      </c>
      <c r="S207" s="8">
        <v>43312</v>
      </c>
      <c r="T207" s="5">
        <v>22</v>
      </c>
      <c r="U207" s="8">
        <v>44377</v>
      </c>
      <c r="V207" s="5">
        <v>31.8</v>
      </c>
      <c r="W207" s="8">
        <v>44469</v>
      </c>
      <c r="X207" s="5">
        <v>19.899999999999999</v>
      </c>
      <c r="Y207" s="8">
        <v>42766</v>
      </c>
      <c r="Z207" s="5">
        <v>24.4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4.2699999999999996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101.7</v>
      </c>
      <c r="EA207" s="8">
        <v>42766</v>
      </c>
      <c r="EB207" s="5">
        <v>99.800200000000004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25.9</v>
      </c>
      <c r="S208" s="8">
        <v>43343</v>
      </c>
      <c r="T208" s="5">
        <v>15</v>
      </c>
      <c r="U208" s="8">
        <v>44408</v>
      </c>
      <c r="V208" s="5">
        <v>28.8</v>
      </c>
      <c r="W208" s="8">
        <v>44500</v>
      </c>
      <c r="X208" s="5">
        <v>24.4</v>
      </c>
      <c r="Y208" s="8">
        <v>42794</v>
      </c>
      <c r="Z208" s="5">
        <v>41.4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4.1399999999999997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8.6999999999999993</v>
      </c>
      <c r="DY208" s="8">
        <v>42794</v>
      </c>
      <c r="DZ208" s="5">
        <v>102.2</v>
      </c>
      <c r="EA208" s="8">
        <v>42794</v>
      </c>
      <c r="EB208" s="5">
        <v>99.880799999999994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15.1</v>
      </c>
      <c r="S209" s="8">
        <v>43373</v>
      </c>
      <c r="T209" s="5">
        <v>12</v>
      </c>
      <c r="U209" s="8">
        <v>44439</v>
      </c>
      <c r="V209" s="5">
        <v>9.3000000000000007</v>
      </c>
      <c r="W209" s="8">
        <v>44530</v>
      </c>
      <c r="X209" s="5">
        <v>25.7</v>
      </c>
      <c r="Y209" s="8">
        <v>42825</v>
      </c>
      <c r="Z209" s="5">
        <v>30.1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3.62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9.5</v>
      </c>
      <c r="DY209" s="8">
        <v>42825</v>
      </c>
      <c r="DZ209" s="5">
        <v>102.8</v>
      </c>
      <c r="EA209" s="8">
        <v>42825</v>
      </c>
      <c r="EB209" s="5">
        <v>99.92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18.899999999999999</v>
      </c>
      <c r="S210" s="8">
        <v>43404</v>
      </c>
      <c r="T210" s="5">
        <v>9</v>
      </c>
      <c r="U210" s="8">
        <v>44469</v>
      </c>
      <c r="V210" s="5">
        <v>5.3</v>
      </c>
      <c r="W210" s="8">
        <v>44561</v>
      </c>
      <c r="X210" s="5">
        <v>28</v>
      </c>
      <c r="Y210" s="8">
        <v>42855</v>
      </c>
      <c r="Z210" s="5">
        <v>21.7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3.11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103.1</v>
      </c>
      <c r="EA210" s="8">
        <v>42855</v>
      </c>
      <c r="EB210" s="5">
        <v>99.933199999999999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17.8</v>
      </c>
      <c r="S211" s="8">
        <v>43434</v>
      </c>
      <c r="T211" s="5">
        <v>17</v>
      </c>
      <c r="U211" s="8">
        <v>44500</v>
      </c>
      <c r="V211" s="5">
        <v>15.3</v>
      </c>
      <c r="W211" s="8">
        <v>44592</v>
      </c>
      <c r="X211" s="5">
        <v>21</v>
      </c>
      <c r="Y211" s="8">
        <v>42886</v>
      </c>
      <c r="Z211" s="5">
        <v>33.5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3.07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</v>
      </c>
      <c r="DY211" s="8">
        <v>42886</v>
      </c>
      <c r="DZ211" s="5">
        <v>103.4</v>
      </c>
      <c r="EA211" s="8">
        <v>42886</v>
      </c>
      <c r="EB211" s="5">
        <v>99.940600000000003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11.3</v>
      </c>
      <c r="S212" s="8">
        <v>43465</v>
      </c>
      <c r="T212" s="5">
        <v>9</v>
      </c>
      <c r="U212" s="8">
        <v>44530</v>
      </c>
      <c r="V212" s="5">
        <v>11.9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3.05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3.9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104.1</v>
      </c>
      <c r="EA212" s="8">
        <v>42916</v>
      </c>
      <c r="EB212" s="5">
        <v>99.958100000000002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9.4</v>
      </c>
      <c r="S213" s="8">
        <v>43496</v>
      </c>
      <c r="T213" s="5">
        <v>6</v>
      </c>
      <c r="U213" s="8">
        <v>44561</v>
      </c>
      <c r="V213" s="5">
        <v>7.4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2.98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104.2</v>
      </c>
      <c r="EA213" s="8">
        <v>42947</v>
      </c>
      <c r="EB213" s="5">
        <v>99.991699999999994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9.1999999999999993</v>
      </c>
      <c r="S214" s="8">
        <v>43524</v>
      </c>
      <c r="T214" s="5">
        <v>1</v>
      </c>
      <c r="U214" s="8">
        <v>44592</v>
      </c>
      <c r="V214" s="5">
        <v>0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3.14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104.8</v>
      </c>
      <c r="EA214" s="8">
        <v>42978</v>
      </c>
      <c r="EB214" s="5">
        <v>100.0665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10</v>
      </c>
      <c r="S215" s="8">
        <v>43555</v>
      </c>
      <c r="T215" s="5">
        <v>8</v>
      </c>
      <c r="U215" s="8">
        <v>44620</v>
      </c>
      <c r="V215" s="5">
        <v>12.1</v>
      </c>
      <c r="W215" s="8">
        <v>44712</v>
      </c>
      <c r="X215" s="5">
        <v>17</v>
      </c>
      <c r="Y215" s="8">
        <v>43008</v>
      </c>
      <c r="Z215" s="5">
        <v>24.3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3.84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105.2</v>
      </c>
      <c r="EA215" s="8">
        <v>43008</v>
      </c>
      <c r="EB215" s="5">
        <v>100.1738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6.3</v>
      </c>
      <c r="S216" s="8">
        <v>43585</v>
      </c>
      <c r="T216" s="5">
        <v>4</v>
      </c>
      <c r="U216" s="8">
        <v>44651</v>
      </c>
      <c r="V216" s="5">
        <v>7.3</v>
      </c>
      <c r="W216" s="8">
        <v>44742</v>
      </c>
      <c r="X216" s="5">
        <v>20.3</v>
      </c>
      <c r="Y216" s="8">
        <v>43039</v>
      </c>
      <c r="Z216" s="5">
        <v>27.6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4.6399999999999997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O216" s="8">
        <v>45657</v>
      </c>
      <c r="DP216" s="5">
        <v>3.9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5.2</v>
      </c>
      <c r="DW216" s="8">
        <v>43039</v>
      </c>
      <c r="DX216" s="5">
        <v>8.1</v>
      </c>
      <c r="DY216" s="8">
        <v>43039</v>
      </c>
      <c r="DZ216" s="5">
        <v>106.3</v>
      </c>
      <c r="EA216" s="8">
        <v>43039</v>
      </c>
      <c r="EB216" s="5">
        <v>100.3017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20</v>
      </c>
      <c r="S217" s="8">
        <v>43616</v>
      </c>
      <c r="T217" s="5">
        <v>4</v>
      </c>
      <c r="U217" s="8">
        <v>44681</v>
      </c>
      <c r="V217" s="5">
        <v>0.5</v>
      </c>
      <c r="W217" s="8">
        <v>44773</v>
      </c>
      <c r="X217" s="5">
        <v>12.6</v>
      </c>
      <c r="Y217" s="8">
        <v>43069</v>
      </c>
      <c r="Z217" s="5">
        <v>25.2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5.17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106.8</v>
      </c>
      <c r="EA217" s="8">
        <v>43069</v>
      </c>
      <c r="EB217" s="5">
        <v>100.4323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</v>
      </c>
      <c r="S218" s="8">
        <v>43646</v>
      </c>
      <c r="T218" s="5">
        <v>0</v>
      </c>
      <c r="U218" s="8">
        <v>44712</v>
      </c>
      <c r="V218" s="5">
        <v>-7</v>
      </c>
      <c r="W218" s="8">
        <v>44804</v>
      </c>
      <c r="X218" s="5">
        <v>17.600000000000001</v>
      </c>
      <c r="Y218" s="8">
        <v>43100</v>
      </c>
      <c r="Z218" s="5">
        <v>29.1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4.03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107.6</v>
      </c>
      <c r="EA218" s="8">
        <v>43100</v>
      </c>
      <c r="EB218" s="5">
        <v>100.5613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-1.7</v>
      </c>
      <c r="S219" s="8">
        <v>43677</v>
      </c>
      <c r="T219" s="5">
        <v>-3</v>
      </c>
      <c r="U219" s="8">
        <v>44742</v>
      </c>
      <c r="V219" s="5">
        <v>-18.2</v>
      </c>
      <c r="W219" s="8">
        <v>44834</v>
      </c>
      <c r="X219" s="5">
        <v>12.4</v>
      </c>
      <c r="Y219" s="8">
        <v>43131</v>
      </c>
      <c r="Z219" s="5">
        <v>22.3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3.31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108.5</v>
      </c>
      <c r="EA219" s="8">
        <v>43131</v>
      </c>
      <c r="EB219" s="5">
        <v>100.6891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7.1</v>
      </c>
      <c r="S220" s="8">
        <v>43708</v>
      </c>
      <c r="T220" s="5">
        <v>-5</v>
      </c>
      <c r="U220" s="8">
        <v>44773</v>
      </c>
      <c r="V220" s="5">
        <v>-23</v>
      </c>
      <c r="W220" s="8">
        <v>44865</v>
      </c>
      <c r="X220" s="5">
        <v>9.1999999999999993</v>
      </c>
      <c r="Y220" s="8">
        <v>43159</v>
      </c>
      <c r="Z220" s="5">
        <v>32.1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4.91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4.2</v>
      </c>
      <c r="DW220" s="8">
        <v>43159</v>
      </c>
      <c r="DX220" s="5">
        <v>6.2</v>
      </c>
      <c r="DY220" s="8">
        <v>43159</v>
      </c>
      <c r="DZ220" s="5">
        <v>109.4</v>
      </c>
      <c r="EA220" s="8">
        <v>43159</v>
      </c>
      <c r="EB220" s="5">
        <v>100.8044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-2.5</v>
      </c>
      <c r="S221" s="8">
        <v>43738</v>
      </c>
      <c r="T221" s="5">
        <v>-1</v>
      </c>
      <c r="U221" s="8">
        <v>44804</v>
      </c>
      <c r="V221" s="5">
        <v>-14.1</v>
      </c>
      <c r="W221" s="8">
        <v>44895</v>
      </c>
      <c r="X221" s="5">
        <v>13</v>
      </c>
      <c r="Y221" s="8">
        <v>43190</v>
      </c>
      <c r="Z221" s="5">
        <v>20.6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3.8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6.2</v>
      </c>
      <c r="DY221" s="8">
        <v>43190</v>
      </c>
      <c r="DZ221" s="5">
        <v>109.8</v>
      </c>
      <c r="EA221" s="8">
        <v>43190</v>
      </c>
      <c r="EB221" s="5">
        <v>100.875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</v>
      </c>
      <c r="S222" s="8">
        <v>43769</v>
      </c>
      <c r="T222" s="5">
        <v>-3</v>
      </c>
      <c r="U222" s="8">
        <v>44834</v>
      </c>
      <c r="V222" s="5">
        <v>-18.3</v>
      </c>
      <c r="W222" s="8">
        <v>44926</v>
      </c>
      <c r="X222" s="5">
        <v>16.899999999999999</v>
      </c>
      <c r="Y222" s="8">
        <v>43220</v>
      </c>
      <c r="Z222" s="5">
        <v>22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3.25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</v>
      </c>
      <c r="DY222" s="8">
        <v>43220</v>
      </c>
      <c r="DZ222" s="5">
        <v>110.4</v>
      </c>
      <c r="EA222" s="8">
        <v>43220</v>
      </c>
      <c r="EB222" s="5">
        <v>100.8951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-2.6</v>
      </c>
      <c r="S223" s="8">
        <v>43799</v>
      </c>
      <c r="T223" s="5">
        <v>-2</v>
      </c>
      <c r="U223" s="8">
        <v>44865</v>
      </c>
      <c r="V223" s="5">
        <v>-20.5</v>
      </c>
      <c r="W223" s="8">
        <v>44957</v>
      </c>
      <c r="X223" s="5">
        <v>19</v>
      </c>
      <c r="Y223" s="8">
        <v>43251</v>
      </c>
      <c r="Z223" s="5">
        <v>31.7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4.6500000000000004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110.9</v>
      </c>
      <c r="EA223" s="8">
        <v>43251</v>
      </c>
      <c r="EB223" s="5">
        <v>100.8764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3.6</v>
      </c>
      <c r="S224" s="8">
        <v>43830</v>
      </c>
      <c r="T224" s="5">
        <v>-4</v>
      </c>
      <c r="U224" s="8">
        <v>44895</v>
      </c>
      <c r="V224" s="5">
        <v>-15.6</v>
      </c>
      <c r="W224" s="8">
        <v>44985</v>
      </c>
      <c r="X224" s="5">
        <v>17.5</v>
      </c>
      <c r="Y224" s="8">
        <v>43281</v>
      </c>
      <c r="Z224" s="5">
        <v>22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3.94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111.7</v>
      </c>
      <c r="EA224" s="8">
        <v>43281</v>
      </c>
      <c r="EB224" s="5">
        <v>100.82810000000001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11.6</v>
      </c>
      <c r="S225" s="8">
        <v>43861</v>
      </c>
      <c r="T225" s="5">
        <v>-1</v>
      </c>
      <c r="U225" s="8">
        <v>44926</v>
      </c>
      <c r="V225" s="5">
        <v>-21.1</v>
      </c>
      <c r="W225" s="8">
        <v>45016</v>
      </c>
      <c r="X225" s="5">
        <v>12.3</v>
      </c>
      <c r="Y225" s="8">
        <v>43312</v>
      </c>
      <c r="Z225" s="5">
        <v>24.6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34.299999999999997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4.05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112.2</v>
      </c>
      <c r="EA225" s="8">
        <v>43312</v>
      </c>
      <c r="EB225" s="5">
        <v>100.7526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11.2</v>
      </c>
      <c r="S226" s="8">
        <v>43890</v>
      </c>
      <c r="T226" s="5">
        <v>5</v>
      </c>
      <c r="U226" s="8">
        <v>44957</v>
      </c>
      <c r="V226" s="5">
        <v>-9.4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3.86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3</v>
      </c>
      <c r="DY226" s="8">
        <v>43343</v>
      </c>
      <c r="DZ226" s="5">
        <v>112.5</v>
      </c>
      <c r="EA226" s="8">
        <v>43343</v>
      </c>
      <c r="EB226" s="5">
        <v>100.6515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-15</v>
      </c>
      <c r="S227" s="8">
        <v>43921</v>
      </c>
      <c r="T227" s="5">
        <v>-19</v>
      </c>
      <c r="U227" s="8">
        <v>44985</v>
      </c>
      <c r="V227" s="5">
        <v>-15.3</v>
      </c>
      <c r="W227" s="8">
        <v>45077</v>
      </c>
      <c r="X227" s="5">
        <v>13.1</v>
      </c>
      <c r="Y227" s="8">
        <v>43373</v>
      </c>
      <c r="Z227" s="5">
        <v>21.8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3.54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113.2</v>
      </c>
      <c r="EA227" s="8">
        <v>43373</v>
      </c>
      <c r="EB227" s="5">
        <v>100.5089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-79.900000000000006</v>
      </c>
      <c r="S228" s="8">
        <v>43951</v>
      </c>
      <c r="T228" s="5">
        <v>-30</v>
      </c>
      <c r="U228" s="8">
        <v>45016</v>
      </c>
      <c r="V228" s="5">
        <v>-17.5</v>
      </c>
      <c r="W228" s="8">
        <v>45107</v>
      </c>
      <c r="X228" s="5">
        <v>6.5</v>
      </c>
      <c r="Y228" s="8">
        <v>43404</v>
      </c>
      <c r="Z228" s="5">
        <v>20.3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S228" s="8">
        <v>45657</v>
      </c>
      <c r="AT228" s="5">
        <v>34.299999999999997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2.93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113.2</v>
      </c>
      <c r="EA228" s="8">
        <v>43404</v>
      </c>
      <c r="EB228" s="5">
        <v>100.3205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-44.4</v>
      </c>
      <c r="S229" s="8">
        <v>43982</v>
      </c>
      <c r="T229" s="5">
        <v>-17</v>
      </c>
      <c r="U229" s="8">
        <v>45046</v>
      </c>
      <c r="V229" s="5">
        <v>-24.5</v>
      </c>
      <c r="W229" s="8">
        <v>45138</v>
      </c>
      <c r="X229" s="5">
        <v>13</v>
      </c>
      <c r="Y229" s="8">
        <v>43434</v>
      </c>
      <c r="Z229" s="5">
        <v>13.8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2.86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113.1</v>
      </c>
      <c r="EA229" s="8">
        <v>43434</v>
      </c>
      <c r="EB229" s="5">
        <v>100.1035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-0.7</v>
      </c>
      <c r="S230" s="8">
        <v>44012</v>
      </c>
      <c r="T230" s="5">
        <v>2</v>
      </c>
      <c r="U230" s="8">
        <v>45077</v>
      </c>
      <c r="V230" s="5">
        <v>-29.6</v>
      </c>
      <c r="W230" s="8">
        <v>45169</v>
      </c>
      <c r="X230" s="5">
        <v>21.7</v>
      </c>
      <c r="Y230" s="8">
        <v>43465</v>
      </c>
      <c r="Z230" s="5">
        <v>11.1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1.7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4.2</v>
      </c>
      <c r="DY230" s="8">
        <v>43465</v>
      </c>
      <c r="DZ230" s="5">
        <v>113</v>
      </c>
      <c r="EA230" s="8">
        <v>43465</v>
      </c>
      <c r="EB230" s="5">
        <v>99.880600000000001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10.3</v>
      </c>
      <c r="S231" s="8">
        <v>44043</v>
      </c>
      <c r="T231" s="5">
        <v>1</v>
      </c>
      <c r="U231" s="8">
        <v>45107</v>
      </c>
      <c r="V231" s="5">
        <v>-24</v>
      </c>
      <c r="W231" s="8">
        <v>45199</v>
      </c>
      <c r="X231" s="5">
        <v>18.100000000000001</v>
      </c>
      <c r="Y231" s="8">
        <v>43496</v>
      </c>
      <c r="Z231" s="5">
        <v>14.4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2.25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112.8</v>
      </c>
      <c r="EA231" s="8">
        <v>43496</v>
      </c>
      <c r="EB231" s="5">
        <v>99.673599999999993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7.6</v>
      </c>
      <c r="S232" s="8">
        <v>44074</v>
      </c>
      <c r="T232" s="5">
        <v>13</v>
      </c>
      <c r="U232" s="8">
        <v>45138</v>
      </c>
      <c r="V232" s="5">
        <v>-20.6</v>
      </c>
      <c r="W232" s="8">
        <v>45230</v>
      </c>
      <c r="X232" s="5">
        <v>8.5</v>
      </c>
      <c r="Y232" s="8">
        <v>43524</v>
      </c>
      <c r="Z232" s="5">
        <v>1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2.64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113.2</v>
      </c>
      <c r="EA232" s="8">
        <v>43524</v>
      </c>
      <c r="EB232" s="5">
        <v>99.499499999999998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10.7</v>
      </c>
      <c r="S233" s="8">
        <v>44104</v>
      </c>
      <c r="T233" s="5">
        <v>12</v>
      </c>
      <c r="U233" s="8">
        <v>45169</v>
      </c>
      <c r="V233" s="5">
        <v>-18.3</v>
      </c>
      <c r="W233" s="8">
        <v>45260</v>
      </c>
      <c r="X233" s="5">
        <v>15.2</v>
      </c>
      <c r="Y233" s="8">
        <v>43555</v>
      </c>
      <c r="Z233" s="5">
        <v>10.6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3.04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113.5</v>
      </c>
      <c r="EA233" s="8">
        <v>43555</v>
      </c>
      <c r="EB233" s="5">
        <v>99.357399999999998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</v>
      </c>
      <c r="S234" s="8">
        <v>44135</v>
      </c>
      <c r="T234" s="5">
        <v>13</v>
      </c>
      <c r="U234" s="8">
        <v>45199</v>
      </c>
      <c r="V234" s="5">
        <v>-18.8</v>
      </c>
      <c r="W234" s="8">
        <v>45291</v>
      </c>
      <c r="X234" s="5">
        <v>5</v>
      </c>
      <c r="Y234" s="8">
        <v>43585</v>
      </c>
      <c r="Z234" s="5">
        <v>6.2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2.38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113.7</v>
      </c>
      <c r="EA234" s="8">
        <v>43585</v>
      </c>
      <c r="EB234" s="5">
        <v>99.225700000000003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-0.5</v>
      </c>
      <c r="S235" s="8">
        <v>44165</v>
      </c>
      <c r="T235" s="5">
        <v>11</v>
      </c>
      <c r="U235" s="8">
        <v>45230</v>
      </c>
      <c r="V235" s="5">
        <v>-20.2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2.57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113.6</v>
      </c>
      <c r="EA235" s="8">
        <v>43616</v>
      </c>
      <c r="EB235" s="5">
        <v>99.103700000000003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5.9</v>
      </c>
      <c r="S236" s="8">
        <v>44196</v>
      </c>
      <c r="T236" s="5">
        <v>15</v>
      </c>
      <c r="U236" s="8">
        <v>45260</v>
      </c>
      <c r="V236" s="5">
        <v>-21</v>
      </c>
      <c r="W236" s="8">
        <v>45351</v>
      </c>
      <c r="X236" s="5">
        <v>16</v>
      </c>
      <c r="Y236" s="8">
        <v>43646</v>
      </c>
      <c r="Z236" s="5">
        <v>2.2000000000000002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2.27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113.7</v>
      </c>
      <c r="EA236" s="8">
        <v>43646</v>
      </c>
      <c r="EB236" s="5">
        <v>98.997900000000001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11.9</v>
      </c>
      <c r="S237" s="8">
        <v>44227</v>
      </c>
      <c r="T237" s="5">
        <v>18</v>
      </c>
      <c r="U237" s="8">
        <v>45291</v>
      </c>
      <c r="V237" s="5">
        <v>-10.6</v>
      </c>
      <c r="W237" s="8">
        <v>45382</v>
      </c>
      <c r="X237" s="5">
        <v>13</v>
      </c>
      <c r="Y237" s="8">
        <v>43677</v>
      </c>
      <c r="Z237" s="5">
        <v>21.7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2.2400000000000002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113.8</v>
      </c>
      <c r="EA237" s="8">
        <v>43677</v>
      </c>
      <c r="EB237" s="5">
        <v>98.913700000000006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10.1</v>
      </c>
      <c r="S238" s="8">
        <v>44255</v>
      </c>
      <c r="T238" s="5">
        <v>23</v>
      </c>
      <c r="U238" s="8">
        <v>45322</v>
      </c>
      <c r="V238" s="5">
        <v>-28.3</v>
      </c>
      <c r="W238" s="8">
        <v>45412</v>
      </c>
      <c r="X238" s="5">
        <v>4.8</v>
      </c>
      <c r="Y238" s="8">
        <v>43708</v>
      </c>
      <c r="Z238" s="5">
        <v>11.7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2.46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113.7</v>
      </c>
      <c r="EA238" s="8">
        <v>43708</v>
      </c>
      <c r="EB238" s="5">
        <v>98.86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23.2</v>
      </c>
      <c r="S239" s="8">
        <v>44286</v>
      </c>
      <c r="T239" s="5">
        <v>24</v>
      </c>
      <c r="U239" s="8">
        <v>45351</v>
      </c>
      <c r="V239" s="5">
        <v>-13.3</v>
      </c>
      <c r="W239" s="8">
        <v>45443</v>
      </c>
      <c r="X239" s="5">
        <v>12.3</v>
      </c>
      <c r="Y239" s="8">
        <v>43738</v>
      </c>
      <c r="Z239" s="5">
        <v>12.9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1.92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113.4</v>
      </c>
      <c r="EA239" s="8">
        <v>43738</v>
      </c>
      <c r="EB239" s="5">
        <v>98.861800000000002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23.5</v>
      </c>
      <c r="S240" s="8">
        <v>44316</v>
      </c>
      <c r="T240" s="5">
        <v>31</v>
      </c>
      <c r="U240" s="8">
        <v>45382</v>
      </c>
      <c r="V240" s="5">
        <v>-14.5</v>
      </c>
      <c r="W240" s="8">
        <v>45473</v>
      </c>
      <c r="X240" s="5">
        <v>4.8</v>
      </c>
      <c r="Y240" s="8">
        <v>43769</v>
      </c>
      <c r="Z240" s="5">
        <v>4.9000000000000004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1.1599999999999999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112.9</v>
      </c>
      <c r="EA240" s="8">
        <v>43769</v>
      </c>
      <c r="EB240" s="5">
        <v>98.915099999999995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31</v>
      </c>
      <c r="S241" s="8">
        <v>44347</v>
      </c>
      <c r="T241" s="5">
        <v>27</v>
      </c>
      <c r="U241" s="8">
        <v>45412</v>
      </c>
      <c r="V241" s="5">
        <v>-14.2</v>
      </c>
      <c r="W241" s="8">
        <v>45504</v>
      </c>
      <c r="X241" s="5">
        <v>3.5</v>
      </c>
      <c r="Y241" s="8">
        <v>43799</v>
      </c>
      <c r="Z241" s="5">
        <v>12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1.99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112.8</v>
      </c>
      <c r="EA241" s="8">
        <v>43799</v>
      </c>
      <c r="EB241" s="5">
        <v>98.996899999999997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16.100000000000001</v>
      </c>
      <c r="S242" s="8">
        <v>44377</v>
      </c>
      <c r="T242" s="5">
        <v>29</v>
      </c>
      <c r="U242" s="8">
        <v>45443</v>
      </c>
      <c r="V242" s="5">
        <v>-18.899999999999999</v>
      </c>
      <c r="W242" s="8">
        <v>45535</v>
      </c>
      <c r="X242" s="5">
        <v>5.6</v>
      </c>
      <c r="Y242" s="8">
        <v>43830</v>
      </c>
      <c r="Z242" s="5">
        <v>3.6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1.95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112.5</v>
      </c>
      <c r="EA242" s="8">
        <v>43830</v>
      </c>
      <c r="EB242" s="5">
        <v>99.075400000000002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36.799999999999997</v>
      </c>
      <c r="S243" s="8">
        <v>44408</v>
      </c>
      <c r="T243" s="5">
        <v>28</v>
      </c>
      <c r="U243" s="8">
        <v>45473</v>
      </c>
      <c r="V243" s="5">
        <v>-14.6</v>
      </c>
      <c r="W243" s="8">
        <v>45565</v>
      </c>
      <c r="X243" s="5">
        <v>11.5</v>
      </c>
      <c r="Y243" s="8">
        <v>43861</v>
      </c>
      <c r="Z243" s="5">
        <v>16.600000000000001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152160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3.16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112.9</v>
      </c>
      <c r="EA243" s="8">
        <v>43861</v>
      </c>
      <c r="EB243" s="5">
        <v>99.111900000000006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21.6</v>
      </c>
      <c r="S244" s="8">
        <v>44439</v>
      </c>
      <c r="T244" s="5">
        <v>27</v>
      </c>
      <c r="U244" s="8">
        <v>45504</v>
      </c>
      <c r="V244" s="5">
        <v>-16.899999999999999</v>
      </c>
      <c r="W244" s="8">
        <v>45596</v>
      </c>
      <c r="X244" s="5">
        <v>20.2</v>
      </c>
      <c r="Y244" s="8">
        <v>43890</v>
      </c>
      <c r="Z244" s="5">
        <v>36.9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152110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3.32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112.9</v>
      </c>
      <c r="EA244" s="8">
        <v>43890</v>
      </c>
      <c r="EB244" s="5">
        <v>99.075800000000001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28</v>
      </c>
      <c r="S245" s="8">
        <v>44469</v>
      </c>
      <c r="T245" s="5">
        <v>24</v>
      </c>
      <c r="U245" s="8">
        <v>45535</v>
      </c>
      <c r="V245" s="5">
        <v>-8.8000000000000007</v>
      </c>
      <c r="W245" s="8">
        <v>45626</v>
      </c>
      <c r="X245" s="5">
        <v>13.8</v>
      </c>
      <c r="Y245" s="8">
        <v>43921</v>
      </c>
      <c r="Z245" s="5">
        <v>-17.5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147225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-34.69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107.5</v>
      </c>
      <c r="EA245" s="8">
        <v>43921</v>
      </c>
      <c r="EB245" s="5">
        <v>97.685900000000004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19.3</v>
      </c>
      <c r="S246" s="8">
        <v>44500</v>
      </c>
      <c r="T246" s="5">
        <v>31</v>
      </c>
      <c r="U246" s="8">
        <v>45565</v>
      </c>
      <c r="V246" s="5">
        <v>-8</v>
      </c>
      <c r="W246" s="8">
        <v>45657</v>
      </c>
      <c r="X246" s="5">
        <v>9.1999999999999993</v>
      </c>
      <c r="Y246" s="8">
        <v>43951</v>
      </c>
      <c r="Z246" s="5">
        <v>-60.5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121337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-75.66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26.7</v>
      </c>
      <c r="DY246" s="8">
        <v>43951</v>
      </c>
      <c r="DZ246" s="5">
        <v>101.6</v>
      </c>
      <c r="EA246" s="8">
        <v>43951</v>
      </c>
      <c r="EB246" s="5">
        <v>92.795500000000004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23.1</v>
      </c>
      <c r="S247" s="8">
        <v>44530</v>
      </c>
      <c r="T247" s="5">
        <v>25</v>
      </c>
      <c r="U247" s="8">
        <v>45596</v>
      </c>
      <c r="V247" s="5">
        <v>-1.5</v>
      </c>
      <c r="W247" s="8">
        <v>45688</v>
      </c>
      <c r="X247" s="5">
        <v>12.4</v>
      </c>
      <c r="Y247" s="8">
        <v>43982</v>
      </c>
      <c r="Z247" s="5">
        <v>-43.5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126872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10.46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103.5</v>
      </c>
      <c r="EA247" s="8">
        <v>43982</v>
      </c>
      <c r="EB247" s="5">
        <v>94.333399999999997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34.6</v>
      </c>
      <c r="S248" s="8">
        <v>44561</v>
      </c>
      <c r="T248" s="5">
        <v>26</v>
      </c>
      <c r="U248" s="8">
        <v>45626</v>
      </c>
      <c r="V248" s="5">
        <v>-1.7</v>
      </c>
      <c r="Y248" s="8">
        <v>44012</v>
      </c>
      <c r="Z248" s="5">
        <v>27.8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134544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24.19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105.8</v>
      </c>
      <c r="EA248" s="8">
        <v>44012</v>
      </c>
      <c r="EB248" s="5">
        <v>96.145300000000006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8.3000000000000007</v>
      </c>
      <c r="S249" s="8">
        <v>44592</v>
      </c>
      <c r="T249" s="5">
        <v>23</v>
      </c>
      <c r="U249" s="8">
        <v>45657</v>
      </c>
      <c r="V249" s="5">
        <v>4.5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13.74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107.5</v>
      </c>
      <c r="EA249" s="8">
        <v>44043</v>
      </c>
      <c r="EB249" s="5">
        <v>97.756399999999999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0.5</v>
      </c>
      <c r="S250" s="8">
        <v>44620</v>
      </c>
      <c r="T250" s="5">
        <v>24</v>
      </c>
      <c r="U250" s="8">
        <v>45688</v>
      </c>
      <c r="V250" s="5">
        <v>14.1</v>
      </c>
      <c r="Y250" s="8">
        <v>44074</v>
      </c>
      <c r="Z250" s="5">
        <v>15.8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139840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11.8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108.5</v>
      </c>
      <c r="EA250" s="8">
        <v>44074</v>
      </c>
      <c r="EB250" s="5">
        <v>98.453599999999994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-2.9</v>
      </c>
      <c r="S251" s="8">
        <v>44651</v>
      </c>
      <c r="T251" s="5">
        <v>30</v>
      </c>
      <c r="Y251" s="8">
        <v>44104</v>
      </c>
      <c r="Z251" s="5">
        <v>15.8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139606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8.16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340.1</v>
      </c>
      <c r="DY251" s="8">
        <v>44104</v>
      </c>
      <c r="DZ251" s="5">
        <v>109.1</v>
      </c>
      <c r="EA251" s="8">
        <v>44104</v>
      </c>
      <c r="EB251" s="5">
        <v>98.752499999999998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21.3</v>
      </c>
      <c r="S252" s="8">
        <v>44681</v>
      </c>
      <c r="T252" s="5">
        <v>23</v>
      </c>
      <c r="Y252" s="8">
        <v>44135</v>
      </c>
      <c r="Z252" s="5">
        <v>29.9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142100</v>
      </c>
      <c r="AQ252" s="8">
        <v>44135</v>
      </c>
      <c r="AR252" s="5">
        <v>6.9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8.26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341.7</v>
      </c>
      <c r="DY252" s="8">
        <v>44135</v>
      </c>
      <c r="DZ252" s="5">
        <v>109.7</v>
      </c>
      <c r="EA252" s="8">
        <v>44135</v>
      </c>
      <c r="EB252" s="5">
        <v>99.120599999999996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-6.3</v>
      </c>
      <c r="S253" s="8">
        <v>44712</v>
      </c>
      <c r="T253" s="5">
        <v>20</v>
      </c>
      <c r="Y253" s="8">
        <v>44165</v>
      </c>
      <c r="Z253" s="5">
        <v>29.9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141703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3.35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345.6</v>
      </c>
      <c r="DY253" s="8">
        <v>44165</v>
      </c>
      <c r="DZ253" s="5">
        <v>110.4</v>
      </c>
      <c r="EA253" s="8">
        <v>44165</v>
      </c>
      <c r="EB253" s="5">
        <v>99.521600000000007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-1.8</v>
      </c>
      <c r="S254" s="8">
        <v>44742</v>
      </c>
      <c r="T254" s="5">
        <v>13</v>
      </c>
      <c r="Y254" s="8">
        <v>44196</v>
      </c>
      <c r="Z254" s="5">
        <v>12.5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141304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3.06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24.6</v>
      </c>
      <c r="DW254" s="8">
        <v>44196</v>
      </c>
      <c r="DX254" s="5">
        <v>344.1</v>
      </c>
      <c r="DY254" s="8">
        <v>44196</v>
      </c>
      <c r="DZ254" s="5">
        <v>111.1</v>
      </c>
      <c r="EA254" s="8">
        <v>44196</v>
      </c>
      <c r="EB254" s="5">
        <v>99.941900000000004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64.599999999999994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3.6</v>
      </c>
      <c r="S255" s="8">
        <v>44773</v>
      </c>
      <c r="T255" s="5">
        <v>14</v>
      </c>
      <c r="Y255" s="8">
        <v>44227</v>
      </c>
      <c r="Z255" s="5">
        <v>29.9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141763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7.14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25.5</v>
      </c>
      <c r="DW255" s="8">
        <v>44227</v>
      </c>
      <c r="DX255" s="5">
        <v>354.1</v>
      </c>
      <c r="DY255" s="8">
        <v>44227</v>
      </c>
      <c r="DZ255" s="5">
        <v>112</v>
      </c>
      <c r="EA255" s="8">
        <v>44227</v>
      </c>
      <c r="EB255" s="5">
        <v>100.31910000000001</v>
      </c>
    </row>
    <row r="256" spans="1:132" x14ac:dyDescent="0.2">
      <c r="A256" s="8">
        <v>44255</v>
      </c>
      <c r="B256" s="5">
        <v>60.4</v>
      </c>
      <c r="C256" s="8">
        <v>44255</v>
      </c>
      <c r="D256" s="5">
        <v>64.8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-26.8</v>
      </c>
      <c r="S256" s="8">
        <v>44804</v>
      </c>
      <c r="T256" s="5">
        <v>5</v>
      </c>
      <c r="Y256" s="8">
        <v>44255</v>
      </c>
      <c r="Z256" s="5">
        <v>30.1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141931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-1.89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26.6</v>
      </c>
      <c r="DW256" s="8">
        <v>44255</v>
      </c>
      <c r="DX256" s="5">
        <v>360.4</v>
      </c>
      <c r="DY256" s="8">
        <v>44255</v>
      </c>
      <c r="DZ256" s="5">
        <v>112</v>
      </c>
      <c r="EA256" s="8">
        <v>44255</v>
      </c>
      <c r="EB256" s="5">
        <v>100.6927</v>
      </c>
    </row>
    <row r="257" spans="1:132" x14ac:dyDescent="0.2">
      <c r="A257" s="8">
        <v>44286</v>
      </c>
      <c r="B257" s="5">
        <v>63.8</v>
      </c>
      <c r="C257" s="8">
        <v>44286</v>
      </c>
      <c r="D257" s="5">
        <v>66.8</v>
      </c>
      <c r="E257" s="8">
        <v>44286</v>
      </c>
      <c r="F257" s="5">
        <v>85.6</v>
      </c>
      <c r="G257" s="8">
        <v>44286</v>
      </c>
      <c r="H257" s="5">
        <v>62</v>
      </c>
      <c r="O257" s="8">
        <v>44286</v>
      </c>
      <c r="P257" s="5">
        <v>64</v>
      </c>
      <c r="Q257" s="8">
        <v>44834</v>
      </c>
      <c r="R257" s="5">
        <v>-9.6999999999999993</v>
      </c>
      <c r="S257" s="8">
        <v>44834</v>
      </c>
      <c r="T257" s="5">
        <v>6</v>
      </c>
      <c r="Y257" s="8">
        <v>44286</v>
      </c>
      <c r="Z257" s="5">
        <v>40.1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142870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14.58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113.1</v>
      </c>
      <c r="EA257" s="8">
        <v>44286</v>
      </c>
      <c r="EB257" s="5">
        <v>101.014</v>
      </c>
    </row>
    <row r="258" spans="1:132" x14ac:dyDescent="0.2">
      <c r="A258" s="8">
        <v>44316</v>
      </c>
      <c r="B258" s="5">
        <v>60.8</v>
      </c>
      <c r="C258" s="8">
        <v>44316</v>
      </c>
      <c r="D258" s="5">
        <v>65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-9.3000000000000007</v>
      </c>
      <c r="S258" s="8">
        <v>44865</v>
      </c>
      <c r="T258" s="5">
        <v>-2</v>
      </c>
      <c r="Y258" s="8">
        <v>44316</v>
      </c>
      <c r="Z258" s="5">
        <v>44.4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143164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4.88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18.399999999999999</v>
      </c>
      <c r="DW258" s="8">
        <v>44316</v>
      </c>
      <c r="DX258" s="5">
        <v>295.60000000000002</v>
      </c>
      <c r="DY258" s="8">
        <v>44316</v>
      </c>
      <c r="DZ258" s="5">
        <v>114.3</v>
      </c>
      <c r="EA258" s="8">
        <v>44316</v>
      </c>
      <c r="EB258" s="5">
        <v>101.2762</v>
      </c>
    </row>
    <row r="259" spans="1:132" x14ac:dyDescent="0.2">
      <c r="A259" s="8">
        <v>44347</v>
      </c>
      <c r="B259" s="5">
        <v>61.6</v>
      </c>
      <c r="C259" s="8">
        <v>44347</v>
      </c>
      <c r="D259" s="5">
        <v>67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-6.1</v>
      </c>
      <c r="S259" s="8">
        <v>44895</v>
      </c>
      <c r="T259" s="5">
        <v>-3</v>
      </c>
      <c r="Y259" s="8">
        <v>44347</v>
      </c>
      <c r="Z259" s="5">
        <v>32.799999999999997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143832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5.76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115.1</v>
      </c>
      <c r="EA259" s="8">
        <v>44347</v>
      </c>
      <c r="EB259" s="5">
        <v>101.34529999999999</v>
      </c>
    </row>
    <row r="260" spans="1:132" x14ac:dyDescent="0.2">
      <c r="A260" s="8">
        <v>44377</v>
      </c>
      <c r="B260" s="5">
        <v>61.3</v>
      </c>
      <c r="C260" s="8">
        <v>44377</v>
      </c>
      <c r="D260" s="5">
        <v>66.900000000000006</v>
      </c>
      <c r="E260" s="8">
        <v>44377</v>
      </c>
      <c r="F260" s="5">
        <v>92.1</v>
      </c>
      <c r="G260" s="8">
        <v>44377</v>
      </c>
      <c r="H260" s="5">
        <v>61.4</v>
      </c>
      <c r="O260" s="8">
        <v>44377</v>
      </c>
      <c r="P260" s="5">
        <v>66.7</v>
      </c>
      <c r="Q260" s="8">
        <v>44926</v>
      </c>
      <c r="R260" s="5">
        <v>-10</v>
      </c>
      <c r="S260" s="8">
        <v>44926</v>
      </c>
      <c r="T260" s="5">
        <v>-5</v>
      </c>
      <c r="Y260" s="8">
        <v>44377</v>
      </c>
      <c r="Z260" s="5">
        <v>31.3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144580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6.17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116.1</v>
      </c>
      <c r="EA260" s="8">
        <v>44377</v>
      </c>
      <c r="EB260" s="5">
        <v>101.3442</v>
      </c>
    </row>
    <row r="261" spans="1:132" x14ac:dyDescent="0.2">
      <c r="A261" s="8">
        <v>44408</v>
      </c>
      <c r="B261" s="5">
        <v>60.2</v>
      </c>
      <c r="C261" s="8">
        <v>44408</v>
      </c>
      <c r="D261" s="5">
        <v>65.8</v>
      </c>
      <c r="E261" s="8">
        <v>44408</v>
      </c>
      <c r="F261" s="5">
        <v>85.7</v>
      </c>
      <c r="G261" s="8">
        <v>44408</v>
      </c>
      <c r="H261" s="5">
        <v>63.8</v>
      </c>
      <c r="O261" s="8">
        <v>44408</v>
      </c>
      <c r="P261" s="5">
        <v>72.099999999999994</v>
      </c>
      <c r="Q261" s="8">
        <v>44957</v>
      </c>
      <c r="R261" s="5">
        <v>-24.4</v>
      </c>
      <c r="S261" s="8">
        <v>44957</v>
      </c>
      <c r="T261" s="5">
        <v>-1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144915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6.8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117.1</v>
      </c>
      <c r="EA261" s="8">
        <v>44408</v>
      </c>
      <c r="EB261" s="5">
        <v>101.2923</v>
      </c>
    </row>
    <row r="262" spans="1:132" x14ac:dyDescent="0.2">
      <c r="A262" s="8">
        <v>44439</v>
      </c>
      <c r="B262" s="5">
        <v>59.8</v>
      </c>
      <c r="C262" s="8">
        <v>44439</v>
      </c>
      <c r="D262" s="5">
        <v>64.3</v>
      </c>
      <c r="E262" s="8">
        <v>44439</v>
      </c>
      <c r="F262" s="5">
        <v>79.400000000000006</v>
      </c>
      <c r="G262" s="8">
        <v>44439</v>
      </c>
      <c r="H262" s="5">
        <v>61.5</v>
      </c>
      <c r="O262" s="8">
        <v>44439</v>
      </c>
      <c r="P262" s="5">
        <v>66.7</v>
      </c>
      <c r="Q262" s="8">
        <v>44985</v>
      </c>
      <c r="R262" s="5">
        <v>-8.5</v>
      </c>
      <c r="S262" s="8">
        <v>44985</v>
      </c>
      <c r="T262" s="5">
        <v>-2</v>
      </c>
      <c r="Y262" s="8">
        <v>44439</v>
      </c>
      <c r="Z262" s="5">
        <v>17.8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145032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3.9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13.4</v>
      </c>
      <c r="DW262" s="8">
        <v>44439</v>
      </c>
      <c r="DX262" s="5">
        <v>16.7</v>
      </c>
      <c r="DY262" s="8">
        <v>44439</v>
      </c>
      <c r="DZ262" s="5">
        <v>117.8</v>
      </c>
      <c r="EA262" s="8">
        <v>44439</v>
      </c>
      <c r="EB262" s="5">
        <v>101.22029999999999</v>
      </c>
    </row>
    <row r="263" spans="1:132" x14ac:dyDescent="0.2">
      <c r="A263" s="8">
        <v>44469</v>
      </c>
      <c r="B263" s="5">
        <v>60.8</v>
      </c>
      <c r="C263" s="8">
        <v>44469</v>
      </c>
      <c r="D263" s="5">
        <v>64.599999999999994</v>
      </c>
      <c r="E263" s="8">
        <v>44469</v>
      </c>
      <c r="F263" s="5">
        <v>81.2</v>
      </c>
      <c r="G263" s="8">
        <v>44469</v>
      </c>
      <c r="H263" s="5">
        <v>61.6</v>
      </c>
      <c r="O263" s="8">
        <v>44469</v>
      </c>
      <c r="P263" s="5">
        <v>67.5</v>
      </c>
      <c r="Q263" s="8">
        <v>45016</v>
      </c>
      <c r="R263" s="5">
        <v>-13.9</v>
      </c>
      <c r="S263" s="8">
        <v>45016</v>
      </c>
      <c r="T263" s="5">
        <v>-2</v>
      </c>
      <c r="Y263" s="8">
        <v>44469</v>
      </c>
      <c r="Z263" s="5">
        <v>31.9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145556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3.58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12.7</v>
      </c>
      <c r="DW263" s="8">
        <v>44469</v>
      </c>
      <c r="DX263" s="5">
        <v>15.7</v>
      </c>
      <c r="DY263" s="8">
        <v>44469</v>
      </c>
      <c r="DZ263" s="5">
        <v>117.7</v>
      </c>
      <c r="EA263" s="8">
        <v>44469</v>
      </c>
      <c r="EB263" s="5">
        <v>101.1615</v>
      </c>
    </row>
    <row r="264" spans="1:132" x14ac:dyDescent="0.2">
      <c r="A264" s="8">
        <v>44500</v>
      </c>
      <c r="B264" s="5">
        <v>60.7</v>
      </c>
      <c r="C264" s="8">
        <v>44500</v>
      </c>
      <c r="D264" s="5">
        <v>60.6</v>
      </c>
      <c r="E264" s="8">
        <v>44500</v>
      </c>
      <c r="F264" s="5">
        <v>85.7</v>
      </c>
      <c r="G264" s="8">
        <v>44500</v>
      </c>
      <c r="H264" s="5">
        <v>67.2</v>
      </c>
      <c r="O264" s="8">
        <v>44500</v>
      </c>
      <c r="P264" s="5">
        <v>69.5</v>
      </c>
      <c r="Q264" s="8">
        <v>45046</v>
      </c>
      <c r="R264" s="5">
        <v>6.4</v>
      </c>
      <c r="S264" s="8">
        <v>45046</v>
      </c>
      <c r="T264" s="5">
        <v>-8</v>
      </c>
      <c r="Y264" s="8">
        <v>44500</v>
      </c>
      <c r="Z264" s="5">
        <v>21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146219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6.09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118.6</v>
      </c>
      <c r="EA264" s="8">
        <v>44500</v>
      </c>
      <c r="EB264" s="5">
        <v>101.122</v>
      </c>
    </row>
    <row r="265" spans="1:132" x14ac:dyDescent="0.2">
      <c r="A265" s="8">
        <v>44530</v>
      </c>
      <c r="B265" s="5">
        <v>60.8</v>
      </c>
      <c r="C265" s="8">
        <v>44530</v>
      </c>
      <c r="D265" s="5">
        <v>60.9</v>
      </c>
      <c r="E265" s="8">
        <v>44530</v>
      </c>
      <c r="F265" s="5">
        <v>82.4</v>
      </c>
      <c r="G265" s="8">
        <v>44530</v>
      </c>
      <c r="H265" s="5">
        <v>67.5</v>
      </c>
      <c r="O265" s="8">
        <v>44530</v>
      </c>
      <c r="P265" s="5">
        <v>64.3</v>
      </c>
      <c r="Q265" s="8">
        <v>45077</v>
      </c>
      <c r="R265" s="5">
        <v>-26.6</v>
      </c>
      <c r="S265" s="8">
        <v>45077</v>
      </c>
      <c r="T265" s="5">
        <v>-2</v>
      </c>
      <c r="Y265" s="8">
        <v>44530</v>
      </c>
      <c r="Z265" s="5">
        <v>42.2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147605</v>
      </c>
      <c r="AQ265" s="8">
        <v>44530</v>
      </c>
      <c r="AR265" s="5">
        <v>4.2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7.15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12.4</v>
      </c>
      <c r="DW265" s="8">
        <v>44530</v>
      </c>
      <c r="DX265" s="5">
        <v>15</v>
      </c>
      <c r="DY265" s="8">
        <v>44530</v>
      </c>
      <c r="DZ265" s="5">
        <v>119.4</v>
      </c>
      <c r="EA265" s="8">
        <v>44530</v>
      </c>
      <c r="EB265" s="5">
        <v>101.0894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60.8</v>
      </c>
      <c r="E266" s="8">
        <v>44561</v>
      </c>
      <c r="F266" s="5">
        <v>68.2</v>
      </c>
      <c r="G266" s="8">
        <v>44561</v>
      </c>
      <c r="H266" s="5">
        <v>61.4</v>
      </c>
      <c r="O266" s="8">
        <v>44561</v>
      </c>
      <c r="P266" s="5">
        <v>64.5</v>
      </c>
      <c r="Q266" s="8">
        <v>45107</v>
      </c>
      <c r="R266" s="5">
        <v>5.2</v>
      </c>
      <c r="S266" s="8">
        <v>45107</v>
      </c>
      <c r="T266" s="5">
        <v>-11</v>
      </c>
      <c r="Y266" s="8">
        <v>44561</v>
      </c>
      <c r="Z266" s="5">
        <v>17.100000000000001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148100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5.98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12.5</v>
      </c>
      <c r="DW266" s="8">
        <v>44561</v>
      </c>
      <c r="DX266" s="5">
        <v>14.8</v>
      </c>
      <c r="DY266" s="8">
        <v>44561</v>
      </c>
      <c r="DZ266" s="5">
        <v>120.2</v>
      </c>
      <c r="EA266" s="8">
        <v>44561</v>
      </c>
      <c r="EB266" s="5">
        <v>101.038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59.8</v>
      </c>
      <c r="O267" s="8">
        <v>44592</v>
      </c>
      <c r="P267" s="5">
        <v>64.7</v>
      </c>
      <c r="Q267" s="8">
        <v>45138</v>
      </c>
      <c r="R267" s="5">
        <v>-6.9</v>
      </c>
      <c r="S267" s="8">
        <v>45138</v>
      </c>
      <c r="T267" s="5">
        <v>-8</v>
      </c>
      <c r="Y267" s="8">
        <v>44592</v>
      </c>
      <c r="Z267" s="5">
        <v>23.2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148516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2.91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13.5</v>
      </c>
      <c r="DY267" s="8">
        <v>44592</v>
      </c>
      <c r="DZ267" s="5">
        <v>119.3</v>
      </c>
      <c r="EA267" s="8">
        <v>44592</v>
      </c>
      <c r="EB267" s="5">
        <v>100.95010000000001</v>
      </c>
    </row>
    <row r="268" spans="1:132" x14ac:dyDescent="0.2">
      <c r="A268" s="8">
        <v>44620</v>
      </c>
      <c r="B268" s="5">
        <v>58.1</v>
      </c>
      <c r="C268" s="8">
        <v>44620</v>
      </c>
      <c r="D268" s="5">
        <v>59.7</v>
      </c>
      <c r="E268" s="8">
        <v>44620</v>
      </c>
      <c r="F268" s="5">
        <v>75.599999999999994</v>
      </c>
      <c r="G268" s="8">
        <v>44620</v>
      </c>
      <c r="H268" s="5">
        <v>57.1</v>
      </c>
      <c r="O268" s="8">
        <v>44620</v>
      </c>
      <c r="P268" s="5">
        <v>58.2</v>
      </c>
      <c r="Q268" s="8">
        <v>45169</v>
      </c>
      <c r="R268" s="5">
        <v>-13.4</v>
      </c>
      <c r="S268" s="8">
        <v>45169</v>
      </c>
      <c r="T268" s="5">
        <v>0</v>
      </c>
      <c r="Y268" s="8">
        <v>44620</v>
      </c>
      <c r="Z268" s="5">
        <v>17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150035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3.84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119.5</v>
      </c>
      <c r="EA268" s="8">
        <v>44620</v>
      </c>
      <c r="EB268" s="5">
        <v>100.81619999999999</v>
      </c>
    </row>
    <row r="269" spans="1:132" x14ac:dyDescent="0.2">
      <c r="A269" s="8">
        <v>44651</v>
      </c>
      <c r="B269" s="5">
        <v>57.2</v>
      </c>
      <c r="C269" s="8">
        <v>44651</v>
      </c>
      <c r="D269" s="5">
        <v>54</v>
      </c>
      <c r="E269" s="8">
        <v>44651</v>
      </c>
      <c r="F269" s="5">
        <v>87.1</v>
      </c>
      <c r="G269" s="8">
        <v>44651</v>
      </c>
      <c r="H269" s="5">
        <v>58</v>
      </c>
      <c r="O269" s="8">
        <v>44651</v>
      </c>
      <c r="P269" s="5">
        <v>61</v>
      </c>
      <c r="Q269" s="8">
        <v>45199</v>
      </c>
      <c r="R269" s="5">
        <v>-6.3</v>
      </c>
      <c r="S269" s="8">
        <v>45199</v>
      </c>
      <c r="T269" s="5">
        <v>-6</v>
      </c>
      <c r="Y269" s="8">
        <v>44651</v>
      </c>
      <c r="Z269" s="5">
        <v>23.4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150622</v>
      </c>
      <c r="AQ269" s="8">
        <v>44651</v>
      </c>
      <c r="AR269" s="5">
        <v>3.7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4.13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11.2</v>
      </c>
      <c r="DY269" s="8">
        <v>44651</v>
      </c>
      <c r="DZ269" s="5">
        <v>119.4</v>
      </c>
      <c r="EA269" s="8">
        <v>44651</v>
      </c>
      <c r="EB269" s="5">
        <v>100.6203</v>
      </c>
    </row>
    <row r="270" spans="1:132" x14ac:dyDescent="0.2">
      <c r="A270" s="8">
        <v>44681</v>
      </c>
      <c r="B270" s="5">
        <v>55.3</v>
      </c>
      <c r="C270" s="8">
        <v>44681</v>
      </c>
      <c r="D270" s="5">
        <v>53.4</v>
      </c>
      <c r="E270" s="8">
        <v>44681</v>
      </c>
      <c r="F270" s="5">
        <v>84.6</v>
      </c>
      <c r="G270" s="8">
        <v>44681</v>
      </c>
      <c r="H270" s="5">
        <v>58.3</v>
      </c>
      <c r="O270" s="8">
        <v>44681</v>
      </c>
      <c r="P270" s="5">
        <v>54.2</v>
      </c>
      <c r="Q270" s="8">
        <v>45230</v>
      </c>
      <c r="R270" s="5">
        <v>-4.5</v>
      </c>
      <c r="S270" s="8">
        <v>45230</v>
      </c>
      <c r="T270" s="5">
        <v>-7</v>
      </c>
      <c r="Y270" s="8">
        <v>44681</v>
      </c>
      <c r="Z270" s="5">
        <v>11.6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150542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3.7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118.9</v>
      </c>
      <c r="EA270" s="8">
        <v>44681</v>
      </c>
      <c r="EB270" s="5">
        <v>100.3621</v>
      </c>
    </row>
    <row r="271" spans="1:132" x14ac:dyDescent="0.2">
      <c r="A271" s="8">
        <v>44712</v>
      </c>
      <c r="B271" s="5">
        <v>55.9</v>
      </c>
      <c r="C271" s="8">
        <v>44712</v>
      </c>
      <c r="D271" s="5">
        <v>56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-2.5</v>
      </c>
      <c r="S271" s="8">
        <v>45260</v>
      </c>
      <c r="T271" s="5">
        <v>-3</v>
      </c>
      <c r="Y271" s="8">
        <v>44712</v>
      </c>
      <c r="Z271" s="5">
        <v>3.6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150688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1.46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117.9</v>
      </c>
      <c r="EA271" s="8">
        <v>44712</v>
      </c>
      <c r="EB271" s="5">
        <v>100.0485</v>
      </c>
    </row>
    <row r="272" spans="1:132" x14ac:dyDescent="0.2">
      <c r="A272" s="8">
        <v>44742</v>
      </c>
      <c r="B272" s="5">
        <v>53.5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-13.8</v>
      </c>
      <c r="S272" s="8">
        <v>45291</v>
      </c>
      <c r="T272" s="5">
        <v>-2</v>
      </c>
      <c r="Y272" s="8">
        <v>44742</v>
      </c>
      <c r="Z272" s="5">
        <v>-2.9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150884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-0.04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117.1</v>
      </c>
      <c r="EA272" s="8">
        <v>44742</v>
      </c>
      <c r="EB272" s="5">
        <v>99.726900000000001</v>
      </c>
    </row>
    <row r="273" spans="1:132" x14ac:dyDescent="0.2">
      <c r="A273" s="8">
        <v>44773</v>
      </c>
      <c r="B273" s="5">
        <v>52.9</v>
      </c>
      <c r="C273" s="8">
        <v>44773</v>
      </c>
      <c r="D273" s="5">
        <v>48.5</v>
      </c>
      <c r="E273" s="8">
        <v>44773</v>
      </c>
      <c r="F273" s="5">
        <v>60</v>
      </c>
      <c r="G273" s="8">
        <v>44773</v>
      </c>
      <c r="H273" s="5">
        <v>56.5</v>
      </c>
      <c r="O273" s="8">
        <v>44773</v>
      </c>
      <c r="P273" s="5">
        <v>52.3</v>
      </c>
      <c r="Q273" s="8">
        <v>45322</v>
      </c>
      <c r="R273" s="5">
        <v>-34</v>
      </c>
      <c r="S273" s="8">
        <v>45322</v>
      </c>
      <c r="T273" s="5">
        <v>-9</v>
      </c>
      <c r="Y273" s="8">
        <v>44773</v>
      </c>
      <c r="Z273" s="5">
        <v>-7.6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151322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5.3</v>
      </c>
      <c r="DY273" s="8">
        <v>44773</v>
      </c>
      <c r="DZ273" s="5">
        <v>116.4</v>
      </c>
      <c r="EA273" s="8">
        <v>44773</v>
      </c>
      <c r="EB273" s="5">
        <v>99.450699999999998</v>
      </c>
    </row>
    <row r="274" spans="1:132" x14ac:dyDescent="0.2">
      <c r="A274" s="8">
        <v>44804</v>
      </c>
      <c r="B274" s="5">
        <v>53</v>
      </c>
      <c r="C274" s="8">
        <v>44804</v>
      </c>
      <c r="D274" s="5">
        <v>50.5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-5.5</v>
      </c>
      <c r="S274" s="8">
        <v>45351</v>
      </c>
      <c r="T274" s="5">
        <v>-4</v>
      </c>
      <c r="Y274" s="8">
        <v>44804</v>
      </c>
      <c r="Z274" s="5">
        <v>4.4000000000000004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151857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1.33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115.9</v>
      </c>
      <c r="EA274" s="8">
        <v>44804</v>
      </c>
      <c r="EB274" s="5">
        <v>99.236699999999999</v>
      </c>
    </row>
    <row r="275" spans="1:132" x14ac:dyDescent="0.2">
      <c r="A275" s="8">
        <v>44834</v>
      </c>
      <c r="B275" s="5">
        <v>51.1</v>
      </c>
      <c r="C275" s="8">
        <v>44834</v>
      </c>
      <c r="D275" s="5">
        <v>47.4</v>
      </c>
      <c r="E275" s="8">
        <v>44834</v>
      </c>
      <c r="F275" s="5">
        <v>51.7</v>
      </c>
      <c r="G275" s="8">
        <v>44834</v>
      </c>
      <c r="H275" s="5">
        <v>55.3</v>
      </c>
      <c r="O275" s="8">
        <v>44834</v>
      </c>
      <c r="P275" s="5">
        <v>47.4</v>
      </c>
      <c r="Q275" s="8">
        <v>45382</v>
      </c>
      <c r="R275" s="5">
        <v>-9</v>
      </c>
      <c r="S275" s="8">
        <v>45382</v>
      </c>
      <c r="T275" s="5">
        <v>-6</v>
      </c>
      <c r="Y275" s="8">
        <v>44834</v>
      </c>
      <c r="Z275" s="5">
        <v>-8.4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151791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2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2.5</v>
      </c>
      <c r="DW275" s="8">
        <v>44834</v>
      </c>
      <c r="DX275" s="5">
        <v>2</v>
      </c>
      <c r="DY275" s="8">
        <v>44834</v>
      </c>
      <c r="DZ275" s="5">
        <v>115.2</v>
      </c>
      <c r="EA275" s="8">
        <v>44834</v>
      </c>
      <c r="EB275" s="5">
        <v>99.070300000000003</v>
      </c>
    </row>
    <row r="276" spans="1:132" x14ac:dyDescent="0.2">
      <c r="A276" s="8">
        <v>44865</v>
      </c>
      <c r="B276" s="5">
        <v>50.3</v>
      </c>
      <c r="C276" s="8">
        <v>44865</v>
      </c>
      <c r="D276" s="5">
        <v>49.2</v>
      </c>
      <c r="E276" s="8">
        <v>44865</v>
      </c>
      <c r="F276" s="5">
        <v>46.6</v>
      </c>
      <c r="G276" s="8">
        <v>44865</v>
      </c>
      <c r="H276" s="5">
        <v>54.8</v>
      </c>
      <c r="O276" s="8">
        <v>44865</v>
      </c>
      <c r="P276" s="5">
        <v>46.8</v>
      </c>
      <c r="Q276" s="8">
        <v>45412</v>
      </c>
      <c r="R276" s="5">
        <v>-19.399999999999999</v>
      </c>
      <c r="S276" s="8">
        <v>45412</v>
      </c>
      <c r="T276" s="5">
        <v>-7</v>
      </c>
      <c r="Y276" s="8">
        <v>44865</v>
      </c>
      <c r="Z276" s="5">
        <v>-12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151254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114.4</v>
      </c>
      <c r="EA276" s="8">
        <v>44865</v>
      </c>
      <c r="EB276" s="5">
        <v>98.941699999999997</v>
      </c>
    </row>
    <row r="277" spans="1:132" x14ac:dyDescent="0.2">
      <c r="A277" s="8">
        <v>44895</v>
      </c>
      <c r="B277" s="5">
        <v>49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55.5</v>
      </c>
      <c r="O277" s="8">
        <v>44895</v>
      </c>
      <c r="P277" s="5">
        <v>37.799999999999997</v>
      </c>
      <c r="Q277" s="8">
        <v>45443</v>
      </c>
      <c r="R277" s="5">
        <v>-9</v>
      </c>
      <c r="S277" s="8">
        <v>45443</v>
      </c>
      <c r="T277" s="5">
        <v>-2</v>
      </c>
      <c r="Y277" s="8">
        <v>44895</v>
      </c>
      <c r="Z277" s="5">
        <v>-16.100000000000001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151299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-0.85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-1.6</v>
      </c>
      <c r="DY277" s="8">
        <v>44895</v>
      </c>
      <c r="DZ277" s="5">
        <v>113.3</v>
      </c>
      <c r="EA277" s="8">
        <v>44895</v>
      </c>
      <c r="EB277" s="5">
        <v>98.843299999999999</v>
      </c>
    </row>
    <row r="278" spans="1:132" x14ac:dyDescent="0.2">
      <c r="A278" s="8">
        <v>44926</v>
      </c>
      <c r="B278" s="5">
        <v>48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-7.7</v>
      </c>
      <c r="S278" s="8">
        <v>45473</v>
      </c>
      <c r="T278" s="5">
        <v>-7</v>
      </c>
      <c r="Y278" s="8">
        <v>44926</v>
      </c>
      <c r="Z278" s="5">
        <v>-11.6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152368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-0.44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-1.1000000000000001</v>
      </c>
      <c r="DW278" s="8">
        <v>44926</v>
      </c>
      <c r="DX278" s="5">
        <v>-3.5</v>
      </c>
      <c r="DY278" s="8">
        <v>44926</v>
      </c>
      <c r="DZ278" s="5">
        <v>112.3</v>
      </c>
      <c r="EA278" s="8">
        <v>44926</v>
      </c>
      <c r="EB278" s="5">
        <v>98.780500000000004</v>
      </c>
    </row>
    <row r="279" spans="1:132" x14ac:dyDescent="0.2">
      <c r="A279" s="8">
        <v>44957</v>
      </c>
      <c r="B279" s="5">
        <v>47.3</v>
      </c>
      <c r="C279" s="8">
        <v>44957</v>
      </c>
      <c r="D279" s="5">
        <v>42.7</v>
      </c>
      <c r="E279" s="8">
        <v>44957</v>
      </c>
      <c r="F279" s="5">
        <v>44.5</v>
      </c>
      <c r="G279" s="8">
        <v>44957</v>
      </c>
      <c r="H279" s="5">
        <v>54.5</v>
      </c>
      <c r="O279" s="8">
        <v>44957</v>
      </c>
      <c r="P279" s="5">
        <v>43.8</v>
      </c>
      <c r="Q279" s="8">
        <v>45504</v>
      </c>
      <c r="R279" s="5">
        <v>-14.8</v>
      </c>
      <c r="S279" s="8">
        <v>45504</v>
      </c>
      <c r="T279" s="5">
        <v>-11</v>
      </c>
      <c r="Y279" s="8">
        <v>44957</v>
      </c>
      <c r="Z279" s="5">
        <v>-5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153236</v>
      </c>
      <c r="AQ279" s="8">
        <v>44957</v>
      </c>
      <c r="AR279" s="5">
        <v>3.5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2.48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112.1</v>
      </c>
      <c r="EA279" s="8">
        <v>44957</v>
      </c>
      <c r="EB279" s="5">
        <v>98.742999999999995</v>
      </c>
    </row>
    <row r="280" spans="1:132" x14ac:dyDescent="0.2">
      <c r="A280" s="8">
        <v>44985</v>
      </c>
      <c r="B280" s="5">
        <v>47.5</v>
      </c>
      <c r="C280" s="8">
        <v>44985</v>
      </c>
      <c r="D280" s="5">
        <v>45.7</v>
      </c>
      <c r="E280" s="8">
        <v>44985</v>
      </c>
      <c r="F280" s="5">
        <v>51.3</v>
      </c>
      <c r="G280" s="8">
        <v>44985</v>
      </c>
      <c r="H280" s="5">
        <v>54.9</v>
      </c>
      <c r="O280" s="8">
        <v>44985</v>
      </c>
      <c r="P280" s="5">
        <v>43</v>
      </c>
      <c r="Q280" s="8">
        <v>45535</v>
      </c>
      <c r="R280" s="5">
        <v>2.8</v>
      </c>
      <c r="S280" s="8">
        <v>45535</v>
      </c>
      <c r="T280" s="5">
        <v>-4</v>
      </c>
      <c r="Y280" s="8">
        <v>44985</v>
      </c>
      <c r="Z280" s="5">
        <v>-19.899999999999999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153259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1.02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111.6</v>
      </c>
      <c r="EA280" s="8">
        <v>44985</v>
      </c>
      <c r="EB280" s="5">
        <v>98.717299999999994</v>
      </c>
    </row>
    <row r="281" spans="1:132" x14ac:dyDescent="0.2">
      <c r="A281" s="8">
        <v>45016</v>
      </c>
      <c r="B281" s="5">
        <v>46.3</v>
      </c>
      <c r="C281" s="8">
        <v>45016</v>
      </c>
      <c r="D281" s="5">
        <v>44</v>
      </c>
      <c r="E281" s="8">
        <v>45016</v>
      </c>
      <c r="F281" s="5">
        <v>49.2</v>
      </c>
      <c r="G281" s="8">
        <v>45016</v>
      </c>
      <c r="H281" s="5">
        <v>50.8</v>
      </c>
      <c r="O281" s="8">
        <v>45016</v>
      </c>
      <c r="P281" s="5">
        <v>43.1</v>
      </c>
      <c r="Q281" s="8">
        <v>45565</v>
      </c>
      <c r="R281" s="5">
        <v>2.4</v>
      </c>
      <c r="S281" s="8">
        <v>45565</v>
      </c>
      <c r="T281" s="5">
        <v>-8</v>
      </c>
      <c r="Y281" s="8">
        <v>45016</v>
      </c>
      <c r="Z281" s="5">
        <v>-21.9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153796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0.33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110.2</v>
      </c>
      <c r="EA281" s="8">
        <v>45016</v>
      </c>
      <c r="EB281" s="5">
        <v>98.709599999999995</v>
      </c>
    </row>
    <row r="282" spans="1:132" x14ac:dyDescent="0.2">
      <c r="A282" s="8">
        <v>45046</v>
      </c>
      <c r="B282" s="5">
        <v>46.7</v>
      </c>
      <c r="C282" s="8">
        <v>45046</v>
      </c>
      <c r="D282" s="5">
        <v>45.3</v>
      </c>
      <c r="E282" s="8">
        <v>45046</v>
      </c>
      <c r="F282" s="5">
        <v>53.2</v>
      </c>
      <c r="G282" s="8">
        <v>45046</v>
      </c>
      <c r="H282" s="5">
        <v>52.7</v>
      </c>
      <c r="O282" s="8">
        <v>45046</v>
      </c>
      <c r="P282" s="5">
        <v>46.8</v>
      </c>
      <c r="Q282" s="8">
        <v>45596</v>
      </c>
      <c r="R282" s="5">
        <v>-11.5</v>
      </c>
      <c r="S282" s="8">
        <v>45596</v>
      </c>
      <c r="T282" s="5">
        <v>-5</v>
      </c>
      <c r="Y282" s="8">
        <v>45046</v>
      </c>
      <c r="Z282" s="5">
        <v>-33.4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153812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0.76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</v>
      </c>
      <c r="DY282" s="8">
        <v>45046</v>
      </c>
      <c r="DZ282" s="5">
        <v>109.4</v>
      </c>
      <c r="EA282" s="8">
        <v>45046</v>
      </c>
      <c r="EB282" s="5">
        <v>98.739500000000007</v>
      </c>
    </row>
    <row r="283" spans="1:132" x14ac:dyDescent="0.2">
      <c r="A283" s="8">
        <v>45077</v>
      </c>
      <c r="B283" s="5">
        <v>46.4</v>
      </c>
      <c r="C283" s="8">
        <v>45077</v>
      </c>
      <c r="D283" s="5">
        <v>43.4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Q283" s="8">
        <v>45626</v>
      </c>
      <c r="R283" s="5">
        <v>20.2</v>
      </c>
      <c r="S283" s="8">
        <v>45626</v>
      </c>
      <c r="T283" s="5">
        <v>-4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154274</v>
      </c>
      <c r="AQ283" s="8">
        <v>45077</v>
      </c>
      <c r="AR283" s="5">
        <v>3.6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0.75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108.5</v>
      </c>
      <c r="EA283" s="8">
        <v>45077</v>
      </c>
      <c r="EB283" s="5">
        <v>98.805800000000005</v>
      </c>
    </row>
    <row r="284" spans="1:132" x14ac:dyDescent="0.2">
      <c r="A284" s="8">
        <v>45107</v>
      </c>
      <c r="B284" s="5">
        <v>46.3</v>
      </c>
      <c r="C284" s="8">
        <v>45107</v>
      </c>
      <c r="D284" s="5">
        <v>45.6</v>
      </c>
      <c r="E284" s="8">
        <v>45107</v>
      </c>
      <c r="F284" s="5">
        <v>41.8</v>
      </c>
      <c r="G284" s="8">
        <v>45107</v>
      </c>
      <c r="H284" s="5">
        <v>53.8</v>
      </c>
      <c r="O284" s="8">
        <v>45107</v>
      </c>
      <c r="P284" s="5">
        <v>41.8</v>
      </c>
      <c r="Q284" s="8">
        <v>45657</v>
      </c>
      <c r="R284" s="5">
        <v>2.1</v>
      </c>
      <c r="S284" s="8">
        <v>45657</v>
      </c>
      <c r="T284" s="5">
        <v>-5</v>
      </c>
      <c r="Y284" s="8">
        <v>45107</v>
      </c>
      <c r="Z284" s="5">
        <v>-13.9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154393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1.1200000000000001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107.8</v>
      </c>
      <c r="EA284" s="8">
        <v>45107</v>
      </c>
      <c r="EB284" s="5">
        <v>98.900300000000001</v>
      </c>
    </row>
    <row r="285" spans="1:132" x14ac:dyDescent="0.2">
      <c r="A285" s="8">
        <v>45138</v>
      </c>
      <c r="B285" s="5">
        <v>46.7</v>
      </c>
      <c r="C285" s="8">
        <v>45138</v>
      </c>
      <c r="D285" s="5">
        <v>47.2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Q285" s="8">
        <v>45688</v>
      </c>
      <c r="R285" s="5">
        <v>-12.6</v>
      </c>
      <c r="S285" s="8">
        <v>45688</v>
      </c>
      <c r="T285" s="5">
        <v>-5</v>
      </c>
      <c r="Y285" s="8">
        <v>45138</v>
      </c>
      <c r="Z285" s="5">
        <v>-14.5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154892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1.84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-4.0999999999999996</v>
      </c>
      <c r="DW285" s="8">
        <v>45138</v>
      </c>
      <c r="DX285" s="5">
        <v>-10.7</v>
      </c>
      <c r="DY285" s="8">
        <v>45138</v>
      </c>
      <c r="DZ285" s="5">
        <v>107.5</v>
      </c>
      <c r="EA285" s="8">
        <v>45138</v>
      </c>
      <c r="EB285" s="5">
        <v>98.993899999999996</v>
      </c>
    </row>
    <row r="286" spans="1:132" x14ac:dyDescent="0.2">
      <c r="A286" s="8">
        <v>45169</v>
      </c>
      <c r="B286" s="5">
        <v>47.9</v>
      </c>
      <c r="C286" s="8">
        <v>45169</v>
      </c>
      <c r="D286" s="5">
        <v>47.3</v>
      </c>
      <c r="E286" s="8">
        <v>45169</v>
      </c>
      <c r="F286" s="5">
        <v>48.4</v>
      </c>
      <c r="G286" s="8">
        <v>45169</v>
      </c>
      <c r="H286" s="5">
        <v>54</v>
      </c>
      <c r="O286" s="8">
        <v>45169</v>
      </c>
      <c r="P286" s="5">
        <v>48.8</v>
      </c>
      <c r="Y286" s="8">
        <v>45169</v>
      </c>
      <c r="Z286" s="5">
        <v>10.6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154975</v>
      </c>
      <c r="AQ286" s="8">
        <v>45169</v>
      </c>
      <c r="AR286" s="5">
        <v>3.7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15.374000000000001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-1.58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1.45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-4.0999999999999996</v>
      </c>
      <c r="DW286" s="8">
        <v>45169</v>
      </c>
      <c r="DX286" s="5">
        <v>-10.9</v>
      </c>
      <c r="DY286" s="8">
        <v>45169</v>
      </c>
      <c r="DZ286" s="5">
        <v>107</v>
      </c>
      <c r="EA286" s="8">
        <v>45169</v>
      </c>
      <c r="EB286" s="5">
        <v>99.065399999999997</v>
      </c>
    </row>
    <row r="287" spans="1:132" x14ac:dyDescent="0.2">
      <c r="A287" s="8">
        <v>45199</v>
      </c>
      <c r="B287" s="5">
        <v>48.9</v>
      </c>
      <c r="C287" s="8">
        <v>45199</v>
      </c>
      <c r="D287" s="5">
        <v>49</v>
      </c>
      <c r="E287" s="8">
        <v>45199</v>
      </c>
      <c r="F287" s="5">
        <v>43.8</v>
      </c>
      <c r="G287" s="8">
        <v>45199</v>
      </c>
      <c r="H287" s="5">
        <v>53.3</v>
      </c>
      <c r="O287" s="8">
        <v>45199</v>
      </c>
      <c r="P287" s="5">
        <v>44.9</v>
      </c>
      <c r="Y287" s="8">
        <v>45199</v>
      </c>
      <c r="Z287" s="5">
        <v>-14.2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154792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1.7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4.3</v>
      </c>
      <c r="BK287" s="8">
        <v>45199</v>
      </c>
      <c r="BL287" s="5">
        <v>0.8</v>
      </c>
      <c r="BM287" s="8">
        <v>45199</v>
      </c>
      <c r="BN287" s="5">
        <v>0.89</v>
      </c>
      <c r="BO287" s="8">
        <v>45199</v>
      </c>
      <c r="BP287" s="5">
        <v>0.2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1.9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-10.7</v>
      </c>
      <c r="DY287" s="8">
        <v>45199</v>
      </c>
      <c r="DZ287" s="5">
        <v>106.3</v>
      </c>
      <c r="EA287" s="8">
        <v>45199</v>
      </c>
      <c r="EB287" s="5">
        <v>99.112700000000004</v>
      </c>
    </row>
    <row r="288" spans="1:132" x14ac:dyDescent="0.2">
      <c r="A288" s="8">
        <v>45230</v>
      </c>
      <c r="B288" s="5">
        <v>47.3</v>
      </c>
      <c r="C288" s="8">
        <v>45230</v>
      </c>
      <c r="D288" s="5">
        <v>46.8</v>
      </c>
      <c r="E288" s="8">
        <v>45230</v>
      </c>
      <c r="F288" s="5">
        <v>45.1</v>
      </c>
      <c r="G288" s="8">
        <v>45230</v>
      </c>
      <c r="H288" s="5">
        <v>51.8</v>
      </c>
      <c r="O288" s="8">
        <v>45230</v>
      </c>
      <c r="P288" s="5">
        <v>45</v>
      </c>
      <c r="Y288" s="8">
        <v>45230</v>
      </c>
      <c r="Z288" s="5">
        <v>-15.7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155001</v>
      </c>
      <c r="AQ288" s="8">
        <v>45230</v>
      </c>
      <c r="AR288" s="5">
        <v>3.9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15.35</v>
      </c>
      <c r="BI288" s="8">
        <v>45230</v>
      </c>
      <c r="BJ288" s="5">
        <v>2.6</v>
      </c>
      <c r="BK288" s="8">
        <v>45230</v>
      </c>
      <c r="BL288" s="5">
        <v>-0.4</v>
      </c>
      <c r="BM288" s="8">
        <v>45230</v>
      </c>
      <c r="BN288" s="5">
        <v>-0.09</v>
      </c>
      <c r="BO288" s="8">
        <v>45230</v>
      </c>
      <c r="BP288" s="5">
        <v>-0.4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0.56000000000000005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105.3</v>
      </c>
      <c r="EA288" s="8">
        <v>45230</v>
      </c>
      <c r="EB288" s="5">
        <v>99.153300000000002</v>
      </c>
    </row>
    <row r="289" spans="1:132" x14ac:dyDescent="0.2">
      <c r="A289" s="8">
        <v>45260</v>
      </c>
      <c r="B289" s="5">
        <v>46.9</v>
      </c>
      <c r="C289" s="8">
        <v>45260</v>
      </c>
      <c r="D289" s="5">
        <v>48</v>
      </c>
      <c r="E289" s="8">
        <v>45260</v>
      </c>
      <c r="F289" s="5">
        <v>49.9</v>
      </c>
      <c r="G289" s="8">
        <v>45260</v>
      </c>
      <c r="H289" s="5">
        <v>52.6</v>
      </c>
      <c r="O289" s="8">
        <v>45260</v>
      </c>
      <c r="P289" s="5">
        <v>55.6</v>
      </c>
      <c r="Y289" s="8">
        <v>45260</v>
      </c>
      <c r="Z289" s="5">
        <v>-6.8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155414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0.7</v>
      </c>
      <c r="BE289" s="8">
        <v>45260</v>
      </c>
      <c r="BF289" s="5">
        <v>15.32</v>
      </c>
      <c r="BG289" s="8">
        <v>45260</v>
      </c>
      <c r="BH289" s="5">
        <v>15.45</v>
      </c>
      <c r="BI289" s="8">
        <v>45260</v>
      </c>
      <c r="BJ289" s="5">
        <v>3.5</v>
      </c>
      <c r="BK289" s="8">
        <v>45260</v>
      </c>
      <c r="BL289" s="5">
        <v>-0.3</v>
      </c>
      <c r="BM289" s="8">
        <v>45260</v>
      </c>
      <c r="BN289" s="5">
        <v>0.32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1.8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-3.2</v>
      </c>
      <c r="DW289" s="8">
        <v>45260</v>
      </c>
      <c r="DX289" s="5">
        <v>-9.9</v>
      </c>
      <c r="DY289" s="8">
        <v>45260</v>
      </c>
      <c r="DZ289" s="5">
        <v>104.8</v>
      </c>
      <c r="EA289" s="8">
        <v>45260</v>
      </c>
      <c r="EB289" s="5">
        <v>99.221299999999999</v>
      </c>
    </row>
    <row r="290" spans="1:132" x14ac:dyDescent="0.2">
      <c r="A290" s="8">
        <v>45291</v>
      </c>
      <c r="B290" s="5">
        <v>46.9</v>
      </c>
      <c r="C290" s="8">
        <v>45291</v>
      </c>
      <c r="D290" s="5">
        <v>46.7</v>
      </c>
      <c r="E290" s="8">
        <v>45291</v>
      </c>
      <c r="F290" s="5">
        <v>45.2</v>
      </c>
      <c r="G290" s="8">
        <v>45291</v>
      </c>
      <c r="H290" s="5">
        <v>50.6</v>
      </c>
      <c r="O290" s="8">
        <v>45291</v>
      </c>
      <c r="P290" s="5">
        <v>47.2</v>
      </c>
      <c r="Y290" s="8">
        <v>45291</v>
      </c>
      <c r="Z290" s="5">
        <v>-7.9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154643</v>
      </c>
      <c r="AQ290" s="8">
        <v>45291</v>
      </c>
      <c r="AR290" s="5">
        <v>3.8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1.9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5.2</v>
      </c>
      <c r="BK290" s="8">
        <v>45291</v>
      </c>
      <c r="BL290" s="5">
        <v>0.6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2.0299999999999998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104.7</v>
      </c>
      <c r="EA290" s="8">
        <v>45291</v>
      </c>
      <c r="EB290" s="5">
        <v>99.328900000000004</v>
      </c>
    </row>
    <row r="291" spans="1:132" x14ac:dyDescent="0.2">
      <c r="A291" s="8">
        <v>45322</v>
      </c>
      <c r="B291" s="5">
        <v>48.9</v>
      </c>
      <c r="C291" s="8">
        <v>45322</v>
      </c>
      <c r="D291" s="5">
        <v>52</v>
      </c>
      <c r="E291" s="8">
        <v>45322</v>
      </c>
      <c r="F291" s="5">
        <v>52.9</v>
      </c>
      <c r="G291" s="8">
        <v>45322</v>
      </c>
      <c r="H291" s="5">
        <v>53.2</v>
      </c>
      <c r="O291" s="8">
        <v>45322</v>
      </c>
      <c r="P291" s="5">
        <v>46</v>
      </c>
      <c r="Y291" s="8">
        <v>45322</v>
      </c>
      <c r="Z291" s="5">
        <v>-4.7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154312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15.026</v>
      </c>
      <c r="BI291" s="8">
        <v>45322</v>
      </c>
      <c r="BJ291" s="5">
        <v>0.3</v>
      </c>
      <c r="BK291" s="8">
        <v>45322</v>
      </c>
      <c r="BL291" s="5">
        <v>-0.9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0.42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104.2</v>
      </c>
      <c r="EA291" s="8">
        <v>45322</v>
      </c>
      <c r="EB291" s="5">
        <v>99.470500000000001</v>
      </c>
    </row>
    <row r="292" spans="1:132" x14ac:dyDescent="0.2">
      <c r="A292" s="8">
        <v>45351</v>
      </c>
      <c r="B292" s="5">
        <v>47.6</v>
      </c>
      <c r="C292" s="8">
        <v>45351</v>
      </c>
      <c r="D292" s="5">
        <v>48.1</v>
      </c>
      <c r="E292" s="8">
        <v>45351</v>
      </c>
      <c r="F292" s="5">
        <v>52.5</v>
      </c>
      <c r="G292" s="8">
        <v>45351</v>
      </c>
      <c r="H292" s="5">
        <v>52.2</v>
      </c>
      <c r="O292" s="8">
        <v>45351</v>
      </c>
      <c r="P292" s="5">
        <v>44</v>
      </c>
      <c r="Y292" s="8">
        <v>45351</v>
      </c>
      <c r="Z292" s="5">
        <v>2.5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154099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15.669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2.02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-1.7</v>
      </c>
      <c r="DW292" s="8">
        <v>45351</v>
      </c>
      <c r="DX292" s="5">
        <v>-7.2</v>
      </c>
      <c r="DY292" s="8">
        <v>45351</v>
      </c>
      <c r="DZ292" s="5">
        <v>104.3</v>
      </c>
      <c r="EA292" s="8">
        <v>45351</v>
      </c>
      <c r="EB292" s="5">
        <v>99.617699999999999</v>
      </c>
    </row>
    <row r="293" spans="1:132" x14ac:dyDescent="0.2">
      <c r="A293" s="8">
        <v>45382</v>
      </c>
      <c r="B293" s="5">
        <v>49.8</v>
      </c>
      <c r="C293" s="8">
        <v>45382</v>
      </c>
      <c r="D293" s="5">
        <v>50.3</v>
      </c>
      <c r="E293" s="8">
        <v>45382</v>
      </c>
      <c r="F293" s="5">
        <v>55.8</v>
      </c>
      <c r="G293" s="8">
        <v>45382</v>
      </c>
      <c r="H293" s="5">
        <v>51.3</v>
      </c>
      <c r="O293" s="8">
        <v>45382</v>
      </c>
      <c r="P293" s="5">
        <v>41.4</v>
      </c>
      <c r="Y293" s="8">
        <v>45382</v>
      </c>
      <c r="Z293" s="5">
        <v>4.9000000000000004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154401</v>
      </c>
      <c r="AQ293" s="8">
        <v>45382</v>
      </c>
      <c r="AR293" s="5">
        <v>3.9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15.677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1.46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</v>
      </c>
      <c r="DW293" s="8">
        <v>45382</v>
      </c>
      <c r="DX293" s="5">
        <v>-5</v>
      </c>
      <c r="DY293" s="8">
        <v>45382</v>
      </c>
      <c r="DZ293" s="5">
        <v>104.1</v>
      </c>
      <c r="EA293" s="8">
        <v>45382</v>
      </c>
      <c r="EB293" s="5">
        <v>99.738500000000002</v>
      </c>
    </row>
    <row r="294" spans="1:132" x14ac:dyDescent="0.2">
      <c r="A294" s="8">
        <v>45412</v>
      </c>
      <c r="B294" s="5">
        <v>48.8</v>
      </c>
      <c r="C294" s="8">
        <v>45412</v>
      </c>
      <c r="D294" s="5">
        <v>48.7</v>
      </c>
      <c r="E294" s="8">
        <v>45412</v>
      </c>
      <c r="F294" s="5">
        <v>60.9</v>
      </c>
      <c r="G294" s="8">
        <v>45412</v>
      </c>
      <c r="H294" s="5">
        <v>49.6</v>
      </c>
      <c r="O294" s="8">
        <v>45412</v>
      </c>
      <c r="P294" s="5">
        <v>37.9</v>
      </c>
      <c r="Y294" s="8">
        <v>45412</v>
      </c>
      <c r="Z294" s="5">
        <v>7.1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154860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16.027999999999999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4.3</v>
      </c>
      <c r="CC294" s="8">
        <v>45412</v>
      </c>
      <c r="CD294" s="5">
        <v>-75.456000000000003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0.86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0.8</v>
      </c>
      <c r="DW294" s="8">
        <v>45412</v>
      </c>
      <c r="DX294" s="5">
        <v>-3.4</v>
      </c>
      <c r="DY294" s="8">
        <v>45412</v>
      </c>
      <c r="DZ294" s="5">
        <v>103.5</v>
      </c>
      <c r="EA294" s="8">
        <v>45412</v>
      </c>
      <c r="EB294" s="5">
        <v>99.801699999999997</v>
      </c>
    </row>
    <row r="295" spans="1:132" x14ac:dyDescent="0.2">
      <c r="A295" s="8">
        <v>45443</v>
      </c>
      <c r="B295" s="5">
        <v>48.5</v>
      </c>
      <c r="C295" s="8">
        <v>45443</v>
      </c>
      <c r="D295" s="5">
        <v>46.3</v>
      </c>
      <c r="E295" s="8">
        <v>45443</v>
      </c>
      <c r="F295" s="5">
        <v>57</v>
      </c>
      <c r="G295" s="8">
        <v>45443</v>
      </c>
      <c r="H295" s="5">
        <v>53.5</v>
      </c>
      <c r="O295" s="8">
        <v>45443</v>
      </c>
      <c r="P295" s="5">
        <v>35.4</v>
      </c>
      <c r="Y295" s="8">
        <v>45443</v>
      </c>
      <c r="Z295" s="5">
        <v>4.8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154489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15.824999999999999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672</v>
      </c>
      <c r="BY295" s="8">
        <v>45443</v>
      </c>
      <c r="BZ295" s="5">
        <v>4</v>
      </c>
      <c r="CA295" s="8">
        <v>45443</v>
      </c>
      <c r="CB295" s="5">
        <v>6.3</v>
      </c>
      <c r="CC295" s="8">
        <v>45443</v>
      </c>
      <c r="CD295" s="5">
        <v>-76.177000000000007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1.1200000000000001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0.7</v>
      </c>
      <c r="DW295" s="8">
        <v>45443</v>
      </c>
      <c r="DX295" s="5">
        <v>-2.9</v>
      </c>
      <c r="DY295" s="8">
        <v>45443</v>
      </c>
      <c r="DZ295" s="5">
        <v>103.1</v>
      </c>
      <c r="EA295" s="8">
        <v>45443</v>
      </c>
      <c r="EB295" s="5">
        <v>99.815299999999993</v>
      </c>
    </row>
    <row r="296" spans="1:132" x14ac:dyDescent="0.2">
      <c r="A296" s="8">
        <v>45473</v>
      </c>
      <c r="B296" s="5">
        <v>48.3</v>
      </c>
      <c r="C296" s="8">
        <v>45473</v>
      </c>
      <c r="D296" s="5">
        <v>48.9</v>
      </c>
      <c r="E296" s="8">
        <v>45473</v>
      </c>
      <c r="F296" s="5">
        <v>52.1</v>
      </c>
      <c r="G296" s="8">
        <v>45473</v>
      </c>
      <c r="H296" s="5">
        <v>49.2</v>
      </c>
      <c r="O296" s="8">
        <v>45473</v>
      </c>
      <c r="P296" s="5">
        <v>47.4</v>
      </c>
      <c r="Y296" s="8">
        <v>45473</v>
      </c>
      <c r="Z296" s="5">
        <v>0.5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154778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14.992000000000001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672</v>
      </c>
      <c r="BY296" s="8">
        <v>45473</v>
      </c>
      <c r="BZ296" s="5">
        <v>5.7</v>
      </c>
      <c r="CA296" s="8">
        <v>45473</v>
      </c>
      <c r="CB296" s="5">
        <v>7.3</v>
      </c>
      <c r="CC296" s="8">
        <v>45473</v>
      </c>
      <c r="CD296" s="5">
        <v>-73.591999999999999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0.78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1.1000000000000001</v>
      </c>
      <c r="DW296" s="8">
        <v>45473</v>
      </c>
      <c r="DX296" s="5">
        <v>-2.2000000000000002</v>
      </c>
      <c r="DY296" s="8">
        <v>45473</v>
      </c>
      <c r="DZ296" s="5">
        <v>102.9</v>
      </c>
      <c r="EA296" s="8">
        <v>45473</v>
      </c>
      <c r="EB296" s="5">
        <v>99.813599999999994</v>
      </c>
    </row>
    <row r="297" spans="1:132" x14ac:dyDescent="0.2">
      <c r="A297" s="8">
        <v>45504</v>
      </c>
      <c r="B297" s="5">
        <v>47</v>
      </c>
      <c r="C297" s="8">
        <v>45504</v>
      </c>
      <c r="D297" s="5">
        <v>47.6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12.8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144</v>
      </c>
      <c r="AM297" s="8">
        <v>45504</v>
      </c>
      <c r="AN297" s="5">
        <v>154765</v>
      </c>
      <c r="AQ297" s="8">
        <v>45504</v>
      </c>
      <c r="AR297" s="5">
        <v>4.2</v>
      </c>
      <c r="AU297" s="8">
        <v>45504</v>
      </c>
      <c r="AV297" s="5">
        <v>0</v>
      </c>
      <c r="AW297" s="8">
        <v>45504</v>
      </c>
      <c r="AX297" s="5">
        <v>-0.7</v>
      </c>
      <c r="AY297" s="8">
        <v>45504</v>
      </c>
      <c r="AZ297" s="5">
        <v>-0.71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15.83</v>
      </c>
      <c r="BI297" s="8">
        <v>45504</v>
      </c>
      <c r="BJ297" s="5">
        <v>2.9</v>
      </c>
      <c r="BK297" s="8">
        <v>45504</v>
      </c>
      <c r="BL297" s="5">
        <v>1.2</v>
      </c>
      <c r="BM297" s="8">
        <v>45504</v>
      </c>
      <c r="BN297" s="5">
        <v>2.94</v>
      </c>
      <c r="BO297" s="8">
        <v>45504</v>
      </c>
      <c r="BP297" s="5">
        <v>0.2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707</v>
      </c>
      <c r="BY297" s="8">
        <v>45504</v>
      </c>
      <c r="BZ297" s="5">
        <v>5.2</v>
      </c>
      <c r="CA297" s="8">
        <v>45504</v>
      </c>
      <c r="CB297" s="5">
        <v>8.6999999999999993</v>
      </c>
      <c r="CC297" s="8">
        <v>45504</v>
      </c>
      <c r="CD297" s="5">
        <v>-79.168999999999997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1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0.3</v>
      </c>
      <c r="DC297" s="8">
        <v>45504</v>
      </c>
      <c r="DD297" s="5">
        <v>2.7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4.4000000000000004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-1.7</v>
      </c>
      <c r="DY297" s="8">
        <v>45504</v>
      </c>
      <c r="DZ297" s="5">
        <v>102.4</v>
      </c>
      <c r="EA297" s="8">
        <v>45504</v>
      </c>
      <c r="EB297" s="5">
        <v>99.840400000000002</v>
      </c>
    </row>
    <row r="298" spans="1:132" x14ac:dyDescent="0.2">
      <c r="A298" s="8">
        <v>45535</v>
      </c>
      <c r="B298" s="5">
        <v>47.5</v>
      </c>
      <c r="C298" s="8">
        <v>45535</v>
      </c>
      <c r="D298" s="5">
        <v>45.6</v>
      </c>
      <c r="E298" s="8">
        <v>45535</v>
      </c>
      <c r="F298" s="5">
        <v>54</v>
      </c>
      <c r="G298" s="8">
        <v>45535</v>
      </c>
      <c r="H298" s="5">
        <v>51.6</v>
      </c>
      <c r="O298" s="8">
        <v>45535</v>
      </c>
      <c r="P298" s="5">
        <v>46.1</v>
      </c>
      <c r="Y298" s="8">
        <v>45535</v>
      </c>
      <c r="Z298" s="5">
        <v>-3.3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78</v>
      </c>
      <c r="AM298" s="8">
        <v>45535</v>
      </c>
      <c r="AN298" s="5">
        <v>154928</v>
      </c>
      <c r="AQ298" s="8">
        <v>45535</v>
      </c>
      <c r="AR298" s="5">
        <v>4.2</v>
      </c>
      <c r="AU298" s="8">
        <v>45535</v>
      </c>
      <c r="AV298" s="5">
        <v>0.9</v>
      </c>
      <c r="AW298" s="8">
        <v>45535</v>
      </c>
      <c r="AX298" s="5">
        <v>0.6</v>
      </c>
      <c r="AY298" s="8">
        <v>45535</v>
      </c>
      <c r="AZ298" s="5">
        <v>0.48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15.138</v>
      </c>
      <c r="BI298" s="8">
        <v>45535</v>
      </c>
      <c r="BJ298" s="5">
        <v>2</v>
      </c>
      <c r="BK298" s="8">
        <v>45535</v>
      </c>
      <c r="BL298" s="5">
        <v>-0.1</v>
      </c>
      <c r="BM298" s="8">
        <v>45535</v>
      </c>
      <c r="BN298" s="5">
        <v>1.35</v>
      </c>
      <c r="BO298" s="8">
        <v>45535</v>
      </c>
      <c r="BP298" s="5">
        <v>0.2</v>
      </c>
      <c r="BQ298" s="8">
        <v>45535</v>
      </c>
      <c r="BR298" s="5">
        <v>1379</v>
      </c>
      <c r="BS298" s="8">
        <v>45535</v>
      </c>
      <c r="BT298" s="5">
        <v>1470</v>
      </c>
      <c r="BU298" s="8">
        <v>45535</v>
      </c>
      <c r="BV298" s="5">
        <v>-2.02</v>
      </c>
      <c r="BW298" s="8">
        <v>45535</v>
      </c>
      <c r="BX298" s="5">
        <v>691</v>
      </c>
      <c r="BY298" s="8">
        <v>45535</v>
      </c>
      <c r="BZ298" s="5">
        <v>5.5</v>
      </c>
      <c r="CA298" s="8">
        <v>45535</v>
      </c>
      <c r="CB298" s="5">
        <v>7.9</v>
      </c>
      <c r="CC298" s="8">
        <v>45535</v>
      </c>
      <c r="CD298" s="5">
        <v>-70.617999999999995</v>
      </c>
      <c r="CG298" s="8">
        <v>45535</v>
      </c>
      <c r="CH298" s="5">
        <v>-0.8</v>
      </c>
      <c r="CI298" s="8">
        <v>45535</v>
      </c>
      <c r="CJ298" s="5">
        <v>-0.9</v>
      </c>
      <c r="CK298" s="8">
        <v>45505</v>
      </c>
      <c r="CL298" s="5">
        <v>1.82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0.2</v>
      </c>
      <c r="DC298" s="8">
        <v>45535</v>
      </c>
      <c r="DD298" s="5">
        <v>2.6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4.4000000000000004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</v>
      </c>
      <c r="DW298" s="8">
        <v>45535</v>
      </c>
      <c r="DX298" s="5">
        <v>-0.7</v>
      </c>
      <c r="DY298" s="8">
        <v>45535</v>
      </c>
      <c r="DZ298" s="5">
        <v>102</v>
      </c>
      <c r="EA298" s="8">
        <v>45535</v>
      </c>
      <c r="EB298" s="5">
        <v>99.910300000000007</v>
      </c>
    </row>
    <row r="299" spans="1:132" x14ac:dyDescent="0.2">
      <c r="A299" s="8">
        <v>45565</v>
      </c>
      <c r="B299" s="5">
        <v>47.5</v>
      </c>
      <c r="C299" s="8">
        <v>45565</v>
      </c>
      <c r="D299" s="5">
        <v>46.7</v>
      </c>
      <c r="E299" s="8">
        <v>45565</v>
      </c>
      <c r="F299" s="5">
        <v>48.3</v>
      </c>
      <c r="G299" s="8">
        <v>45565</v>
      </c>
      <c r="H299" s="5">
        <v>54.5</v>
      </c>
      <c r="O299" s="8">
        <v>45565</v>
      </c>
      <c r="P299" s="5">
        <v>46.6</v>
      </c>
      <c r="Y299" s="8">
        <v>45565</v>
      </c>
      <c r="Z299" s="5">
        <v>0.9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255</v>
      </c>
      <c r="AM299" s="8">
        <v>45565</v>
      </c>
      <c r="AN299" s="5">
        <v>155488</v>
      </c>
      <c r="AQ299" s="8">
        <v>45565</v>
      </c>
      <c r="AR299" s="5">
        <v>4.0999999999999996</v>
      </c>
      <c r="AU299" s="8">
        <v>45565</v>
      </c>
      <c r="AV299" s="5">
        <v>-0.9</v>
      </c>
      <c r="AW299" s="8">
        <v>45565</v>
      </c>
      <c r="AX299" s="5">
        <v>-0.3</v>
      </c>
      <c r="AY299" s="8">
        <v>45565</v>
      </c>
      <c r="AZ299" s="5">
        <v>-0.4</v>
      </c>
      <c r="BA299" s="8">
        <v>45565</v>
      </c>
      <c r="BB299" s="5">
        <v>6700</v>
      </c>
      <c r="BC299" s="8">
        <v>45565</v>
      </c>
      <c r="BD299" s="5">
        <v>0.5</v>
      </c>
      <c r="BE299" s="8">
        <v>45565</v>
      </c>
      <c r="BF299" s="5">
        <v>15.77</v>
      </c>
      <c r="BG299" s="8">
        <v>45565</v>
      </c>
      <c r="BH299" s="5">
        <v>15.798999999999999</v>
      </c>
      <c r="BI299" s="8">
        <v>45565</v>
      </c>
      <c r="BJ299" s="5">
        <v>2</v>
      </c>
      <c r="BK299" s="8">
        <v>45565</v>
      </c>
      <c r="BL299" s="5">
        <v>0.9</v>
      </c>
      <c r="BM299" s="8">
        <v>45565</v>
      </c>
      <c r="BN299" s="5">
        <v>-0.24</v>
      </c>
      <c r="BO299" s="8">
        <v>45565</v>
      </c>
      <c r="BP299" s="5">
        <v>-0.2</v>
      </c>
      <c r="BQ299" s="8">
        <v>45565</v>
      </c>
      <c r="BR299" s="5">
        <v>1355</v>
      </c>
      <c r="BS299" s="8">
        <v>45565</v>
      </c>
      <c r="BT299" s="5">
        <v>1425</v>
      </c>
      <c r="BU299" s="8">
        <v>45565</v>
      </c>
      <c r="BV299" s="5">
        <v>-1.29</v>
      </c>
      <c r="BW299" s="8">
        <v>45565</v>
      </c>
      <c r="BX299" s="5">
        <v>726</v>
      </c>
      <c r="BY299" s="8">
        <v>45565</v>
      </c>
      <c r="BZ299" s="5">
        <v>3.2</v>
      </c>
      <c r="CA299" s="8">
        <v>45565</v>
      </c>
      <c r="CB299" s="5">
        <v>9.1999999999999993</v>
      </c>
      <c r="CC299" s="8">
        <v>45565</v>
      </c>
      <c r="CD299" s="5">
        <v>-83.795000000000002</v>
      </c>
      <c r="CG299" s="8">
        <v>45565</v>
      </c>
      <c r="CH299" s="5">
        <v>-0.2</v>
      </c>
      <c r="CI299" s="8">
        <v>45565</v>
      </c>
      <c r="CJ299" s="5">
        <v>-0.4</v>
      </c>
      <c r="CK299" s="8">
        <v>45538</v>
      </c>
      <c r="CL299" s="5">
        <v>2.52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0.4</v>
      </c>
      <c r="DC299" s="8">
        <v>45565</v>
      </c>
      <c r="DD299" s="5">
        <v>2.7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4.0999999999999996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2.6</v>
      </c>
      <c r="DW299" s="8">
        <v>45565</v>
      </c>
      <c r="DX299" s="5">
        <v>0.2</v>
      </c>
      <c r="DY299" s="8">
        <v>45565</v>
      </c>
      <c r="DZ299" s="5">
        <v>101.6</v>
      </c>
      <c r="EA299" s="8">
        <v>45565</v>
      </c>
      <c r="EB299" s="5">
        <v>100.02809999999999</v>
      </c>
    </row>
    <row r="300" spans="1:132" x14ac:dyDescent="0.2">
      <c r="A300" s="8">
        <v>45596</v>
      </c>
      <c r="B300" s="5">
        <v>46.9</v>
      </c>
      <c r="C300" s="8">
        <v>45596</v>
      </c>
      <c r="D300" s="5">
        <v>47.9</v>
      </c>
      <c r="E300" s="8">
        <v>45596</v>
      </c>
      <c r="F300" s="5">
        <v>54.8</v>
      </c>
      <c r="G300" s="8">
        <v>45596</v>
      </c>
      <c r="H300" s="5">
        <v>55.8</v>
      </c>
      <c r="O300" s="8">
        <v>45596</v>
      </c>
      <c r="P300" s="5">
        <v>41.6</v>
      </c>
      <c r="Y300" s="8">
        <v>45596</v>
      </c>
      <c r="Z300" s="5">
        <v>6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43</v>
      </c>
      <c r="AM300" s="8">
        <v>45596</v>
      </c>
      <c r="AN300" s="5">
        <v>155003</v>
      </c>
      <c r="AQ300" s="8">
        <v>45596</v>
      </c>
      <c r="AR300" s="5">
        <v>4.0999999999999996</v>
      </c>
      <c r="AU300" s="8">
        <v>45596</v>
      </c>
      <c r="AV300" s="5">
        <v>1.6</v>
      </c>
      <c r="AW300" s="8">
        <v>45596</v>
      </c>
      <c r="AX300" s="5">
        <v>-0.7</v>
      </c>
      <c r="AY300" s="8">
        <v>45596</v>
      </c>
      <c r="AZ300" s="5">
        <v>-0.5</v>
      </c>
      <c r="BA300" s="8">
        <v>45596</v>
      </c>
      <c r="BB300" s="5">
        <v>6600</v>
      </c>
      <c r="BC300" s="8">
        <v>45596</v>
      </c>
      <c r="BD300" s="5">
        <v>1.7</v>
      </c>
      <c r="BE300" s="8">
        <v>45596</v>
      </c>
      <c r="BF300" s="5">
        <v>16.04</v>
      </c>
      <c r="BG300" s="8">
        <v>45596</v>
      </c>
      <c r="BH300" s="5">
        <v>16.119</v>
      </c>
      <c r="BI300" s="8">
        <v>45596</v>
      </c>
      <c r="BJ300" s="5">
        <v>3</v>
      </c>
      <c r="BK300" s="8">
        <v>45596</v>
      </c>
      <c r="BL300" s="5">
        <v>0.6</v>
      </c>
      <c r="BM300" s="8">
        <v>45596</v>
      </c>
      <c r="BN300" s="5">
        <v>0.77</v>
      </c>
      <c r="BO300" s="8">
        <v>45596</v>
      </c>
      <c r="BP300" s="5">
        <v>0</v>
      </c>
      <c r="BQ300" s="8">
        <v>45596</v>
      </c>
      <c r="BR300" s="5">
        <v>1344</v>
      </c>
      <c r="BS300" s="8">
        <v>45596</v>
      </c>
      <c r="BT300" s="5">
        <v>1419</v>
      </c>
      <c r="BU300" s="8">
        <v>45596</v>
      </c>
      <c r="BV300" s="5">
        <v>3.39</v>
      </c>
      <c r="BW300" s="8">
        <v>45596</v>
      </c>
      <c r="BX300" s="5">
        <v>615</v>
      </c>
      <c r="BY300" s="8">
        <v>45596</v>
      </c>
      <c r="BZ300" s="5">
        <v>2.1</v>
      </c>
      <c r="CA300" s="8">
        <v>45596</v>
      </c>
      <c r="CB300" s="5">
        <v>4.5999999999999996</v>
      </c>
      <c r="CC300" s="8">
        <v>45596</v>
      </c>
      <c r="CD300" s="5">
        <v>-73.614999999999995</v>
      </c>
      <c r="CG300" s="8">
        <v>45596</v>
      </c>
      <c r="CH300" s="5">
        <v>0.5</v>
      </c>
      <c r="CI300" s="8">
        <v>45596</v>
      </c>
      <c r="CJ300" s="5">
        <v>0.7</v>
      </c>
      <c r="CK300" s="8">
        <v>45566</v>
      </c>
      <c r="CL300" s="5">
        <v>1.1299999999999999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2.8036599999999998</v>
      </c>
      <c r="DA300" s="8">
        <v>45596</v>
      </c>
      <c r="DB300" s="5">
        <v>0.7</v>
      </c>
      <c r="DC300" s="8">
        <v>45596</v>
      </c>
      <c r="DD300" s="5">
        <v>2.9</v>
      </c>
      <c r="DE300" s="8">
        <v>45596</v>
      </c>
      <c r="DF300" s="5">
        <v>0.5</v>
      </c>
      <c r="DG300" s="8">
        <v>45596</v>
      </c>
      <c r="DH300" s="5">
        <v>5.6</v>
      </c>
      <c r="DI300" s="8">
        <v>45596</v>
      </c>
      <c r="DJ300" s="5">
        <v>3.2</v>
      </c>
      <c r="DK300" s="8">
        <v>45596</v>
      </c>
      <c r="DL300" s="5">
        <v>4.3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1.2</v>
      </c>
      <c r="DY300" s="8">
        <v>45596</v>
      </c>
      <c r="DZ300" s="5">
        <v>101.3</v>
      </c>
      <c r="EA300" s="8">
        <v>45596</v>
      </c>
      <c r="EB300" s="5">
        <v>100.1819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50.3</v>
      </c>
      <c r="E301" s="8">
        <v>45626</v>
      </c>
      <c r="F301" s="5">
        <v>50.3</v>
      </c>
      <c r="G301" s="8">
        <v>45626</v>
      </c>
      <c r="H301" s="5">
        <v>52.5</v>
      </c>
      <c r="O301" s="8">
        <v>45626</v>
      </c>
      <c r="P301" s="5">
        <v>40.200000000000003</v>
      </c>
      <c r="Y301" s="8">
        <v>45626</v>
      </c>
      <c r="Z301" s="5">
        <v>-4.4000000000000004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212</v>
      </c>
      <c r="AM301" s="8">
        <v>45626</v>
      </c>
      <c r="AN301" s="5">
        <v>155130</v>
      </c>
      <c r="AQ301" s="8">
        <v>45626</v>
      </c>
      <c r="AR301" s="5">
        <v>4.2</v>
      </c>
      <c r="AU301" s="8">
        <v>45626</v>
      </c>
      <c r="AV301" s="5">
        <v>0.2</v>
      </c>
      <c r="AW301" s="8">
        <v>45626</v>
      </c>
      <c r="AX301" s="5">
        <v>0.4</v>
      </c>
      <c r="AY301" s="8">
        <v>45626</v>
      </c>
      <c r="AZ301" s="5">
        <v>0.17</v>
      </c>
      <c r="BA301" s="8">
        <v>45626</v>
      </c>
      <c r="BB301" s="5">
        <v>6400</v>
      </c>
      <c r="BC301" s="8">
        <v>45626</v>
      </c>
      <c r="BD301" s="5">
        <v>2.5</v>
      </c>
      <c r="BE301" s="8">
        <v>45626</v>
      </c>
      <c r="BF301" s="5">
        <v>16.5</v>
      </c>
      <c r="BG301" s="8">
        <v>45626</v>
      </c>
      <c r="BH301" s="5">
        <v>16.66</v>
      </c>
      <c r="BI301" s="8">
        <v>45626</v>
      </c>
      <c r="BJ301" s="5">
        <v>4.0999999999999996</v>
      </c>
      <c r="BK301" s="8">
        <v>45626</v>
      </c>
      <c r="BL301" s="5">
        <v>0.8</v>
      </c>
      <c r="BM301" s="8">
        <v>45626</v>
      </c>
      <c r="BN301" s="5">
        <v>2.02</v>
      </c>
      <c r="BO301" s="8">
        <v>45626</v>
      </c>
      <c r="BP301" s="5">
        <v>-0.1</v>
      </c>
      <c r="BQ301" s="8">
        <v>45626</v>
      </c>
      <c r="BR301" s="5">
        <v>1294</v>
      </c>
      <c r="BS301" s="8">
        <v>45626</v>
      </c>
      <c r="BT301" s="5">
        <v>1493</v>
      </c>
      <c r="BU301" s="8">
        <v>45626</v>
      </c>
      <c r="BV301" s="5">
        <v>4.8</v>
      </c>
      <c r="BW301" s="8">
        <v>45626</v>
      </c>
      <c r="BX301" s="5">
        <v>674</v>
      </c>
      <c r="BY301" s="8">
        <v>45626</v>
      </c>
      <c r="BZ301" s="5">
        <v>6.6</v>
      </c>
      <c r="CA301" s="8">
        <v>45626</v>
      </c>
      <c r="CB301" s="5">
        <v>9.4</v>
      </c>
      <c r="CC301" s="8">
        <v>45626</v>
      </c>
      <c r="CD301" s="5">
        <v>-78.192999999999998</v>
      </c>
      <c r="CG301" s="8">
        <v>45626</v>
      </c>
      <c r="CH301" s="5">
        <v>-0.8</v>
      </c>
      <c r="CI301" s="8">
        <v>45626</v>
      </c>
      <c r="CJ301" s="5">
        <v>-2</v>
      </c>
      <c r="CK301" s="8">
        <v>45597</v>
      </c>
      <c r="CL301" s="5">
        <v>3.02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2.8210700000000002</v>
      </c>
      <c r="DA301" s="8">
        <v>45626</v>
      </c>
      <c r="DB301" s="5">
        <v>0.3</v>
      </c>
      <c r="DC301" s="8">
        <v>45626</v>
      </c>
      <c r="DD301" s="5">
        <v>2.6</v>
      </c>
      <c r="DE301" s="8">
        <v>45626</v>
      </c>
      <c r="DF301" s="5">
        <v>0.6</v>
      </c>
      <c r="DG301" s="8">
        <v>45626</v>
      </c>
      <c r="DH301" s="5">
        <v>5.8</v>
      </c>
      <c r="DI301" s="8">
        <v>45626</v>
      </c>
      <c r="DJ301" s="5">
        <v>3.2</v>
      </c>
      <c r="DK301" s="8">
        <v>45626</v>
      </c>
      <c r="DL301" s="5">
        <v>4.0999999999999996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3.7</v>
      </c>
      <c r="DW301" s="8">
        <v>45626</v>
      </c>
      <c r="DX301" s="5">
        <v>2.2000000000000002</v>
      </c>
      <c r="DY301" s="8">
        <v>45626</v>
      </c>
      <c r="DZ301" s="5">
        <v>101.7</v>
      </c>
      <c r="EA301" s="8">
        <v>45626</v>
      </c>
      <c r="EB301" s="5">
        <v>100.35590000000001</v>
      </c>
    </row>
    <row r="302" spans="1:132" x14ac:dyDescent="0.2">
      <c r="A302" s="8">
        <v>45657</v>
      </c>
      <c r="B302" s="5">
        <v>49.2</v>
      </c>
      <c r="C302" s="8">
        <v>45657</v>
      </c>
      <c r="D302" s="5">
        <v>52.1</v>
      </c>
      <c r="E302" s="8">
        <v>45657</v>
      </c>
      <c r="F302" s="5">
        <v>52.5</v>
      </c>
      <c r="G302" s="8">
        <v>45657</v>
      </c>
      <c r="H302" s="5">
        <v>54</v>
      </c>
      <c r="O302" s="8">
        <v>45657</v>
      </c>
      <c r="P302" s="5">
        <v>36.9</v>
      </c>
      <c r="Y302" s="8">
        <v>45657</v>
      </c>
      <c r="Z302" s="5">
        <v>-10.9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109.5</v>
      </c>
      <c r="AI302" s="8">
        <v>45657</v>
      </c>
      <c r="AJ302" s="5">
        <v>105.1</v>
      </c>
      <c r="AK302" s="8">
        <v>45657</v>
      </c>
      <c r="AL302" s="5">
        <v>256</v>
      </c>
      <c r="AM302" s="8">
        <v>45657</v>
      </c>
      <c r="AN302" s="5">
        <v>155232</v>
      </c>
      <c r="AQ302" s="8">
        <v>45657</v>
      </c>
      <c r="AR302" s="5">
        <v>4.0999999999999996</v>
      </c>
      <c r="AU302" s="8">
        <v>45657</v>
      </c>
      <c r="AV302" s="5">
        <v>0.5</v>
      </c>
      <c r="AW302" s="8">
        <v>45657</v>
      </c>
      <c r="AX302" s="5">
        <v>0.6</v>
      </c>
      <c r="AY302" s="8">
        <v>45657</v>
      </c>
      <c r="AZ302" s="5">
        <v>0.92</v>
      </c>
      <c r="BA302" s="8">
        <v>45657</v>
      </c>
      <c r="BB302" s="5">
        <v>6700</v>
      </c>
      <c r="BE302" s="8">
        <v>45657</v>
      </c>
      <c r="BF302" s="5">
        <v>16.8</v>
      </c>
      <c r="BG302" s="8">
        <v>45657</v>
      </c>
      <c r="BH302" s="5">
        <v>16.869</v>
      </c>
      <c r="BI302" s="8">
        <v>45657</v>
      </c>
      <c r="BJ302" s="5">
        <v>3.9</v>
      </c>
      <c r="BK302" s="8">
        <v>45657</v>
      </c>
      <c r="BL302" s="5">
        <v>0.4</v>
      </c>
      <c r="BO302" s="8">
        <v>45657</v>
      </c>
      <c r="BP302" s="5">
        <v>-0.5</v>
      </c>
      <c r="BQ302" s="8">
        <v>45657</v>
      </c>
      <c r="BR302" s="5">
        <v>1499</v>
      </c>
      <c r="BS302" s="8">
        <v>45657</v>
      </c>
      <c r="BT302" s="5">
        <v>1482</v>
      </c>
      <c r="BU302" s="8">
        <v>45657</v>
      </c>
      <c r="BV302" s="5">
        <v>2.17</v>
      </c>
      <c r="BW302" s="8">
        <v>45657</v>
      </c>
      <c r="BX302" s="5">
        <v>698</v>
      </c>
      <c r="CG302" s="8">
        <v>45657</v>
      </c>
      <c r="CH302" s="5">
        <v>-0.9</v>
      </c>
      <c r="CI302" s="8">
        <v>45657</v>
      </c>
      <c r="CJ302" s="5">
        <v>-2.2000000000000002</v>
      </c>
      <c r="CK302" s="8">
        <v>45628</v>
      </c>
      <c r="CL302" s="5">
        <v>3.21</v>
      </c>
      <c r="CM302" s="8">
        <v>45657</v>
      </c>
      <c r="CN302" s="5">
        <v>0.4</v>
      </c>
      <c r="CO302" s="8">
        <v>45657</v>
      </c>
      <c r="CP302" s="5">
        <v>0.2</v>
      </c>
      <c r="CQ302" s="8">
        <v>45657</v>
      </c>
      <c r="CR302" s="5">
        <v>2.9</v>
      </c>
      <c r="CS302" s="8">
        <v>45657</v>
      </c>
      <c r="CT302" s="5">
        <v>3.2</v>
      </c>
      <c r="CU302" s="8">
        <v>45657</v>
      </c>
      <c r="CV302" s="5">
        <v>2.7943699999999998</v>
      </c>
      <c r="DA302" s="8">
        <v>45657</v>
      </c>
      <c r="DB302" s="5">
        <v>0.4</v>
      </c>
      <c r="DC302" s="8">
        <v>45657</v>
      </c>
      <c r="DD302" s="5">
        <v>2.4</v>
      </c>
      <c r="DE302" s="8">
        <v>45657</v>
      </c>
      <c r="DF302" s="5">
        <v>0.7</v>
      </c>
      <c r="DG302" s="8">
        <v>45657</v>
      </c>
      <c r="DH302" s="5">
        <v>5.7</v>
      </c>
      <c r="DI302" s="8">
        <v>45657</v>
      </c>
      <c r="DJ302" s="5">
        <v>3.1</v>
      </c>
      <c r="DK302" s="8">
        <v>45657</v>
      </c>
      <c r="DL302" s="5">
        <v>3.8</v>
      </c>
      <c r="DM302" s="8">
        <v>45657</v>
      </c>
      <c r="DN302" s="5">
        <v>4.2</v>
      </c>
      <c r="DS302" s="8">
        <v>45657</v>
      </c>
      <c r="DT302" s="5">
        <v>62.94</v>
      </c>
      <c r="DU302" s="8">
        <v>45657</v>
      </c>
      <c r="DV302" s="5">
        <v>3.9</v>
      </c>
      <c r="DW302" s="8">
        <v>45657</v>
      </c>
      <c r="DX302" s="5">
        <v>2.7</v>
      </c>
      <c r="DY302" s="8">
        <v>45657</v>
      </c>
      <c r="DZ302" s="5">
        <v>101.6</v>
      </c>
      <c r="EA302" s="8">
        <v>45657</v>
      </c>
      <c r="EB302" s="5">
        <v>100.53019999999999</v>
      </c>
    </row>
    <row r="303" spans="1:132" x14ac:dyDescent="0.2">
      <c r="A303" s="8">
        <v>45688</v>
      </c>
      <c r="B303" s="5">
        <v>50.9</v>
      </c>
      <c r="C303" s="8">
        <v>45688</v>
      </c>
      <c r="D303" s="5">
        <v>55.1</v>
      </c>
      <c r="E303" s="8">
        <v>45688</v>
      </c>
      <c r="F303" s="5">
        <v>54.9</v>
      </c>
      <c r="O303" s="8">
        <v>45688</v>
      </c>
      <c r="P303" s="5">
        <v>39.5</v>
      </c>
      <c r="Y303" s="8">
        <v>45688</v>
      </c>
      <c r="Z303" s="5">
        <v>44.3</v>
      </c>
      <c r="AA303" s="8">
        <v>45688</v>
      </c>
      <c r="AB303" s="5">
        <v>-4</v>
      </c>
      <c r="AE303" s="8">
        <v>45688</v>
      </c>
      <c r="AF303" s="5">
        <v>71.099999999999994</v>
      </c>
      <c r="AG303" s="8">
        <v>45688</v>
      </c>
      <c r="AH303" s="5">
        <v>104.1</v>
      </c>
      <c r="BE303" s="8">
        <v>45688</v>
      </c>
      <c r="BF303" s="5">
        <v>15.6</v>
      </c>
      <c r="BG303" s="8">
        <v>45688</v>
      </c>
      <c r="BH303" s="5">
        <v>15.603</v>
      </c>
      <c r="CK303" s="8">
        <v>45659</v>
      </c>
      <c r="CL303" s="5">
        <v>2.78</v>
      </c>
      <c r="DS303" s="8">
        <v>45688</v>
      </c>
      <c r="DT303" s="5">
        <v>61.47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4"/>
  <sheetViews>
    <sheetView topLeftCell="A255" workbookViewId="0">
      <selection activeCell="E298" sqref="E298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_xll.BDH(B2,"BN_SURVEY_AVERAGE","2000-01-01",EOMONTH(TODAY(),1),"cols=2;rows=301")</f>
        <v>36556</v>
      </c>
      <c r="B3" s="5">
        <v>54.7</v>
      </c>
      <c r="C3" s="8">
        <f ca="1">_xll.BDH(D2,"BN_SURVEY_AVERAGE","2000-01-01",EOMONTH(TODAY(),1),"cols=2;rows=50")</f>
        <v>42521</v>
      </c>
      <c r="D3" s="5">
        <v>52.1</v>
      </c>
      <c r="E3" s="8">
        <f ca="1">_xll.BDH(F2,"BN_SURVEY_AVERAGE","2000-01-01",EOMONTH(TODAY(),1),"cols=2;rows=296")</f>
        <v>36707</v>
      </c>
      <c r="F3" s="5">
        <v>67.599999999999994</v>
      </c>
      <c r="G3" s="8">
        <f ca="1">_xll.BDH(H2,"BN_SURVEY_AVERAGE","2000-01-01",EOMONTH(TODAY(),1),"cols=2;rows=205")</f>
        <v>39478</v>
      </c>
      <c r="H3" s="5">
        <v>52.3</v>
      </c>
      <c r="I3" s="8">
        <f ca="1">_xll.BDH(J2,"BN_SURVEY_AVERAGE","2000-01-01",EOMONTH(TODAY(),1),"cols=2;rows=152")</f>
        <v>41090</v>
      </c>
      <c r="J3" s="5">
        <v>52.9</v>
      </c>
      <c r="K3" s="8">
        <f ca="1">_xll.BDH(L2,"BN_SURVEY_AVERAGE","2000-01-01",EOMONTH(TODAY(),1),"cols=2;rows=28")</f>
        <v>44592</v>
      </c>
      <c r="L3" s="5">
        <v>50.8</v>
      </c>
      <c r="M3" s="8">
        <f ca="1">_xll.BDH(N2,"BN_SURVEY_AVERAGE","2000-01-01",EOMONTH(TODAY(),1),"cols=2;rows=130")</f>
        <v>41729</v>
      </c>
      <c r="N3" s="5">
        <v>55.7</v>
      </c>
      <c r="O3" s="8">
        <f ca="1">_xll.BDH(P2,"BN_SURVEY_AVERAGE","2000-01-01",EOMONTH(TODAY(),1),"cols=2;rows=301")</f>
        <v>36556</v>
      </c>
      <c r="P3" s="5">
        <v>55.2</v>
      </c>
      <c r="Q3" s="8">
        <f ca="1">_xll.BDH(R2,"BN_SURVEY_AVERAGE","2000-01-01",EOMONTH(TODAY(),1),"cols=2;rows=267")</f>
        <v>37590</v>
      </c>
      <c r="R3" s="5">
        <v>-5.4</v>
      </c>
      <c r="S3" s="8">
        <f ca="1">_xll.BDH(T2,"BN_SURVEY_AVERAGE","2000-01-01",EOMONTH(TODAY(),1),"cols=2;rows=157")</f>
        <v>40816</v>
      </c>
      <c r="T3" s="5">
        <v>2.33</v>
      </c>
      <c r="U3" s="8">
        <f ca="1">_xll.BDH(V2,"BN_SURVEY_AVERAGE","2000-01-01",EOMONTH(TODAY(),1),"cols=2;rows=192")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_xll.BDH(Z2,"BN_SURVEY_AVERAGE","2000-01-01",EOMONTH(TODAY(),1),"cols=2;rows=301")</f>
        <v>36556</v>
      </c>
      <c r="Z3" s="5">
        <v>11.73</v>
      </c>
      <c r="AA3" s="8">
        <f ca="1">_xll.BDH(AB2,"BN_SURVEY_AVERAGE","2000-01-01",EOMONTH(TODAY(),1),"cols=2;rows=231")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_xll.BDH(AF2,"BN_SURVEY_AVERAGE","2000-01-01",EOMONTH(TODAY(),1),"cols=2;rows=302")</f>
        <v>36556</v>
      </c>
      <c r="AF3" s="5">
        <v>111.3</v>
      </c>
      <c r="AG3" s="8">
        <f ca="1">_xll.BDH(AH2,"BN_SURVEY_AVERAGE","2000-01-01",EOMONTH(TODAY(),1),"cols=2;rows=301")</f>
        <v>36556</v>
      </c>
      <c r="AH3" s="5">
        <v>142.13</v>
      </c>
      <c r="AI3" s="8">
        <f ca="1">_xll.BDH(AJ2,"BN_SURVEY_AVERAGE","2000-01-01",EOMONTH(TODAY(),1),"cols=2;rows=179")</f>
        <v>40237</v>
      </c>
      <c r="AJ3" s="5">
        <v>90.1</v>
      </c>
      <c r="AK3" s="8">
        <f ca="1">_xll.BDH(AL2,"BN_SURVEY_AVERAGE","2000-01-01",EOMONTH(TODAY(),1),"cols=2;rows=301")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_xll.BDH(AP2,"BN_SURVEY_AVERAGE","2000-01-01",EOMONTH(TODAY(),1),"cols=2;rows=220")</f>
        <v>38960</v>
      </c>
      <c r="AP3" s="5">
        <v>123.8</v>
      </c>
      <c r="AQ3" s="8">
        <f ca="1">_xll.BDH(AR2,"BN_SURVEY_AVERAGE","2000-01-01",EOMONTH(TODAY(),1),"cols=2;rows=301")</f>
        <v>36556</v>
      </c>
      <c r="AR3" s="5">
        <v>4</v>
      </c>
      <c r="AS3" s="8">
        <f ca="1">_xll.BDH(AT2,"BN_SURVEY_AVERAGE","2000-01-01",EOMONTH(TODAY(),1),"cols=2;rows=180")</f>
        <v>40237</v>
      </c>
      <c r="AT3" s="5">
        <v>33.700000000000003</v>
      </c>
      <c r="AU3" s="8">
        <f ca="1">_xll.BDH(AV2,"BN_SURVEY_AVERAGE","2000-01-01",EOMONTH(TODAY(),1),"cols=2;rows=259")</f>
        <v>37802</v>
      </c>
      <c r="AV3" s="5">
        <v>0.4</v>
      </c>
      <c r="AW3" s="8">
        <f ca="1">_xll.BDH(AX2,"BN_SURVEY_AVERAGE","2000-01-01",EOMONTH(TODAY(),1),"cols=2;rows=151")</f>
        <v>41060</v>
      </c>
      <c r="AX3" s="5">
        <v>-0.2</v>
      </c>
      <c r="AY3" s="8">
        <f ca="1">_xll.BDH(AZ2,"BN_SURVEY_AVERAGE","2000-01-01",EOMONTH(TODAY(),1),"cols=2;rows=301")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_xll.BDH(BF2,"BN_SURVEY_AVERAGE","2000-01-01",EOMONTH(TODAY(),1),"cols=2;rows=265")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_xll.BDH(BL2,"BN_SURVEY_AVERAGE","2000-01-01",EOMONTH(TODAY(),1),"cols=2;rows=285")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_xll.BDH(BP2,"BN_SURVEY_AVERAGE","2000-01-01",EOMONTH(TODAY(),1),"cols=2;rows=297")</f>
        <v>36556</v>
      </c>
      <c r="BP3" s="5">
        <v>0.4</v>
      </c>
      <c r="BQ3" s="8">
        <f ca="1">_xll.BDH(BR2,"BN_SURVEY_AVERAGE","2000-01-01",EOMONTH(TODAY(),1),"cols=2;rows=300")</f>
        <v>36556</v>
      </c>
      <c r="BR3" s="5">
        <v>1644</v>
      </c>
      <c r="BS3" s="8">
        <f ca="1">_xll.BDH(BT2,"BN_SURVEY_AVERAGE","2000-01-01",EOMONTH(TODAY(),1),"cols=2;rows=269")</f>
        <v>37468</v>
      </c>
      <c r="BT3" s="5">
        <v>1675</v>
      </c>
      <c r="BU3" s="8">
        <f ca="1">_xll.BDH(BV2,"BN_SURVEY_AVERAGE","2000-01-01",EOMONTH(TODAY(),1),"cols=2;rows=224")</f>
        <v>38868</v>
      </c>
      <c r="BV3" s="5">
        <v>-2.0099999999999998</v>
      </c>
      <c r="BW3" s="8">
        <f ca="1">_xll.BDH(BX2,"BN_SURVEY_AVERAGE","2000-01-01",EOMONTH(TODAY(),1),"cols=2;rows=300")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_xll.BDH(CD2,"BN_SURVEY_AVERAGE","2000-01-01",EOMONTH(TODAY(),1),"cols=2;rows=300")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_xll.BDH(CH2,"BN_SURVEY_AVERAGE","2000-01-01",EOMONTH(TODAY(),1),"cols=2;rows=300")</f>
        <v>36556</v>
      </c>
      <c r="CH3" s="5">
        <v>-0.6</v>
      </c>
      <c r="CI3" s="8">
        <f ca="1">_xll.BDH(CJ2,"BN_SURVEY_AVERAGE","2000-01-01",EOMONTH(TODAY(),1),"cols=2;rows=285")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_xll.BDH(CN2,"BN_SURVEY_AVERAGE","2000-01-01",EOMONTH(TODAY(),1),"cols=2;rows=301")</f>
        <v>36556</v>
      </c>
      <c r="CN3" s="5">
        <v>0.3</v>
      </c>
      <c r="CO3" s="8">
        <f ca="1">_xll.BDH(CP2,"BN_SURVEY_AVERAGE","2000-01-01",EOMONTH(TODAY(),1),"cols=2;rows=300")</f>
        <v>36556</v>
      </c>
      <c r="CP3" s="5">
        <v>0.2</v>
      </c>
      <c r="CQ3" s="8">
        <f ca="1">_xll.BDH(CR2,"BN_SURVEY_AVERAGE","2000-01-01",EOMONTH(TODAY(),1),"cols=2;rows=257")</f>
        <v>37652</v>
      </c>
      <c r="CR3" s="5">
        <v>1.9</v>
      </c>
      <c r="CS3" s="8">
        <f ca="1">_xll.BDH(CT2,"BN_SURVEY_AVERAGE","2000-01-01",EOMONTH(TODAY(),1),"cols=2;rows=256")</f>
        <v>37652</v>
      </c>
      <c r="CT3" s="5">
        <v>3.2</v>
      </c>
      <c r="CU3" s="8">
        <f ca="1">_xll.BDH(CV2,"BN_SURVEY_AVERAGE","2000-01-01",EOMONTH(TODAY(),1),"cols=2;rows=244")</f>
        <v>38168</v>
      </c>
      <c r="CV3" s="5">
        <v>1.66</v>
      </c>
      <c r="CW3" s="8">
        <f ca="1">_xll.BDH(CX2,"BN_SURVEY_AVERAGE","2000-01-01",EOMONTH(TODAY(),1),"cols=2;rows=132")</f>
        <v>41670</v>
      </c>
      <c r="CX3" s="5">
        <v>1.2</v>
      </c>
      <c r="CY3" s="8">
        <f ca="1">_xll.BDH(CZ2,"BN_SURVEY_AVERAGE","2000-01-01",EOMONTH(TODAY(),1),"cols=2;rows=133")</f>
        <v>41670</v>
      </c>
      <c r="CZ3" s="5">
        <v>0.1</v>
      </c>
      <c r="DA3" s="8">
        <f ca="1">_xll.BDH(DB2,"BN_SURVEY_AVERAGE","2000-01-01",EOMONTH(TODAY(),1),"cols=2;rows=300")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_xll.BDH(DF2,"BN_SURVEY_AVERAGE","2000-01-01",EOMONTH(TODAY(),1),"cols=2;rows=300")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_xll.BDH(DP2,"BN_SURVEY_AVERAGE","2000-01-01",EOMONTH(TODAY(),1),"cols=2;rows=180")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K30" s="8">
        <v>45688</v>
      </c>
      <c r="L30" s="5">
        <v>52.9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C52" s="8">
        <v>45688</v>
      </c>
      <c r="D52" s="5">
        <v>52.4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58.5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M132" s="8">
        <v>45688</v>
      </c>
      <c r="N132" s="5">
        <v>53.2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W134" s="8">
        <v>45657</v>
      </c>
      <c r="CX134" s="5">
        <v>3.5</v>
      </c>
      <c r="CY134" s="8">
        <v>45657</v>
      </c>
      <c r="CZ134" s="5">
        <v>0.3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CY135" s="8">
        <v>45688</v>
      </c>
      <c r="CZ135" s="5">
        <v>0.3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0.2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I154" s="8">
        <v>45688</v>
      </c>
      <c r="J154" s="5">
        <v>50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S159" s="8">
        <v>45688</v>
      </c>
      <c r="T159" s="5">
        <v>-1.2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I180" s="8">
        <v>45657</v>
      </c>
      <c r="AJ180" s="5">
        <v>101.9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I181" s="8">
        <v>45688</v>
      </c>
      <c r="AJ181" s="5">
        <v>104.1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S182" s="8">
        <v>45688</v>
      </c>
      <c r="AT182" s="5">
        <v>34.299999999999997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  <c r="DO182" s="8">
        <v>45688</v>
      </c>
      <c r="DP182" s="5">
        <v>3.8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U194" s="8">
        <v>45688</v>
      </c>
      <c r="V194" s="5">
        <v>-0.2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G207" s="8">
        <v>45688</v>
      </c>
      <c r="H207" s="5">
        <v>54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137.1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O222" s="8">
        <v>45688</v>
      </c>
      <c r="AP222" s="5">
        <v>142.5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U226" s="8">
        <v>45657</v>
      </c>
      <c r="BV226" s="5">
        <v>0.79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A233" s="8">
        <v>45688</v>
      </c>
      <c r="AB233" s="5">
        <v>-11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CU246" s="8">
        <v>45657</v>
      </c>
      <c r="CV246" s="5">
        <v>2.8031820000000001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CQ258" s="8">
        <v>45657</v>
      </c>
      <c r="CR258" s="5">
        <v>2.9</v>
      </c>
      <c r="CS258" s="8">
        <v>45688</v>
      </c>
      <c r="CT258" s="5">
        <v>3.2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CQ259" s="8">
        <v>45688</v>
      </c>
      <c r="CR259" s="5">
        <v>2.9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U261" s="8">
        <v>45657</v>
      </c>
      <c r="AV261" s="5">
        <v>0.3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E267" s="8">
        <v>45688</v>
      </c>
      <c r="BF267" s="5">
        <v>15.99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0.6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1462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0.6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K287" s="8">
        <v>45688</v>
      </c>
      <c r="BL287" s="5">
        <v>0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I287" s="8">
        <v>45657</v>
      </c>
      <c r="CJ287" s="5">
        <v>-2.2000000000000002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E298" s="8">
        <v>45688</v>
      </c>
      <c r="F298" s="5">
        <v>54.9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O299" s="8">
        <v>45657</v>
      </c>
      <c r="BP299" s="5">
        <v>-0.3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-78.290000000000006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0.3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165</v>
      </c>
      <c r="AQ302" s="8">
        <v>45657</v>
      </c>
      <c r="AR302" s="5">
        <v>4.2</v>
      </c>
      <c r="AY302" s="8">
        <v>45657</v>
      </c>
      <c r="AZ302" s="5">
        <v>0.25</v>
      </c>
      <c r="BQ302" s="8">
        <v>45657</v>
      </c>
      <c r="BR302" s="5">
        <v>1330</v>
      </c>
      <c r="BW302" s="8">
        <v>45657</v>
      </c>
      <c r="BX302" s="5">
        <v>677.2</v>
      </c>
      <c r="CC302" s="8">
        <v>45657</v>
      </c>
      <c r="CD302" s="5">
        <v>-95.150999999999996</v>
      </c>
      <c r="CG302" s="8">
        <v>45657</v>
      </c>
      <c r="CH302" s="5">
        <v>-0.6</v>
      </c>
      <c r="CM302" s="8">
        <v>45657</v>
      </c>
      <c r="CN302" s="5">
        <v>0.4</v>
      </c>
      <c r="CO302" s="8">
        <v>45688</v>
      </c>
      <c r="CP302" s="5">
        <v>0.3</v>
      </c>
      <c r="DA302" s="8">
        <v>45657</v>
      </c>
      <c r="DB302" s="5">
        <v>0.4</v>
      </c>
      <c r="DE302" s="8">
        <v>45657</v>
      </c>
      <c r="DF302" s="5">
        <v>0.5</v>
      </c>
    </row>
    <row r="303" spans="1:110" x14ac:dyDescent="0.2">
      <c r="A303" s="8">
        <v>45688</v>
      </c>
      <c r="B303" s="5">
        <v>50.1</v>
      </c>
      <c r="O303" s="8">
        <v>45688</v>
      </c>
      <c r="P303" s="5">
        <v>40.700000000000003</v>
      </c>
      <c r="Y303" s="8">
        <v>45688</v>
      </c>
      <c r="Z303" s="5">
        <v>-5.03</v>
      </c>
      <c r="AE303" s="8">
        <v>45688</v>
      </c>
      <c r="AF303" s="5">
        <v>73.3</v>
      </c>
      <c r="AG303" s="8">
        <v>45688</v>
      </c>
      <c r="AH303" s="5">
        <v>106</v>
      </c>
      <c r="AK303" s="8">
        <v>45688</v>
      </c>
      <c r="AL303" s="5">
        <v>170</v>
      </c>
      <c r="AQ303" s="8">
        <v>45688</v>
      </c>
      <c r="AR303" s="5">
        <v>4.0999999999999996</v>
      </c>
      <c r="AY303" s="8">
        <v>45688</v>
      </c>
      <c r="AZ303" s="5">
        <v>0.22</v>
      </c>
      <c r="CM303" s="8">
        <v>45688</v>
      </c>
      <c r="CN303" s="5">
        <v>0.3</v>
      </c>
    </row>
    <row r="304" spans="1:110" x14ac:dyDescent="0.2">
      <c r="AE304" s="8">
        <v>45716</v>
      </c>
      <c r="AF304" s="5">
        <v>71.3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170"/>
  <sheetViews>
    <sheetView topLeftCell="A6530" workbookViewId="0">
      <selection activeCell="F6554" sqref="F6554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1:16" x14ac:dyDescent="0.2">
      <c r="A6529" s="6">
        <v>45663</v>
      </c>
      <c r="B6529" s="5">
        <v>2.4</v>
      </c>
      <c r="C6529" s="6">
        <v>43051</v>
      </c>
      <c r="D6529" s="5">
        <v>170.54</v>
      </c>
      <c r="E6529" s="6">
        <v>45663</v>
      </c>
      <c r="F6529" s="5">
        <v>108.25700000000001</v>
      </c>
      <c r="G6529" s="6">
        <v>45663</v>
      </c>
      <c r="H6529" s="5">
        <v>0.81299999999999994</v>
      </c>
      <c r="I6529" s="6">
        <v>45663</v>
      </c>
      <c r="J6529" s="5">
        <v>99.26</v>
      </c>
      <c r="K6529" s="6">
        <v>45663</v>
      </c>
      <c r="L6529" s="5">
        <v>16.04</v>
      </c>
      <c r="M6529" s="6">
        <v>43051</v>
      </c>
      <c r="N6529" s="5">
        <v>47.288800000000002</v>
      </c>
      <c r="O6529" s="6">
        <v>45663</v>
      </c>
      <c r="P6529" s="5">
        <v>-13.9</v>
      </c>
    </row>
    <row r="6530" spans="1:16" x14ac:dyDescent="0.2">
      <c r="A6530" s="6">
        <v>45664</v>
      </c>
      <c r="B6530" s="5">
        <v>7.7</v>
      </c>
      <c r="C6530" s="6">
        <v>43052</v>
      </c>
      <c r="D6530" s="5">
        <v>134.97</v>
      </c>
      <c r="E6530" s="6">
        <v>45664</v>
      </c>
      <c r="F6530" s="5">
        <v>108.542</v>
      </c>
      <c r="G6530" s="6">
        <v>45664</v>
      </c>
      <c r="H6530" s="5">
        <v>0.74199999999999999</v>
      </c>
      <c r="I6530" s="6">
        <v>45664</v>
      </c>
      <c r="J6530" s="5">
        <v>99.35</v>
      </c>
      <c r="K6530" s="6">
        <v>45664</v>
      </c>
      <c r="L6530" s="5">
        <v>17.82</v>
      </c>
      <c r="M6530" s="6">
        <v>43052</v>
      </c>
      <c r="N6530" s="5">
        <v>46.385300000000001</v>
      </c>
      <c r="O6530" s="6">
        <v>45664</v>
      </c>
      <c r="P6530" s="5">
        <v>-9.5</v>
      </c>
    </row>
    <row r="6531" spans="1:16" x14ac:dyDescent="0.2">
      <c r="A6531" s="6">
        <v>45665</v>
      </c>
      <c r="B6531" s="5">
        <v>9.8000000000000007</v>
      </c>
      <c r="C6531" s="6">
        <v>43053</v>
      </c>
      <c r="D6531" s="5">
        <v>107.88</v>
      </c>
      <c r="E6531" s="6">
        <v>45665</v>
      </c>
      <c r="F6531" s="5">
        <v>109.09</v>
      </c>
      <c r="G6531" s="6">
        <v>45665</v>
      </c>
      <c r="H6531" s="5">
        <v>0.72099999999999997</v>
      </c>
      <c r="I6531" s="6">
        <v>45665</v>
      </c>
      <c r="J6531" s="5">
        <v>99.36</v>
      </c>
      <c r="K6531" s="6">
        <v>45665</v>
      </c>
      <c r="L6531" s="5">
        <v>17.7</v>
      </c>
      <c r="M6531" s="6">
        <v>43053</v>
      </c>
      <c r="N6531" s="5">
        <v>47.7729</v>
      </c>
      <c r="O6531" s="6">
        <v>45665</v>
      </c>
      <c r="P6531" s="5">
        <v>-6</v>
      </c>
    </row>
    <row r="6532" spans="1:16" x14ac:dyDescent="0.2">
      <c r="A6532" s="6">
        <v>45666</v>
      </c>
      <c r="B6532" s="5">
        <v>9.5</v>
      </c>
      <c r="C6532" s="6">
        <v>43054</v>
      </c>
      <c r="D6532" s="5">
        <v>58.1</v>
      </c>
      <c r="E6532" s="6">
        <v>45666</v>
      </c>
      <c r="F6532" s="5">
        <v>109.179</v>
      </c>
      <c r="G6532" s="6">
        <v>45666</v>
      </c>
      <c r="H6532" s="5">
        <v>0.624</v>
      </c>
      <c r="I6532" s="6">
        <v>45666</v>
      </c>
      <c r="J6532" s="5">
        <v>99.37</v>
      </c>
      <c r="K6532" s="6">
        <v>45666</v>
      </c>
      <c r="L6532" s="5">
        <v>18.07</v>
      </c>
      <c r="M6532" s="6">
        <v>43054</v>
      </c>
      <c r="N6532" s="5">
        <v>47.997799999999998</v>
      </c>
      <c r="O6532" s="6">
        <v>45666</v>
      </c>
      <c r="P6532" s="5">
        <v>-5.5</v>
      </c>
    </row>
    <row r="6533" spans="1:16" x14ac:dyDescent="0.2">
      <c r="A6533" s="6">
        <v>45667</v>
      </c>
      <c r="B6533" s="5">
        <v>14.5</v>
      </c>
      <c r="C6533" s="6">
        <v>43055</v>
      </c>
      <c r="D6533" s="5">
        <v>83.79</v>
      </c>
      <c r="E6533" s="6">
        <v>45667</v>
      </c>
      <c r="F6533" s="5">
        <v>109.65</v>
      </c>
      <c r="G6533" s="6">
        <v>45667</v>
      </c>
      <c r="H6533" s="5">
        <v>0.628</v>
      </c>
      <c r="I6533" s="6">
        <v>45667</v>
      </c>
      <c r="J6533" s="5">
        <v>99.49</v>
      </c>
      <c r="K6533" s="6">
        <v>45667</v>
      </c>
      <c r="L6533" s="5">
        <v>19.54</v>
      </c>
      <c r="M6533" s="6">
        <v>43055</v>
      </c>
      <c r="N6533" s="5">
        <v>47.742100000000001</v>
      </c>
      <c r="O6533" s="6">
        <v>45667</v>
      </c>
      <c r="P6533" s="5">
        <v>-2.2000000000000002</v>
      </c>
    </row>
    <row r="6534" spans="1:16" x14ac:dyDescent="0.2">
      <c r="A6534" s="6">
        <v>45670</v>
      </c>
      <c r="B6534" s="5">
        <v>13.1</v>
      </c>
      <c r="C6534" s="6">
        <v>43056</v>
      </c>
      <c r="D6534" s="5">
        <v>98.62</v>
      </c>
      <c r="E6534" s="6">
        <v>45670</v>
      </c>
      <c r="F6534" s="5">
        <v>109.956</v>
      </c>
      <c r="G6534" s="6">
        <v>45670</v>
      </c>
      <c r="H6534" s="5">
        <v>0.626</v>
      </c>
      <c r="I6534" s="6">
        <v>45670</v>
      </c>
      <c r="J6534" s="5">
        <v>99.5</v>
      </c>
      <c r="K6534" s="6">
        <v>45670</v>
      </c>
      <c r="L6534" s="5">
        <v>19.190000000000001</v>
      </c>
      <c r="M6534" s="6">
        <v>43056</v>
      </c>
      <c r="N6534" s="5">
        <v>49.087899999999998</v>
      </c>
      <c r="O6534" s="6">
        <v>45670</v>
      </c>
      <c r="P6534" s="5">
        <v>0.5</v>
      </c>
    </row>
    <row r="6535" spans="1:16" x14ac:dyDescent="0.2">
      <c r="A6535" s="6">
        <v>45671</v>
      </c>
      <c r="B6535" s="5">
        <v>13.3</v>
      </c>
      <c r="C6535" s="6">
        <v>43057</v>
      </c>
      <c r="D6535" s="5">
        <v>52.98</v>
      </c>
      <c r="E6535" s="6">
        <v>45671</v>
      </c>
      <c r="F6535" s="5">
        <v>109.273</v>
      </c>
      <c r="G6535" s="6">
        <v>45671</v>
      </c>
      <c r="H6535" s="5">
        <v>0.65100000000000002</v>
      </c>
      <c r="I6535" s="6">
        <v>45671</v>
      </c>
      <c r="J6535" s="5">
        <v>99.47</v>
      </c>
      <c r="K6535" s="6">
        <v>45671</v>
      </c>
      <c r="L6535" s="5">
        <v>18.71</v>
      </c>
      <c r="M6535" s="6">
        <v>43057</v>
      </c>
      <c r="N6535" s="5">
        <v>49.087899999999998</v>
      </c>
      <c r="O6535" s="6">
        <v>45671</v>
      </c>
      <c r="P6535" s="5">
        <v>9.1999999999999993</v>
      </c>
    </row>
    <row r="6536" spans="1:16" x14ac:dyDescent="0.2">
      <c r="A6536" s="6">
        <v>45672</v>
      </c>
      <c r="B6536" s="5">
        <v>6</v>
      </c>
      <c r="C6536" s="6">
        <v>43058</v>
      </c>
      <c r="D6536" s="5">
        <v>119.38</v>
      </c>
      <c r="E6536" s="6">
        <v>45672</v>
      </c>
      <c r="F6536" s="5">
        <v>109.09</v>
      </c>
      <c r="G6536" s="6">
        <v>45672</v>
      </c>
      <c r="H6536" s="5">
        <v>0.753</v>
      </c>
      <c r="I6536" s="6">
        <v>45672</v>
      </c>
      <c r="J6536" s="5">
        <v>99.31</v>
      </c>
      <c r="K6536" s="6">
        <v>45672</v>
      </c>
      <c r="L6536" s="5">
        <v>16.12</v>
      </c>
      <c r="M6536" s="6">
        <v>43058</v>
      </c>
      <c r="N6536" s="5">
        <v>49.087899999999998</v>
      </c>
      <c r="O6536" s="6">
        <v>45672</v>
      </c>
      <c r="P6536" s="5">
        <v>5</v>
      </c>
    </row>
    <row r="6537" spans="1:16" x14ac:dyDescent="0.2">
      <c r="A6537" s="6">
        <v>45673</v>
      </c>
      <c r="B6537" s="5">
        <v>14.4</v>
      </c>
      <c r="C6537" s="6">
        <v>43059</v>
      </c>
      <c r="D6537" s="5">
        <v>79.5</v>
      </c>
      <c r="E6537" s="6">
        <v>45673</v>
      </c>
      <c r="F6537" s="5">
        <v>108.95699999999999</v>
      </c>
      <c r="G6537" s="6">
        <v>45673</v>
      </c>
      <c r="H6537" s="5">
        <v>0.71899999999999997</v>
      </c>
      <c r="I6537" s="6">
        <v>45673</v>
      </c>
      <c r="J6537" s="5">
        <v>99.33</v>
      </c>
      <c r="K6537" s="6">
        <v>45673</v>
      </c>
      <c r="L6537" s="5">
        <v>16.600000000000001</v>
      </c>
      <c r="M6537" s="6">
        <v>43059</v>
      </c>
      <c r="N6537" s="5">
        <v>48.097000000000001</v>
      </c>
      <c r="O6537" s="6">
        <v>45673</v>
      </c>
      <c r="P6537" s="5">
        <v>17.8</v>
      </c>
    </row>
    <row r="6538" spans="1:16" x14ac:dyDescent="0.2">
      <c r="A6538" s="6">
        <v>45674</v>
      </c>
      <c r="B6538" s="5">
        <v>22.8</v>
      </c>
      <c r="C6538" s="6">
        <v>43060</v>
      </c>
      <c r="D6538" s="5">
        <v>199.49</v>
      </c>
      <c r="E6538" s="6">
        <v>45674</v>
      </c>
      <c r="F6538" s="5">
        <v>109.34699999999999</v>
      </c>
      <c r="G6538" s="6">
        <v>45674</v>
      </c>
      <c r="H6538" s="5">
        <v>0.78900000000000003</v>
      </c>
      <c r="I6538" s="6">
        <v>45674</v>
      </c>
      <c r="J6538" s="5">
        <v>99.29</v>
      </c>
      <c r="K6538" s="6">
        <v>45674</v>
      </c>
      <c r="L6538" s="5">
        <v>15.97</v>
      </c>
      <c r="M6538" s="6">
        <v>43060</v>
      </c>
      <c r="N6538" s="5">
        <v>48.089500000000001</v>
      </c>
      <c r="O6538" s="6">
        <v>45674</v>
      </c>
      <c r="P6538" s="5">
        <v>22.7</v>
      </c>
    </row>
    <row r="6539" spans="1:16" x14ac:dyDescent="0.2">
      <c r="A6539" s="6">
        <v>45677</v>
      </c>
      <c r="B6539" s="5">
        <v>21.4</v>
      </c>
      <c r="C6539" s="6">
        <v>43061</v>
      </c>
      <c r="D6539" s="5">
        <v>52.93</v>
      </c>
      <c r="E6539" s="6">
        <v>45677</v>
      </c>
      <c r="F6539" s="5">
        <v>109.34699999999999</v>
      </c>
      <c r="G6539" s="6">
        <v>45677</v>
      </c>
      <c r="H6539" s="5">
        <v>0.78600000000000003</v>
      </c>
      <c r="I6539" s="6">
        <v>45677</v>
      </c>
      <c r="J6539" s="5">
        <v>99.29</v>
      </c>
      <c r="K6539" s="6">
        <v>45677</v>
      </c>
      <c r="L6539" s="5">
        <v>15.81</v>
      </c>
      <c r="M6539" s="6">
        <v>43061</v>
      </c>
      <c r="N6539" s="5">
        <v>46.875399999999999</v>
      </c>
      <c r="O6539" s="6">
        <v>45677</v>
      </c>
      <c r="P6539" s="5">
        <v>24.8</v>
      </c>
    </row>
    <row r="6540" spans="1:16" x14ac:dyDescent="0.2">
      <c r="A6540" s="6">
        <v>45678</v>
      </c>
      <c r="B6540" s="5">
        <v>20.6</v>
      </c>
      <c r="C6540" s="6">
        <v>43062</v>
      </c>
      <c r="D6540" s="5">
        <v>61.97</v>
      </c>
      <c r="E6540" s="6">
        <v>45678</v>
      </c>
      <c r="F6540" s="5">
        <v>108.062</v>
      </c>
      <c r="G6540" s="6">
        <v>45678</v>
      </c>
      <c r="H6540" s="5">
        <v>0.83399999999999996</v>
      </c>
      <c r="I6540" s="6">
        <v>45678</v>
      </c>
      <c r="J6540" s="5">
        <v>99.16</v>
      </c>
      <c r="K6540" s="6">
        <v>45678</v>
      </c>
      <c r="L6540" s="5">
        <v>15.06</v>
      </c>
      <c r="M6540" s="6">
        <v>43062</v>
      </c>
      <c r="N6540" s="5">
        <v>46.875399999999999</v>
      </c>
      <c r="O6540" s="6">
        <v>45678</v>
      </c>
      <c r="P6540" s="5">
        <v>25.6</v>
      </c>
    </row>
    <row r="6541" spans="1:16" x14ac:dyDescent="0.2">
      <c r="A6541" s="6">
        <v>45679</v>
      </c>
      <c r="B6541" s="5">
        <v>19.8</v>
      </c>
      <c r="C6541" s="6">
        <v>43063</v>
      </c>
      <c r="D6541" s="5">
        <v>34.880000000000003</v>
      </c>
      <c r="E6541" s="6">
        <v>45679</v>
      </c>
      <c r="F6541" s="5">
        <v>108.167</v>
      </c>
      <c r="G6541" s="6">
        <v>45679</v>
      </c>
      <c r="H6541" s="5">
        <v>0.87</v>
      </c>
      <c r="I6541" s="6">
        <v>45679</v>
      </c>
      <c r="J6541" s="5">
        <v>99.14</v>
      </c>
      <c r="K6541" s="6">
        <v>45679</v>
      </c>
      <c r="L6541" s="5">
        <v>15.1</v>
      </c>
      <c r="M6541" s="6">
        <v>43063</v>
      </c>
      <c r="N6541" s="5">
        <v>46.160699999999999</v>
      </c>
      <c r="O6541" s="6">
        <v>45679</v>
      </c>
      <c r="P6541" s="5">
        <v>27.4</v>
      </c>
    </row>
    <row r="6542" spans="1:16" x14ac:dyDescent="0.2">
      <c r="A6542" s="6">
        <v>45680</v>
      </c>
      <c r="B6542" s="5">
        <v>18.7</v>
      </c>
      <c r="C6542" s="6">
        <v>43064</v>
      </c>
      <c r="D6542" s="5">
        <v>48.73</v>
      </c>
      <c r="E6542" s="6">
        <v>45680</v>
      </c>
      <c r="F6542" s="5">
        <v>108.047</v>
      </c>
      <c r="G6542" s="6">
        <v>45680</v>
      </c>
      <c r="H6542" s="5">
        <v>0.88700000000000001</v>
      </c>
      <c r="I6542" s="6">
        <v>45680</v>
      </c>
      <c r="J6542" s="5">
        <v>99.13</v>
      </c>
      <c r="K6542" s="6">
        <v>45680</v>
      </c>
      <c r="L6542" s="5">
        <v>15.02</v>
      </c>
      <c r="M6542" s="6">
        <v>43064</v>
      </c>
      <c r="N6542" s="5">
        <v>46.160699999999999</v>
      </c>
      <c r="O6542" s="6">
        <v>45680</v>
      </c>
      <c r="P6542" s="5">
        <v>27.8</v>
      </c>
    </row>
    <row r="6543" spans="1:16" x14ac:dyDescent="0.2">
      <c r="A6543" s="6">
        <v>45681</v>
      </c>
      <c r="B6543" s="5">
        <v>10.1</v>
      </c>
      <c r="C6543" s="6">
        <v>43065</v>
      </c>
      <c r="D6543" s="5">
        <v>105.07</v>
      </c>
      <c r="E6543" s="6">
        <v>45681</v>
      </c>
      <c r="F6543" s="5">
        <v>107.443</v>
      </c>
      <c r="G6543" s="6">
        <v>45681</v>
      </c>
      <c r="H6543" s="5">
        <v>0.88</v>
      </c>
      <c r="I6543" s="6">
        <v>45681</v>
      </c>
      <c r="J6543" s="5">
        <v>99.11</v>
      </c>
      <c r="K6543" s="6">
        <v>45681</v>
      </c>
      <c r="L6543" s="5">
        <v>14.85</v>
      </c>
      <c r="M6543" s="6">
        <v>43065</v>
      </c>
      <c r="N6543" s="5">
        <v>46.160699999999999</v>
      </c>
      <c r="O6543" s="6">
        <v>45681</v>
      </c>
      <c r="P6543" s="5">
        <v>27.2</v>
      </c>
    </row>
    <row r="6544" spans="1:16" x14ac:dyDescent="0.2">
      <c r="A6544" s="6">
        <v>45684</v>
      </c>
      <c r="B6544" s="5">
        <v>9.6</v>
      </c>
      <c r="C6544" s="6">
        <v>43066</v>
      </c>
      <c r="D6544" s="5">
        <v>31.11</v>
      </c>
      <c r="E6544" s="6">
        <v>45684</v>
      </c>
      <c r="F6544" s="5">
        <v>107.34099999999999</v>
      </c>
      <c r="G6544" s="6">
        <v>45684</v>
      </c>
      <c r="H6544" s="5">
        <v>0.71299999999999997</v>
      </c>
      <c r="I6544" s="6">
        <v>45684</v>
      </c>
      <c r="J6544" s="5">
        <v>99.17</v>
      </c>
      <c r="K6544" s="6">
        <v>45684</v>
      </c>
      <c r="L6544" s="5">
        <v>17.899999999999999</v>
      </c>
      <c r="M6544" s="6">
        <v>43066</v>
      </c>
      <c r="N6544" s="5">
        <v>45.292200000000001</v>
      </c>
      <c r="O6544" s="6">
        <v>45684</v>
      </c>
      <c r="P6544" s="5">
        <v>33.6</v>
      </c>
    </row>
    <row r="6545" spans="1:16" x14ac:dyDescent="0.2">
      <c r="A6545" s="6">
        <v>45685</v>
      </c>
      <c r="B6545" s="5">
        <v>8</v>
      </c>
      <c r="C6545" s="6">
        <v>43067</v>
      </c>
      <c r="D6545" s="5">
        <v>206.63</v>
      </c>
      <c r="E6545" s="6">
        <v>45685</v>
      </c>
      <c r="F6545" s="5">
        <v>107.866</v>
      </c>
      <c r="G6545" s="6">
        <v>45685</v>
      </c>
      <c r="H6545" s="5">
        <v>0.78200000000000003</v>
      </c>
      <c r="I6545" s="6">
        <v>45685</v>
      </c>
      <c r="J6545" s="5">
        <v>99.14</v>
      </c>
      <c r="K6545" s="6">
        <v>45685</v>
      </c>
      <c r="L6545" s="5">
        <v>16.41</v>
      </c>
      <c r="M6545" s="6">
        <v>43067</v>
      </c>
      <c r="N6545" s="5">
        <v>44.932099999999998</v>
      </c>
      <c r="O6545" s="6">
        <v>45685</v>
      </c>
      <c r="P6545" s="5">
        <v>31.1</v>
      </c>
    </row>
    <row r="6546" spans="1:16" x14ac:dyDescent="0.2">
      <c r="A6546" s="6">
        <v>45686</v>
      </c>
      <c r="B6546" s="5">
        <v>8.6999999999999993</v>
      </c>
      <c r="C6546" s="6">
        <v>43068</v>
      </c>
      <c r="D6546" s="5">
        <v>103.98</v>
      </c>
      <c r="E6546" s="6">
        <v>45686</v>
      </c>
      <c r="F6546" s="5">
        <v>108</v>
      </c>
      <c r="G6546" s="6">
        <v>45686</v>
      </c>
      <c r="H6546" s="5">
        <v>0.76300000000000001</v>
      </c>
      <c r="I6546" s="6">
        <v>45686</v>
      </c>
      <c r="J6546" s="5">
        <v>99.18</v>
      </c>
      <c r="K6546" s="6">
        <v>45686</v>
      </c>
      <c r="L6546" s="5">
        <v>16.559999999999999</v>
      </c>
      <c r="M6546" s="6">
        <v>43068</v>
      </c>
      <c r="N6546" s="5">
        <v>45.535499999999999</v>
      </c>
      <c r="O6546" s="6">
        <v>45686</v>
      </c>
      <c r="P6546" s="5">
        <v>33.9</v>
      </c>
    </row>
    <row r="6547" spans="1:16" x14ac:dyDescent="0.2">
      <c r="A6547" s="6">
        <v>45687</v>
      </c>
      <c r="B6547" s="5">
        <v>9.4</v>
      </c>
      <c r="C6547" s="6">
        <v>43069</v>
      </c>
      <c r="D6547" s="5">
        <v>101.48</v>
      </c>
      <c r="E6547" s="6">
        <v>45687</v>
      </c>
      <c r="F6547" s="5">
        <v>107.797</v>
      </c>
      <c r="G6547" s="6">
        <v>45687</v>
      </c>
      <c r="H6547" s="5">
        <v>0.80900000000000005</v>
      </c>
      <c r="I6547" s="6">
        <v>45687</v>
      </c>
      <c r="J6547" s="5">
        <v>99.14</v>
      </c>
      <c r="K6547" s="6">
        <v>45687</v>
      </c>
      <c r="L6547" s="5">
        <v>15.84</v>
      </c>
      <c r="M6547" s="6">
        <v>43069</v>
      </c>
      <c r="N6547" s="5">
        <v>46.827100000000002</v>
      </c>
      <c r="O6547" s="6">
        <v>45687</v>
      </c>
      <c r="P6547" s="5">
        <v>33.5</v>
      </c>
    </row>
    <row r="6548" spans="1:16" x14ac:dyDescent="0.2">
      <c r="A6548" s="6">
        <v>45688</v>
      </c>
      <c r="B6548" s="5">
        <v>12.4</v>
      </c>
      <c r="C6548" s="6">
        <v>43070</v>
      </c>
      <c r="D6548" s="5">
        <v>86.95</v>
      </c>
      <c r="E6548" s="6">
        <v>45688</v>
      </c>
      <c r="F6548" s="5">
        <v>108.37</v>
      </c>
      <c r="G6548" s="6">
        <v>45688</v>
      </c>
      <c r="H6548" s="5">
        <v>0.78400000000000003</v>
      </c>
      <c r="I6548" s="6">
        <v>45688</v>
      </c>
      <c r="J6548" s="5">
        <v>99.22</v>
      </c>
      <c r="K6548" s="6">
        <v>45688</v>
      </c>
      <c r="L6548" s="5">
        <v>16.43</v>
      </c>
      <c r="M6548" s="6">
        <v>43070</v>
      </c>
      <c r="N6548" s="5">
        <v>50.170400000000001</v>
      </c>
      <c r="O6548" s="6">
        <v>45688</v>
      </c>
      <c r="P6548" s="5">
        <v>36.9</v>
      </c>
    </row>
    <row r="6549" spans="1:16" x14ac:dyDescent="0.2">
      <c r="A6549" s="6">
        <v>45691</v>
      </c>
      <c r="B6549" s="5">
        <v>16.8</v>
      </c>
      <c r="C6549" s="6">
        <v>43071</v>
      </c>
      <c r="D6549" s="5">
        <v>93.82</v>
      </c>
      <c r="E6549" s="6">
        <v>45691</v>
      </c>
      <c r="F6549" s="5">
        <v>108.99</v>
      </c>
      <c r="G6549" s="6">
        <v>45691</v>
      </c>
      <c r="H6549" s="5">
        <v>0.69</v>
      </c>
      <c r="I6549" s="6">
        <v>45691</v>
      </c>
      <c r="J6549" s="5">
        <v>99.24</v>
      </c>
      <c r="K6549" s="6">
        <v>45691</v>
      </c>
      <c r="L6549" s="5">
        <v>18.62</v>
      </c>
      <c r="M6549" s="6">
        <v>43071</v>
      </c>
      <c r="N6549" s="5">
        <v>50.170400000000001</v>
      </c>
      <c r="O6549" s="6">
        <v>45691</v>
      </c>
      <c r="P6549" s="5">
        <v>46.6</v>
      </c>
    </row>
    <row r="6550" spans="1:16" x14ac:dyDescent="0.2">
      <c r="A6550" s="6">
        <v>45692</v>
      </c>
      <c r="B6550" s="5">
        <v>10.3</v>
      </c>
      <c r="C6550" s="6">
        <v>43072</v>
      </c>
      <c r="D6550" s="5">
        <v>87.52</v>
      </c>
      <c r="E6550" s="6">
        <v>45692</v>
      </c>
      <c r="F6550" s="5">
        <v>107.96</v>
      </c>
      <c r="G6550" s="6">
        <v>45692</v>
      </c>
      <c r="H6550" s="5">
        <v>0.69</v>
      </c>
      <c r="I6550" s="6">
        <v>45692</v>
      </c>
      <c r="J6550" s="5">
        <v>99.24</v>
      </c>
      <c r="K6550" s="6">
        <v>45692</v>
      </c>
      <c r="L6550" s="5">
        <v>17.21</v>
      </c>
      <c r="M6550" s="6">
        <v>43072</v>
      </c>
      <c r="N6550" s="5">
        <v>50.170400000000001</v>
      </c>
      <c r="O6550" s="6">
        <v>45692</v>
      </c>
      <c r="P6550" s="5">
        <v>28.9</v>
      </c>
    </row>
    <row r="6551" spans="1:16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1:16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1:16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1:16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1:16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1:16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1:16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1:16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1:16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1:16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C9139" s="6">
        <v>45663</v>
      </c>
      <c r="D9139" s="5">
        <v>225.01</v>
      </c>
      <c r="M9139" s="6">
        <v>45661</v>
      </c>
      <c r="N9139" s="5">
        <v>93.35</v>
      </c>
    </row>
    <row r="9140" spans="3:14" x14ac:dyDescent="0.2">
      <c r="C9140" s="6">
        <v>45664</v>
      </c>
      <c r="D9140" s="5">
        <v>265.33</v>
      </c>
      <c r="M9140" s="6">
        <v>45662</v>
      </c>
      <c r="N9140" s="5">
        <v>93.35</v>
      </c>
    </row>
    <row r="9141" spans="3:14" x14ac:dyDescent="0.2">
      <c r="C9141" s="6">
        <v>45665</v>
      </c>
      <c r="D9141" s="5">
        <v>211.77</v>
      </c>
      <c r="M9141" s="6">
        <v>45663</v>
      </c>
      <c r="N9141" s="5">
        <v>97.89</v>
      </c>
    </row>
    <row r="9142" spans="3:14" x14ac:dyDescent="0.2">
      <c r="C9142" s="6">
        <v>45666</v>
      </c>
      <c r="D9142" s="5">
        <v>237.82</v>
      </c>
      <c r="M9142" s="6">
        <v>45664</v>
      </c>
      <c r="N9142" s="5">
        <v>102.78</v>
      </c>
    </row>
    <row r="9143" spans="3:14" x14ac:dyDescent="0.2">
      <c r="C9143" s="6">
        <v>45667</v>
      </c>
      <c r="D9143" s="5">
        <v>153.88999999999999</v>
      </c>
      <c r="M9143" s="6">
        <v>45665</v>
      </c>
      <c r="N9143" s="5">
        <v>100.76</v>
      </c>
    </row>
    <row r="9144" spans="3:14" x14ac:dyDescent="0.2">
      <c r="C9144" s="6">
        <v>45668</v>
      </c>
      <c r="D9144" s="5">
        <v>482.29</v>
      </c>
      <c r="M9144" s="6">
        <v>45666</v>
      </c>
      <c r="N9144" s="5">
        <v>99.73</v>
      </c>
    </row>
    <row r="9145" spans="3:14" x14ac:dyDescent="0.2">
      <c r="C9145" s="6">
        <v>45669</v>
      </c>
      <c r="D9145" s="5">
        <v>482.29</v>
      </c>
      <c r="M9145" s="6">
        <v>45667</v>
      </c>
      <c r="N9145" s="5">
        <v>96.57</v>
      </c>
    </row>
    <row r="9146" spans="3:14" x14ac:dyDescent="0.2">
      <c r="C9146" s="6">
        <v>45670</v>
      </c>
      <c r="D9146" s="5">
        <v>179.65</v>
      </c>
      <c r="M9146" s="6">
        <v>45668</v>
      </c>
      <c r="N9146" s="5">
        <v>96.57</v>
      </c>
    </row>
    <row r="9147" spans="3:14" x14ac:dyDescent="0.2">
      <c r="C9147" s="6">
        <v>45671</v>
      </c>
      <c r="D9147" s="5">
        <v>185.56</v>
      </c>
      <c r="M9147" s="6">
        <v>45669</v>
      </c>
      <c r="N9147" s="5">
        <v>96.57</v>
      </c>
    </row>
    <row r="9148" spans="3:14" x14ac:dyDescent="0.2">
      <c r="C9148" s="6">
        <v>45672</v>
      </c>
      <c r="D9148" s="5">
        <v>110.79</v>
      </c>
      <c r="M9148" s="6">
        <v>45670</v>
      </c>
      <c r="N9148" s="5">
        <v>103.51</v>
      </c>
    </row>
    <row r="9149" spans="3:14" x14ac:dyDescent="0.2">
      <c r="C9149" s="6">
        <v>45673</v>
      </c>
      <c r="D9149" s="5">
        <v>134.88999999999999</v>
      </c>
      <c r="M9149" s="6">
        <v>45671</v>
      </c>
      <c r="N9149" s="5">
        <v>101.99</v>
      </c>
    </row>
    <row r="9150" spans="3:14" x14ac:dyDescent="0.2">
      <c r="C9150" s="6">
        <v>45674</v>
      </c>
      <c r="D9150" s="5">
        <v>173.81</v>
      </c>
      <c r="M9150" s="6">
        <v>45672</v>
      </c>
      <c r="N9150" s="5">
        <v>93.1</v>
      </c>
    </row>
    <row r="9151" spans="3:14" x14ac:dyDescent="0.2">
      <c r="C9151" s="6">
        <v>45675</v>
      </c>
      <c r="D9151" s="5">
        <v>234.19</v>
      </c>
      <c r="M9151" s="6">
        <v>45673</v>
      </c>
      <c r="N9151" s="5">
        <v>92.72</v>
      </c>
    </row>
    <row r="9152" spans="3:14" x14ac:dyDescent="0.2">
      <c r="C9152" s="6">
        <v>45676</v>
      </c>
      <c r="D9152" s="5">
        <v>508.23</v>
      </c>
      <c r="M9152" s="6">
        <v>45674</v>
      </c>
      <c r="N9152" s="5">
        <v>95.6</v>
      </c>
    </row>
    <row r="9153" spans="3:14" x14ac:dyDescent="0.2">
      <c r="C9153" s="6">
        <v>45677</v>
      </c>
      <c r="D9153" s="5">
        <v>193.87</v>
      </c>
      <c r="M9153" s="6">
        <v>45675</v>
      </c>
      <c r="N9153" s="5">
        <v>95.6</v>
      </c>
    </row>
    <row r="9154" spans="3:14" x14ac:dyDescent="0.2">
      <c r="C9154" s="6">
        <v>45678</v>
      </c>
      <c r="D9154" s="5">
        <v>221.78</v>
      </c>
      <c r="M9154" s="6">
        <v>45676</v>
      </c>
      <c r="N9154" s="5">
        <v>95.6</v>
      </c>
    </row>
    <row r="9155" spans="3:14" x14ac:dyDescent="0.2">
      <c r="C9155" s="6">
        <v>45679</v>
      </c>
      <c r="D9155" s="5">
        <v>122.06</v>
      </c>
      <c r="M9155" s="6">
        <v>45677</v>
      </c>
      <c r="N9155" s="5">
        <v>95.6</v>
      </c>
    </row>
    <row r="9156" spans="3:14" x14ac:dyDescent="0.2">
      <c r="C9156" s="6">
        <v>45680</v>
      </c>
      <c r="D9156" s="5">
        <v>175</v>
      </c>
      <c r="M9156" s="6">
        <v>45678</v>
      </c>
      <c r="N9156" s="5">
        <v>96.78</v>
      </c>
    </row>
    <row r="9157" spans="3:14" x14ac:dyDescent="0.2">
      <c r="C9157" s="6">
        <v>45681</v>
      </c>
      <c r="D9157" s="5">
        <v>186.31</v>
      </c>
      <c r="M9157" s="6">
        <v>45679</v>
      </c>
      <c r="N9157" s="5">
        <v>89.9</v>
      </c>
    </row>
    <row r="9158" spans="3:14" x14ac:dyDescent="0.2">
      <c r="C9158" s="6">
        <v>45682</v>
      </c>
      <c r="D9158" s="5">
        <v>159.97</v>
      </c>
      <c r="M9158" s="6">
        <v>45680</v>
      </c>
      <c r="N9158" s="5">
        <v>88.51</v>
      </c>
    </row>
    <row r="9159" spans="3:14" x14ac:dyDescent="0.2">
      <c r="C9159" s="6">
        <v>45683</v>
      </c>
      <c r="D9159" s="5">
        <v>179.38</v>
      </c>
      <c r="M9159" s="6">
        <v>45681</v>
      </c>
      <c r="N9159" s="5">
        <v>86.75</v>
      </c>
    </row>
    <row r="9160" spans="3:14" x14ac:dyDescent="0.2">
      <c r="C9160" s="6">
        <v>45684</v>
      </c>
      <c r="D9160" s="5">
        <v>160.22</v>
      </c>
      <c r="M9160" s="6">
        <v>45682</v>
      </c>
      <c r="N9160" s="5">
        <v>86.75</v>
      </c>
    </row>
    <row r="9161" spans="3:14" x14ac:dyDescent="0.2">
      <c r="C9161" s="6">
        <v>45685</v>
      </c>
      <c r="D9161" s="5">
        <v>265.45999999999998</v>
      </c>
      <c r="M9161" s="6">
        <v>45683</v>
      </c>
      <c r="N9161" s="5">
        <v>86.75</v>
      </c>
    </row>
    <row r="9162" spans="3:14" x14ac:dyDescent="0.2">
      <c r="C9162" s="6">
        <v>45686</v>
      </c>
      <c r="D9162" s="5">
        <v>348.12</v>
      </c>
      <c r="M9162" s="6">
        <v>45684</v>
      </c>
      <c r="N9162" s="5">
        <v>95.05</v>
      </c>
    </row>
    <row r="9163" spans="3:14" x14ac:dyDescent="0.2">
      <c r="C9163" s="6">
        <v>45687</v>
      </c>
      <c r="D9163" s="5">
        <v>286.36</v>
      </c>
      <c r="M9163" s="6">
        <v>45685</v>
      </c>
      <c r="N9163" s="5">
        <v>92.83</v>
      </c>
    </row>
    <row r="9164" spans="3:14" x14ac:dyDescent="0.2">
      <c r="C9164" s="6">
        <v>45688</v>
      </c>
      <c r="D9164" s="5">
        <v>504.25</v>
      </c>
      <c r="M9164" s="6">
        <v>45686</v>
      </c>
      <c r="N9164" s="5">
        <v>90.73</v>
      </c>
    </row>
    <row r="9165" spans="3:14" x14ac:dyDescent="0.2">
      <c r="C9165" s="6">
        <v>45689</v>
      </c>
      <c r="D9165" s="5">
        <v>247.37</v>
      </c>
      <c r="M9165" s="6">
        <v>45687</v>
      </c>
      <c r="N9165" s="5">
        <v>90.54</v>
      </c>
    </row>
    <row r="9166" spans="3:14" x14ac:dyDescent="0.2">
      <c r="C9166" s="6">
        <v>45690</v>
      </c>
      <c r="D9166" s="5">
        <v>323.82</v>
      </c>
      <c r="M9166" s="6">
        <v>45688</v>
      </c>
      <c r="N9166" s="5">
        <v>91.76</v>
      </c>
    </row>
    <row r="9167" spans="3:14" x14ac:dyDescent="0.2">
      <c r="C9167" s="6">
        <v>45691</v>
      </c>
      <c r="D9167" s="5">
        <v>249.76</v>
      </c>
      <c r="M9167" s="6">
        <v>45689</v>
      </c>
      <c r="N9167" s="5">
        <v>91.76</v>
      </c>
    </row>
    <row r="9168" spans="3:14" x14ac:dyDescent="0.2">
      <c r="C9168" s="6">
        <v>45692</v>
      </c>
      <c r="D9168" s="5">
        <v>249.76</v>
      </c>
      <c r="M9168" s="6">
        <v>45690</v>
      </c>
      <c r="N9168" s="5">
        <v>91.76</v>
      </c>
    </row>
    <row r="9169" spans="13:14" x14ac:dyDescent="0.2">
      <c r="M9169" s="6">
        <v>45691</v>
      </c>
      <c r="N9169" s="5">
        <v>94.15</v>
      </c>
    </row>
    <row r="9170" spans="13:14" x14ac:dyDescent="0.2">
      <c r="M9170" s="6">
        <v>45692</v>
      </c>
      <c r="N9170" s="5">
        <v>90.28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12"/>
  <sheetViews>
    <sheetView topLeftCell="A1293" workbookViewId="0">
      <selection activeCell="G1318" sqref="G1318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C1306" s="6">
        <v>45665</v>
      </c>
      <c r="D1306" s="5">
        <v>6853554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C1307" s="6">
        <v>45672</v>
      </c>
      <c r="D1307" s="5">
        <v>6834070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A1308" s="6">
        <v>45660</v>
      </c>
      <c r="B1308" s="5">
        <v>201</v>
      </c>
      <c r="C1308" s="6">
        <v>45679</v>
      </c>
      <c r="D1308" s="5">
        <v>6831760</v>
      </c>
      <c r="E1308" s="6">
        <v>45658</v>
      </c>
      <c r="F1308" s="5">
        <v>3095997</v>
      </c>
      <c r="G1308" s="6">
        <v>45658</v>
      </c>
      <c r="H1308" s="5">
        <v>719873</v>
      </c>
    </row>
    <row r="1309" spans="1:8" x14ac:dyDescent="0.2">
      <c r="A1309" s="6">
        <v>45667</v>
      </c>
      <c r="B1309" s="5">
        <v>217</v>
      </c>
      <c r="C1309" s="6">
        <v>45686</v>
      </c>
      <c r="D1309" s="5">
        <v>6818186</v>
      </c>
      <c r="E1309" s="6">
        <v>45665</v>
      </c>
      <c r="F1309" s="5">
        <v>3254743</v>
      </c>
      <c r="G1309" s="6">
        <v>45665</v>
      </c>
      <c r="H1309" s="5">
        <v>652636</v>
      </c>
    </row>
    <row r="1310" spans="1:8" x14ac:dyDescent="0.2">
      <c r="A1310" s="6">
        <v>45674</v>
      </c>
      <c r="B1310" s="5">
        <v>223</v>
      </c>
      <c r="E1310" s="6">
        <v>45672</v>
      </c>
      <c r="F1310" s="5">
        <v>3340816</v>
      </c>
      <c r="G1310" s="6">
        <v>45672</v>
      </c>
      <c r="H1310" s="5">
        <v>641225</v>
      </c>
    </row>
    <row r="1311" spans="1:8" x14ac:dyDescent="0.2">
      <c r="A1311" s="6">
        <v>45681</v>
      </c>
      <c r="B1311" s="5">
        <v>207</v>
      </c>
      <c r="E1311" s="6">
        <v>45679</v>
      </c>
      <c r="F1311" s="5">
        <v>3332278</v>
      </c>
      <c r="G1311" s="6">
        <v>45679</v>
      </c>
      <c r="H1311" s="5">
        <v>677282</v>
      </c>
    </row>
    <row r="1312" spans="1:8" x14ac:dyDescent="0.2">
      <c r="E1312" s="6">
        <v>45686</v>
      </c>
      <c r="F1312" s="5">
        <v>3224785</v>
      </c>
      <c r="G1312" s="6">
        <v>45686</v>
      </c>
      <c r="H1312" s="5">
        <v>784206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M281" workbookViewId="0">
      <selection activeCell="EA303" sqref="EA303:EB303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I44" s="6">
        <v>45688</v>
      </c>
      <c r="J44" s="5">
        <v>51.2</v>
      </c>
      <c r="K44" s="6">
        <v>45688</v>
      </c>
      <c r="L44" s="5">
        <v>52.4</v>
      </c>
      <c r="M44" s="6">
        <v>45688</v>
      </c>
      <c r="N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C173" s="6">
        <v>45688</v>
      </c>
      <c r="AD173" s="5">
        <v>-2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W173" s="6">
        <v>45657</v>
      </c>
      <c r="CX173" s="5">
        <v>3.3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O182" s="6">
        <v>45657</v>
      </c>
      <c r="AP182" s="5">
        <v>122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CY184" s="6">
        <v>45657</v>
      </c>
      <c r="CZ184" s="5">
        <v>0.2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O217" s="6">
        <v>45657</v>
      </c>
      <c r="DP217" s="5">
        <v>3.9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S229" s="6">
        <v>45657</v>
      </c>
      <c r="AT229" s="5">
        <v>34.299999999999997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W248" s="6">
        <v>45688</v>
      </c>
      <c r="X248" s="5">
        <v>12.4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U251" s="6">
        <v>45688</v>
      </c>
      <c r="V251" s="5">
        <v>14.1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Q286" s="6">
        <v>45688</v>
      </c>
      <c r="R286" s="5">
        <v>-12.6</v>
      </c>
      <c r="S286" s="6">
        <v>45688</v>
      </c>
      <c r="T286" s="5">
        <v>-5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C302" s="6">
        <v>45626</v>
      </c>
      <c r="BD302" s="5">
        <v>2.5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M302" s="6">
        <v>45626</v>
      </c>
      <c r="BN302" s="5">
        <v>2.02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BY302" s="6">
        <v>45626</v>
      </c>
      <c r="BZ302" s="5">
        <v>6.6</v>
      </c>
      <c r="CA302" s="6">
        <v>45626</v>
      </c>
      <c r="CB302" s="5">
        <v>9.4</v>
      </c>
      <c r="CC302" s="6">
        <v>45626</v>
      </c>
      <c r="CD302" s="5">
        <v>-78.192999999999998</v>
      </c>
      <c r="CE302" s="8"/>
      <c r="CG302" s="6">
        <v>45626</v>
      </c>
      <c r="CH302" s="5">
        <v>-0.4</v>
      </c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G303" s="6">
        <v>45657</v>
      </c>
      <c r="H303" s="5">
        <v>54.1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AI303" s="6">
        <v>45657</v>
      </c>
      <c r="AJ303" s="5">
        <v>105.1</v>
      </c>
      <c r="AK303" s="6">
        <v>45657</v>
      </c>
      <c r="AL303" s="5">
        <v>256</v>
      </c>
      <c r="AM303" s="6">
        <v>45657</v>
      </c>
      <c r="AN303" s="5">
        <v>155232</v>
      </c>
      <c r="AQ303" s="6">
        <v>45657</v>
      </c>
      <c r="AR303" s="5">
        <v>4.0999999999999996</v>
      </c>
      <c r="AU303" s="6">
        <v>45657</v>
      </c>
      <c r="AV303" s="5">
        <v>0.5</v>
      </c>
      <c r="AW303" s="6">
        <v>45657</v>
      </c>
      <c r="AX303" s="5">
        <v>0.6</v>
      </c>
      <c r="AY303" s="6">
        <v>45657</v>
      </c>
      <c r="AZ303" s="5">
        <v>0.92</v>
      </c>
      <c r="BA303" s="6">
        <v>45657</v>
      </c>
      <c r="BB303" s="5">
        <v>6700</v>
      </c>
      <c r="BE303" s="6">
        <v>45657</v>
      </c>
      <c r="BF303" s="5">
        <v>16.8</v>
      </c>
      <c r="BG303" s="6">
        <v>45657</v>
      </c>
      <c r="BH303" s="5">
        <v>16.797999999999998</v>
      </c>
      <c r="BI303" s="6">
        <v>45657</v>
      </c>
      <c r="BJ303" s="5">
        <v>3.9</v>
      </c>
      <c r="BK303" s="6">
        <v>45657</v>
      </c>
      <c r="BL303" s="5">
        <v>0.4</v>
      </c>
      <c r="BO303" s="6">
        <v>45657</v>
      </c>
      <c r="BP303" s="5">
        <v>-0.5</v>
      </c>
      <c r="BQ303" s="6">
        <v>45657</v>
      </c>
      <c r="BR303" s="5">
        <v>1499</v>
      </c>
      <c r="BS303" s="6">
        <v>45657</v>
      </c>
      <c r="BT303" s="5">
        <v>1482</v>
      </c>
      <c r="BU303" s="6">
        <v>45657</v>
      </c>
      <c r="BV303" s="5">
        <v>2.17</v>
      </c>
      <c r="BW303" s="6">
        <v>45657</v>
      </c>
      <c r="BX303" s="5">
        <v>698</v>
      </c>
      <c r="CE303" s="8"/>
      <c r="CG303" s="6">
        <v>45657</v>
      </c>
      <c r="CH303" s="5">
        <v>-0.9</v>
      </c>
      <c r="CI303" s="6">
        <v>45657</v>
      </c>
      <c r="CJ303" s="5">
        <v>-2.2000000000000002</v>
      </c>
      <c r="CK303" s="6">
        <v>45628</v>
      </c>
      <c r="CL303" s="5">
        <v>2.2000000000000002</v>
      </c>
      <c r="CM303" s="6">
        <v>45657</v>
      </c>
      <c r="CN303" s="5">
        <v>0.4</v>
      </c>
      <c r="CO303" s="6">
        <v>45657</v>
      </c>
      <c r="CP303" s="5">
        <v>0.2</v>
      </c>
      <c r="CQ303" s="6">
        <v>45657</v>
      </c>
      <c r="CR303" s="5">
        <v>2.9</v>
      </c>
      <c r="CS303" s="6">
        <v>45657</v>
      </c>
      <c r="CT303" s="5">
        <v>3.2</v>
      </c>
      <c r="CU303" s="6">
        <v>45657</v>
      </c>
      <c r="CV303" s="5">
        <v>2.7943699999999998</v>
      </c>
      <c r="DA303" s="6">
        <v>45657</v>
      </c>
      <c r="DB303" s="5">
        <v>0.4</v>
      </c>
      <c r="DC303" s="6">
        <v>45657</v>
      </c>
      <c r="DD303" s="5">
        <v>2.4</v>
      </c>
      <c r="DE303" s="6">
        <v>45657</v>
      </c>
      <c r="DF303" s="5">
        <v>0.7</v>
      </c>
      <c r="DG303" s="6">
        <v>45657</v>
      </c>
      <c r="DH303" s="5">
        <v>5.7</v>
      </c>
      <c r="DI303" s="6">
        <v>45657</v>
      </c>
      <c r="DJ303" s="5">
        <v>3.1</v>
      </c>
      <c r="DK303" s="6">
        <v>45657</v>
      </c>
      <c r="DL303" s="5">
        <v>3.8</v>
      </c>
      <c r="DM303" s="6">
        <v>45657</v>
      </c>
      <c r="DN303" s="5">
        <v>4.2</v>
      </c>
      <c r="DS303" s="6">
        <v>45657</v>
      </c>
      <c r="DT303" s="5">
        <v>62.94</v>
      </c>
      <c r="DU303" s="6">
        <v>45657</v>
      </c>
      <c r="DV303" s="5">
        <v>3.9</v>
      </c>
      <c r="DW303" s="6">
        <v>45657</v>
      </c>
      <c r="DX303" s="5">
        <v>2.7</v>
      </c>
      <c r="DY303" s="6">
        <v>45657</v>
      </c>
      <c r="DZ303" s="5">
        <v>101.6</v>
      </c>
      <c r="EA303" s="6">
        <v>45657</v>
      </c>
      <c r="EB303" s="5">
        <v>100.53019999999999</v>
      </c>
    </row>
    <row r="304" spans="1:132" x14ac:dyDescent="0.2">
      <c r="A304" s="6">
        <v>45688</v>
      </c>
      <c r="B304" s="5">
        <v>50.9</v>
      </c>
      <c r="C304" s="6">
        <v>45688</v>
      </c>
      <c r="D304" s="5">
        <v>55.1</v>
      </c>
      <c r="E304" s="6">
        <v>45688</v>
      </c>
      <c r="F304" s="5">
        <v>54.9</v>
      </c>
      <c r="O304" s="6">
        <v>45688</v>
      </c>
      <c r="P304" s="5">
        <v>39.5</v>
      </c>
      <c r="Y304" s="6">
        <v>45688</v>
      </c>
      <c r="Z304" s="5">
        <v>44.3</v>
      </c>
      <c r="AA304" s="6">
        <v>45688</v>
      </c>
      <c r="AB304" s="5">
        <v>-4</v>
      </c>
      <c r="AE304" s="6">
        <v>45688</v>
      </c>
      <c r="AF304" s="5">
        <v>71.099999999999994</v>
      </c>
      <c r="AG304" s="6">
        <v>45688</v>
      </c>
      <c r="AH304" s="5">
        <v>104.1</v>
      </c>
      <c r="BE304" s="6">
        <v>45688</v>
      </c>
      <c r="BF304" s="5">
        <v>15.6</v>
      </c>
      <c r="BG304" s="6">
        <v>45688</v>
      </c>
      <c r="BH304" s="5">
        <v>15.603</v>
      </c>
      <c r="CE304" s="8"/>
      <c r="CK304" s="6">
        <v>45659</v>
      </c>
      <c r="CL304" s="5">
        <v>2.78</v>
      </c>
      <c r="DS304" s="6">
        <v>45688</v>
      </c>
      <c r="DT304" s="5">
        <v>61.47</v>
      </c>
    </row>
    <row r="305" spans="83:83" x14ac:dyDescent="0.2">
      <c r="CE305" s="8"/>
    </row>
    <row r="306" spans="83:83" x14ac:dyDescent="0.2">
      <c r="CE306" s="8"/>
    </row>
    <row r="307" spans="83:83" x14ac:dyDescent="0.2">
      <c r="CE307" s="8"/>
    </row>
    <row r="308" spans="83:83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5"/>
  <sheetViews>
    <sheetView tabSelected="1" topLeftCell="A261" workbookViewId="0">
      <selection activeCell="E304" sqref="E304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K31" s="6">
        <v>45688</v>
      </c>
      <c r="L31" s="5">
        <v>52.9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C53" s="6">
        <v>45688</v>
      </c>
      <c r="D53" s="5">
        <v>52.4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M133" s="6">
        <v>45688</v>
      </c>
      <c r="N133" s="5">
        <v>53.2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W135" s="6">
        <v>45657</v>
      </c>
      <c r="CX135" s="5">
        <v>3.5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CY136" s="6">
        <v>45688</v>
      </c>
      <c r="CZ136" s="5">
        <v>0.3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I155" s="6">
        <v>45688</v>
      </c>
      <c r="J155" s="5">
        <v>50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S160" s="6">
        <v>45688</v>
      </c>
      <c r="T160" s="5">
        <v>-1.2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6">
        <v>45657</v>
      </c>
      <c r="AJ181" s="5">
        <v>101.4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I182" s="6">
        <v>45688</v>
      </c>
      <c r="AJ182" s="5">
        <v>104.1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S183" s="6">
        <v>45688</v>
      </c>
      <c r="AT183" s="5">
        <v>34.299999999999997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6">
        <v>45688</v>
      </c>
      <c r="DP183" s="5">
        <v>3.8</v>
      </c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U195" s="6">
        <v>45688</v>
      </c>
      <c r="V195" s="5">
        <v>-0.2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G208" s="6">
        <v>45688</v>
      </c>
      <c r="H208" s="5">
        <v>54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O223" s="6">
        <v>45688</v>
      </c>
      <c r="AP223" s="5">
        <v>142.5</v>
      </c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6">
        <v>45657</v>
      </c>
      <c r="BV227" s="5">
        <v>-0.46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A234" s="6">
        <v>45688</v>
      </c>
      <c r="AB234" s="5">
        <v>-11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CU247" s="6">
        <v>45657</v>
      </c>
      <c r="CV247" s="5">
        <v>2.8031820000000001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CQ259" s="6">
        <v>45657</v>
      </c>
      <c r="CR259" s="5">
        <v>2.9</v>
      </c>
      <c r="CS259" s="6">
        <v>45688</v>
      </c>
      <c r="CT259" s="5">
        <v>3.2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CQ260" s="6">
        <v>45688</v>
      </c>
      <c r="CR260" s="5">
        <v>2.9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U262" s="6">
        <v>45657</v>
      </c>
      <c r="AV262" s="5">
        <v>0.3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E268" s="6">
        <v>45688</v>
      </c>
      <c r="BF268" s="5">
        <v>15.99</v>
      </c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K288" s="6">
        <v>45688</v>
      </c>
      <c r="BL288" s="5">
        <v>0</v>
      </c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I288" s="6">
        <v>45657</v>
      </c>
      <c r="CJ288" s="5">
        <v>-2.2000000000000002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E299" s="6">
        <v>45688</v>
      </c>
      <c r="F299" s="5">
        <v>54.9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O300" s="6">
        <v>45657</v>
      </c>
      <c r="BP300" s="5">
        <v>-0.3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Q303" s="6">
        <v>45657</v>
      </c>
      <c r="BR303" s="5">
        <v>1318</v>
      </c>
      <c r="BW303" s="6">
        <v>45657</v>
      </c>
      <c r="BX303" s="5">
        <v>670.88</v>
      </c>
      <c r="CC303" s="6">
        <v>45657</v>
      </c>
      <c r="CD303" s="5">
        <v>-95.150999999999996</v>
      </c>
      <c r="CG303" s="6">
        <v>45657</v>
      </c>
      <c r="CH303" s="5">
        <v>-0.6</v>
      </c>
      <c r="CM303" s="6">
        <v>45657</v>
      </c>
      <c r="CN303" s="5">
        <v>0.3</v>
      </c>
      <c r="CO303" s="6">
        <v>45688</v>
      </c>
      <c r="CP303" s="5">
        <v>0.3</v>
      </c>
      <c r="DA303" s="6">
        <v>45657</v>
      </c>
      <c r="DB303" s="5">
        <v>0.4</v>
      </c>
      <c r="DE303" s="6">
        <v>45657</v>
      </c>
      <c r="DF303" s="5">
        <v>0.5</v>
      </c>
    </row>
    <row r="304" spans="1:131" x14ac:dyDescent="0.2">
      <c r="A304" s="6">
        <v>45688</v>
      </c>
      <c r="B304" s="5">
        <v>50.1</v>
      </c>
      <c r="O304" s="6">
        <v>45688</v>
      </c>
      <c r="P304" s="5">
        <v>40.700000000000003</v>
      </c>
      <c r="Y304" s="6">
        <v>45688</v>
      </c>
      <c r="Z304" s="5">
        <v>-6.03</v>
      </c>
      <c r="AE304" s="6">
        <v>45688</v>
      </c>
      <c r="AF304" s="5">
        <v>74</v>
      </c>
      <c r="AG304" s="6">
        <v>45688</v>
      </c>
      <c r="AH304" s="5">
        <v>106</v>
      </c>
      <c r="AK304" s="6">
        <v>45688</v>
      </c>
      <c r="AL304" s="5">
        <v>170</v>
      </c>
      <c r="AQ304" s="6">
        <v>45688</v>
      </c>
      <c r="AR304" s="5">
        <v>4.0999999999999996</v>
      </c>
      <c r="AY304" s="6">
        <v>45688</v>
      </c>
      <c r="AZ304" s="5">
        <v>0.22</v>
      </c>
      <c r="CM304" s="6">
        <v>45688</v>
      </c>
      <c r="CN304" s="5">
        <v>0.3</v>
      </c>
    </row>
    <row r="305" spans="31:32" x14ac:dyDescent="0.2">
      <c r="AE305" s="6">
        <v>45716</v>
      </c>
      <c r="AF305" s="5">
        <v>71.3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2025-02-04T23:29:58Z</dcterms:modified>
</cp:coreProperties>
</file>