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4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1" l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10" i="1"/>
  <c r="AE10" i="1"/>
  <c r="AD10" i="1"/>
  <c r="AC10" i="1"/>
  <c r="AB10" i="1"/>
  <c r="AA10" i="1"/>
  <c r="Z10" i="1"/>
  <c r="X10" i="1"/>
  <c r="W10" i="1"/>
  <c r="V10" i="1"/>
  <c r="U10" i="1"/>
  <c r="T10" i="1"/>
  <c r="S10" i="1"/>
  <c r="R10" i="1"/>
  <c r="AC9" i="5" l="1"/>
  <c r="AB9" i="5"/>
  <c r="AA9" i="5"/>
  <c r="Z9" i="5"/>
  <c r="Y9" i="5"/>
  <c r="X9" i="5"/>
  <c r="W9" i="5"/>
  <c r="AB10" i="5"/>
  <c r="AA10" i="5"/>
  <c r="Z10" i="5"/>
  <c r="X10" i="5"/>
  <c r="V10" i="5"/>
  <c r="AC10" i="5" s="1"/>
  <c r="U10" i="5"/>
  <c r="T10" i="5"/>
  <c r="S10" i="5"/>
  <c r="R10" i="5"/>
  <c r="Y10" i="5" s="1"/>
  <c r="Q10" i="5"/>
  <c r="P10" i="5"/>
  <c r="W10" i="5" s="1"/>
  <c r="Y9" i="4"/>
  <c r="X9" i="4"/>
  <c r="W9" i="4"/>
  <c r="V9" i="4"/>
  <c r="U9" i="4"/>
  <c r="T9" i="4"/>
  <c r="S9" i="4"/>
  <c r="R9" i="4"/>
  <c r="Q9" i="4"/>
  <c r="P9" i="4"/>
  <c r="O9" i="4"/>
  <c r="N9" i="4"/>
  <c r="X10" i="4"/>
  <c r="W10" i="4"/>
  <c r="V10" i="4"/>
  <c r="U10" i="4"/>
  <c r="S10" i="4"/>
  <c r="Y10" i="4" s="1"/>
  <c r="R10" i="4"/>
  <c r="Q10" i="4"/>
  <c r="P10" i="4"/>
  <c r="O10" i="4"/>
  <c r="N10" i="4"/>
  <c r="T10" i="4" s="1"/>
  <c r="M9" i="3"/>
  <c r="L9" i="3"/>
  <c r="K9" i="3"/>
  <c r="M10" i="3"/>
  <c r="L10" i="3"/>
  <c r="K10" i="3"/>
  <c r="J9" i="3"/>
  <c r="I9" i="3"/>
  <c r="H9" i="3"/>
  <c r="J10" i="3"/>
  <c r="I10" i="3"/>
  <c r="H10" i="3"/>
  <c r="S9" i="2"/>
  <c r="R9" i="2"/>
  <c r="X9" i="2" s="1"/>
  <c r="Q9" i="2"/>
  <c r="P9" i="2"/>
  <c r="V9" i="2" s="1"/>
  <c r="O9" i="2"/>
  <c r="N9" i="2"/>
  <c r="T9" i="2" s="1"/>
  <c r="Y9" i="2"/>
  <c r="W9" i="2"/>
  <c r="U9" i="2"/>
  <c r="Y10" i="2"/>
  <c r="X10" i="2"/>
  <c r="W10" i="2"/>
  <c r="V10" i="2"/>
  <c r="U10" i="2"/>
  <c r="T10" i="2"/>
  <c r="S10" i="2"/>
  <c r="R10" i="2"/>
  <c r="Q10" i="2"/>
  <c r="P10" i="2"/>
  <c r="O10" i="2"/>
  <c r="N10" i="2"/>
  <c r="AF8" i="1" l="1"/>
  <c r="AE8" i="1"/>
  <c r="AD8" i="1"/>
  <c r="AC8" i="1"/>
  <c r="AB8" i="1"/>
  <c r="AA8" i="1"/>
  <c r="Z8" i="1"/>
  <c r="Y8" i="1"/>
  <c r="J8" i="3" l="1"/>
  <c r="M8" i="3" s="1"/>
  <c r="I8" i="3"/>
  <c r="H8" i="3"/>
  <c r="S8" i="4"/>
  <c r="R8" i="4"/>
  <c r="Q8" i="4"/>
  <c r="P8" i="4"/>
  <c r="O8" i="4"/>
  <c r="N8" i="4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V9" i="5"/>
  <c r="U9" i="5"/>
  <c r="T9" i="5"/>
  <c r="S9" i="5"/>
  <c r="R9" i="5"/>
  <c r="Q9" i="5"/>
  <c r="P9" i="5"/>
  <c r="L8" i="3"/>
  <c r="K8" i="3"/>
  <c r="S8" i="2"/>
  <c r="R8" i="2"/>
  <c r="Q8" i="2"/>
  <c r="W8" i="2" s="1"/>
  <c r="P8" i="2"/>
  <c r="V8" i="2" s="1"/>
  <c r="O8" i="2"/>
  <c r="U8" i="2" s="1"/>
  <c r="N8" i="2"/>
  <c r="T8" i="2" s="1"/>
  <c r="Y8" i="2"/>
  <c r="X8" i="2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AC7" i="5" l="1"/>
  <c r="AB7" i="5"/>
  <c r="AA7" i="5"/>
  <c r="Z7" i="5"/>
  <c r="Y7" i="5"/>
  <c r="X7" i="5"/>
  <c r="W7" i="5"/>
  <c r="V7" i="5"/>
  <c r="U7" i="5"/>
  <c r="T7" i="5"/>
  <c r="S7" i="5"/>
  <c r="R7" i="5"/>
  <c r="Q7" i="5"/>
  <c r="P7" i="5"/>
  <c r="Y7" i="4"/>
  <c r="X7" i="4"/>
  <c r="W7" i="4"/>
  <c r="V7" i="4"/>
  <c r="U7" i="4"/>
  <c r="T7" i="4"/>
  <c r="S7" i="4"/>
  <c r="R7" i="4"/>
  <c r="Q7" i="4"/>
  <c r="P7" i="4"/>
  <c r="O7" i="4"/>
  <c r="N7" i="4"/>
  <c r="Y8" i="4"/>
  <c r="X8" i="4"/>
  <c r="W8" i="4"/>
  <c r="V8" i="4"/>
  <c r="U8" i="4"/>
  <c r="T8" i="4"/>
  <c r="J7" i="3"/>
  <c r="M7" i="3" s="1"/>
  <c r="I7" i="3"/>
  <c r="L7" i="3" s="1"/>
  <c r="H7" i="3"/>
  <c r="K7" i="3" s="1"/>
  <c r="S7" i="2"/>
  <c r="R7" i="2"/>
  <c r="Q7" i="2"/>
  <c r="W7" i="2" s="1"/>
  <c r="P7" i="2"/>
  <c r="V7" i="2" s="1"/>
  <c r="O7" i="2"/>
  <c r="U7" i="2" s="1"/>
  <c r="N7" i="2"/>
  <c r="T7" i="2" s="1"/>
  <c r="Y7" i="2"/>
  <c r="X7" i="2"/>
  <c r="Y6" i="2" l="1"/>
  <c r="X6" i="2"/>
  <c r="W6" i="2"/>
  <c r="V6" i="2"/>
  <c r="U6" i="2"/>
  <c r="T6" i="2"/>
  <c r="W3" i="5" l="1"/>
  <c r="V6" i="5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M4" i="3"/>
  <c r="L4" i="3"/>
  <c r="L3" i="3"/>
  <c r="M2" i="3"/>
  <c r="K2" i="3"/>
  <c r="H3" i="3"/>
  <c r="K3" i="3" s="1"/>
  <c r="I3" i="3"/>
  <c r="J3" i="3"/>
  <c r="M3" i="3" s="1"/>
  <c r="H4" i="3"/>
  <c r="K4" i="3" s="1"/>
  <c r="I4" i="3"/>
  <c r="J4" i="3"/>
  <c r="H5" i="3"/>
  <c r="K5" i="3" s="1"/>
  <c r="I5" i="3"/>
  <c r="L5" i="3" s="1"/>
  <c r="J5" i="3"/>
  <c r="M5" i="3" s="1"/>
  <c r="H6" i="3"/>
  <c r="K6" i="3" s="1"/>
  <c r="I6" i="3"/>
  <c r="L6" i="3" s="1"/>
  <c r="J6" i="3"/>
  <c r="M6" i="3" s="1"/>
  <c r="J2" i="3"/>
  <c r="I2" i="3"/>
  <c r="L2" i="3" s="1"/>
  <c r="H2" i="3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S6" i="2"/>
  <c r="R6" i="2"/>
  <c r="Q6" i="2"/>
  <c r="P6" i="2"/>
  <c r="O6" i="2"/>
  <c r="N6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S2" i="2"/>
  <c r="R2" i="2"/>
  <c r="Q2" i="2"/>
  <c r="P2" i="2"/>
  <c r="O2" i="2"/>
  <c r="N2" i="2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<sst xmlns="http://schemas.openxmlformats.org/spreadsheetml/2006/main" count="132" uniqueCount="55">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</sst>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0"/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26" fillId="33" borderId="0"/>
    <xf numFmtId="9" fontId="2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  <xf numFmtId="0" fontId="3" fillId="0" borderId="0" xfId="3" applyFont="1">
      <alignment vertical="center"/>
    </xf>
    <xf numFmtId="0" fontId="3" fillId="0" borderId="0" xfId="59" applyFont="1">
      <alignment vertical="center"/>
    </xf>
    <xf numFmtId="0" fontId="24" fillId="0" borderId="0" xfId="59" applyFont="1">
      <alignment vertical="center"/>
    </xf>
  </cellXfs>
  <cellStyles count="70">
    <cellStyle name="20% - 강조색1 2" xfId="21"/>
    <cellStyle name="20% - 강조색2 2" xfId="25"/>
    <cellStyle name="20% - 강조색3 2" xfId="29"/>
    <cellStyle name="20% - 강조색4 2" xfId="33"/>
    <cellStyle name="20% - 강조색5 2" xfId="37"/>
    <cellStyle name="20% - 강조색6 2" xfId="41"/>
    <cellStyle name="40% - 강조색1 2" xfId="22"/>
    <cellStyle name="40% - 강조색2 2" xfId="26"/>
    <cellStyle name="40% - 강조색3 2" xfId="30"/>
    <cellStyle name="40% - 강조색4 2" xfId="34"/>
    <cellStyle name="40% - 강조색5 2" xfId="38"/>
    <cellStyle name="40% - 강조색6 2" xfId="42"/>
    <cellStyle name="60% - 강조색1 2" xfId="23"/>
    <cellStyle name="60% - 강조색2 2" xfId="27"/>
    <cellStyle name="60% - 강조색3 2" xfId="31"/>
    <cellStyle name="60% - 강조색4 2" xfId="35"/>
    <cellStyle name="60% - 강조색5 2" xfId="39"/>
    <cellStyle name="60% - 강조색6 2" xfId="43"/>
    <cellStyle name="blp_column_header" xfId="55"/>
    <cellStyle name="강조색1 2" xfId="20"/>
    <cellStyle name="강조색2 2" xfId="24"/>
    <cellStyle name="강조색3 2" xfId="28"/>
    <cellStyle name="강조색4 2" xfId="32"/>
    <cellStyle name="강조색5 2" xfId="36"/>
    <cellStyle name="강조색6 2" xfId="40"/>
    <cellStyle name="경고문 2" xfId="16"/>
    <cellStyle name="계산 2" xfId="13"/>
    <cellStyle name="나쁨 2" xfId="9"/>
    <cellStyle name="메모 2" xfId="17"/>
    <cellStyle name="백분율" xfId="1" builtinId="5"/>
    <cellStyle name="백분율 2" xfId="58"/>
    <cellStyle name="백분율 3" xfId="67"/>
    <cellStyle name="백분율 4" xfId="56"/>
    <cellStyle name="보통 2" xfId="10"/>
    <cellStyle name="常规 2" xfId="45"/>
    <cellStyle name="常规 2 2" xfId="63"/>
    <cellStyle name="설명 텍스트 2" xfId="18"/>
    <cellStyle name="셀 확인 2" xfId="15"/>
    <cellStyle name="연결된 셀 2" xfId="14"/>
    <cellStyle name="요약 2" xfId="19"/>
    <cellStyle name="입력 2" xfId="11"/>
    <cellStyle name="제목" xfId="2" builtinId="15" customBuiltin="1"/>
    <cellStyle name="제목 1 2" xfId="4"/>
    <cellStyle name="제목 2 2" xfId="5"/>
    <cellStyle name="제목 3 2" xfId="6"/>
    <cellStyle name="제목 4 2" xfId="7"/>
    <cellStyle name="좋음 2" xfId="8"/>
    <cellStyle name="출력 2" xfId="12"/>
    <cellStyle name="표준" xfId="0" builtinId="0"/>
    <cellStyle name="표준 10" xfId="57"/>
    <cellStyle name="표준 11" xfId="59"/>
    <cellStyle name="표준 11 2" xfId="68"/>
    <cellStyle name="표준 12" xfId="60"/>
    <cellStyle name="표준 12 2" xfId="69"/>
    <cellStyle name="표준 13" xfId="62"/>
    <cellStyle name="표준 14" xfId="61"/>
    <cellStyle name="표준 15" xfId="44"/>
    <cellStyle name="표준 2" xfId="3"/>
    <cellStyle name="표준 2 2" xfId="46"/>
    <cellStyle name="표준 3" xfId="47"/>
    <cellStyle name="표준 4" xfId="48"/>
    <cellStyle name="표준 5" xfId="49"/>
    <cellStyle name="표준 5 2" xfId="50"/>
    <cellStyle name="표준 5 2 2" xfId="65"/>
    <cellStyle name="표준 5 3" xfId="64"/>
    <cellStyle name="표준 6" xfId="51"/>
    <cellStyle name="표준 7" xfId="52"/>
    <cellStyle name="표준 8" xfId="53"/>
    <cellStyle name="표준 9" xfId="54"/>
    <cellStyle name="표준 9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J21" sqref="J21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9" si="5">INDEX($B$1:$G$1, MATCH(SMALL($B3:$G3, 1), $B3:$G3, 0))</f>
        <v>UK</v>
      </c>
      <c r="O3" s="4" t="str">
        <f t="shared" ref="O3:O9" si="6">INDEX($B$1:$G$1, MATCH(SMALL($B3:$G3, 2), $B3:$G3, 0))</f>
        <v>EUR</v>
      </c>
      <c r="P3" s="4" t="str">
        <f t="shared" ref="P3:P9" si="7">INDEX($B$1:$G$1, MATCH(SMALL($B3:$G3, 3), $B3:$G3, 0))</f>
        <v>EM</v>
      </c>
      <c r="Q3" s="4" t="str">
        <f t="shared" ref="Q3:Q9" si="8">INDEX($B$1:$G$1, MATCH(SMALL($B3:$G3, 4), $B3:$G3, 0))</f>
        <v>China</v>
      </c>
      <c r="R3" s="4" t="str">
        <f t="shared" ref="R3:R9" si="9">INDEX($B$1:$G$1, MATCH(SMALL($B3:$G3, 5), $B3:$G3, 0))</f>
        <v>APAC</v>
      </c>
      <c r="S3" s="4" t="str">
        <f t="shared" ref="S3:S9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ca="1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ca="1">OFFSET($H8, 0, MATCH(N8,$B$1:$G$1, 0)-1)</f>
        <v>4.1940579999999996E-3</v>
      </c>
      <c r="U8" s="8">
        <f t="shared" ref="U8" ca="1" si="18">OFFSET($H8, 0, MATCH(O8,$B$1:$G$1, 0)-1)</f>
        <v>-2.2272449E-2</v>
      </c>
      <c r="V8" s="8">
        <f t="shared" ref="V8" ca="1" si="19">OFFSET($H8, 0, MATCH(P8,$B$1:$G$1, 0)-1)</f>
        <v>-6.0108700000000003E-5</v>
      </c>
      <c r="W8" s="8">
        <f t="shared" ref="W8" ca="1" si="20">OFFSET($H8, 0, MATCH(Q8,$B$1:$G$1, 0)-1)</f>
        <v>-8.1659679999999991E-3</v>
      </c>
      <c r="X8" s="8">
        <f t="shared" ref="X8" ca="1" si="21">OFFSET($H8, 0, MATCH(R8,$B$1:$G$1, 0)-1)</f>
        <v>-1.5717404000000001E-2</v>
      </c>
      <c r="Y8" s="8">
        <f t="shared" ref="Y8" ca="1" si="22">OFFSET($H8, 0, MATCH(S8,$B$1:$G$1, 0)-1)</f>
        <v>-2.4798842000000001E-2</v>
      </c>
    </row>
    <row r="9" spans="1:25" x14ac:dyDescent="0.2">
      <c r="A9" s="5">
        <v>45597</v>
      </c>
      <c r="B9" s="4">
        <v>3</v>
      </c>
      <c r="C9" s="4">
        <v>2</v>
      </c>
      <c r="D9" s="4">
        <v>1</v>
      </c>
      <c r="E9" s="4">
        <v>4</v>
      </c>
      <c r="F9" s="4">
        <v>5</v>
      </c>
      <c r="G9" s="4">
        <v>6</v>
      </c>
      <c r="H9" s="8">
        <v>1.0571390946202852E-2</v>
      </c>
      <c r="I9" s="8">
        <v>1.947040498442365E-2</v>
      </c>
      <c r="J9" s="8">
        <v>1.661529570410325E-2</v>
      </c>
      <c r="K9" s="8">
        <v>1.1178452095784275E-2</v>
      </c>
      <c r="L9" s="8">
        <v>5.7952449059965883E-3</v>
      </c>
      <c r="M9" s="8">
        <v>1.585090513841414E-2</v>
      </c>
      <c r="N9" s="4" t="str">
        <f t="shared" si="5"/>
        <v>UK</v>
      </c>
      <c r="O9" s="4" t="str">
        <f t="shared" si="6"/>
        <v>EUR</v>
      </c>
      <c r="P9" s="4" t="str">
        <f t="shared" si="7"/>
        <v>US</v>
      </c>
      <c r="Q9" s="4" t="str">
        <f t="shared" si="8"/>
        <v>China</v>
      </c>
      <c r="R9" s="4" t="str">
        <f t="shared" si="9"/>
        <v>APAC</v>
      </c>
      <c r="S9" s="4" t="str">
        <f t="shared" si="10"/>
        <v>EM</v>
      </c>
      <c r="T9" s="8">
        <f ca="1">OFFSET($H9, 0, MATCH(N9,$B$1:$G$1, 0)-1)</f>
        <v>1.661529570410325E-2</v>
      </c>
      <c r="U9" s="8">
        <f t="shared" ref="U9" ca="1" si="23">OFFSET($H9, 0, MATCH(O9,$B$1:$G$1, 0)-1)</f>
        <v>1.947040498442365E-2</v>
      </c>
      <c r="V9" s="8">
        <f t="shared" ref="V9" ca="1" si="24">OFFSET($H9, 0, MATCH(P9,$B$1:$G$1, 0)-1)</f>
        <v>1.0571390946202852E-2</v>
      </c>
      <c r="W9" s="8">
        <f t="shared" ref="W9" ca="1" si="25">OFFSET($H9, 0, MATCH(Q9,$B$1:$G$1, 0)-1)</f>
        <v>1.1178452095784275E-2</v>
      </c>
      <c r="X9" s="8">
        <f t="shared" ref="X9" ca="1" si="26">OFFSET($H9, 0, MATCH(R9,$B$1:$G$1, 0)-1)</f>
        <v>5.7952449059965883E-3</v>
      </c>
      <c r="Y9" s="8">
        <f ca="1">OFFSET($H9, 0, MATCH(S9,$B$1:$G$1, 0)-1)</f>
        <v>1.585090513841414E-2</v>
      </c>
    </row>
    <row r="10" spans="1:25" x14ac:dyDescent="0.2">
      <c r="A10" s="5">
        <v>45627</v>
      </c>
      <c r="B10" s="4">
        <v>0.53247606999999997</v>
      </c>
      <c r="C10" s="4">
        <v>0.51438070000000002</v>
      </c>
      <c r="D10" s="4">
        <v>0.49677463999999999</v>
      </c>
      <c r="E10" s="4">
        <v>0.49832865999999998</v>
      </c>
      <c r="F10" s="4">
        <v>0.44832422999999999</v>
      </c>
      <c r="G10" s="4">
        <v>0.45812696000000003</v>
      </c>
      <c r="N10" s="4" t="str">
        <f>INDEX($B$1:$G$1, MATCH(LARGE($B10:$G10, 1), $B10:$G10, 0))</f>
        <v>US</v>
      </c>
      <c r="O10" s="4" t="str">
        <f>INDEX($B$1:$G$1, MATCH(LARGE($B10:$G10, 2), $B10:$G10, 0))</f>
        <v>EUR</v>
      </c>
      <c r="P10" s="4" t="str">
        <f>INDEX($B$1:$G$1, MATCH(LARGE($B10:$G10, 3), $B10:$G10, 0))</f>
        <v>China</v>
      </c>
      <c r="Q10" s="4" t="str">
        <f>INDEX($B$1:$G$1, MATCH(LARGE($B10:$G10, 4), $B10:$G10, 0))</f>
        <v>UK</v>
      </c>
      <c r="R10" s="4" t="str">
        <f>INDEX($B$1:$G$1, MATCH(LARGE($B10:$G10, 5), $B10:$G10, 0))</f>
        <v>EM</v>
      </c>
      <c r="S10" s="4" t="str">
        <f>INDEX($B$1:$G$1, MATCH(LARGE($B10:$G10, 6), $B10:$G10, 0))</f>
        <v>APAC</v>
      </c>
      <c r="T10" s="8">
        <f ca="1">OFFSET($B10, 0, MATCH(N10,$B$1:$G$1, 0)-1)</f>
        <v>0.53247606999999997</v>
      </c>
      <c r="U10" s="8">
        <f t="shared" ref="U10" ca="1" si="27">OFFSET($B10, 0, MATCH(O10,$B$1:$G$1, 0)-1)</f>
        <v>0.51438070000000002</v>
      </c>
      <c r="V10" s="8">
        <f t="shared" ref="V10" ca="1" si="28">OFFSET($B10, 0, MATCH(P10,$B$1:$G$1, 0)-1)</f>
        <v>0.49832865999999998</v>
      </c>
      <c r="W10" s="8">
        <f t="shared" ref="W10" ca="1" si="29">OFFSET($B10, 0, MATCH(Q10,$B$1:$G$1, 0)-1)</f>
        <v>0.49677463999999999</v>
      </c>
      <c r="X10" s="8">
        <f t="shared" ref="X10" ca="1" si="30">OFFSET($B10, 0, MATCH(R10,$B$1:$G$1, 0)-1)</f>
        <v>0.45812696000000003</v>
      </c>
      <c r="Y10" s="8">
        <f t="shared" ref="Y10" ca="1" si="31">OFFSET($B10, 0, MATCH(S10,$B$1:$G$1, 0)-1)</f>
        <v>0.44832422999999999</v>
      </c>
    </row>
    <row r="11" spans="1:25" x14ac:dyDescent="0.2">
      <c r="B11" s="10"/>
    </row>
    <row r="12" spans="1:25" x14ac:dyDescent="0.2">
      <c r="B12" s="10"/>
    </row>
    <row r="13" spans="1:25" x14ac:dyDescent="0.2">
      <c r="B13" s="10"/>
    </row>
    <row r="14" spans="1:25" x14ac:dyDescent="0.2">
      <c r="B14" s="10"/>
    </row>
    <row r="15" spans="1:25" x14ac:dyDescent="0.2">
      <c r="B15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D22" sqref="D22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9" si="2">INDEX($B$1:$D$1, MATCH(SMALL($B3:$D3, 1), $B3:$D3, 0))</f>
        <v>Corp</v>
      </c>
      <c r="I3" s="4" t="str">
        <f t="shared" ref="I3:I9" si="3">INDEX($B$1:$D$1, MATCH(SMALL($B3:$D3, 2), $B3:$D3, 0))</f>
        <v>MBS</v>
      </c>
      <c r="J3" s="4" t="str">
        <f t="shared" ref="J3:J9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3</v>
      </c>
      <c r="C9" s="4">
        <v>1</v>
      </c>
      <c r="D9" s="4">
        <v>2</v>
      </c>
      <c r="E9" s="6">
        <v>7.7724921365256439E-3</v>
      </c>
      <c r="F9" s="6">
        <v>1.337707770668306E-2</v>
      </c>
      <c r="G9" s="6">
        <v>1.3330065933659485E-2</v>
      </c>
      <c r="H9" s="4" t="str">
        <f t="shared" si="2"/>
        <v>Corp</v>
      </c>
      <c r="I9" s="4" t="str">
        <f t="shared" si="3"/>
        <v>MBS</v>
      </c>
      <c r="J9" s="4" t="str">
        <f t="shared" si="4"/>
        <v>Tsy</v>
      </c>
      <c r="K9" s="8">
        <f t="shared" ref="K9" ca="1" si="15">OFFSET($E9, 0, MATCH(H9,$B$1:$D$1, 0)-1)</f>
        <v>1.337707770668306E-2</v>
      </c>
      <c r="L9" s="8">
        <f t="shared" ref="L9" ca="1" si="16">OFFSET($E9, 0, MATCH(I9,$B$1:$D$1, 0)-1)</f>
        <v>1.3330065933659485E-2</v>
      </c>
      <c r="M9" s="8">
        <f t="shared" ref="M9" ca="1" si="17">OFFSET($E9, 0, MATCH(J9,$B$1:$D$1, 0)-1)</f>
        <v>7.7724921365256439E-3</v>
      </c>
    </row>
    <row r="10" spans="1:13" x14ac:dyDescent="0.2">
      <c r="A10" s="5">
        <v>45627</v>
      </c>
      <c r="B10" s="11">
        <v>0.28167715999999998</v>
      </c>
      <c r="C10" s="11">
        <v>0.6250462</v>
      </c>
      <c r="D10" s="11">
        <v>0.42695484</v>
      </c>
      <c r="H10" s="4" t="str">
        <f>INDEX($B$1:$D$1, MATCH(LARGE($B10:$D10, 1), $B10:$D10, 0))</f>
        <v>Corp</v>
      </c>
      <c r="I10" s="4" t="str">
        <f>INDEX($B$1:$D$1, MATCH(LARGE($B10:$D10, 2), $B10:$D10, 0))</f>
        <v>MBS</v>
      </c>
      <c r="J10" s="4" t="str">
        <f>INDEX($B$1:$D$1, MATCH(LARGE($B10:$D10, 3), $B10:$D10, 0))</f>
        <v>Tsy</v>
      </c>
      <c r="K10" s="8">
        <f ca="1">OFFSET($B10, 0, MATCH(H10,$B$1:$D$1, 0)-1)</f>
        <v>0.6250462</v>
      </c>
      <c r="L10" s="8">
        <f t="shared" ref="L10" ca="1" si="18">OFFSET($B10, 0, MATCH(I10,$B$1:$D$1, 0)-1)</f>
        <v>0.42695484</v>
      </c>
      <c r="M10" s="8">
        <f t="shared" ref="M10" ca="1" si="19">OFFSET($B10, 0, MATCH(J10,$B$1:$D$1, 0)-1)</f>
        <v>0.28167715999999998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activeCell="G20" sqref="G20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9" si="1">INDEX($B$1:$G$1, MATCH(SMALL($B3:$G3, 1), $B3:$G3, 0))</f>
        <v>HY</v>
      </c>
      <c r="O3" s="4" t="str">
        <f t="shared" ref="O3:O9" si="2">INDEX($B$1:$G$1, MATCH(SMALL($B3:$G3, 2), $B3:$G3, 0))</f>
        <v>FRN</v>
      </c>
      <c r="P3" s="4" t="str">
        <f t="shared" ref="P3:P9" si="3">INDEX($B$1:$G$1, MATCH(SMALL($B3:$G3, 3), $B3:$G3, 0))</f>
        <v>CB</v>
      </c>
      <c r="Q3" s="4" t="str">
        <f t="shared" ref="Q3:Q9" si="4">INDEX($B$1:$G$1, MATCH(SMALL($B3:$G3, 4), $B3:$G3, 0))</f>
        <v>장기</v>
      </c>
      <c r="R3" s="4" t="str">
        <f t="shared" ref="R3:R9" si="5">INDEX($B$1:$G$1, MATCH(SMALL($B3:$G3, 5), $B3:$G3, 0))</f>
        <v>중기</v>
      </c>
      <c r="S3" s="4" t="str">
        <f t="shared" ref="S3:S9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5</v>
      </c>
      <c r="C9" s="4">
        <v>4</v>
      </c>
      <c r="D9" s="4">
        <v>2</v>
      </c>
      <c r="E9" s="4">
        <v>3</v>
      </c>
      <c r="F9" s="4">
        <v>1</v>
      </c>
      <c r="G9" s="4">
        <v>6</v>
      </c>
      <c r="H9" s="6">
        <v>6.286436594046263E-3</v>
      </c>
      <c r="I9" s="6">
        <v>1.2019362649438925E-2</v>
      </c>
      <c r="J9" s="6">
        <v>2.2672848980195726E-2</v>
      </c>
      <c r="K9" s="6">
        <v>1.1505341631693922E-2</v>
      </c>
      <c r="L9" s="6">
        <v>6.2065634663099889E-2</v>
      </c>
      <c r="M9" s="6">
        <v>4.4670175009180468E-3</v>
      </c>
      <c r="N9" s="4" t="str">
        <f t="shared" si="1"/>
        <v>CB</v>
      </c>
      <c r="O9" s="4" t="str">
        <f t="shared" si="2"/>
        <v>장기</v>
      </c>
      <c r="P9" s="4" t="str">
        <f t="shared" si="3"/>
        <v>HY</v>
      </c>
      <c r="Q9" s="4" t="str">
        <f t="shared" si="4"/>
        <v>중기</v>
      </c>
      <c r="R9" s="4" t="str">
        <f t="shared" si="5"/>
        <v>단기</v>
      </c>
      <c r="S9" s="4" t="str">
        <f t="shared" si="6"/>
        <v>FRN</v>
      </c>
      <c r="T9" s="8">
        <f t="shared" ref="T9" ca="1" si="26">OFFSET($H9, 0, MATCH(N9,$B$1:$G$1, 0)-1)</f>
        <v>6.2065634663099889E-2</v>
      </c>
      <c r="U9" s="8">
        <f t="shared" ref="U9" ca="1" si="27">OFFSET($H9, 0, MATCH(O9,$B$1:$G$1, 0)-1)</f>
        <v>2.2672848980195726E-2</v>
      </c>
      <c r="V9" s="8">
        <f t="shared" ref="V9" ca="1" si="28">OFFSET($H9, 0, MATCH(P9,$B$1:$G$1, 0)-1)</f>
        <v>1.1505341631693922E-2</v>
      </c>
      <c r="W9" s="8">
        <f t="shared" ref="W9" ca="1" si="29">OFFSET($H9, 0, MATCH(Q9,$B$1:$G$1, 0)-1)</f>
        <v>1.2019362649438925E-2</v>
      </c>
      <c r="X9" s="8">
        <f t="shared" ref="X9" ca="1" si="30">OFFSET($H9, 0, MATCH(R9,$B$1:$G$1, 0)-1)</f>
        <v>6.286436594046263E-3</v>
      </c>
      <c r="Y9" s="8">
        <f t="shared" ref="Y9" ca="1" si="31">OFFSET($H9, 0, MATCH(S9,$B$1:$G$1, 0)-1)</f>
        <v>4.4670175009180468E-3</v>
      </c>
    </row>
    <row r="10" spans="1:25" x14ac:dyDescent="0.2">
      <c r="A10" s="5">
        <v>45627</v>
      </c>
      <c r="B10" s="12">
        <v>0.52926890000000004</v>
      </c>
      <c r="C10" s="12">
        <v>0.56457186000000004</v>
      </c>
      <c r="D10" s="12">
        <v>0.55779509999999999</v>
      </c>
      <c r="E10" s="12">
        <v>0.47783604000000002</v>
      </c>
      <c r="F10" s="12">
        <v>0.50685537000000003</v>
      </c>
      <c r="G10" s="12">
        <v>0.44940210000000003</v>
      </c>
      <c r="N10" s="4" t="str">
        <f>INDEX($B$1:$G$1, MATCH(LARGE($B10:$G10, 1), $B10:$G10, 0))</f>
        <v>중기</v>
      </c>
      <c r="O10" s="4" t="str">
        <f>INDEX($B$1:$G$1, MATCH(LARGE($B10:$G10, 2), $B10:$G10, 0))</f>
        <v>장기</v>
      </c>
      <c r="P10" s="4" t="str">
        <f>INDEX($B$1:$G$1, MATCH(LARGE($B10:$G10, 3), $B10:$G10, 0))</f>
        <v>단기</v>
      </c>
      <c r="Q10" s="4" t="str">
        <f>INDEX($B$1:$G$1, MATCH(LARGE($B10:$G10, 4), $B10:$G10, 0))</f>
        <v>CB</v>
      </c>
      <c r="R10" s="4" t="str">
        <f>INDEX($B$1:$G$1, MATCH(LARGE($B10:$G10, 5), $B10:$G10, 0))</f>
        <v>HY</v>
      </c>
      <c r="S10" s="4" t="str">
        <f>INDEX($B$1:$G$1, MATCH(LARGE($B10:$G10, 6), $B10:$G10, 0))</f>
        <v>FRN</v>
      </c>
      <c r="T10" s="8">
        <f ca="1">OFFSET($B10, 0, MATCH(N10,$B$1:$G$1, 0)-1)</f>
        <v>0.56457186000000004</v>
      </c>
      <c r="U10" s="8">
        <f t="shared" ref="U10" ca="1" si="32">OFFSET($B10, 0, MATCH(O10,$B$1:$G$1, 0)-1)</f>
        <v>0.55779509999999999</v>
      </c>
      <c r="V10" s="8">
        <f t="shared" ref="V10" ca="1" si="33">OFFSET($B10, 0, MATCH(P10,$B$1:$G$1, 0)-1)</f>
        <v>0.52926890000000004</v>
      </c>
      <c r="W10" s="8">
        <f t="shared" ref="W10" ca="1" si="34">OFFSET($B10, 0, MATCH(Q10,$B$1:$G$1, 0)-1)</f>
        <v>0.50685537000000003</v>
      </c>
      <c r="X10" s="8">
        <f t="shared" ref="X10" ca="1" si="35">OFFSET($B10, 0, MATCH(R10,$B$1:$G$1, 0)-1)</f>
        <v>0.47783604000000002</v>
      </c>
      <c r="Y10" s="8">
        <f t="shared" ref="Y10" ca="1" si="36">OFFSET($B10, 0, MATCH(S10,$B$1:$G$1, 0)-1)</f>
        <v>0.44940210000000003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>
      <selection activeCell="A10" sqref="A10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8" si="5">INDEX($B$1:$H$1, MATCH(SMALL($B3:$H3, 1), $B3:$H3, 0))</f>
        <v>초단기</v>
      </c>
      <c r="Q3" s="4" t="str">
        <f t="shared" ref="Q3:Q8" si="6">INDEX($B$1:$H$1, MATCH(SMALL($B3:$H3, 2), $B3:$H3, 0))</f>
        <v>지방정부</v>
      </c>
      <c r="R3" s="4" t="str">
        <f t="shared" ref="R3:R8" si="7">INDEX($B$1:$H$1, MATCH(SMALL($B3:$H3, 3), $B3:$H3, 0))</f>
        <v>초장기</v>
      </c>
      <c r="S3" s="4" t="str">
        <f t="shared" ref="S3:S8" si="8">INDEX($B$1:$H$1, MATCH(SMALL($B3:$H3, 4), $B3:$H3, 0))</f>
        <v>장기</v>
      </c>
      <c r="T3" s="4" t="str">
        <f t="shared" ref="T3:T8" si="9">INDEX($B$1:$H$1, MATCH(SMALL($B3:$H3, 5), $B3:$H3, 0))</f>
        <v>TIPS</v>
      </c>
      <c r="U3" s="4" t="str">
        <f t="shared" ref="U3:U8" si="10">INDEX($B$1:$H$1, MATCH(SMALL($B3:$H3, 6), $B3:$H3, 0))</f>
        <v>중기</v>
      </c>
      <c r="V3" s="4" t="str">
        <f t="shared" ref="V3:V8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6</v>
      </c>
      <c r="C9" s="4">
        <v>7</v>
      </c>
      <c r="D9" s="4">
        <v>3</v>
      </c>
      <c r="E9" s="4">
        <v>2</v>
      </c>
      <c r="F9" s="4">
        <v>1</v>
      </c>
      <c r="G9" s="4">
        <v>5</v>
      </c>
      <c r="H9" s="4">
        <v>4</v>
      </c>
      <c r="I9" s="6">
        <v>2.8825449746474607E-3</v>
      </c>
      <c r="J9" s="6">
        <v>6.009916361997325E-3</v>
      </c>
      <c r="K9" s="6">
        <v>9.701714820645968E-3</v>
      </c>
      <c r="L9" s="6">
        <v>1.7368679618316563E-2</v>
      </c>
      <c r="M9" s="6">
        <v>1.8732987302821691E-2</v>
      </c>
      <c r="N9" s="6">
        <v>1.7274101980090162E-2</v>
      </c>
      <c r="O9" s="6">
        <v>4.8463036318160402E-3</v>
      </c>
      <c r="P9" s="4" t="str">
        <f>INDEX($B$1:$H$1, MATCH(LARGE($B9:$H9, 1), $B9:$H9, 0))</f>
        <v>중단기</v>
      </c>
      <c r="Q9" s="4" t="str">
        <f>INDEX($B$1:$H$1, MATCH(LARGE($B9:$H9, 2), $B9:$H9, 0))</f>
        <v>초단기</v>
      </c>
      <c r="R9" s="4" t="str">
        <f>INDEX($B$1:$H$1, MATCH(LARGE($B9:$H9, 3), $B9:$H9, 0))</f>
        <v>지방정부</v>
      </c>
      <c r="S9" s="4" t="str">
        <f>INDEX($B$1:$H$1, MATCH(LARGE($B9:$H9, 4), $B9:$H9, 0))</f>
        <v>TIPS</v>
      </c>
      <c r="T9" s="4" t="str">
        <f>INDEX($B$1:$H$1, MATCH(LARGE($B9:$H9, 5), $B9:$H9, 0))</f>
        <v>중기</v>
      </c>
      <c r="U9" s="4" t="str">
        <f>INDEX($B$1:$H$1, MATCH(LARGE($B9:$H9, 6), $B9:$H9, 0))</f>
        <v>장기</v>
      </c>
      <c r="V9" s="4" t="str">
        <f>INDEX($B$1:$H$1, MATCH(LARGE($B9:$H9, 7), $B9:$H9, 0))</f>
        <v>초장기</v>
      </c>
      <c r="W9" s="8">
        <f t="shared" ref="W9" ca="1" si="34">OFFSET($I9, 0, MATCH(P9,$B$1:$H$1, 0)-1)</f>
        <v>6.009916361997325E-3</v>
      </c>
      <c r="X9" s="8">
        <f t="shared" ref="X9" ca="1" si="35">OFFSET($I9, 0, MATCH(Q9,$B$1:$H$1, 0)-1)</f>
        <v>2.8825449746474607E-3</v>
      </c>
      <c r="Y9" s="8">
        <f t="shared" ref="Y9" ca="1" si="36">OFFSET($I9, 0, MATCH(R9,$B$1:$H$1, 0)-1)</f>
        <v>1.7274101980090162E-2</v>
      </c>
      <c r="Z9" s="8">
        <f t="shared" ref="Z9" ca="1" si="37">OFFSET($I9, 0, MATCH(S9,$B$1:$H$1, 0)-1)</f>
        <v>4.8463036318160402E-3</v>
      </c>
      <c r="AA9" s="8">
        <f t="shared" ref="AA9" ca="1" si="38">OFFSET($I9, 0, MATCH(T9,$B$1:$H$1, 0)-1)</f>
        <v>9.701714820645968E-3</v>
      </c>
      <c r="AB9" s="8">
        <f t="shared" ref="AB9" ca="1" si="39">OFFSET($I9, 0, MATCH(U9,$B$1:$H$1, 0)-1)</f>
        <v>1.7368679618316563E-2</v>
      </c>
      <c r="AC9" s="8">
        <f t="shared" ref="AC9" ca="1" si="40">OFFSET($I9, 0, MATCH(V9,$B$1:$H$1, 0)-1)</f>
        <v>1.8732987302821691E-2</v>
      </c>
    </row>
    <row r="10" spans="1:29" x14ac:dyDescent="0.2">
      <c r="A10" s="5">
        <v>45627</v>
      </c>
      <c r="B10" s="12">
        <v>0.39167252000000002</v>
      </c>
      <c r="C10" s="12">
        <v>0.40684882</v>
      </c>
      <c r="D10" s="12">
        <v>0.39983162</v>
      </c>
      <c r="E10" s="12">
        <v>0.43284452000000001</v>
      </c>
      <c r="F10" s="12">
        <v>0.50072485</v>
      </c>
      <c r="G10" s="12">
        <v>0.43637662999999999</v>
      </c>
      <c r="H10" s="12">
        <v>0.42766389999999999</v>
      </c>
      <c r="P10" s="4" t="str">
        <f>INDEX($B$1:$H$1, MATCH(LARGE($B10:$H10, 1), $B10:$H10, 0))</f>
        <v>초장기</v>
      </c>
      <c r="Q10" s="4" t="str">
        <f>INDEX($B$1:$H$1, MATCH(LARGE($B10:$H10, 2), $B10:$H10, 0))</f>
        <v>지방정부</v>
      </c>
      <c r="R10" s="4" t="str">
        <f>INDEX($B$1:$H$1, MATCH(LARGE($B10:$H10, 3), $B10:$H10, 0))</f>
        <v>장기</v>
      </c>
      <c r="S10" s="4" t="str">
        <f>INDEX($B$1:$H$1, MATCH(LARGE($B10:$H10, 4), $B10:$H10, 0))</f>
        <v>TIPS</v>
      </c>
      <c r="T10" s="4" t="str">
        <f>INDEX($B$1:$H$1, MATCH(LARGE($B10:$H10, 5), $B10:$H10, 0))</f>
        <v>중단기</v>
      </c>
      <c r="U10" s="4" t="str">
        <f>INDEX($B$1:$H$1, MATCH(LARGE($B10:$H10, 6), $B10:$H10, 0))</f>
        <v>중기</v>
      </c>
      <c r="V10" s="4" t="str">
        <f>INDEX($B$1:$H$1, MATCH(LARGE($B10:$H10, 7), $B10:$H10, 0))</f>
        <v>초단기</v>
      </c>
      <c r="W10" s="8">
        <f ca="1">OFFSET($B10, 0, MATCH(P10,$B$1:$H$1, 0)-1)</f>
        <v>0.50072485</v>
      </c>
      <c r="X10" s="8">
        <f t="shared" ref="X10" ca="1" si="41">OFFSET($B10, 0, MATCH(Q10,$B$1:$H$1, 0)-1)</f>
        <v>0.43637662999999999</v>
      </c>
      <c r="Y10" s="8">
        <f t="shared" ref="Y10" ca="1" si="42">OFFSET($B10, 0, MATCH(R10,$B$1:$H$1, 0)-1)</f>
        <v>0.43284452000000001</v>
      </c>
      <c r="Z10" s="8">
        <f t="shared" ref="Z10" ca="1" si="43">OFFSET($B10, 0, MATCH(S10,$B$1:$H$1, 0)-1)</f>
        <v>0.42766389999999999</v>
      </c>
      <c r="AA10" s="8">
        <f t="shared" ref="AA10" ca="1" si="44">OFFSET($B10, 0, MATCH(T10,$B$1:$H$1, 0)-1)</f>
        <v>0.40684882</v>
      </c>
      <c r="AB10" s="8">
        <f t="shared" ref="AB10" ca="1" si="45">OFFSET($B10, 0, MATCH(U10,$B$1:$H$1, 0)-1)</f>
        <v>0.39983162</v>
      </c>
      <c r="AC10" s="8">
        <f t="shared" ref="AC10" ca="1" si="46">OFFSET($B10, 0, MATCH(V10,$B$1:$H$1, 0)-1)</f>
        <v>0.39167252000000002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activeCell="A10" sqref="A10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10" si="1">INDEX($B$1:$H$1, MATCH(LARGE($B3:$H3, 1), $B3:$H3, 0))</f>
        <v>Cycl</v>
      </c>
      <c r="S3" s="1" t="str">
        <f t="shared" ref="S3:S10" si="2">INDEX($B$1:$H$1, MATCH(LARGE($B3:$H3, 2), $B3:$H3, 0))</f>
        <v>Fin</v>
      </c>
      <c r="T3" s="1" t="str">
        <f t="shared" ref="T3:T10" si="3">INDEX($B$1:$H$1, MATCH(LARGE($B3:$H3, 3), $B3:$H3, 0))</f>
        <v>Ener</v>
      </c>
      <c r="U3" s="1" t="str">
        <f t="shared" ref="U3:U10" si="4">INDEX($B$1:$H$1, MATCH(LARGE($B3:$H3, 4), $B3:$H3, 0))</f>
        <v>Util</v>
      </c>
      <c r="V3" s="1" t="str">
        <f t="shared" ref="V3:V10" si="5">INDEX($B$1:$H$1, MATCH(LARGE($B3:$H3, 5), $B3:$H3, 0))</f>
        <v>Bank</v>
      </c>
      <c r="W3" s="1" t="str">
        <f t="shared" ref="W3:W10" si="6">INDEX($B$1:$H$1, MATCH(LARGE($B3:$H3, 6), $B3:$H3, 0))</f>
        <v>Def</v>
      </c>
      <c r="X3" s="1" t="str">
        <f t="shared" ref="X3:X10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I9" s="3">
        <v>1.337707770668306E-2</v>
      </c>
      <c r="J9" s="3">
        <v>1.1767072859983907E-2</v>
      </c>
      <c r="K9" s="3">
        <v>1.3007975248745085E-2</v>
      </c>
      <c r="L9" s="3">
        <v>1.841262186089776E-2</v>
      </c>
      <c r="M9" s="3">
        <v>1.8386312564282692E-2</v>
      </c>
      <c r="N9" s="3">
        <v>1.6257429058003314E-2</v>
      </c>
      <c r="O9" s="3">
        <v>9.0671159623145758E-3</v>
      </c>
      <c r="P9" s="3">
        <v>1.4041591876150061E-2</v>
      </c>
      <c r="Q9" s="3" t="s">
        <v>8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Y9" s="3">
        <f t="shared" ref="Y9" si="31">I9</f>
        <v>1.337707770668306E-2</v>
      </c>
      <c r="Z9" s="3">
        <f t="shared" ref="Z9" ca="1" si="32">OFFSET($J9, 0, MATCH(R9,$B$1:$H$1, 0)-1)</f>
        <v>1.4041591876150061E-2</v>
      </c>
      <c r="AA9" s="3">
        <f t="shared" ref="AA9" ca="1" si="33">OFFSET($J9, 0, MATCH(S9,$B$1:$H$1, 0)-1)</f>
        <v>1.841262186089776E-2</v>
      </c>
      <c r="AB9" s="3">
        <f t="shared" ref="AB9" ca="1" si="34">OFFSET($J9, 0, MATCH(T9,$B$1:$H$1, 0)-1)</f>
        <v>1.6257429058003314E-2</v>
      </c>
      <c r="AC9" s="3">
        <f t="shared" ref="AC9" ca="1" si="35">OFFSET($J9, 0, MATCH(U9,$B$1:$H$1, 0)-1)</f>
        <v>9.0671159623145758E-3</v>
      </c>
      <c r="AD9" s="3">
        <f t="shared" ref="AD9" ca="1" si="36">OFFSET($J9, 0, MATCH(V9,$B$1:$H$1, 0)-1)</f>
        <v>1.1767072859983907E-2</v>
      </c>
      <c r="AE9" s="3">
        <f t="shared" ref="AE9" ca="1" si="37">OFFSET($J9, 0, MATCH(W9,$B$1:$H$1, 0)-1)</f>
        <v>1.8386312564282692E-2</v>
      </c>
      <c r="AF9" s="3">
        <f t="shared" ref="AF9" ca="1" si="38">OFFSET($J9, 0, MATCH(X9,$B$1:$H$1, 0)-1)</f>
        <v>1.3007975248745085E-2</v>
      </c>
    </row>
    <row r="10" spans="1:32" x14ac:dyDescent="0.2">
      <c r="A10" s="2">
        <v>45627</v>
      </c>
      <c r="B10" s="1">
        <v>0.43571300506591804</v>
      </c>
      <c r="C10" s="1">
        <v>0.45708734989166261</v>
      </c>
      <c r="D10" s="1">
        <v>0.58794211745262148</v>
      </c>
      <c r="E10" s="1">
        <v>0.43930966258049009</v>
      </c>
      <c r="F10" s="1">
        <v>0.51887794733047465</v>
      </c>
      <c r="G10" s="1">
        <v>0.47512434720993041</v>
      </c>
      <c r="H10" s="1">
        <v>0.63685737848281876</v>
      </c>
      <c r="R10" s="1" t="str">
        <f t="shared" si="1"/>
        <v>Fin</v>
      </c>
      <c r="S10" s="1" t="str">
        <f t="shared" si="2"/>
        <v>Ener</v>
      </c>
      <c r="T10" s="1" t="str">
        <f t="shared" si="3"/>
        <v>Util</v>
      </c>
      <c r="U10" s="1" t="str">
        <f t="shared" si="4"/>
        <v>Bank</v>
      </c>
      <c r="V10" s="1" t="str">
        <f t="shared" si="5"/>
        <v>Def</v>
      </c>
      <c r="W10" s="1" t="str">
        <f t="shared" si="6"/>
        <v>Infra</v>
      </c>
      <c r="X10" s="1" t="str">
        <f t="shared" si="7"/>
        <v>Cycl</v>
      </c>
      <c r="Z10" s="3">
        <f ca="1">OFFSET($B10, 0, MATCH(R10,$B$1:$H$1, 0)-1)</f>
        <v>0.63685737848281876</v>
      </c>
      <c r="AA10" s="3">
        <f t="shared" ref="AA10" ca="1" si="39">OFFSET($B10, 0, MATCH(S10,$B$1:$H$1, 0)-1)</f>
        <v>0.58794211745262148</v>
      </c>
      <c r="AB10" s="3">
        <f t="shared" ref="AB10" ca="1" si="40">OFFSET($B10, 0, MATCH(T10,$B$1:$H$1, 0)-1)</f>
        <v>0.51887794733047465</v>
      </c>
      <c r="AC10" s="3">
        <f t="shared" ref="AC10" ca="1" si="41">OFFSET($B10, 0, MATCH(U10,$B$1:$H$1, 0)-1)</f>
        <v>0.47512434720993041</v>
      </c>
      <c r="AD10" s="3">
        <f t="shared" ref="AD10" ca="1" si="42">OFFSET($B10, 0, MATCH(V10,$B$1:$H$1, 0)-1)</f>
        <v>0.45708734989166261</v>
      </c>
      <c r="AE10" s="3">
        <f t="shared" ref="AE10" ca="1" si="43">OFFSET($B10, 0, MATCH(W10,$B$1:$H$1, 0)-1)</f>
        <v>0.43930966258049009</v>
      </c>
      <c r="AF10" s="3">
        <f t="shared" ref="AF10" ca="1" si="44">OFFSET($B10, 0, MATCH(X10,$B$1:$H$1, 0)-1)</f>
        <v>0.43571300506591804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2024-12-04T06:31:22Z</dcterms:modified>
</cp:coreProperties>
</file>