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2255" activeTab="8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I3" i="2"/>
  <c r="O3" i="2"/>
  <c r="C3" i="2"/>
  <c r="DG3" i="4"/>
  <c r="C3" i="4"/>
  <c r="AU3" i="12"/>
  <c r="EA3" i="4"/>
  <c r="AY3" i="4"/>
  <c r="AA3" i="12"/>
  <c r="DW3" i="4"/>
  <c r="C3" i="3"/>
  <c r="Y3" i="4"/>
  <c r="AI3" i="4"/>
  <c r="AQ3" i="12"/>
  <c r="AC3" i="4"/>
  <c r="DC3" i="12"/>
  <c r="U3" i="12"/>
  <c r="A3" i="3"/>
  <c r="AW3" i="4"/>
  <c r="E3" i="2"/>
  <c r="BO3" i="12"/>
  <c r="G3" i="3"/>
  <c r="CE3" i="4"/>
  <c r="CC3" i="4"/>
  <c r="DY3" i="12"/>
  <c r="BM3" i="4"/>
  <c r="BQ3" i="4"/>
  <c r="BC3" i="4"/>
  <c r="S3" i="12"/>
  <c r="AG3" i="4"/>
  <c r="G3" i="4"/>
  <c r="DU3" i="12"/>
  <c r="DU3" i="4"/>
  <c r="BE3" i="12"/>
  <c r="AC3" i="12"/>
  <c r="AW3" i="12"/>
  <c r="AS3" i="12"/>
  <c r="BY3" i="12"/>
  <c r="AM3" i="12"/>
  <c r="AE3" i="4"/>
  <c r="CE3" i="12"/>
  <c r="DY3" i="4"/>
  <c r="BU3" i="4"/>
  <c r="K3" i="12"/>
  <c r="AA3" i="4"/>
  <c r="AU3" i="4"/>
  <c r="Q3" i="4"/>
  <c r="DO3" i="12"/>
  <c r="S3" i="4"/>
  <c r="G3" i="12"/>
  <c r="DC3" i="4"/>
  <c r="BA3" i="4"/>
  <c r="CG3" i="12"/>
  <c r="CQ3" i="4"/>
  <c r="AY3" i="12"/>
  <c r="DK3" i="4"/>
  <c r="W3" i="12"/>
  <c r="DM3" i="4"/>
  <c r="CA3" i="4"/>
  <c r="CG3" i="4"/>
  <c r="BI3" i="4"/>
  <c r="AO3" i="12"/>
  <c r="DI3" i="12"/>
  <c r="BW3" i="4"/>
  <c r="CW3" i="4"/>
  <c r="BK3" i="4"/>
  <c r="BW3" i="12"/>
  <c r="DO3" i="4"/>
  <c r="DQ3" i="12"/>
  <c r="I3" i="4"/>
  <c r="BU3" i="12"/>
  <c r="A3" i="4"/>
  <c r="CO3" i="4"/>
  <c r="U3" i="4"/>
  <c r="CU3" i="4"/>
  <c r="DA3" i="12"/>
  <c r="CI3" i="4"/>
  <c r="O3" i="12"/>
  <c r="BE3" i="4"/>
  <c r="M3" i="2"/>
  <c r="A3" i="2"/>
  <c r="K3" i="2"/>
  <c r="BY3" i="4"/>
  <c r="BA3" i="12"/>
  <c r="I3" i="12"/>
  <c r="DI3" i="4"/>
  <c r="EA3" i="12"/>
  <c r="W3" i="4"/>
  <c r="AK3" i="4"/>
  <c r="CY3" i="12"/>
  <c r="CK3" i="12"/>
  <c r="AS3" i="4"/>
  <c r="AK3" i="12"/>
  <c r="AM3" i="4"/>
  <c r="DS3" i="12"/>
  <c r="Y3" i="12"/>
  <c r="K3" i="4"/>
  <c r="DW3" i="12"/>
  <c r="BG3" i="4"/>
  <c r="CS3" i="4"/>
  <c r="DK3" i="12"/>
  <c r="CM3" i="4"/>
  <c r="CC3" i="12"/>
  <c r="AE3" i="12"/>
  <c r="C3" i="12"/>
  <c r="BS3" i="4"/>
  <c r="M3" i="12"/>
  <c r="DE3" i="4"/>
  <c r="AG3" i="12"/>
  <c r="CY3" i="4"/>
  <c r="DQ3" i="4"/>
  <c r="CK3" i="4"/>
  <c r="E3" i="3"/>
  <c r="O3" i="4"/>
  <c r="BK3" i="12"/>
  <c r="BI3" i="12"/>
  <c r="CA3" i="12"/>
  <c r="M3" i="4"/>
  <c r="DE3" i="12"/>
  <c r="DG3" i="12"/>
  <c r="DS3" i="4"/>
  <c r="BM3" i="12"/>
  <c r="E3" i="4"/>
  <c r="AO3" i="4"/>
  <c r="CS3" i="12"/>
  <c r="AI3" i="12"/>
  <c r="CO3" i="12"/>
  <c r="BC3" i="12"/>
  <c r="A3" i="12"/>
  <c r="DM3" i="12"/>
  <c r="Q3" i="12"/>
  <c r="CQ3" i="12"/>
  <c r="BG3" i="12"/>
  <c r="H15" i="1" l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CM3" i="12"/>
  <c r="CI3" i="12"/>
  <c r="CW3" i="12"/>
  <c r="AQ3" i="4"/>
  <c r="CU3" i="12"/>
  <c r="E3" i="12"/>
  <c r="BQ3" i="12"/>
  <c r="BO3" i="4"/>
  <c r="DA3" i="4"/>
  <c r="BS3" i="12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<sst xmlns="http://schemas.openxmlformats.org/spreadsheetml/2006/main" count="4651" uniqueCount="432">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</sst>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Data...3857171480</v>
        <stp/>
        <stp>BDH|16792092898364555120</stp>
        <tr r="CA3" s="12"/>
      </tp>
      <tp t="s">
        <v>#N/A N/A</v>
        <stp/>
        <stp>BDH|18122472366676777663</stp>
        <tr r="M3" s="4"/>
      </tp>
      <tp t="s">
        <v>#N/A N/A</v>
        <stp/>
        <stp>BDH|16315978947634728578</stp>
        <tr r="DQ3" s="4"/>
      </tp>
      <tp t="s">
        <v>#N/A Requesting Data...3086261104</v>
        <stp/>
        <stp>BDH|18428612152535303419</stp>
        <tr r="DY3" s="12"/>
      </tp>
      <tp t="s">
        <v>#N/A Requesting Data...4080618517</v>
        <stp/>
        <stp>BDH|17680806275144441605</stp>
        <tr r="AQ3" s="12"/>
      </tp>
      <tp t="s">
        <v>#N/A N/A</v>
        <stp/>
        <stp>BDH|17022167437499532637</stp>
        <tr r="A3" s="3"/>
      </tp>
      <tp t="s">
        <v>#N/A N/A</v>
        <stp/>
        <stp>BDH|10912561880662552555</stp>
        <tr r="AK3" s="4"/>
      </tp>
      <tp t="s">
        <v>#N/A N/A</v>
        <stp/>
        <stp>BDH|14709790127879100390</stp>
        <tr r="AE3" s="4"/>
      </tp>
      <tp t="s">
        <v>#N/A N/A</v>
        <stp/>
        <stp>BDH|13672576148709552055</stp>
        <tr r="AA3" s="4"/>
      </tp>
      <tp t="s">
        <v>#N/A N/A</v>
        <stp/>
        <stp>BDH|16301027825669829657</stp>
        <tr r="DW3" s="4"/>
      </tp>
      <tp t="s">
        <v>#N/A Requesting Data...4023210739</v>
        <stp/>
        <stp>BDH|15056275197627870202</stp>
        <tr r="DC3" s="12"/>
      </tp>
      <tp t="s">
        <v>#N/A N/A</v>
        <stp/>
        <stp>BDH|10570504564490310884</stp>
        <tr r="CM3" s="4"/>
      </tp>
      <tp t="s">
        <v>#N/A Requesting Data...2454606795</v>
        <stp/>
        <stp>BDH|10970925184032542850</stp>
        <tr r="BM3" s="12"/>
      </tp>
      <tp t="s">
        <v>#N/A Requesting Data...3237137273</v>
        <stp/>
        <stp>BDH|16041154734898792444</stp>
        <tr r="M3" s="12"/>
      </tp>
      <tp t="s">
        <v>#N/A N/A</v>
        <stp/>
        <stp>BDH|10203756642798661313</stp>
        <tr r="E3" s="4"/>
      </tp>
      <tp t="s">
        <v>#N/A N/A</v>
        <stp/>
        <stp>BDH|14359321992097971187</stp>
        <tr r="AM3" s="4"/>
      </tp>
      <tp t="s">
        <v>#N/A Requesting Data...3570083931</v>
        <stp/>
        <stp>BDH|12596357682199307871</stp>
        <tr r="AG3" s="12"/>
      </tp>
      <tp t="s">
        <v>#N/A Requesting Data...4115191364</v>
        <stp/>
        <stp>BDH|16209088998541288668</stp>
        <tr r="CY3" s="12"/>
      </tp>
      <tp t="s">
        <v>#N/A Requesting Data...3572933214</v>
        <stp/>
        <stp>BDH|13901197080002889011</stp>
        <tr r="BE3" s="12"/>
      </tp>
      <tp t="s">
        <v>#N/A Requesting Data...3156543801</v>
        <stp/>
        <stp>BDH|16031285192425563056</stp>
        <tr r="DI3" s="12"/>
      </tp>
      <tp t="s">
        <v>#N/A N/A</v>
        <stp/>
        <stp>BDH|12971982672831956508</stp>
        <tr r="CA3" s="4"/>
      </tp>
      <tp t="s">
        <v>#N/A N/A</v>
        <stp/>
        <stp>BDH|14474588180702444280</stp>
        <tr r="G3" s="2"/>
      </tp>
      <tp t="s">
        <v>#N/A Requesting Data...2545655349</v>
        <stp/>
        <stp>BDH|14531533967976481853</stp>
        <tr r="DW3" s="12"/>
      </tp>
      <tp t="s">
        <v>#N/A Requesting Data...3513172625</v>
        <stp/>
        <stp>BDH|12081152326849571159</stp>
        <tr r="AE3" s="12"/>
      </tp>
      <tp t="s">
        <v>#N/A Requesting Data...3126743259</v>
        <stp/>
        <stp>BDH|12186960621676476642</stp>
        <tr r="O3" s="12"/>
      </tp>
      <tp t="s">
        <v>#N/A N/A</v>
        <stp/>
        <stp>BDH|17861826706974252207</stp>
        <tr r="BK3" s="4"/>
      </tp>
      <tp t="s">
        <v>#N/A Requesting Data...2673883143</v>
        <stp/>
        <stp>BDH|18044076251300012354</stp>
        <tr r="DQ3" s="12"/>
      </tp>
      <tp t="s">
        <v>#N/A Requesting Data...3231835274</v>
        <stp/>
        <stp>BDH|14480299407329283120</stp>
        <tr r="AS3" s="12"/>
      </tp>
      <tp t="s">
        <v>#N/A Requesting Data...2194212343</v>
        <stp/>
        <stp>BDH|16469774789937158010</stp>
        <tr r="BI3" s="12"/>
      </tp>
      <tp t="s">
        <v>#N/A N/A</v>
        <stp/>
        <stp>BDH|17936335182756653436</stp>
        <tr r="A3" s="4"/>
      </tp>
      <tp t="s">
        <v>#N/A N/A</v>
        <stp/>
        <stp>BDH|13385748664839380417</stp>
        <tr r="E3" s="2"/>
      </tp>
      <tp t="s">
        <v>#N/A Requesting Data...2652232668</v>
        <stp/>
        <stp>BDH|18057497791303044988</stp>
        <tr r="C3" s="12"/>
      </tp>
      <tp t="s">
        <v>#N/A N/A</v>
        <stp/>
        <stp>BDH|11090057851398096335</stp>
        <tr r="AI3" s="4"/>
      </tp>
      <tp t="s">
        <v>#N/A N/A</v>
        <stp/>
        <stp>BDH|13139161784973429547</stp>
        <tr r="CI3" s="4"/>
      </tp>
      <tp t="s">
        <v>#N/A Requesting Data...4286648431</v>
        <stp/>
        <stp>BDH|10487746451307596966</stp>
        <tr r="DK3" s="12"/>
      </tp>
      <tp t="s">
        <v>#N/A N/A</v>
        <stp/>
        <stp>BDH|13007883275248327895</stp>
        <tr r="Q3" s="4"/>
      </tp>
      <tp t="s">
        <v>#N/A Requesting Data...4230078040</v>
        <stp/>
        <stp>BDH|16553394183335635449</stp>
        <tr r="BQ3" s="12"/>
      </tp>
      <tp t="s">
        <v>#N/A N/A</v>
        <stp/>
        <stp>BDH|14093617589665237349</stp>
        <tr r="DC3" s="4"/>
      </tp>
      <tp t="s">
        <v>#N/A N/A</v>
        <stp/>
        <stp>BDH|12014564650976458998</stp>
        <tr r="DA3" s="4"/>
      </tp>
      <tp t="s">
        <v>#N/A N/A</v>
        <stp/>
        <stp>BDH|14497924209992182208</stp>
        <tr r="CG3" s="4"/>
      </tp>
      <tp t="s">
        <v>#N/A N/A</v>
        <stp/>
        <stp>BDH|13190411565364033756</stp>
        <tr r="BY3" s="4"/>
      </tp>
      <tp t="s">
        <v>#N/A N/A</v>
        <stp/>
        <stp>BDH|18161865409936896413</stp>
        <tr r="BW3" s="4"/>
      </tp>
      <tp t="s">
        <v>#N/A N/A</v>
        <stp/>
        <stp>BDH|13761669219711802766</stp>
        <tr r="AG3" s="4"/>
      </tp>
      <tp t="s">
        <v>#N/A N/A</v>
        <stp/>
        <stp>BDH|11849367434077705452</stp>
        <tr r="BE3" s="4"/>
      </tp>
      <tp t="s">
        <v>#N/A N/A</v>
        <stp/>
        <stp>BDH|15032028543395450684</stp>
        <tr r="BS3" s="4"/>
      </tp>
      <tp t="s">
        <v>#N/A N/A</v>
        <stp/>
        <stp>BDH|18088674206844713955</stp>
        <tr r="DY3" s="4"/>
      </tp>
      <tp t="s">
        <v>#N/A N/A</v>
        <stp/>
        <stp>BDH|11029006991933533813</stp>
        <tr r="AY3" s="4"/>
      </tp>
      <tp t="s">
        <v>#N/A N/A</v>
        <stp/>
        <stp>BDH|11772603400733160728</stp>
        <tr r="E3" s="3"/>
      </tp>
      <tp t="s">
        <v>#N/A Requesting Data...1921413357</v>
        <stp/>
        <stp>BDH|14417523097893319842</stp>
        <tr r="CG3" s="12"/>
      </tp>
      <tp t="s">
        <v>#N/A Requesting Data...4290363661</v>
        <stp/>
        <stp>BDH|15646798664663725416</stp>
        <tr r="CQ3" s="12"/>
      </tp>
      <tp t="s">
        <v>#N/A Requesting Data...2108123216</v>
        <stp/>
        <stp>BDH|11355309028751550214</stp>
        <tr r="BK3" s="12"/>
      </tp>
      <tp t="s">
        <v>#N/A N/A</v>
        <stp/>
        <stp>BDH|18007673261660894893</stp>
        <tr r="C3" s="2"/>
      </tp>
      <tp t="s">
        <v>#N/A Requesting Data...3297780917</v>
        <stp/>
        <stp>BDH|11235978116439045045</stp>
        <tr r="CO3" s="12"/>
      </tp>
      <tp t="s">
        <v>#N/A N/A</v>
        <stp/>
        <stp>BDH|12705203225825518673</stp>
        <tr r="BC3" s="4"/>
      </tp>
      <tp t="s">
        <v>#N/A Requesting Data...2374556927</v>
        <stp/>
        <stp>BDH|18214443110185567909</stp>
        <tr r="AA3" s="12"/>
      </tp>
      <tp t="s">
        <v>#N/A N/A</v>
        <stp/>
        <stp>BDH|12709873080332652132</stp>
        <tr r="DK3" s="4"/>
      </tp>
      <tp t="s">
        <v>#N/A Requesting Data...3311978864</v>
        <stp/>
        <stp>BDH|17632438246570097653</stp>
        <tr r="AO3" s="12"/>
      </tp>
      <tp t="s">
        <v>#N/A Requesting Data...2053963800</v>
        <stp/>
        <stp>BDH|12830171493809263252</stp>
        <tr r="DU3" s="12"/>
      </tp>
      <tp t="s">
        <v>#N/A N/A</v>
        <stp/>
        <stp>BDH|12006628539267176163</stp>
        <tr r="BQ3" s="4"/>
      </tp>
      <tp t="s">
        <v>#N/A N/A</v>
        <stp/>
        <stp>BDH|13352749323290307785</stp>
        <tr r="DO3" s="4"/>
      </tp>
      <tp t="s">
        <v>#N/A N/A</v>
        <stp/>
        <stp>BDH|12187007543797482767</stp>
        <tr r="C3" s="4"/>
      </tp>
      <tp t="s">
        <v>#N/A N/A</v>
        <stp/>
        <stp>BDH|14782395358612476606</stp>
        <tr r="BU3" s="4"/>
      </tp>
      <tp t="s">
        <v>#N/A Requesting Data...3596214883</v>
        <stp/>
        <stp>BDH|13348073211635519120</stp>
        <tr r="G3" s="12"/>
      </tp>
      <tp t="s">
        <v>#N/A N/A</v>
        <stp/>
        <stp>BDH|10563534175357646370</stp>
        <tr r="O3" s="2"/>
      </tp>
      <tp t="s">
        <v>#N/A N/A</v>
        <stp/>
        <stp>BDH|11348588100683776196</stp>
        <tr r="CE3" s="4"/>
      </tp>
      <tp t="s">
        <v>#N/A N/A</v>
        <stp/>
        <stp>BDH|15739561948937732502</stp>
        <tr r="DM3" s="4"/>
      </tp>
      <tp t="s">
        <v>#N/A N/A</v>
        <stp/>
        <stp>BDH|12773785699223220843</stp>
        <tr r="AS3" s="4"/>
      </tp>
      <tp t="s">
        <v>#N/A Requesting Data...4266475008</v>
        <stp/>
        <stp>BDH|13077534530767738522</stp>
        <tr r="CK3" s="12"/>
      </tp>
      <tp t="s">
        <v>#N/A Requesting Data...2153466928</v>
        <stp/>
        <stp>BDH|10156426631147778426</stp>
        <tr r="U3" s="12"/>
      </tp>
      <tp t="s">
        <v>#N/A N/A</v>
        <stp/>
        <stp>BDH|16533388571991502700</stp>
        <tr r="G3" s="3"/>
      </tp>
      <tp t="s">
        <v>#N/A N/A</v>
        <stp/>
        <stp>BDH|10844264921310226478</stp>
        <tr r="EA3" s="4"/>
      </tp>
      <tp t="s">
        <v>#N/A Requesting Data...2339134875</v>
        <stp/>
        <stp>BDH|15622618984729112739</stp>
        <tr r="I3" s="12"/>
      </tp>
      <tp t="s">
        <v>#N/A N/A</v>
        <stp/>
        <stp>BDH|18387526051174034904</stp>
        <tr r="AQ3" s="4"/>
      </tp>
      <tp t="s">
        <v>#N/A Requesting Data...3402866187</v>
        <stp/>
        <stp>BDH|10032900486042391631</stp>
        <tr r="AK3" s="12"/>
      </tp>
      <tp t="s">
        <v>#N/A Requesting Data...3363657252</v>
        <stp/>
        <stp>BDH|10168757978912031763</stp>
        <tr r="W3" s="12"/>
      </tp>
    </main>
    <main first="bofaddin.rtdserver">
      <tp t="s">
        <v>#N/A N/A</v>
        <stp/>
        <stp>BDH|8153600468916840236</stp>
        <tr r="G3" s="4"/>
      </tp>
      <tp t="s">
        <v>#N/A Requesting Data...2789574725</v>
        <stp/>
        <stp>BDH|3651994427931896535</stp>
        <tr r="AY3" s="12"/>
      </tp>
      <tp t="s">
        <v>#N/A N/A</v>
        <stp/>
        <stp>BDH|6727769188061465574</stp>
        <tr r="CS3" s="4"/>
      </tp>
      <tp t="s">
        <v>#N/A N/A</v>
        <stp/>
        <stp>BDH|3332027381472991445</stp>
        <tr r="CY3" s="4"/>
      </tp>
      <tp t="s">
        <v>#N/A N/A</v>
        <stp/>
        <stp>BDH|1849888164000788202</stp>
        <tr r="AC3" s="4"/>
      </tp>
      <tp t="s">
        <v>#N/A Requesting Data...4239756850</v>
        <stp/>
        <stp>BDH|1360987749966005770</stp>
        <tr r="DS3" s="12"/>
      </tp>
      <tp t="s">
        <v>#N/A N/A</v>
        <stp/>
        <stp>BDH|2498116438159697777</stp>
        <tr r="AW3" s="4"/>
      </tp>
      <tp t="s">
        <v>#N/A Requesting Data...3805750777</v>
        <stp/>
        <stp>BDH|8997526144356557187</stp>
        <tr r="DE3" s="12"/>
      </tp>
      <tp t="s">
        <v>#N/A Requesting Data...3036208207</v>
        <stp/>
        <stp>BDH|2028752185213376075</stp>
        <tr r="CC3" s="12"/>
      </tp>
      <tp t="s">
        <v>#N/A N/A</v>
        <stp/>
        <stp>BDH|1232533531718581118</stp>
        <tr r="DU3" s="4"/>
      </tp>
      <tp t="s">
        <v>#N/A N/A</v>
        <stp/>
        <stp>BDH|8633456575010685554</stp>
        <tr r="C3" s="3"/>
      </tp>
      <tp t="s">
        <v>#N/A N/A</v>
        <stp/>
        <stp>BDH|9678981195060088608</stp>
        <tr r="BA3" s="4"/>
      </tp>
      <tp t="s">
        <v>#N/A N/A</v>
        <stp/>
        <stp>BDH|9831431612677979476</stp>
        <tr r="CK3" s="4"/>
      </tp>
      <tp t="s">
        <v>#N/A Requesting Data...1837206578</v>
        <stp/>
        <stp>BDH|8017696002401507098</stp>
        <tr r="DG3" s="12"/>
      </tp>
      <tp t="s">
        <v>#N/A Requesting Data...3002248728</v>
        <stp/>
        <stp>BDH|1730319982934846182</stp>
        <tr r="E3" s="12"/>
      </tp>
      <tp t="s">
        <v>#N/A N/A</v>
        <stp/>
        <stp>BDH|2623503606088283785</stp>
        <tr r="BM3" s="4"/>
      </tp>
      <tp t="s">
        <v>#N/A Requesting Data...4082533013</v>
        <stp/>
        <stp>BDH|9446770275349831800</stp>
        <tr r="DA3" s="12"/>
      </tp>
      <tp t="s">
        <v>#N/A N/A</v>
        <stp/>
        <stp>BDH|5474881808753888625</stp>
        <tr r="DE3" s="4"/>
      </tp>
      <tp t="s">
        <v>#N/A N/A</v>
        <stp/>
        <stp>BDH|7935042645929400237</stp>
        <tr r="W3" s="4"/>
      </tp>
      <tp t="s">
        <v>#N/A Requesting Data...2570968005</v>
        <stp/>
        <stp>BDH|8462249591789781248</stp>
        <tr r="AU3" s="12"/>
      </tp>
      <tp t="s">
        <v>#N/A N/A</v>
        <stp/>
        <stp>BDH|9782435440627443638</stp>
        <tr r="I3" s="4"/>
      </tp>
      <tp t="s">
        <v>#N/A N/A</v>
        <stp/>
        <stp>BDH|1866831737024826641</stp>
        <tr r="CQ3" s="4"/>
      </tp>
      <tp t="s">
        <v>#N/A Requesting Data...2773429219</v>
        <stp/>
        <stp>BDH|2404449534478116511</stp>
        <tr r="AW3" s="12"/>
      </tp>
      <tp t="s">
        <v>#N/A Requesting Data...2459495954</v>
        <stp/>
        <stp>BDH|7241332508329531440</stp>
        <tr r="DM3" s="12"/>
      </tp>
      <tp t="s">
        <v>#N/A N/A</v>
        <stp/>
        <stp>BDH|4358664324709201012</stp>
        <tr r="DG3" s="4"/>
      </tp>
      <tp t="s">
        <v>#N/A N/A</v>
        <stp/>
        <stp>BDH|7865307668288776312</stp>
        <tr r="U3" s="4"/>
      </tp>
      <tp t="s">
        <v>#N/A Requesting Data...3310396740</v>
        <stp/>
        <stp>BDH|7986638774588664439</stp>
        <tr r="BW3" s="12"/>
      </tp>
      <tp t="s">
        <v>#N/A Requesting Data...3582532874</v>
        <stp/>
        <stp>BDH|6819424674149792622</stp>
        <tr r="EA3" s="12"/>
      </tp>
      <tp t="s">
        <v>#N/A N/A</v>
        <stp/>
        <stp>BDH|6831378761521563826</stp>
        <tr r="CW3" s="4"/>
      </tp>
      <tp t="s">
        <v>#N/A Requesting Data...2716841012</v>
        <stp/>
        <stp>BDH|7646963580639164539</stp>
        <tr r="CE3" s="12"/>
      </tp>
      <tp t="s">
        <v>#N/A N/A</v>
        <stp/>
        <stp>BDH|8039207157081654411</stp>
        <tr r="AO3" s="4"/>
      </tp>
      <tp t="s">
        <v>#N/A Requesting Data...3520911966</v>
        <stp/>
        <stp>BDH|5143887262712725265</stp>
        <tr r="BS3" s="12"/>
      </tp>
      <tp t="s">
        <v>#N/A N/A</v>
        <stp/>
        <stp>BDH|9919259630377482410</stp>
        <tr r="O3" s="4"/>
      </tp>
      <tp t="s">
        <v>#N/A N/A</v>
        <stp/>
        <stp>BDH|4570416706269800259</stp>
        <tr r="CU3" s="4"/>
      </tp>
      <tp t="s">
        <v>#N/A Requesting Data...3083084809</v>
        <stp/>
        <stp>BDH|7603978673752906098</stp>
        <tr r="AM3" s="12"/>
      </tp>
      <tp t="s">
        <v>#N/A Requesting Data...3826255423</v>
        <stp/>
        <stp>BDH|4071105703739549750</stp>
        <tr r="Q3" s="12"/>
      </tp>
      <tp t="s">
        <v>#N/A Requesting Data...1826992405</v>
        <stp/>
        <stp>BDH|8691720818118669244</stp>
        <tr r="BG3" s="12"/>
      </tp>
      <tp t="s">
        <v>#N/A Requesting Data...1678767311</v>
        <stp/>
        <stp>BDH|1767530652887770208</stp>
        <tr r="AC3" s="12"/>
      </tp>
      <tp t="s">
        <v>#N/A N/A</v>
        <stp/>
        <stp>BDH|4846661102376237141</stp>
        <tr r="AU3" s="4"/>
      </tp>
      <tp t="s">
        <v>#N/A N/A</v>
        <stp/>
        <stp>BDH|3122326036475334342</stp>
        <tr r="M3" s="2"/>
      </tp>
      <tp t="s">
        <v>#N/A Requesting Data...3995059425</v>
        <stp/>
        <stp>BDH|3399522260487788270</stp>
        <tr r="CI3" s="12"/>
      </tp>
      <tp t="s">
        <v>#N/A Requesting Data...2079255450</v>
        <stp/>
        <stp>BDH|2859255859784962729</stp>
        <tr r="BC3" s="12"/>
      </tp>
      <tp t="s">
        <v>#N/A N/A</v>
        <stp/>
        <stp>BDH|1405279134793961522</stp>
        <tr r="DS3" s="4"/>
      </tp>
      <tp t="s">
        <v>#N/A N/A</v>
        <stp/>
        <stp>BDH|3209666365630119556</stp>
        <tr r="K3" s="2"/>
      </tp>
      <tp t="s">
        <v>#N/A N/A</v>
        <stp/>
        <stp>BDH|5523499399459555692</stp>
        <tr r="CO3" s="4"/>
      </tp>
      <tp t="s">
        <v>#N/A N/A</v>
        <stp/>
        <stp>BDH|9377659011879349042</stp>
        <tr r="BI3" s="4"/>
      </tp>
      <tp t="s">
        <v>#N/A N/A</v>
        <stp/>
        <stp>BDH|3688207609527282629</stp>
        <tr r="CC3" s="4"/>
      </tp>
      <tp t="s">
        <v>#N/A N/A</v>
        <stp/>
        <stp>BDH|1505364725919959934</stp>
        <tr r="DI3" s="4"/>
      </tp>
      <tp t="s">
        <v>#N/A N/A</v>
        <stp/>
        <stp>BDH|2128069428859457989</stp>
        <tr r="Y3" s="4"/>
      </tp>
      <tp t="s">
        <v>#N/A Requesting Data...3722158311</v>
        <stp/>
        <stp>BDH|8585285858799492663</stp>
        <tr r="BU3" s="12"/>
      </tp>
      <tp t="s">
        <v>#N/A Requesting Data...2548776614</v>
        <stp/>
        <stp>BDH|1434624303055131233</stp>
        <tr r="CW3" s="12"/>
      </tp>
      <tp t="s">
        <v>#N/A Requesting Data...3425261864</v>
        <stp/>
        <stp>BDH|1385106820597155554</stp>
        <tr r="DO3" s="12"/>
      </tp>
      <tp t="s">
        <v>#N/A N/A</v>
        <stp/>
        <stp>BDH|8326943266827295067</stp>
        <tr r="BG3" s="4"/>
      </tp>
      <tp t="s">
        <v>#N/A Requesting Data...4070223336</v>
        <stp/>
        <stp>BDH|7846584634214483494</stp>
        <tr r="CU3" s="12"/>
      </tp>
      <tp t="s">
        <v>#N/A Requesting Data...1724302138</v>
        <stp/>
        <stp>BDH|6796839089786470177</stp>
        <tr r="S3" s="12"/>
      </tp>
      <tp t="s">
        <v>#N/A Requesting Data...2785832556</v>
        <stp/>
        <stp>BDH|8577232376284809859</stp>
        <tr r="AI3" s="12"/>
      </tp>
      <tp t="s">
        <v>#N/A N/A</v>
        <stp/>
        <stp>BDH|2350725536777638033</stp>
        <tr r="I3" s="2"/>
      </tp>
      <tp t="s">
        <v>#N/A Requesting Data...2231534862</v>
        <stp/>
        <stp>BDH|6210419235156711611</stp>
        <tr r="CS3" s="12"/>
      </tp>
      <tp t="s">
        <v>#N/A N/A</v>
        <stp/>
        <stp>BDH|2624366242863614721</stp>
        <tr r="S3" s="4"/>
      </tp>
      <tp t="s">
        <v>#N/A N/A</v>
        <stp/>
        <stp>BDH|2062245628679265931</stp>
        <tr r="A3" s="2"/>
      </tp>
      <tp t="s">
        <v>#N/A Requesting Data...3767033474</v>
        <stp/>
        <stp>BDH|2688573234021512733</stp>
        <tr r="BY3" s="12"/>
      </tp>
      <tp t="s">
        <v>#N/A N/A</v>
        <stp/>
        <stp>BDH|1743818990340550229</stp>
        <tr r="K3" s="4"/>
      </tp>
      <tp t="s">
        <v>#N/A Requesting Data...3228884580</v>
        <stp/>
        <stp>BDH|8810081579955618972</stp>
        <tr r="CM3" s="12"/>
      </tp>
      <tp t="s">
        <v>#N/A N/A</v>
        <stp/>
        <stp>BDH|6358018461270370391</stp>
        <tr r="BO3" s="4"/>
      </tp>
      <tp t="s">
        <v>#N/A Requesting Data...1910863132</v>
        <stp/>
        <stp>BDH|1772167746587075072</stp>
        <tr r="A3" s="12"/>
      </tp>
      <tp t="s">
        <v>#N/A Requesting Data...1880016314</v>
        <stp/>
        <stp>BDH|567770172295473032</stp>
        <tr r="BA3" s="12"/>
      </tp>
      <tp t="s">
        <v>#N/A Requesting Data...2174399768</v>
        <stp/>
        <stp>BDH|615663050221700680</stp>
        <tr r="Y3" s="12"/>
      </tp>
      <tp t="s">
        <v>#N/A Requesting Data...2297652225</v>
        <stp/>
        <stp>BDH|881503932159217971</stp>
        <tr r="K3" s="12"/>
      </tp>
      <tp t="s">
        <v>#N/A Requesting Data...3462463331</v>
        <stp/>
        <stp>BDH|202843049925549489</stp>
        <tr r="BO3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topLeftCell="A34" workbookViewId="0">
      <selection activeCell="A61" sqref="A61"/>
    </sheetView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062"/>
  <sheetViews>
    <sheetView topLeftCell="A6434" workbookViewId="0">
      <selection activeCell="J6472" sqref="J6472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"days=w","fill=p","cols=2;rows=6470")</f>
        <v>36528</v>
      </c>
      <c r="B3" s="5" t="s">
        <v>294</v>
      </c>
      <c r="C3" s="8">
        <f ca="1">_xll.BDH(D2,"PX_LAST","2000-01-01",TODAY()-1, "days=w","fill=p","cols=2;rows=9060")</f>
        <v>36526</v>
      </c>
      <c r="D3" s="5">
        <v>68.040000000000006</v>
      </c>
      <c r="E3" s="8">
        <f ca="1">_xll.BDH(F2,"PX_LAST","2000-01-01",TODAY()-1, "days=w","fill=p","cols=2;rows=6470")</f>
        <v>36528</v>
      </c>
      <c r="F3" s="5">
        <v>100.22</v>
      </c>
      <c r="G3" s="8">
        <f ca="1">_xll.BDH(H2,"PX_LAST","2000-01-01",TODAY()-1, "days=w","fill=p","cols=2;rows=6470")</f>
        <v>36528</v>
      </c>
      <c r="H3" s="5">
        <v>0.19500000000000001</v>
      </c>
      <c r="I3" s="8">
        <f ca="1">_xll.BDH(J2,"PX_LAST","2000-01-01",TODAY()-1, "days=w","fill=p","cols=2;rows=6470")</f>
        <v>36528</v>
      </c>
      <c r="J3" s="5">
        <v>98.26</v>
      </c>
      <c r="K3" s="8">
        <f ca="1">_xll.BDH(L2,"PX_LAST","2000-01-01",TODAY()-1, "days=w","fill=p","cols=2;rows=6470")</f>
        <v>36528</v>
      </c>
      <c r="L3" s="5">
        <v>24.21</v>
      </c>
      <c r="M3" s="8">
        <f ca="1">_xll.BDH(N2,"PX_LAST","2000-01-01",TODAY()-1, "days=w","fill=p","cols=2;rows=9060")</f>
        <v>36526</v>
      </c>
      <c r="N3" s="5">
        <v>98.89</v>
      </c>
      <c r="O3" s="8">
        <f ca="1">_xll.BDH(P2,"PX_LAST","2000-01-01",TODAY()-1, "days=w","fill=p","cols=2;rows=6470")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C6473" s="8">
        <v>42996</v>
      </c>
      <c r="D6473" s="5">
        <v>68.55</v>
      </c>
      <c r="M6473" s="8">
        <v>42996</v>
      </c>
      <c r="N6473" s="5">
        <v>50.162700000000001</v>
      </c>
    </row>
    <row r="6474" spans="1:16" x14ac:dyDescent="0.2">
      <c r="C6474" s="8">
        <v>42997</v>
      </c>
      <c r="D6474" s="5">
        <v>58.25</v>
      </c>
      <c r="M6474" s="8">
        <v>42997</v>
      </c>
      <c r="N6474" s="5">
        <v>49.860500000000002</v>
      </c>
    </row>
    <row r="6475" spans="1:16" x14ac:dyDescent="0.2">
      <c r="C6475" s="8">
        <v>42998</v>
      </c>
      <c r="D6475" s="5">
        <v>52.37</v>
      </c>
      <c r="M6475" s="8">
        <v>42998</v>
      </c>
      <c r="N6475" s="5">
        <v>49.153799999999997</v>
      </c>
    </row>
    <row r="6476" spans="1:16" x14ac:dyDescent="0.2">
      <c r="C6476" s="8">
        <v>42999</v>
      </c>
      <c r="D6476" s="5">
        <v>55.35</v>
      </c>
      <c r="M6476" s="8">
        <v>42999</v>
      </c>
      <c r="N6476" s="5">
        <v>48.312199999999997</v>
      </c>
    </row>
    <row r="6477" spans="1:16" x14ac:dyDescent="0.2">
      <c r="C6477" s="8">
        <v>43000</v>
      </c>
      <c r="D6477" s="5">
        <v>63.09</v>
      </c>
      <c r="M6477" s="8">
        <v>43000</v>
      </c>
      <c r="N6477" s="5">
        <v>50.516399999999997</v>
      </c>
    </row>
    <row r="6478" spans="1:16" x14ac:dyDescent="0.2">
      <c r="C6478" s="8">
        <v>43001</v>
      </c>
      <c r="D6478" s="5">
        <v>77.2</v>
      </c>
      <c r="M6478" s="8">
        <v>43001</v>
      </c>
      <c r="N6478" s="5">
        <v>50.516399999999997</v>
      </c>
    </row>
    <row r="6479" spans="1:16" x14ac:dyDescent="0.2">
      <c r="C6479" s="8">
        <v>43002</v>
      </c>
      <c r="D6479" s="5">
        <v>118.2</v>
      </c>
      <c r="M6479" s="8">
        <v>43002</v>
      </c>
      <c r="N6479" s="5">
        <v>50.516399999999997</v>
      </c>
    </row>
    <row r="6480" spans="1:16" x14ac:dyDescent="0.2">
      <c r="C6480" s="8">
        <v>43003</v>
      </c>
      <c r="D6480" s="5">
        <v>105.42</v>
      </c>
      <c r="M6480" s="8">
        <v>43003</v>
      </c>
      <c r="N6480" s="5">
        <v>51.111899999999999</v>
      </c>
    </row>
    <row r="6481" spans="3:14" x14ac:dyDescent="0.2">
      <c r="C6481" s="8">
        <v>43004</v>
      </c>
      <c r="D6481" s="5">
        <v>58.14</v>
      </c>
      <c r="M6481" s="8">
        <v>43004</v>
      </c>
      <c r="N6481" s="5">
        <v>50.636299999999999</v>
      </c>
    </row>
    <row r="6482" spans="3:14" x14ac:dyDescent="0.2">
      <c r="C6482" s="8">
        <v>43005</v>
      </c>
      <c r="D6482" s="5">
        <v>63.54</v>
      </c>
      <c r="M6482" s="8">
        <v>43005</v>
      </c>
      <c r="N6482" s="5">
        <v>52.077800000000003</v>
      </c>
    </row>
    <row r="6483" spans="3:14" x14ac:dyDescent="0.2">
      <c r="C6483" s="8">
        <v>43006</v>
      </c>
      <c r="D6483" s="5">
        <v>103.05</v>
      </c>
      <c r="M6483" s="8">
        <v>43006</v>
      </c>
      <c r="N6483" s="5">
        <v>51.8596</v>
      </c>
    </row>
    <row r="6484" spans="3:14" x14ac:dyDescent="0.2">
      <c r="C6484" s="8">
        <v>43007</v>
      </c>
      <c r="D6484" s="5">
        <v>107.61</v>
      </c>
      <c r="M6484" s="8">
        <v>43007</v>
      </c>
      <c r="N6484" s="5">
        <v>52.8752</v>
      </c>
    </row>
    <row r="6485" spans="3:14" x14ac:dyDescent="0.2">
      <c r="C6485" s="8">
        <v>43008</v>
      </c>
      <c r="D6485" s="5">
        <v>44.96</v>
      </c>
      <c r="M6485" s="8">
        <v>43008</v>
      </c>
      <c r="N6485" s="5">
        <v>52.8752</v>
      </c>
    </row>
    <row r="6486" spans="3:14" x14ac:dyDescent="0.2">
      <c r="C6486" s="8">
        <v>43009</v>
      </c>
      <c r="D6486" s="5">
        <v>67.150000000000006</v>
      </c>
      <c r="M6486" s="8">
        <v>43009</v>
      </c>
      <c r="N6486" s="5">
        <v>52.8752</v>
      </c>
    </row>
    <row r="6487" spans="3:14" x14ac:dyDescent="0.2">
      <c r="C6487" s="8">
        <v>43010</v>
      </c>
      <c r="D6487" s="5">
        <v>75.31</v>
      </c>
      <c r="M6487" s="8">
        <v>43010</v>
      </c>
      <c r="N6487" s="5">
        <v>54.456899999999997</v>
      </c>
    </row>
    <row r="6488" spans="3:14" x14ac:dyDescent="0.2">
      <c r="C6488" s="8">
        <v>43011</v>
      </c>
      <c r="D6488" s="5">
        <v>52.47</v>
      </c>
      <c r="M6488" s="8">
        <v>43011</v>
      </c>
      <c r="N6488" s="5">
        <v>54.595799999999997</v>
      </c>
    </row>
    <row r="6489" spans="3:14" x14ac:dyDescent="0.2">
      <c r="C6489" s="8">
        <v>43012</v>
      </c>
      <c r="D6489" s="5">
        <v>48.06</v>
      </c>
      <c r="M6489" s="8">
        <v>43012</v>
      </c>
      <c r="N6489" s="5">
        <v>54.492699999999999</v>
      </c>
    </row>
    <row r="6490" spans="3:14" x14ac:dyDescent="0.2">
      <c r="C6490" s="8">
        <v>43013</v>
      </c>
      <c r="D6490" s="5">
        <v>40.99</v>
      </c>
      <c r="M6490" s="8">
        <v>43013</v>
      </c>
      <c r="N6490" s="5">
        <v>55.584000000000003</v>
      </c>
    </row>
    <row r="6491" spans="3:14" x14ac:dyDescent="0.2">
      <c r="C6491" s="8">
        <v>43014</v>
      </c>
      <c r="D6491" s="5">
        <v>85.68</v>
      </c>
      <c r="M6491" s="8">
        <v>43014</v>
      </c>
      <c r="N6491" s="5">
        <v>54.981499999999997</v>
      </c>
    </row>
    <row r="6492" spans="3:14" x14ac:dyDescent="0.2">
      <c r="C6492" s="8">
        <v>43015</v>
      </c>
      <c r="D6492" s="5">
        <v>35.770000000000003</v>
      </c>
      <c r="M6492" s="8">
        <v>43015</v>
      </c>
      <c r="N6492" s="5">
        <v>54.981499999999997</v>
      </c>
    </row>
    <row r="6493" spans="3:14" x14ac:dyDescent="0.2">
      <c r="C6493" s="8">
        <v>43016</v>
      </c>
      <c r="D6493" s="5">
        <v>89.65</v>
      </c>
      <c r="M6493" s="8">
        <v>43016</v>
      </c>
      <c r="N6493" s="5">
        <v>54.981499999999997</v>
      </c>
    </row>
    <row r="6494" spans="3:14" x14ac:dyDescent="0.2">
      <c r="C6494" s="8">
        <v>43017</v>
      </c>
      <c r="D6494" s="5">
        <v>42.94</v>
      </c>
      <c r="M6494" s="8">
        <v>43017</v>
      </c>
      <c r="N6494" s="5">
        <v>54.981499999999997</v>
      </c>
    </row>
    <row r="6495" spans="3:14" x14ac:dyDescent="0.2">
      <c r="C6495" s="8">
        <v>43018</v>
      </c>
      <c r="D6495" s="5">
        <v>74.459999999999994</v>
      </c>
      <c r="M6495" s="8">
        <v>43018</v>
      </c>
      <c r="N6495" s="5">
        <v>53.885399999999997</v>
      </c>
    </row>
    <row r="6496" spans="3:14" x14ac:dyDescent="0.2">
      <c r="C6496" s="8">
        <v>43019</v>
      </c>
      <c r="D6496" s="5">
        <v>60.44</v>
      </c>
      <c r="M6496" s="8">
        <v>43019</v>
      </c>
      <c r="N6496" s="5">
        <v>52.686999999999998</v>
      </c>
    </row>
    <row r="6497" spans="3:14" x14ac:dyDescent="0.2">
      <c r="C6497" s="8">
        <v>43020</v>
      </c>
      <c r="D6497" s="5">
        <v>37.61</v>
      </c>
      <c r="M6497" s="8">
        <v>43020</v>
      </c>
      <c r="N6497" s="5">
        <v>51.822800000000001</v>
      </c>
    </row>
    <row r="6498" spans="3:14" x14ac:dyDescent="0.2">
      <c r="C6498" s="8">
        <v>43021</v>
      </c>
      <c r="D6498" s="5">
        <v>63.88</v>
      </c>
      <c r="M6498" s="8">
        <v>43021</v>
      </c>
      <c r="N6498" s="5">
        <v>50.850900000000003</v>
      </c>
    </row>
    <row r="6499" spans="3:14" x14ac:dyDescent="0.2">
      <c r="C6499" s="8">
        <v>43022</v>
      </c>
      <c r="D6499" s="5">
        <v>61.43</v>
      </c>
      <c r="M6499" s="8">
        <v>43022</v>
      </c>
      <c r="N6499" s="5">
        <v>50.850900000000003</v>
      </c>
    </row>
    <row r="6500" spans="3:14" x14ac:dyDescent="0.2">
      <c r="C6500" s="8">
        <v>43023</v>
      </c>
      <c r="D6500" s="5">
        <v>65.84</v>
      </c>
      <c r="M6500" s="8">
        <v>43023</v>
      </c>
      <c r="N6500" s="5">
        <v>50.850900000000003</v>
      </c>
    </row>
    <row r="6501" spans="3:14" x14ac:dyDescent="0.2">
      <c r="C6501" s="8">
        <v>43024</v>
      </c>
      <c r="D6501" s="5">
        <v>98.42</v>
      </c>
      <c r="M6501" s="8">
        <v>43024</v>
      </c>
      <c r="N6501" s="5">
        <v>49.295499999999997</v>
      </c>
    </row>
    <row r="6502" spans="3:14" x14ac:dyDescent="0.2">
      <c r="C6502" s="8">
        <v>43025</v>
      </c>
      <c r="D6502" s="5">
        <v>49.38</v>
      </c>
      <c r="M6502" s="8">
        <v>43025</v>
      </c>
      <c r="N6502" s="5">
        <v>49.031100000000002</v>
      </c>
    </row>
    <row r="6503" spans="3:14" x14ac:dyDescent="0.2">
      <c r="C6503" s="8">
        <v>43026</v>
      </c>
      <c r="D6503" s="5">
        <v>100.11</v>
      </c>
      <c r="M6503" s="8">
        <v>43026</v>
      </c>
      <c r="N6503" s="5">
        <v>50.288699999999999</v>
      </c>
    </row>
    <row r="6504" spans="3:14" x14ac:dyDescent="0.2">
      <c r="C6504" s="8">
        <v>43027</v>
      </c>
      <c r="D6504" s="5">
        <v>82.48</v>
      </c>
      <c r="M6504" s="8">
        <v>43027</v>
      </c>
      <c r="N6504" s="5">
        <v>51.486800000000002</v>
      </c>
    </row>
    <row r="6505" spans="3:14" x14ac:dyDescent="0.2">
      <c r="C6505" s="8">
        <v>43028</v>
      </c>
      <c r="D6505" s="5">
        <v>62.32</v>
      </c>
      <c r="M6505" s="8">
        <v>43028</v>
      </c>
      <c r="N6505" s="5">
        <v>53.9818</v>
      </c>
    </row>
    <row r="6506" spans="3:14" x14ac:dyDescent="0.2">
      <c r="C6506" s="8">
        <v>43029</v>
      </c>
      <c r="D6506" s="5">
        <v>59.05</v>
      </c>
      <c r="M6506" s="8">
        <v>43029</v>
      </c>
      <c r="N6506" s="5">
        <v>53.9818</v>
      </c>
    </row>
    <row r="6507" spans="3:14" x14ac:dyDescent="0.2">
      <c r="C6507" s="8">
        <v>43030</v>
      </c>
      <c r="D6507" s="5">
        <v>108.51</v>
      </c>
      <c r="M6507" s="8">
        <v>43030</v>
      </c>
      <c r="N6507" s="5">
        <v>53.9818</v>
      </c>
    </row>
    <row r="6508" spans="3:14" x14ac:dyDescent="0.2">
      <c r="C6508" s="8">
        <v>43031</v>
      </c>
      <c r="D6508" s="5">
        <v>136.19999999999999</v>
      </c>
      <c r="M6508" s="8">
        <v>43031</v>
      </c>
      <c r="N6508" s="5">
        <v>54.097299999999997</v>
      </c>
    </row>
    <row r="6509" spans="3:14" x14ac:dyDescent="0.2">
      <c r="C6509" s="8">
        <v>43032</v>
      </c>
      <c r="D6509" s="5">
        <v>37.25</v>
      </c>
      <c r="M6509" s="8">
        <v>43032</v>
      </c>
      <c r="N6509" s="5">
        <v>55.935400000000001</v>
      </c>
    </row>
    <row r="6510" spans="3:14" x14ac:dyDescent="0.2">
      <c r="C6510" s="8">
        <v>43033</v>
      </c>
      <c r="D6510" s="5">
        <v>60.11</v>
      </c>
      <c r="M6510" s="8">
        <v>43033</v>
      </c>
      <c r="N6510" s="5">
        <v>57.357199999999999</v>
      </c>
    </row>
    <row r="6511" spans="3:14" x14ac:dyDescent="0.2">
      <c r="C6511" s="8">
        <v>43034</v>
      </c>
      <c r="D6511" s="5">
        <v>114.37</v>
      </c>
      <c r="M6511" s="8">
        <v>43034</v>
      </c>
      <c r="N6511" s="5">
        <v>57.349200000000003</v>
      </c>
    </row>
    <row r="6512" spans="3:14" x14ac:dyDescent="0.2">
      <c r="C6512" s="8">
        <v>43035</v>
      </c>
      <c r="D6512" s="5">
        <v>87.39</v>
      </c>
      <c r="M6512" s="8">
        <v>43035</v>
      </c>
      <c r="N6512" s="5">
        <v>54.672199999999997</v>
      </c>
    </row>
    <row r="6513" spans="3:14" x14ac:dyDescent="0.2">
      <c r="C6513" s="8">
        <v>43036</v>
      </c>
      <c r="D6513" s="5">
        <v>58.75</v>
      </c>
      <c r="M6513" s="8">
        <v>43036</v>
      </c>
      <c r="N6513" s="5">
        <v>54.672199999999997</v>
      </c>
    </row>
    <row r="6514" spans="3:14" x14ac:dyDescent="0.2">
      <c r="C6514" s="8">
        <v>43037</v>
      </c>
      <c r="D6514" s="5">
        <v>105.5</v>
      </c>
      <c r="M6514" s="8">
        <v>43037</v>
      </c>
      <c r="N6514" s="5">
        <v>54.672199999999997</v>
      </c>
    </row>
    <row r="6515" spans="3:14" x14ac:dyDescent="0.2">
      <c r="C6515" s="8">
        <v>43038</v>
      </c>
      <c r="D6515" s="5">
        <v>64.62</v>
      </c>
      <c r="M6515" s="8">
        <v>43038</v>
      </c>
      <c r="N6515" s="5">
        <v>51.689500000000002</v>
      </c>
    </row>
    <row r="6516" spans="3:14" x14ac:dyDescent="0.2">
      <c r="C6516" s="8">
        <v>43039</v>
      </c>
      <c r="D6516" s="5">
        <v>50.39</v>
      </c>
      <c r="M6516" s="8">
        <v>43039</v>
      </c>
      <c r="N6516" s="5">
        <v>51.148499999999999</v>
      </c>
    </row>
    <row r="6517" spans="3:14" x14ac:dyDescent="0.2">
      <c r="C6517" s="8">
        <v>43040</v>
      </c>
      <c r="D6517" s="5">
        <v>66.7</v>
      </c>
      <c r="M6517" s="8">
        <v>43040</v>
      </c>
      <c r="N6517" s="5">
        <v>49.935099999999998</v>
      </c>
    </row>
    <row r="6518" spans="3:14" x14ac:dyDescent="0.2">
      <c r="C6518" s="8">
        <v>43041</v>
      </c>
      <c r="D6518" s="5">
        <v>85.31</v>
      </c>
      <c r="M6518" s="8">
        <v>43041</v>
      </c>
      <c r="N6518" s="5">
        <v>48.730400000000003</v>
      </c>
    </row>
    <row r="6519" spans="3:14" x14ac:dyDescent="0.2">
      <c r="C6519" s="8">
        <v>43042</v>
      </c>
      <c r="D6519" s="5">
        <v>103.89</v>
      </c>
      <c r="M6519" s="8">
        <v>43042</v>
      </c>
      <c r="N6519" s="5">
        <v>45.83</v>
      </c>
    </row>
    <row r="6520" spans="3:14" x14ac:dyDescent="0.2">
      <c r="C6520" s="8">
        <v>43043</v>
      </c>
      <c r="D6520" s="5">
        <v>63.24</v>
      </c>
      <c r="M6520" s="8">
        <v>43043</v>
      </c>
      <c r="N6520" s="5">
        <v>45.83</v>
      </c>
    </row>
    <row r="6521" spans="3:14" x14ac:dyDescent="0.2">
      <c r="C6521" s="8">
        <v>43044</v>
      </c>
      <c r="D6521" s="5">
        <v>120.72</v>
      </c>
      <c r="M6521" s="8">
        <v>43044</v>
      </c>
      <c r="N6521" s="5">
        <v>45.83</v>
      </c>
    </row>
    <row r="6522" spans="3:14" x14ac:dyDescent="0.2">
      <c r="C6522" s="8">
        <v>43045</v>
      </c>
      <c r="D6522" s="5">
        <v>92.35</v>
      </c>
      <c r="M6522" s="8">
        <v>43045</v>
      </c>
      <c r="N6522" s="5">
        <v>45.046900000000001</v>
      </c>
    </row>
    <row r="6523" spans="3:14" x14ac:dyDescent="0.2">
      <c r="C6523" s="8">
        <v>43046</v>
      </c>
      <c r="D6523" s="5">
        <v>100.93</v>
      </c>
      <c r="M6523" s="8">
        <v>43046</v>
      </c>
      <c r="N6523" s="5">
        <v>44.198599999999999</v>
      </c>
    </row>
    <row r="6524" spans="3:14" x14ac:dyDescent="0.2">
      <c r="C6524" s="8">
        <v>43047</v>
      </c>
      <c r="D6524" s="5">
        <v>67.48</v>
      </c>
      <c r="M6524" s="8">
        <v>43047</v>
      </c>
      <c r="N6524" s="5">
        <v>43.965600000000002</v>
      </c>
    </row>
    <row r="6525" spans="3:14" x14ac:dyDescent="0.2">
      <c r="C6525" s="8">
        <v>43048</v>
      </c>
      <c r="D6525" s="5">
        <v>65.11</v>
      </c>
      <c r="M6525" s="8">
        <v>43048</v>
      </c>
      <c r="N6525" s="5">
        <v>44.990099999999998</v>
      </c>
    </row>
    <row r="6526" spans="3:14" x14ac:dyDescent="0.2">
      <c r="C6526" s="8">
        <v>43049</v>
      </c>
      <c r="D6526" s="5">
        <v>56.77</v>
      </c>
      <c r="M6526" s="8">
        <v>43049</v>
      </c>
      <c r="N6526" s="5">
        <v>47.288800000000002</v>
      </c>
    </row>
    <row r="6527" spans="3:14" x14ac:dyDescent="0.2">
      <c r="C6527" s="8">
        <v>43050</v>
      </c>
      <c r="D6527" s="5">
        <v>61.32</v>
      </c>
      <c r="M6527" s="8">
        <v>43050</v>
      </c>
      <c r="N6527" s="5">
        <v>47.288800000000002</v>
      </c>
    </row>
    <row r="6528" spans="3:14" x14ac:dyDescent="0.2">
      <c r="C6528" s="8">
        <v>43051</v>
      </c>
      <c r="D6528" s="5">
        <v>170.54</v>
      </c>
      <c r="M6528" s="8">
        <v>43051</v>
      </c>
      <c r="N6528" s="5">
        <v>47.288800000000002</v>
      </c>
    </row>
    <row r="6529" spans="3:14" x14ac:dyDescent="0.2">
      <c r="C6529" s="8">
        <v>43052</v>
      </c>
      <c r="D6529" s="5">
        <v>134.97</v>
      </c>
      <c r="M6529" s="8">
        <v>43052</v>
      </c>
      <c r="N6529" s="5">
        <v>46.385300000000001</v>
      </c>
    </row>
    <row r="6530" spans="3:14" x14ac:dyDescent="0.2">
      <c r="C6530" s="8">
        <v>43053</v>
      </c>
      <c r="D6530" s="5">
        <v>107.88</v>
      </c>
      <c r="M6530" s="8">
        <v>43053</v>
      </c>
      <c r="N6530" s="5">
        <v>47.7729</v>
      </c>
    </row>
    <row r="6531" spans="3:14" x14ac:dyDescent="0.2">
      <c r="C6531" s="8">
        <v>43054</v>
      </c>
      <c r="D6531" s="5">
        <v>58.1</v>
      </c>
      <c r="M6531" s="8">
        <v>43054</v>
      </c>
      <c r="N6531" s="5">
        <v>47.997799999999998</v>
      </c>
    </row>
    <row r="6532" spans="3:14" x14ac:dyDescent="0.2">
      <c r="C6532" s="8">
        <v>43055</v>
      </c>
      <c r="D6532" s="5">
        <v>83.79</v>
      </c>
      <c r="M6532" s="8">
        <v>43055</v>
      </c>
      <c r="N6532" s="5">
        <v>47.742100000000001</v>
      </c>
    </row>
    <row r="6533" spans="3:14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3:14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3:14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3:14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3:14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3:14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3:14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3:14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3:14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3:14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3:14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3:14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73.58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72.489999999999995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104.1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82.47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90.97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53.19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31.42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117.12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59.2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134.62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77.87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75.010000000000005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94.7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77.61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48.74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128.19999999999999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72.45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98.46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250.39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213.83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149.01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63.65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143.80000000000001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82.43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122.05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66.95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64.62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64.62</v>
      </c>
      <c r="M9062" s="8">
        <v>45585</v>
      </c>
      <c r="N9062" s="5">
        <v>123.13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96"/>
  <sheetViews>
    <sheetView workbookViewId="0"/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_xll.BDH(B2,"PX_LAST","2000-01-01",TODAY()-1,"cols=2;rows=1293")</f>
        <v>36532</v>
      </c>
      <c r="B3" s="5">
        <v>298</v>
      </c>
      <c r="C3" s="8">
        <f ca="1">_xll.BDH(D2,"PX_LAST","2000-01-01",TODAY()-1,"cols=2;rows=1291")</f>
        <v>36530</v>
      </c>
      <c r="D3" s="5">
        <v>640599</v>
      </c>
      <c r="E3" s="8">
        <f ca="1">_xll.BDH(F2,"PX_LAST","2000-01-01",TODAY()-1,"cols=2;rows=1294")</f>
        <v>36530</v>
      </c>
      <c r="F3" s="5">
        <v>8775</v>
      </c>
      <c r="G3" s="8">
        <f ca="1">_xll.BDH(H2,"PX_LAST","2000-01-01",TODAY()-1,"cols=2;rows=1294")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219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225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260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241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E1296" s="8">
        <v>45581</v>
      </c>
      <c r="F1296" s="5">
        <v>3209877</v>
      </c>
      <c r="G1296" s="8">
        <v>45581</v>
      </c>
      <c r="H1296" s="5">
        <v>791792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0"/>
  <sheetViews>
    <sheetView topLeftCell="A253" workbookViewId="0">
      <selection activeCell="H299" sqref="H299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_xll.BDH(B2,"PX_LAST","2000-01-01",TODAY()-1,"cols=2;rows=297")</f>
        <v>36556</v>
      </c>
      <c r="B3" s="5">
        <v>56.7</v>
      </c>
      <c r="C3" s="8">
        <f ca="1">_xll.BDH(D2,"PX_LAST","2000-01-01",TODAY()-1,"cols=2;rows=297")</f>
        <v>36556</v>
      </c>
      <c r="D3" s="5">
        <v>60.4</v>
      </c>
      <c r="E3" s="8">
        <f ca="1">_xll.BDH(F2,"PX_LAST","2000-01-01",TODAY()-1,"cols=2;rows=297")</f>
        <v>36556</v>
      </c>
      <c r="F3" s="5">
        <v>72.400000000000006</v>
      </c>
      <c r="G3" s="8">
        <f ca="1">_xll.BDH(H2,"PX_LAST","2000-01-01",TODAY()-1,"cols=2;rows=297")</f>
        <v>36556</v>
      </c>
      <c r="H3" s="5">
        <v>56.6</v>
      </c>
      <c r="I3" s="8">
        <f ca="1">_xll.BDH(J2,"PX_LAST","2000-01-01",TODAY()-1,"cols=2;rows=36")</f>
        <v>44500</v>
      </c>
      <c r="J3" s="5">
        <v>58.4</v>
      </c>
      <c r="K3" s="8">
        <f ca="1">_xll.BDH(L2,"PX_LAST","2000-01-01",TODAY()-1,"cols=2;rows=36")</f>
        <v>44500</v>
      </c>
      <c r="L3" s="5">
        <v>57.6</v>
      </c>
      <c r="M3" s="8">
        <f ca="1">_xll.BDH(N2,"PX_LAST","2000-01-01",TODAY()-1,"cols=2;rows=36")</f>
        <v>44500</v>
      </c>
      <c r="N3" s="5">
        <v>58.7</v>
      </c>
      <c r="O3" s="8">
        <f ca="1">_xll.BDH(P2,"PX_LAST","2000-01-01",TODAY()-1,"cols=2;rows=297")</f>
        <v>36556</v>
      </c>
      <c r="P3" s="5">
        <v>58.9</v>
      </c>
      <c r="Q3" s="8">
        <f ca="1">_xll.BDH(R2,"PX_LAST","2000-01-01",TODAY()-1,"cols=2;rows=279")</f>
        <v>37103</v>
      </c>
      <c r="R3" s="5">
        <v>-13.3</v>
      </c>
      <c r="S3" s="8">
        <f ca="1">_xll.BDH(T2,"PX_LAST","2000-01-01",TODAY()-1,"cols=2;rows=279")</f>
        <v>37103</v>
      </c>
      <c r="T3" s="5">
        <v>-16</v>
      </c>
      <c r="U3" s="8">
        <f ca="1">_xll.BDH(V2,"PX_LAST","2000-01-01",TODAY()-1,"cols=2;rows=244")</f>
        <v>38168</v>
      </c>
      <c r="V3" s="5">
        <v>47.7</v>
      </c>
      <c r="W3" s="8">
        <f ca="1">_xll.BDH(X2,"PX_LAST","2000-01-01",TODAY()-1,"cols=2;rows=241")</f>
        <v>38260</v>
      </c>
      <c r="X3" s="5">
        <v>49.2</v>
      </c>
      <c r="Y3" s="8">
        <f ca="1">_xll.BDH(Z2,"PX_LAST","2000-01-01",TODAY()-1,"cols=2;rows=297")</f>
        <v>36556</v>
      </c>
      <c r="Z3" s="5">
        <v>11.3</v>
      </c>
      <c r="AA3" s="8">
        <f ca="1">_xll.BDH(AB2,"PX_LAST","2000-01-01",TODAY()-1,"cols=2;rows=297")</f>
        <v>36556</v>
      </c>
      <c r="AB3" s="5">
        <v>10</v>
      </c>
      <c r="AC3" s="8">
        <f ca="1">_xll.BDH(AD2,"PX_LAST","2000-01-01",TODAY()-1,"cols=2;rows=166")</f>
        <v>40543</v>
      </c>
      <c r="AD3" s="5">
        <v>5</v>
      </c>
      <c r="AE3" s="8">
        <f ca="1">_xll.BDH(AF2,"PX_LAST","2000-01-01",TODAY()-1,"cols=2;rows=297")</f>
        <v>36556</v>
      </c>
      <c r="AF3" s="5">
        <v>112</v>
      </c>
      <c r="AG3" s="8">
        <f ca="1">_xll.BDH(AH2,"PX_LAST","2000-01-01",TODAY()-1,"cols=2;rows=297")</f>
        <v>36556</v>
      </c>
      <c r="AH3" s="5">
        <v>144.69999999999999</v>
      </c>
      <c r="AI3" s="8">
        <f ca="1">_xll.BDH(AJ2,"PX_LAST","2000-01-01",TODAY()-1,"cols=2;rows=297")</f>
        <v>36556</v>
      </c>
      <c r="AJ3" s="5">
        <v>103.4</v>
      </c>
      <c r="AK3" s="8">
        <f ca="1">_xll.BDH(AL2,"PX_LAST","2000-01-01",TODAY()-1,"cols=2;rows=297")</f>
        <v>36556</v>
      </c>
      <c r="AL3" s="5">
        <v>228</v>
      </c>
      <c r="AM3" s="8">
        <f ca="1">_xll.BDH(AN2,"PX_LAST","2000-01-01",TODAY()-1,"cols=2;rows=297")</f>
        <v>36556</v>
      </c>
      <c r="AN3" s="5">
        <v>129003</v>
      </c>
      <c r="AO3" s="8">
        <f ca="1">_xll.BDH(AP2,"PX_LAST","2000-01-01",TODAY()-1,"cols=2;rows=176")</f>
        <v>40237</v>
      </c>
      <c r="AP3" s="5">
        <v>-45</v>
      </c>
      <c r="AQ3" s="8">
        <f ca="1">_xll.BDH(AR2,"PX_LAST","2000-01-01",TODAY()-1,"cols=2;rows=297")</f>
        <v>36556</v>
      </c>
      <c r="AR3" s="5">
        <v>4</v>
      </c>
      <c r="AS3" s="8">
        <f ca="1">_xll.BDH(AT2,"PX_LAST","2000-01-01",TODAY()-1,"cols=2;rows=223")</f>
        <v>38807</v>
      </c>
      <c r="AT3" s="5">
        <v>34.200000000000003</v>
      </c>
      <c r="AU3" s="8">
        <f ca="1">_xll.BDH(AV2,"PX_LAST","2000-01-01",TODAY()-1,"cols=2;rows=296")</f>
        <v>36556</v>
      </c>
      <c r="AV3" s="5">
        <v>-0.6</v>
      </c>
      <c r="AW3" s="8">
        <f ca="1">_xll.BDH(AX2,"PX_LAST","2000-01-01",TODAY()-1,"cols=2;rows=297")</f>
        <v>36556</v>
      </c>
      <c r="AX3" s="5">
        <v>0</v>
      </c>
      <c r="AY3" s="8">
        <f ca="1">_xll.BDH(AZ2,"PX_LAST","2000-01-01",TODAY()-1,"cols=2;rows=297")</f>
        <v>36556</v>
      </c>
      <c r="AZ3" s="5">
        <v>-0.08</v>
      </c>
      <c r="BA3" s="8">
        <f ca="1">_xll.BDH(BB2,"PX_LAST","2000-01-01",TODAY()-1,"cols=2;rows=296")</f>
        <v>36556</v>
      </c>
      <c r="BB3" s="5">
        <v>8925</v>
      </c>
      <c r="BC3" s="8">
        <f ca="1">_xll.BDH(BD2,"PX_LAST","2000-01-01",TODAY()-1,"cols=2;rows=296")</f>
        <v>36556</v>
      </c>
      <c r="BD3" s="5">
        <v>9</v>
      </c>
      <c r="BE3" s="8">
        <f ca="1">_xll.BDH(BF2,"PX_LAST","2000-01-01",TODAY()-1,"cols=2;rows=297")</f>
        <v>36556</v>
      </c>
      <c r="BF3" s="5">
        <v>18.3</v>
      </c>
      <c r="BG3" s="8">
        <f ca="1">_xll.BDH(BH2,"PX_LAST","2000-01-01",TODAY()-1,"cols=2;rows=297")</f>
        <v>36556</v>
      </c>
      <c r="BH3" s="5">
        <v>18.114000000000001</v>
      </c>
      <c r="BI3" s="8">
        <f ca="1">_xll.BDH(BJ2,"PX_LAST","2000-01-01",TODAY()-1,"cols=2;rows=297")</f>
        <v>36556</v>
      </c>
      <c r="BJ3" s="5">
        <v>8.6</v>
      </c>
      <c r="BK3" s="8">
        <f ca="1">_xll.BDH(BL2,"PX_LAST","2000-01-01",TODAY()-1,"cols=2;rows=297")</f>
        <v>36556</v>
      </c>
      <c r="BL3" s="5">
        <v>-0.7</v>
      </c>
      <c r="BM3" s="8">
        <f ca="1">_xll.BDH(BN2,"PX_LAST","2000-01-01",TODAY()-1,"cols=2;rows=296")</f>
        <v>36556</v>
      </c>
      <c r="BN3" s="5">
        <v>12.59</v>
      </c>
      <c r="BO3" s="8">
        <f ca="1">_xll.BDH(BP2,"PX_LAST","2000-01-01",TODAY()-1,"cols=2;rows=296")</f>
        <v>36556</v>
      </c>
      <c r="BP3" s="5">
        <v>0.9</v>
      </c>
      <c r="BQ3" s="8">
        <f ca="1">_xll.BDH(BR2,"PX_LAST","2000-01-01",TODAY()-1,"cols=2;rows=297")</f>
        <v>36556</v>
      </c>
      <c r="BR3" s="5">
        <v>1636</v>
      </c>
      <c r="BS3" s="8">
        <f ca="1">_xll.BDH(BT2,"PX_LAST","2000-01-01",TODAY()-1,"cols=2;rows=297")</f>
        <v>36556</v>
      </c>
      <c r="BT3" s="5">
        <v>1727</v>
      </c>
      <c r="BU3" s="8">
        <f ca="1">_xll.BDH(BV2,"PX_LAST","2000-01-01",TODAY()-1,"cols=2;rows=296")</f>
        <v>36556</v>
      </c>
      <c r="BV3" s="5">
        <v>2.95</v>
      </c>
      <c r="BW3" s="8">
        <f ca="1">_xll.BDH(BX2,"PX_LAST","2000-01-01",TODAY()-1,"cols=2;rows=296")</f>
        <v>36556</v>
      </c>
      <c r="BX3" s="5">
        <v>873</v>
      </c>
      <c r="BY3" s="8">
        <f ca="1">_xll.BDH(BZ2,"PX_LAST","2000-01-01",TODAY()-1,"cols=2;rows=296")</f>
        <v>36556</v>
      </c>
      <c r="BZ3" s="5">
        <v>9.6</v>
      </c>
      <c r="CA3" s="8">
        <f ca="1">_xll.BDH(CB2,"PX_LAST","2000-01-01",TODAY()-1,"cols=2;rows=296")</f>
        <v>36556</v>
      </c>
      <c r="CB3" s="5">
        <v>19.899999999999999</v>
      </c>
      <c r="CC3" s="8">
        <f ca="1">_xll.BDH(CD2,"PX_LAST","2000-01-01",TODAY()-1,"cols=2;rows=296")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_xll.BDH(CH2,"PX_LAST","2000-01-01",TODAY()-1,"cols=2;rows=296")</f>
        <v>36556</v>
      </c>
      <c r="CH3" s="5">
        <v>1.9</v>
      </c>
      <c r="CI3" s="8">
        <f ca="1">_xll.BDH(CJ2,"PX_LAST","2000-01-01",TODAY()-1,"cols=2;rows=296")</f>
        <v>36556</v>
      </c>
      <c r="CJ3" s="5">
        <v>2.6</v>
      </c>
      <c r="CK3" s="8">
        <f ca="1">_xll.BDH(CL2,"PX_LAST","2000-01-01",TODAY()-1,"cols=2;rows=298")</f>
        <v>36528</v>
      </c>
      <c r="CL3" s="5">
        <v>4.79</v>
      </c>
      <c r="CM3" s="8">
        <f ca="1">_xll.BDH(CN2,"PX_LAST","2000-01-01",TODAY()-1,"cols=2;rows=297")</f>
        <v>36556</v>
      </c>
      <c r="CN3" s="5">
        <v>0.3</v>
      </c>
      <c r="CO3" s="8">
        <f ca="1">_xll.BDH(CP2,"PX_LAST","2000-01-01",TODAY()-1,"cols=2;rows=297")</f>
        <v>36556</v>
      </c>
      <c r="CP3" s="5">
        <v>0.3</v>
      </c>
      <c r="CQ3" s="8">
        <f ca="1">_xll.BDH(CR2,"PX_LAST","2000-01-01",TODAY()-1,"cols=2;rows=297")</f>
        <v>36556</v>
      </c>
      <c r="CR3" s="5">
        <v>2.7</v>
      </c>
      <c r="CS3" s="8">
        <f ca="1">_xll.BDH(CT2,"PX_LAST","2000-01-01",TODAY()-1,"cols=2;rows=297")</f>
        <v>36556</v>
      </c>
      <c r="CT3" s="5">
        <v>2</v>
      </c>
      <c r="CU3" s="8">
        <f ca="1">_xll.BDH(CV2,"PX_LAST","2000-01-01",TODAY()-1,"cols=2;rows=296")</f>
        <v>36556</v>
      </c>
      <c r="CV3" s="5">
        <v>1.53867</v>
      </c>
      <c r="CW3" s="8">
        <f ca="1">_xll.BDH(CX2,"PX_LAST","2000-01-01",TODAY()-1,"cols=2;rows=167")</f>
        <v>40512</v>
      </c>
      <c r="CX3" s="5">
        <v>2.6</v>
      </c>
      <c r="CY3" s="8">
        <f ca="1">_xll.BDH(CZ2,"PX_LAST","2000-01-01",TODAY()-1,"cols=2;rows=178")</f>
        <v>40178</v>
      </c>
      <c r="CZ3" s="5">
        <v>0.1</v>
      </c>
      <c r="DA3" s="8">
        <f ca="1">_xll.BDH(DB2,"PX_LAST","2000-01-01",TODAY()-1,"cols=2;rows=296")</f>
        <v>36556</v>
      </c>
      <c r="DB3" s="5">
        <v>1.2</v>
      </c>
      <c r="DC3" s="8">
        <f ca="1">_xll.BDH(DD2,"PX_LAST","2000-01-01",TODAY()-1,"cols=2;rows=296")</f>
        <v>36556</v>
      </c>
      <c r="DD3" s="5">
        <v>3.8</v>
      </c>
      <c r="DE3" s="8">
        <f ca="1">_xll.BDH(DF2,"PX_LAST","2000-01-01",TODAY()-1,"cols=2;rows=296")</f>
        <v>36556</v>
      </c>
      <c r="DF3" s="5">
        <v>0</v>
      </c>
      <c r="DG3" s="8">
        <f ca="1">_xll.BDH(DH2,"PX_LAST","2000-01-01",TODAY()-1,"cols=2;rows=296")</f>
        <v>36556</v>
      </c>
      <c r="DH3" s="5">
        <v>7.7</v>
      </c>
      <c r="DI3" s="8">
        <f ca="1">_xll.BDH(DJ2,"PX_LAST","2000-01-01",TODAY()-1,"cols=2;rows=296")</f>
        <v>36556</v>
      </c>
      <c r="DJ3" s="5">
        <v>5.4</v>
      </c>
      <c r="DK3" s="8">
        <f ca="1">_xll.BDH(DL2,"PX_LAST","2000-01-01",TODAY()-1,"cols=2;rows=296")</f>
        <v>36556</v>
      </c>
      <c r="DL3" s="5">
        <v>4.5</v>
      </c>
      <c r="DM3" s="8">
        <f ca="1">_xll.BDH(DN2,"PX_LAST","2000-01-01",TODAY()-1,"cols=2;rows=297")</f>
        <v>36556</v>
      </c>
      <c r="DN3" s="5">
        <v>4.9000000000000004</v>
      </c>
      <c r="DO3" s="8">
        <f ca="1">_xll.BDH(DP2,"PX_LAST","2000-01-01",TODAY()-1,"cols=2;rows=211")</f>
        <v>39172</v>
      </c>
      <c r="DP3" s="5">
        <v>3.4</v>
      </c>
      <c r="DQ3" s="8">
        <f ca="1">_xll.BDH(DR2,"PX_LAST","2000-01-01",TODAY()-1,"cols=2;rows=235")</f>
        <v>38383</v>
      </c>
      <c r="DR3" s="5">
        <v>9.1999999999999993</v>
      </c>
      <c r="DS3" s="8">
        <f ca="1">_xll.BDH(DT2,"PX_LAST","2000-01-01",TODAY()-1,"cols=2;rows=297")</f>
        <v>36556</v>
      </c>
      <c r="DT3" s="5">
        <v>24.05</v>
      </c>
      <c r="DU3" s="8">
        <f ca="1">_xll.BDH(DV2,"PX_LAST","2000-01-01",TODAY()-1,"cols=2;rows=296")</f>
        <v>36556</v>
      </c>
      <c r="DV3" s="5">
        <v>6</v>
      </c>
      <c r="DW3" s="8">
        <f ca="1">_xll.BDH(DX2,"PX_LAST","2000-01-01",TODAY()-1,"cols=2;rows=296")</f>
        <v>36556</v>
      </c>
      <c r="DX3" s="5">
        <v>2.2000000000000002</v>
      </c>
      <c r="DY3" s="8">
        <f ca="1">_xll.BDH(DZ2,"PX_LAST","2000-01-01",TODAY()-1,"cols=2;rows=296")</f>
        <v>36556</v>
      </c>
      <c r="DZ3" s="5">
        <v>89</v>
      </c>
      <c r="EA3" s="8">
        <f ca="1">_xll.BDH(EB2,"PX_LAST","2000-01-01",TODAY()-1,"cols=2;rows=297")</f>
        <v>36556</v>
      </c>
      <c r="EB3" s="5">
        <v>101.373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44530</v>
      </c>
      <c r="J4" s="5">
        <v>58.3</v>
      </c>
      <c r="K4" s="8">
        <v>44530</v>
      </c>
      <c r="L4" s="5">
        <v>57.2</v>
      </c>
      <c r="M4" s="8">
        <v>44530</v>
      </c>
      <c r="N4" s="5">
        <v>58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5.7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101.30710000000001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44561</v>
      </c>
      <c r="J5" s="5">
        <v>57.7</v>
      </c>
      <c r="K5" s="8">
        <v>44561</v>
      </c>
      <c r="L5" s="5">
        <v>57</v>
      </c>
      <c r="M5" s="8">
        <v>44561</v>
      </c>
      <c r="N5" s="5">
        <v>57.6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4.5999999999999996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101.2101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44592</v>
      </c>
      <c r="J6" s="5">
        <v>55.5</v>
      </c>
      <c r="K6" s="8">
        <v>44592</v>
      </c>
      <c r="L6" s="5">
        <v>51.1</v>
      </c>
      <c r="M6" s="8">
        <v>44592</v>
      </c>
      <c r="N6" s="5">
        <v>51.2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6.8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101.0907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44620</v>
      </c>
      <c r="J7" s="5">
        <v>57.3</v>
      </c>
      <c r="K7" s="8">
        <v>44620</v>
      </c>
      <c r="L7" s="5">
        <v>55.9</v>
      </c>
      <c r="M7" s="8">
        <v>44620</v>
      </c>
      <c r="N7" s="5">
        <v>56.5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100.9435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44651</v>
      </c>
      <c r="J8" s="5">
        <v>58.8</v>
      </c>
      <c r="K8" s="8">
        <v>44651</v>
      </c>
      <c r="L8" s="5">
        <v>57.7</v>
      </c>
      <c r="M8" s="8">
        <v>44651</v>
      </c>
      <c r="N8" s="5">
        <v>58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2.75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100.77760000000001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44681</v>
      </c>
      <c r="J9" s="5">
        <v>59.2</v>
      </c>
      <c r="K9" s="8">
        <v>44681</v>
      </c>
      <c r="L9" s="5">
        <v>56</v>
      </c>
      <c r="M9" s="8">
        <v>44681</v>
      </c>
      <c r="N9" s="5">
        <v>55.6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2.46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100.5936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44712</v>
      </c>
      <c r="J10" s="5">
        <v>57</v>
      </c>
      <c r="K10" s="8">
        <v>44712</v>
      </c>
      <c r="L10" s="5">
        <v>53.6</v>
      </c>
      <c r="M10" s="8">
        <v>44712</v>
      </c>
      <c r="N10" s="5">
        <v>53.4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17.100000000000001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2.86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5.8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100.3771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44742</v>
      </c>
      <c r="J11" s="5">
        <v>52.7</v>
      </c>
      <c r="K11" s="8">
        <v>44742</v>
      </c>
      <c r="L11" s="5">
        <v>52.3</v>
      </c>
      <c r="M11" s="8">
        <v>44742</v>
      </c>
      <c r="N11" s="5">
        <v>52.7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100.12520000000001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44773</v>
      </c>
      <c r="J12" s="5">
        <v>52.2</v>
      </c>
      <c r="K12" s="8">
        <v>44773</v>
      </c>
      <c r="L12" s="5">
        <v>47.7</v>
      </c>
      <c r="M12" s="8">
        <v>44773</v>
      </c>
      <c r="N12" s="5">
        <v>47.3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2.52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99.821399999999997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44804</v>
      </c>
      <c r="J13" s="5">
        <v>51.5</v>
      </c>
      <c r="K13" s="8">
        <v>44804</v>
      </c>
      <c r="L13" s="5">
        <v>44.6</v>
      </c>
      <c r="M13" s="8">
        <v>44804</v>
      </c>
      <c r="N13" s="5">
        <v>43.7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1.24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99.475800000000007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44834</v>
      </c>
      <c r="J14" s="5">
        <v>52</v>
      </c>
      <c r="K14" s="8">
        <v>44834</v>
      </c>
      <c r="L14" s="5">
        <v>49.5</v>
      </c>
      <c r="M14" s="8">
        <v>44834</v>
      </c>
      <c r="N14" s="5">
        <v>49.3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99.103800000000007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44865</v>
      </c>
      <c r="J15" s="5">
        <v>50.4</v>
      </c>
      <c r="K15" s="8">
        <v>44865</v>
      </c>
      <c r="L15" s="5">
        <v>48.2</v>
      </c>
      <c r="M15" s="8">
        <v>44865</v>
      </c>
      <c r="N15" s="5">
        <v>47.8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-0.69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6.6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98.764700000000005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44895</v>
      </c>
      <c r="J16" s="5">
        <v>47.7</v>
      </c>
      <c r="K16" s="8">
        <v>44895</v>
      </c>
      <c r="L16" s="5">
        <v>46.4</v>
      </c>
      <c r="M16" s="8">
        <v>44895</v>
      </c>
      <c r="N16" s="5">
        <v>46.2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-0.65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98.504900000000006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44926</v>
      </c>
      <c r="J17" s="5">
        <v>46.2</v>
      </c>
      <c r="K17" s="8">
        <v>44926</v>
      </c>
      <c r="L17" s="5">
        <v>45</v>
      </c>
      <c r="M17" s="8">
        <v>44926</v>
      </c>
      <c r="N17" s="5">
        <v>44.7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-20.5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-1.1100000000000001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98.337199999999996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44957</v>
      </c>
      <c r="J18" s="5">
        <v>46.9</v>
      </c>
      <c r="K18" s="8">
        <v>44957</v>
      </c>
      <c r="L18" s="5">
        <v>46.8</v>
      </c>
      <c r="M18" s="8">
        <v>44957</v>
      </c>
      <c r="N18" s="5">
        <v>46.8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-10.7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-0.92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98.253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44985</v>
      </c>
      <c r="J19" s="5">
        <v>47.3</v>
      </c>
      <c r="K19" s="8">
        <v>44985</v>
      </c>
      <c r="L19" s="5">
        <v>50.1</v>
      </c>
      <c r="M19" s="8">
        <v>44985</v>
      </c>
      <c r="N19" s="5">
        <v>50.6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-0.78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98.227099999999993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45016</v>
      </c>
      <c r="J20" s="5">
        <v>49.2</v>
      </c>
      <c r="K20" s="8">
        <v>45016</v>
      </c>
      <c r="L20" s="5">
        <v>52.3</v>
      </c>
      <c r="M20" s="8">
        <v>45016</v>
      </c>
      <c r="N20" s="5">
        <v>52.6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-0.44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8.4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98.204599999999999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45046</v>
      </c>
      <c r="J21" s="5">
        <v>50.2</v>
      </c>
      <c r="K21" s="8">
        <v>45046</v>
      </c>
      <c r="L21" s="5">
        <v>53.4</v>
      </c>
      <c r="M21" s="8">
        <v>45046</v>
      </c>
      <c r="N21" s="5">
        <v>53.6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-0.42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98.160700000000006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45077</v>
      </c>
      <c r="J22" s="5">
        <v>48.4</v>
      </c>
      <c r="K22" s="8">
        <v>45077</v>
      </c>
      <c r="L22" s="5">
        <v>54.3</v>
      </c>
      <c r="M22" s="8">
        <v>45077</v>
      </c>
      <c r="N22" s="5">
        <v>54.9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-0.09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8.6999999999999993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98.098399999999998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45107</v>
      </c>
      <c r="J23" s="5">
        <v>46.3</v>
      </c>
      <c r="K23" s="8">
        <v>45107</v>
      </c>
      <c r="L23" s="5">
        <v>53.2</v>
      </c>
      <c r="M23" s="8">
        <v>45107</v>
      </c>
      <c r="N23" s="5">
        <v>54.4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10.199999999999999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98.058199999999999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45138</v>
      </c>
      <c r="J24" s="5">
        <v>49</v>
      </c>
      <c r="K24" s="8">
        <v>45138</v>
      </c>
      <c r="L24" s="5">
        <v>52</v>
      </c>
      <c r="M24" s="8">
        <v>45138</v>
      </c>
      <c r="N24" s="5">
        <v>52.3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-1.99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98.110100000000003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45169</v>
      </c>
      <c r="J25" s="5">
        <v>47.9</v>
      </c>
      <c r="K25" s="8">
        <v>45169</v>
      </c>
      <c r="L25" s="5">
        <v>50.2</v>
      </c>
      <c r="M25" s="8">
        <v>45169</v>
      </c>
      <c r="N25" s="5">
        <v>50.5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-0.48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98.280100000000004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45199</v>
      </c>
      <c r="J26" s="5">
        <v>49.8</v>
      </c>
      <c r="K26" s="8">
        <v>45199</v>
      </c>
      <c r="L26" s="5">
        <v>50.2</v>
      </c>
      <c r="M26" s="8">
        <v>45199</v>
      </c>
      <c r="N26" s="5">
        <v>50.1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0.98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10.3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98.546999999999997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45230</v>
      </c>
      <c r="J27" s="5">
        <v>50</v>
      </c>
      <c r="K27" s="8">
        <v>45230</v>
      </c>
      <c r="L27" s="5">
        <v>50.7</v>
      </c>
      <c r="M27" s="8">
        <v>45230</v>
      </c>
      <c r="N27" s="5">
        <v>50.6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2.3199999999999998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98.856099999999998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45260</v>
      </c>
      <c r="J28" s="5">
        <v>49.4</v>
      </c>
      <c r="K28" s="8">
        <v>45260</v>
      </c>
      <c r="L28" s="5">
        <v>50.7</v>
      </c>
      <c r="M28" s="8">
        <v>45260</v>
      </c>
      <c r="N28" s="5">
        <v>50.8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11.1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99.149299999999997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45291</v>
      </c>
      <c r="J29" s="5">
        <v>47.9</v>
      </c>
      <c r="K29" s="8">
        <v>45291</v>
      </c>
      <c r="L29" s="5">
        <v>50.9</v>
      </c>
      <c r="M29" s="8">
        <v>45291</v>
      </c>
      <c r="N29" s="5">
        <v>51.4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12.2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8.3000000000000007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99.370099999999994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45322</v>
      </c>
      <c r="J30" s="5">
        <v>50.7</v>
      </c>
      <c r="K30" s="8">
        <v>45322</v>
      </c>
      <c r="L30" s="5">
        <v>52</v>
      </c>
      <c r="M30" s="8">
        <v>45322</v>
      </c>
      <c r="N30" s="5">
        <v>52.5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99.462299999999999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45351</v>
      </c>
      <c r="J31" s="5">
        <v>52.2</v>
      </c>
      <c r="K31" s="8">
        <v>45351</v>
      </c>
      <c r="L31" s="5">
        <v>52.5</v>
      </c>
      <c r="M31" s="8">
        <v>45351</v>
      </c>
      <c r="N31" s="5">
        <v>52.3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99.406000000000006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45382</v>
      </c>
      <c r="J32" s="5">
        <v>51.9</v>
      </c>
      <c r="K32" s="8">
        <v>45382</v>
      </c>
      <c r="L32" s="5">
        <v>52.1</v>
      </c>
      <c r="M32" s="8">
        <v>45382</v>
      </c>
      <c r="N32" s="5">
        <v>51.7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45412</v>
      </c>
      <c r="J33" s="5">
        <v>50</v>
      </c>
      <c r="K33" s="8">
        <v>45412</v>
      </c>
      <c r="L33" s="5">
        <v>51.3</v>
      </c>
      <c r="M33" s="8">
        <v>45412</v>
      </c>
      <c r="N33" s="5">
        <v>51.3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98.927000000000007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45443</v>
      </c>
      <c r="J34" s="5">
        <v>51.3</v>
      </c>
      <c r="K34" s="8">
        <v>45443</v>
      </c>
      <c r="L34" s="5">
        <v>54.5</v>
      </c>
      <c r="M34" s="8">
        <v>45443</v>
      </c>
      <c r="N34" s="5">
        <v>54.8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98.624600000000001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45473</v>
      </c>
      <c r="J35" s="5">
        <v>51.6</v>
      </c>
      <c r="K35" s="8">
        <v>45473</v>
      </c>
      <c r="L35" s="5">
        <v>54.8</v>
      </c>
      <c r="M35" s="8">
        <v>45473</v>
      </c>
      <c r="N35" s="5">
        <v>55.3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4.4000000000000004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1.76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5.8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98.343900000000005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45504</v>
      </c>
      <c r="J36" s="5">
        <v>49.6</v>
      </c>
      <c r="K36" s="8">
        <v>45504</v>
      </c>
      <c r="L36" s="5">
        <v>54.3</v>
      </c>
      <c r="M36" s="8">
        <v>45504</v>
      </c>
      <c r="N36" s="5">
        <v>55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0.49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98.122699999999995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45535</v>
      </c>
      <c r="J37" s="5">
        <v>47.9</v>
      </c>
      <c r="K37" s="8">
        <v>45535</v>
      </c>
      <c r="L37" s="5">
        <v>54.6</v>
      </c>
      <c r="M37" s="8">
        <v>45535</v>
      </c>
      <c r="N37" s="5">
        <v>55.7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97.976299999999995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45565</v>
      </c>
      <c r="J38" s="5">
        <v>47.3</v>
      </c>
      <c r="K38" s="8">
        <v>45565</v>
      </c>
      <c r="L38" s="5">
        <v>54</v>
      </c>
      <c r="M38" s="8">
        <v>45565</v>
      </c>
      <c r="N38" s="5">
        <v>55.2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1.5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97.877700000000004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97.805300000000003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-0.24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97.769800000000004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0.62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97.803600000000003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-6.6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0.71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97.934299999999993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2.2799999999999998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98.1571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98.445400000000006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4.3099999999999996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98.784899999999993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20.3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99.164299999999997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21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3.26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99.5715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28.1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4.8600000000000003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99.984499999999997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26.9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4.99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100.3698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100.6935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4.1900000000000004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4.7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100.938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28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101.0847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5.61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101.15009999999999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32.200000000000003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101.14870000000001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29.1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5.0599999999999996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101.102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101.0201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100.9096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25.1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3.81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100.78740000000001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19.7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3.86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100.6807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26.8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100.6083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19.2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100.57850000000001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100.5645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13.3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100.5299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21.3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100.4679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3.16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100.3897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25.3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4.3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100.3318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3.3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100.32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3.8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100.3524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3.86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100.4042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11.3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100.47880000000001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100.5889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3.81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4.2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100.7444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100.9298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101.1053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5.0599999999999996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101.2402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3.91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101.3252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3.71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101.35429999999999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3.02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101.3244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2.5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101.26009999999999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2.56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101.2007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5.3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101.1658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2.15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101.17700000000001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3.25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5.0999999999999996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101.2406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2.5099999999999998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5.3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101.33629999999999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5.6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101.4507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3.63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5.8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101.5742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1.99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5.7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101.69459999999999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2.72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101.81270000000001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2.71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101.93519999999999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1.69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6.3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102.0515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2.56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6.4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102.1399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6.3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102.1861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1.79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6.1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102.1735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1.23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102.0993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1.52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101.99120000000001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1.58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101.87009999999999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6.6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1.46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101.7415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0.42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101.6174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101.48820000000001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-20.2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6.5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101.34180000000001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-14.9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6.9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101.1802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7.0000000000000007E-2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100.9782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6.4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100.7016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-1.22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6.2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100.3112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-1.62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6.4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99.772199999999998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-1.1499999999999999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5.5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99.070300000000003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-3.67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98.220600000000005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-37.799999999999997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-6.35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97.286600000000007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-10.26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96.392200000000003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-10.91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95.639200000000002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-9.2799999999999994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10.199999999999999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95.092399999999998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-39.299999999999997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-8.6300000000000008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94.789500000000004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-34.700000000000003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-8.69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94.747799999999998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94.956900000000005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-1.32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9.3000000000000007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95.347700000000003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95.848600000000005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1.85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96.3964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8.8000000000000007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2.4900000000000002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96.950100000000006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15.1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7.4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97.48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12.7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2.66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97.970500000000001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3.72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98.421300000000002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2.33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98.835499999999996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2.61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2.2000000000000002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99.192800000000005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13.9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99.457700000000003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4.6100000000000003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99.634299999999996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5.41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1.9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99.705600000000004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3.88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99.682000000000002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14.9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2.71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99.603700000000003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1.76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99.536299999999997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2.0499999999999998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99.530299999999997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99.597999999999999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3.03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99.727000000000004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3.2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99.908199999999994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4.63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100.10169999999999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3.89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100.2663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28.9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3.44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100.3665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36.4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100.366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3.01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5.5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100.2619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1.86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100.0658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2.2999999999999998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6.3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99.800299999999993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2.56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99.514799999999994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-19.5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1.76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9.6999999999999993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99.272800000000004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-10.7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1.93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99.144000000000005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3.09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9.3000000000000007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99.159800000000004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99.301199999999994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3.95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9.8000000000000007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99.516499999999994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4.71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10.3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99.732500000000002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10.1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99.884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3.67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9.9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99.943399999999997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5.7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2.74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9.8000000000000007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99.914299999999997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2.76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9.4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99.820300000000003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-12.5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9.3000000000000007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99.702100000000002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1.17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7.9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99.610799999999998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1.26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6.5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99.573499999999996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2.69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7.1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99.604900000000001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1.86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99.679000000000002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1.95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99.777799999999999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2.62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8.3000000000000007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99.902600000000007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2.63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100.04730000000001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-5.4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3.51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100.1953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2.1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2.08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100.32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1.71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100.4361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2.98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100.5506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2.68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100.6404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2.38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100.69410000000001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8.1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3.12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6.5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100.72450000000001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20.5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2.7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2.2999999999999998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100.7372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1.48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1.9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6.8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100.74169999999999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4.5999999999999996</v>
      </c>
      <c r="AA169" s="8">
        <v>41608</v>
      </c>
      <c r="AB169" s="5">
        <v>10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3.7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1.8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100.7466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3.8</v>
      </c>
      <c r="AA170" s="8">
        <v>41639</v>
      </c>
      <c r="AB170" s="5">
        <v>13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2.48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100.74039999999999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15.3</v>
      </c>
      <c r="AA171" s="8">
        <v>41670</v>
      </c>
      <c r="AB171" s="5">
        <v>6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2.46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100.7289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2.4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1.97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6.4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100.74679999999999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12.5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3.94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6.2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100.79430000000001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17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4.01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100.85209999999999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18.399999999999999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4.0199999999999996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6.6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100.9021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3.96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100.9372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103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3.63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0.3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100.95310000000001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22.7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O178" s="8">
        <v>45565</v>
      </c>
      <c r="AP178" s="5">
        <v>143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6.3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100.9529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21.7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3.75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0.2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6.1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100.94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4.09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100.9101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35.6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3.54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100.8625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21.6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3.95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6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100.7921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13.2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2.57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100.7003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11.3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1.73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6.3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100.5936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7.2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2.0499999999999998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100.4836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9.6999999999999993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2.64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100.3742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5.8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2.14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100.2586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8.1999999999999993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2.2000000000000002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100.1318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2.92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99.971800000000002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2.42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99.789299999999997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-3.7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1.58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99.612700000000004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1.6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99.466899999999995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-3.5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1.1200000000000001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99.344700000000003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-9.1999999999999993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1.62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99.240399999999994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-4.5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1.51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99.157300000000006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-4.8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1.18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99.101699999999994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8.3000000000000007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1.68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99.084299999999999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-1.7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1.85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99.085800000000006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-5.5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1.26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99.090299999999999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4.3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2.14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99.091700000000003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1.5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2.21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99.108699999999999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1.25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7.2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99.153999999999996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12.3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2.3199999999999998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99.242199999999997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10.9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2.25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99.368799999999993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10.4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2.94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99.517799999999994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22.3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4.18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7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99.668899999999994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24.1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4.26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99.7911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42.2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4.1500000000000004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6.4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99.871499999999997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29.7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6.4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99.910300000000007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22.1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3.14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6.2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99.923000000000002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33.799999999999997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3.04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6.1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99.929900000000004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3.05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3.9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5.7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99.946799999999996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3.01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4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5.7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99.98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3.13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100.0544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24.2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3.86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100.1614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27.5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4.63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100.289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5.19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100.4194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28.8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4.01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4.8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100.54819999999999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21.5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3.28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100.6758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33.4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4.9000000000000004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100.79089999999999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20.2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3.77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100.8613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23.2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3.27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3.7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100.8811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31.9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4.6100000000000003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100.86190000000001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22.2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3.95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100.81310000000001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24.7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34.200000000000003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4.08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3.8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100.7372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3.86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3.7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100.63549999999999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21.7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3.57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3.6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100.4924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20.2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100.3034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13.2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2.88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100.08580000000001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10.1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1.69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3.6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99.862200000000001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12.6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2.19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99.654600000000002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2.2000000000000002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2.65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99.479900000000001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10.5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2.99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99.337299999999999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9.1999999999999993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2.46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3.9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99.205100000000002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2.5299999999999998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99.082800000000006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2.2999999999999998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2.29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98.976500000000001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21.6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2.2999999999999998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98.891999999999996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11.1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2.44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98.838099999999997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13.2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1.96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98.8399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5.9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1.1599999999999999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98.8934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10.9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2.06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98.975499999999997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1.3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1.92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99.054199999999994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W243" s="8">
        <v>45565</v>
      </c>
      <c r="X243" s="5">
        <v>11.5</v>
      </c>
      <c r="Y243" s="8">
        <v>43861</v>
      </c>
      <c r="Z243" s="5">
        <v>14.3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152113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3.08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99.091099999999997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Y244" s="8">
        <v>43890</v>
      </c>
      <c r="Z244" s="5">
        <v>39.1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152036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3.34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99.055300000000003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Y245" s="8">
        <v>43921</v>
      </c>
      <c r="Z245" s="5">
        <v>-17.600000000000001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147189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-34.82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97.665499999999994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U246" s="8">
        <v>45565</v>
      </c>
      <c r="V246" s="5">
        <v>-9</v>
      </c>
      <c r="Y246" s="8">
        <v>43951</v>
      </c>
      <c r="Z246" s="5">
        <v>-58.4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121365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-75.180000000000007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16.899999999999999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92.768900000000002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Y247" s="8">
        <v>43982</v>
      </c>
      <c r="Z247" s="5">
        <v>-43.3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126857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10.34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94.309600000000003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Y248" s="8">
        <v>44012</v>
      </c>
      <c r="Z248" s="5">
        <v>28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134557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24.27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96.126499999999993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13.77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97.725899999999996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14.8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139851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11.76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98.435599999999994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16.3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139685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8.25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23.8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98.735500000000002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31.3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142118</v>
      </c>
      <c r="AQ252" s="8">
        <v>44135</v>
      </c>
      <c r="AR252" s="5">
        <v>6.8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8.27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23.7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99.104900000000001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28.4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141725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3.39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24.3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99.507300000000001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9.6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141334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3.04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99.929299999999998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27.1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141701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7.01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100.3083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31.9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141839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-1.93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100.6841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142820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14.59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101.0076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48.9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143198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4.9400000000000004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18.5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101.27209999999999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32.6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143811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5.7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101.34310000000001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31.5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144595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6.15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101.3439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144916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6.85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101.294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16.5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145047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3.88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13.5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101.2242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32.4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145659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3.64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101.16759999999999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22.7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146247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6.09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101.1307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40.6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147635</v>
      </c>
      <c r="AQ265" s="8">
        <v>44530</v>
      </c>
      <c r="AR265" s="5">
        <v>4.0999999999999996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7.17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12.5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101.10080000000001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13.8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148139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5.97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12.6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101.05240000000001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19.899999999999999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148438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2.7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11.6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100.9676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19.100000000000001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149918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3.88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100.837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23.3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150557</v>
      </c>
      <c r="AQ269" s="8">
        <v>44651</v>
      </c>
      <c r="AR269" s="5">
        <v>3.6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4.0599999999999996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11.3</v>
      </c>
      <c r="DY269" s="8">
        <v>44651</v>
      </c>
      <c r="DZ269" s="5">
        <v>117.8</v>
      </c>
      <c r="EA269" s="8">
        <v>44651</v>
      </c>
      <c r="EB269" s="5">
        <v>100.64449999999999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16.899999999999999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150583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3.78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100.3897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3.5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150655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1.4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100.0797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-2.7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150900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-0.02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99.761799999999994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-7.4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151320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1.0900000000000001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5.4</v>
      </c>
      <c r="DY273" s="8">
        <v>44773</v>
      </c>
      <c r="DZ273" s="5">
        <v>114.9</v>
      </c>
      <c r="EA273" s="8">
        <v>44773</v>
      </c>
      <c r="EB273" s="5">
        <v>99.489699999999999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2.7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151875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1.22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99.280199999999994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-7.8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151922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2.1800000000000002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2.7</v>
      </c>
      <c r="DW275" s="8">
        <v>44834</v>
      </c>
      <c r="DX275" s="5">
        <v>2.2000000000000002</v>
      </c>
      <c r="DY275" s="8">
        <v>44834</v>
      </c>
      <c r="DZ275" s="5">
        <v>113.9</v>
      </c>
      <c r="EA275" s="8">
        <v>44834</v>
      </c>
      <c r="EB275" s="5">
        <v>99.118700000000004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-9.9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151290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1.01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1.5</v>
      </c>
      <c r="DW276" s="8">
        <v>44865</v>
      </c>
      <c r="DX276" s="5">
        <v>0.4</v>
      </c>
      <c r="DY276" s="8">
        <v>44865</v>
      </c>
      <c r="DZ276" s="5">
        <v>112.9</v>
      </c>
      <c r="EA276" s="8">
        <v>44865</v>
      </c>
      <c r="EB276" s="5">
        <v>98.995199999999997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-17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151338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-0.74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0.4</v>
      </c>
      <c r="DW277" s="8">
        <v>44895</v>
      </c>
      <c r="DX277" s="5">
        <v>-1.4</v>
      </c>
      <c r="DY277" s="8">
        <v>44895</v>
      </c>
      <c r="DZ277" s="5">
        <v>111.8</v>
      </c>
      <c r="EA277" s="8">
        <v>44895</v>
      </c>
      <c r="EB277" s="5">
        <v>98.902299999999997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-15.2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152421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-0.46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-0.9</v>
      </c>
      <c r="DW278" s="8">
        <v>44926</v>
      </c>
      <c r="DX278" s="5">
        <v>-3.3</v>
      </c>
      <c r="DY278" s="8">
        <v>44926</v>
      </c>
      <c r="DZ278" s="5">
        <v>111</v>
      </c>
      <c r="EA278" s="8">
        <v>44926</v>
      </c>
      <c r="EB278" s="5">
        <v>98.845299999999995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-9.8000000000000007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153139</v>
      </c>
      <c r="AQ279" s="8">
        <v>44957</v>
      </c>
      <c r="AR279" s="5">
        <v>3.4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2.16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-1.6</v>
      </c>
      <c r="DW279" s="8">
        <v>44957</v>
      </c>
      <c r="DX279" s="5">
        <v>-4.5999999999999996</v>
      </c>
      <c r="DY279" s="8">
        <v>44957</v>
      </c>
      <c r="DZ279" s="5">
        <v>110.4</v>
      </c>
      <c r="EA279" s="8">
        <v>44957</v>
      </c>
      <c r="EB279" s="5">
        <v>98.813800000000001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-17.8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153113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1.04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-2.2000000000000002</v>
      </c>
      <c r="DW280" s="8">
        <v>44985</v>
      </c>
      <c r="DX280" s="5">
        <v>-5.9</v>
      </c>
      <c r="DY280" s="8">
        <v>44985</v>
      </c>
      <c r="DZ280" s="5">
        <v>109.7</v>
      </c>
      <c r="EA280" s="8">
        <v>44985</v>
      </c>
      <c r="EB280" s="5">
        <v>98.794300000000007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Q281" s="8">
        <v>45565</v>
      </c>
      <c r="R281" s="5">
        <v>11.5</v>
      </c>
      <c r="S281" s="8">
        <v>45565</v>
      </c>
      <c r="T281" s="5">
        <v>-8</v>
      </c>
      <c r="Y281" s="8">
        <v>45016</v>
      </c>
      <c r="Z281" s="5">
        <v>-22.4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153718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0.15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-3.8</v>
      </c>
      <c r="DW281" s="8">
        <v>45016</v>
      </c>
      <c r="DX281" s="5">
        <v>-8.3000000000000007</v>
      </c>
      <c r="DY281" s="8">
        <v>45016</v>
      </c>
      <c r="DZ281" s="5">
        <v>108.4</v>
      </c>
      <c r="EA281" s="8">
        <v>45016</v>
      </c>
      <c r="EB281" s="5">
        <v>98.792900000000003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Y282" s="8">
        <v>45046</v>
      </c>
      <c r="Z282" s="5">
        <v>-26.3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153866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1.1000000000000001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-4.5</v>
      </c>
      <c r="DW282" s="8">
        <v>45046</v>
      </c>
      <c r="DX282" s="5">
        <v>-10</v>
      </c>
      <c r="DY282" s="8">
        <v>45046</v>
      </c>
      <c r="DZ282" s="5">
        <v>107.6</v>
      </c>
      <c r="EA282" s="8">
        <v>45046</v>
      </c>
      <c r="EB282" s="5">
        <v>98.829400000000007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154228</v>
      </c>
      <c r="AQ283" s="8">
        <v>45077</v>
      </c>
      <c r="AR283" s="5">
        <v>3.7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0.6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-3.9</v>
      </c>
      <c r="DW283" s="8">
        <v>45077</v>
      </c>
      <c r="DX283" s="5">
        <v>-10.1</v>
      </c>
      <c r="DY283" s="8">
        <v>45077</v>
      </c>
      <c r="DZ283" s="5">
        <v>106.9</v>
      </c>
      <c r="EA283" s="8">
        <v>45077</v>
      </c>
      <c r="EB283" s="5">
        <v>98.9024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Y284" s="8">
        <v>45107</v>
      </c>
      <c r="Z284" s="5">
        <v>-13.6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154413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1.19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-3.8</v>
      </c>
      <c r="DW284" s="8">
        <v>45107</v>
      </c>
      <c r="DX284" s="5">
        <v>-10.3</v>
      </c>
      <c r="DY284" s="8">
        <v>45107</v>
      </c>
      <c r="DZ284" s="5">
        <v>106.2</v>
      </c>
      <c r="EA284" s="8">
        <v>45107</v>
      </c>
      <c r="EB284" s="5">
        <v>99.004099999999994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-14.2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154887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1.95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-3.9</v>
      </c>
      <c r="DW285" s="8">
        <v>45138</v>
      </c>
      <c r="DX285" s="5">
        <v>-10.5</v>
      </c>
      <c r="DY285" s="8">
        <v>45138</v>
      </c>
      <c r="DZ285" s="5">
        <v>105.9</v>
      </c>
      <c r="EA285" s="8">
        <v>45138</v>
      </c>
      <c r="EB285" s="5">
        <v>99.105199999999996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7.7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154997</v>
      </c>
      <c r="AQ286" s="8">
        <v>45169</v>
      </c>
      <c r="AR286" s="5">
        <v>3.8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15.372999999999999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-1.58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1.32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-3.9</v>
      </c>
      <c r="DW286" s="8">
        <v>45169</v>
      </c>
      <c r="DX286" s="5">
        <v>-10.7</v>
      </c>
      <c r="DY286" s="8">
        <v>45169</v>
      </c>
      <c r="DZ286" s="5">
        <v>105.5</v>
      </c>
      <c r="EA286" s="8">
        <v>45169</v>
      </c>
      <c r="EB286" s="5">
        <v>99.1845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-13.4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154959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1.6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4.3</v>
      </c>
      <c r="BK287" s="8">
        <v>45199</v>
      </c>
      <c r="BL287" s="5">
        <v>0.9</v>
      </c>
      <c r="BM287" s="8">
        <v>45199</v>
      </c>
      <c r="BN287" s="5">
        <v>0.74</v>
      </c>
      <c r="BO287" s="8">
        <v>45199</v>
      </c>
      <c r="BP287" s="5">
        <v>0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2.0299999999999998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-10.6</v>
      </c>
      <c r="DY287" s="8">
        <v>45199</v>
      </c>
      <c r="DZ287" s="5">
        <v>104.7</v>
      </c>
      <c r="EA287" s="8">
        <v>45199</v>
      </c>
      <c r="EB287" s="5">
        <v>99.24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-12.1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155042</v>
      </c>
      <c r="AQ288" s="8">
        <v>45230</v>
      </c>
      <c r="AR288" s="5">
        <v>3.8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15.343</v>
      </c>
      <c r="BI288" s="8">
        <v>45230</v>
      </c>
      <c r="BJ288" s="5">
        <v>2.7</v>
      </c>
      <c r="BK288" s="8">
        <v>45230</v>
      </c>
      <c r="BL288" s="5">
        <v>-0.3</v>
      </c>
      <c r="BM288" s="8">
        <v>45230</v>
      </c>
      <c r="BN288" s="5">
        <v>-0.25</v>
      </c>
      <c r="BO288" s="8">
        <v>45230</v>
      </c>
      <c r="BP288" s="5">
        <v>-0.3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0.63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99.289400000000001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155459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0.9</v>
      </c>
      <c r="BE289" s="8">
        <v>45260</v>
      </c>
      <c r="BF289" s="5">
        <v>15.32</v>
      </c>
      <c r="BG289" s="8">
        <v>45260</v>
      </c>
      <c r="BH289" s="5">
        <v>15.457000000000001</v>
      </c>
      <c r="BI289" s="8">
        <v>45260</v>
      </c>
      <c r="BJ289" s="5">
        <v>4</v>
      </c>
      <c r="BK289" s="8">
        <v>45260</v>
      </c>
      <c r="BL289" s="5">
        <v>0.1</v>
      </c>
      <c r="BM289" s="8">
        <v>45260</v>
      </c>
      <c r="BN289" s="5">
        <v>0.24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1.98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-3.3</v>
      </c>
      <c r="DW289" s="8">
        <v>45260</v>
      </c>
      <c r="DX289" s="5">
        <v>-9.8000000000000007</v>
      </c>
      <c r="DY289" s="8">
        <v>45260</v>
      </c>
      <c r="DZ289" s="5">
        <v>103.3</v>
      </c>
      <c r="EA289" s="8">
        <v>45260</v>
      </c>
      <c r="EB289" s="5">
        <v>99.367199999999997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-12.8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154706</v>
      </c>
      <c r="AQ290" s="8">
        <v>45291</v>
      </c>
      <c r="AR290" s="5">
        <v>3.7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5.5</v>
      </c>
      <c r="BK290" s="8">
        <v>45291</v>
      </c>
      <c r="BL290" s="5">
        <v>0.4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1.98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99.485699999999994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-10.6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154256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15.002000000000001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-0.08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99.639099999999999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5.2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153985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15.683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2.0099999999999998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-1.9</v>
      </c>
      <c r="DW292" s="8">
        <v>45351</v>
      </c>
      <c r="DX292" s="5">
        <v>-7.4</v>
      </c>
      <c r="DY292" s="8">
        <v>45351</v>
      </c>
      <c r="DZ292" s="5">
        <v>102.6</v>
      </c>
      <c r="EA292" s="8">
        <v>45351</v>
      </c>
      <c r="EB292" s="5">
        <v>99.798299999999998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3.2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154337</v>
      </c>
      <c r="AQ293" s="8">
        <v>45382</v>
      </c>
      <c r="AR293" s="5">
        <v>3.8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15.726000000000001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1.23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-0.3</v>
      </c>
      <c r="DW293" s="8">
        <v>45382</v>
      </c>
      <c r="DX293" s="5">
        <v>-5.2</v>
      </c>
      <c r="DY293" s="8">
        <v>45382</v>
      </c>
      <c r="DZ293" s="5">
        <v>102.4</v>
      </c>
      <c r="EA293" s="8">
        <v>45382</v>
      </c>
      <c r="EB293" s="5">
        <v>99.9298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15.5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154900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16.068999999999999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4.2</v>
      </c>
      <c r="CC294" s="8">
        <v>45412</v>
      </c>
      <c r="CD294" s="5">
        <v>-74.902000000000001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1.04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0.4</v>
      </c>
      <c r="DC294" s="8">
        <v>45412</v>
      </c>
      <c r="DD294" s="5">
        <v>3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5.3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0.6</v>
      </c>
      <c r="DW294" s="8">
        <v>45412</v>
      </c>
      <c r="DX294" s="5">
        <v>-3.6</v>
      </c>
      <c r="DY294" s="8">
        <v>45412</v>
      </c>
      <c r="DZ294" s="5">
        <v>101.7</v>
      </c>
      <c r="EA294" s="8">
        <v>45412</v>
      </c>
      <c r="EB294" s="5">
        <v>100.0005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4.5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154444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0.7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15.888999999999999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672</v>
      </c>
      <c r="BY295" s="8">
        <v>45443</v>
      </c>
      <c r="BZ295" s="5">
        <v>4</v>
      </c>
      <c r="CA295" s="8">
        <v>45443</v>
      </c>
      <c r="CB295" s="5">
        <v>6</v>
      </c>
      <c r="CC295" s="8">
        <v>45443</v>
      </c>
      <c r="CD295" s="5">
        <v>-75.305999999999997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0.99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0.5</v>
      </c>
      <c r="DC295" s="8">
        <v>45443</v>
      </c>
      <c r="DD295" s="5">
        <v>3.1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5.2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0.5</v>
      </c>
      <c r="DW295" s="8">
        <v>45443</v>
      </c>
      <c r="DX295" s="5">
        <v>-3.1</v>
      </c>
      <c r="DY295" s="8">
        <v>45443</v>
      </c>
      <c r="DZ295" s="5">
        <v>101.2</v>
      </c>
      <c r="EA295" s="8">
        <v>45443</v>
      </c>
      <c r="EB295" s="5">
        <v>100.0154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1.3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154766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-0.1</v>
      </c>
      <c r="AY296" s="8">
        <v>45473</v>
      </c>
      <c r="AZ296" s="5">
        <v>0.15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15.029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681</v>
      </c>
      <c r="BY296" s="8">
        <v>45473</v>
      </c>
      <c r="BZ296" s="5">
        <v>5.7</v>
      </c>
      <c r="CA296" s="8">
        <v>45473</v>
      </c>
      <c r="CB296" s="5">
        <v>7.1</v>
      </c>
      <c r="CC296" s="8">
        <v>45473</v>
      </c>
      <c r="CD296" s="5">
        <v>-73.016000000000005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0.87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0.3</v>
      </c>
      <c r="DC296" s="8">
        <v>45473</v>
      </c>
      <c r="DD296" s="5">
        <v>3.2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5.2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</v>
      </c>
      <c r="DW296" s="8">
        <v>45473</v>
      </c>
      <c r="DX296" s="5">
        <v>-2.2999999999999998</v>
      </c>
      <c r="DY296" s="8">
        <v>45473</v>
      </c>
      <c r="DZ296" s="5">
        <v>101</v>
      </c>
      <c r="EA296" s="8">
        <v>45473</v>
      </c>
      <c r="EB296" s="5">
        <v>100.0052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13.9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144</v>
      </c>
      <c r="AM297" s="8">
        <v>45504</v>
      </c>
      <c r="AN297" s="5">
        <v>154747</v>
      </c>
      <c r="AQ297" s="8">
        <v>45504</v>
      </c>
      <c r="AR297" s="5">
        <v>4.3</v>
      </c>
      <c r="AU297" s="8">
        <v>45504</v>
      </c>
      <c r="AV297" s="5">
        <v>-0.5</v>
      </c>
      <c r="AW297" s="8">
        <v>45504</v>
      </c>
      <c r="AX297" s="5">
        <v>-0.5</v>
      </c>
      <c r="AY297" s="8">
        <v>45504</v>
      </c>
      <c r="AZ297" s="5">
        <v>-0.62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15.861000000000001</v>
      </c>
      <c r="BI297" s="8">
        <v>45504</v>
      </c>
      <c r="BJ297" s="5">
        <v>2.9</v>
      </c>
      <c r="BK297" s="8">
        <v>45504</v>
      </c>
      <c r="BL297" s="5">
        <v>1.2</v>
      </c>
      <c r="BM297" s="8">
        <v>45504</v>
      </c>
      <c r="BN297" s="5">
        <v>2.94</v>
      </c>
      <c r="BO297" s="8">
        <v>45504</v>
      </c>
      <c r="BP297" s="5">
        <v>0.2</v>
      </c>
      <c r="BQ297" s="8">
        <v>45504</v>
      </c>
      <c r="BR297" s="5">
        <v>1262</v>
      </c>
      <c r="BS297" s="8">
        <v>45504</v>
      </c>
      <c r="BT297" s="5">
        <v>1406</v>
      </c>
      <c r="BU297" s="8">
        <v>45504</v>
      </c>
      <c r="BV297" s="5">
        <v>1.54</v>
      </c>
      <c r="BW297" s="8">
        <v>45504</v>
      </c>
      <c r="BX297" s="5">
        <v>751</v>
      </c>
      <c r="BY297" s="8">
        <v>45504</v>
      </c>
      <c r="BZ297" s="5">
        <v>4.9000000000000004</v>
      </c>
      <c r="CA297" s="8">
        <v>45504</v>
      </c>
      <c r="CB297" s="5">
        <v>8.4</v>
      </c>
      <c r="CC297" s="8">
        <v>45504</v>
      </c>
      <c r="CD297" s="5">
        <v>-78.918000000000006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1.02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2.64941</v>
      </c>
      <c r="DA297" s="8">
        <v>45504</v>
      </c>
      <c r="DB297" s="5">
        <v>0.3</v>
      </c>
      <c r="DC297" s="8">
        <v>45504</v>
      </c>
      <c r="DD297" s="5">
        <v>3.2</v>
      </c>
      <c r="DE297" s="8">
        <v>45504</v>
      </c>
      <c r="DF297" s="5">
        <v>0.5</v>
      </c>
      <c r="DG297" s="8">
        <v>45504</v>
      </c>
      <c r="DH297" s="5">
        <v>5.3</v>
      </c>
      <c r="DI297" s="8">
        <v>45504</v>
      </c>
      <c r="DJ297" s="5">
        <v>2.8</v>
      </c>
      <c r="DK297" s="8">
        <v>45504</v>
      </c>
      <c r="DL297" s="5">
        <v>4.9000000000000004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-1.8</v>
      </c>
      <c r="DY297" s="8">
        <v>45504</v>
      </c>
      <c r="DZ297" s="5">
        <v>100.4</v>
      </c>
      <c r="EA297" s="8">
        <v>45504</v>
      </c>
      <c r="EB297" s="5">
        <v>100.0095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-7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159</v>
      </c>
      <c r="AM298" s="8">
        <v>45535</v>
      </c>
      <c r="AN298" s="5">
        <v>154925</v>
      </c>
      <c r="AQ298" s="8">
        <v>45535</v>
      </c>
      <c r="AR298" s="5">
        <v>4.2</v>
      </c>
      <c r="AU298" s="8">
        <v>45535</v>
      </c>
      <c r="AV298" s="5">
        <v>-0.1</v>
      </c>
      <c r="AW298" s="8">
        <v>45535</v>
      </c>
      <c r="AX298" s="5">
        <v>0.5</v>
      </c>
      <c r="AY298" s="8">
        <v>45535</v>
      </c>
      <c r="AZ298" s="5">
        <v>0.34</v>
      </c>
      <c r="BA298" s="8">
        <v>45535</v>
      </c>
      <c r="BB298" s="5">
        <v>7000</v>
      </c>
      <c r="BC298" s="8">
        <v>45535</v>
      </c>
      <c r="BD298" s="5">
        <v>1.3</v>
      </c>
      <c r="BE298" s="8">
        <v>45535</v>
      </c>
      <c r="BF298" s="5">
        <v>15.13</v>
      </c>
      <c r="BG298" s="8">
        <v>45535</v>
      </c>
      <c r="BH298" s="5">
        <v>15.263999999999999</v>
      </c>
      <c r="BI298" s="8">
        <v>45535</v>
      </c>
      <c r="BJ298" s="5">
        <v>2.2000000000000002</v>
      </c>
      <c r="BK298" s="8">
        <v>45535</v>
      </c>
      <c r="BL298" s="5">
        <v>0.1</v>
      </c>
      <c r="BM298" s="8">
        <v>45535</v>
      </c>
      <c r="BN298" s="5">
        <v>1.0900000000000001</v>
      </c>
      <c r="BO298" s="8">
        <v>45535</v>
      </c>
      <c r="BP298" s="5">
        <v>0.1</v>
      </c>
      <c r="BQ298" s="8">
        <v>45535</v>
      </c>
      <c r="BR298" s="5">
        <v>1361</v>
      </c>
      <c r="BS298" s="8">
        <v>45535</v>
      </c>
      <c r="BT298" s="5">
        <v>1470</v>
      </c>
      <c r="BU298" s="8">
        <v>45535</v>
      </c>
      <c r="BV298" s="5">
        <v>-2.5299999999999998</v>
      </c>
      <c r="BW298" s="8">
        <v>45535</v>
      </c>
      <c r="BX298" s="5">
        <v>716</v>
      </c>
      <c r="BY298" s="8">
        <v>45535</v>
      </c>
      <c r="BZ298" s="5">
        <v>5.0999999999999996</v>
      </c>
      <c r="CA298" s="8">
        <v>45535</v>
      </c>
      <c r="CB298" s="5">
        <v>7.6</v>
      </c>
      <c r="CC298" s="8">
        <v>45535</v>
      </c>
      <c r="CD298" s="5">
        <v>-70.430999999999997</v>
      </c>
      <c r="CG298" s="8">
        <v>45535</v>
      </c>
      <c r="CH298" s="5">
        <v>-0.2</v>
      </c>
      <c r="CI298" s="8">
        <v>45535</v>
      </c>
      <c r="CJ298" s="5">
        <v>0</v>
      </c>
      <c r="CK298" s="8">
        <v>45505</v>
      </c>
      <c r="CL298" s="5">
        <v>1.57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2.6784699999999999</v>
      </c>
      <c r="DA298" s="8">
        <v>45535</v>
      </c>
      <c r="DB298" s="5">
        <v>0.2</v>
      </c>
      <c r="DC298" s="8">
        <v>45535</v>
      </c>
      <c r="DD298" s="5">
        <v>3.1</v>
      </c>
      <c r="DE298" s="8">
        <v>45535</v>
      </c>
      <c r="DF298" s="5">
        <v>0.2</v>
      </c>
      <c r="DG298" s="8">
        <v>45535</v>
      </c>
      <c r="DH298" s="5">
        <v>5.2</v>
      </c>
      <c r="DI298" s="8">
        <v>45535</v>
      </c>
      <c r="DJ298" s="5">
        <v>2.9</v>
      </c>
      <c r="DK298" s="8">
        <v>45535</v>
      </c>
      <c r="DL298" s="5">
        <v>4.8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</v>
      </c>
      <c r="DW298" s="8">
        <v>45535</v>
      </c>
      <c r="DX298" s="5">
        <v>-0.8</v>
      </c>
      <c r="DY298" s="8">
        <v>45535</v>
      </c>
      <c r="DZ298" s="5">
        <v>100.2</v>
      </c>
      <c r="EA298" s="8">
        <v>45535</v>
      </c>
      <c r="EB298" s="5">
        <v>100.0398</v>
      </c>
    </row>
    <row r="299" spans="1:132" x14ac:dyDescent="0.2">
      <c r="A299" s="8">
        <v>45565</v>
      </c>
      <c r="B299" s="5">
        <v>47.2</v>
      </c>
      <c r="C299" s="8">
        <v>45565</v>
      </c>
      <c r="D299" s="5">
        <v>46.1</v>
      </c>
      <c r="E299" s="8">
        <v>45565</v>
      </c>
      <c r="F299" s="5">
        <v>48.3</v>
      </c>
      <c r="G299" s="8">
        <v>45565</v>
      </c>
      <c r="H299" s="5">
        <v>54.9</v>
      </c>
      <c r="O299" s="8">
        <v>45565</v>
      </c>
      <c r="P299" s="5">
        <v>46.6</v>
      </c>
      <c r="Y299" s="8">
        <v>45565</v>
      </c>
      <c r="Z299" s="5">
        <v>1.7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98.7</v>
      </c>
      <c r="AI299" s="8">
        <v>45565</v>
      </c>
      <c r="AJ299" s="5">
        <v>91.5</v>
      </c>
      <c r="AK299" s="8">
        <v>45565</v>
      </c>
      <c r="AL299" s="5">
        <v>254</v>
      </c>
      <c r="AM299" s="8">
        <v>45565</v>
      </c>
      <c r="AN299" s="5">
        <v>155591</v>
      </c>
      <c r="AQ299" s="8">
        <v>45565</v>
      </c>
      <c r="AR299" s="5">
        <v>4.0999999999999996</v>
      </c>
      <c r="AW299" s="8">
        <v>45565</v>
      </c>
      <c r="AX299" s="5">
        <v>-0.4</v>
      </c>
      <c r="AY299" s="8">
        <v>45565</v>
      </c>
      <c r="AZ299" s="5">
        <v>-0.28000000000000003</v>
      </c>
      <c r="BE299" s="8">
        <v>45565</v>
      </c>
      <c r="BF299" s="5">
        <v>15.77</v>
      </c>
      <c r="BG299" s="8">
        <v>45565</v>
      </c>
      <c r="BH299" s="5">
        <v>15.775</v>
      </c>
      <c r="BI299" s="8">
        <v>45565</v>
      </c>
      <c r="BJ299" s="5">
        <v>1.7</v>
      </c>
      <c r="BK299" s="8">
        <v>45565</v>
      </c>
      <c r="BL299" s="5">
        <v>0.4</v>
      </c>
      <c r="BQ299" s="8">
        <v>45565</v>
      </c>
      <c r="BR299" s="5">
        <v>1354</v>
      </c>
      <c r="BS299" s="8">
        <v>45565</v>
      </c>
      <c r="BT299" s="5">
        <v>1428</v>
      </c>
      <c r="CK299" s="8">
        <v>45538</v>
      </c>
      <c r="CL299" s="5">
        <v>2.2599999999999998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DM299" s="8">
        <v>45565</v>
      </c>
      <c r="DN299" s="5">
        <v>4.7</v>
      </c>
      <c r="DS299" s="8">
        <v>45565</v>
      </c>
      <c r="DT299" s="5">
        <v>56.16</v>
      </c>
      <c r="EA299" s="8">
        <v>45565</v>
      </c>
      <c r="EB299" s="5">
        <v>100.0946</v>
      </c>
    </row>
    <row r="300" spans="1:132" x14ac:dyDescent="0.2">
      <c r="CK300" s="8">
        <v>45566</v>
      </c>
      <c r="CL300" s="5">
        <v>1.62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0"/>
  <sheetViews>
    <sheetView workbookViewId="0"/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_xll.BDH(B2,"BN_SURVEY_AVERAGE","2000-01-01",EOMONTH(TODAY(),1),"cols=2;rows=298")</f>
        <v>36556</v>
      </c>
      <c r="B3" s="5">
        <v>54.7</v>
      </c>
      <c r="C3" s="8">
        <f ca="1">_xll.BDH(D2,"BN_SURVEY_AVERAGE","2000-01-01",EOMONTH(TODAY(),1),"cols=2;rows=47")</f>
        <v>42521</v>
      </c>
      <c r="D3" s="5">
        <v>52.1</v>
      </c>
      <c r="E3" s="8">
        <f ca="1">_xll.BDH(F2,"BN_SURVEY_AVERAGE","2000-01-01",EOMONTH(TODAY(),1),"cols=2;rows=292")</f>
        <v>36707</v>
      </c>
      <c r="F3" s="5">
        <v>67.599999999999994</v>
      </c>
      <c r="G3" s="8">
        <f ca="1">_xll.BDH(H2,"BN_SURVEY_AVERAGE","2000-01-01",EOMONTH(TODAY(),1),"cols=2;rows=202")</f>
        <v>39478</v>
      </c>
      <c r="H3" s="5">
        <v>52.3</v>
      </c>
      <c r="I3" s="8">
        <f ca="1">_xll.BDH(J2,"BN_SURVEY_AVERAGE","2000-01-01",EOMONTH(TODAY(),1),"cols=2;rows=149")</f>
        <v>41090</v>
      </c>
      <c r="J3" s="5">
        <v>52.9</v>
      </c>
      <c r="K3" s="8">
        <f ca="1">_xll.BDH(L2,"BN_SURVEY_AVERAGE","2000-01-01",EOMONTH(TODAY(),1),"cols=2;rows=25")</f>
        <v>44592</v>
      </c>
      <c r="L3" s="5">
        <v>50.8</v>
      </c>
      <c r="M3" s="8">
        <f ca="1">_xll.BDH(N2,"BN_SURVEY_AVERAGE","2000-01-01",EOMONTH(TODAY(),1),"cols=2;rows=127")</f>
        <v>41729</v>
      </c>
      <c r="N3" s="5">
        <v>55.7</v>
      </c>
      <c r="O3" s="8">
        <f ca="1">_xll.BDH(P2,"BN_SURVEY_AVERAGE","2000-01-01",EOMONTH(TODAY(),1),"cols=2;rows=297")</f>
        <v>36556</v>
      </c>
      <c r="P3" s="5">
        <v>55.2</v>
      </c>
      <c r="Q3" s="8">
        <f ca="1">_xll.BDH(R2,"BN_SURVEY_AVERAGE","2000-01-01",EOMONTH(TODAY(),1),"cols=2;rows=264")</f>
        <v>37590</v>
      </c>
      <c r="R3" s="5">
        <v>-5.4</v>
      </c>
      <c r="S3" s="8">
        <f ca="1">_xll.BDH(T2,"BN_SURVEY_AVERAGE","2000-01-01",EOMONTH(TODAY(),1),"cols=2;rows=153")</f>
        <v>40816</v>
      </c>
      <c r="T3" s="5">
        <v>2.33</v>
      </c>
      <c r="U3" s="8">
        <f ca="1">_xll.BDH(V2,"BN_SURVEY_AVERAGE","2000-01-01",EOMONTH(TODAY(),1),"cols=2;rows=188")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_xll.BDH(Z2,"BN_SURVEY_AVERAGE","2000-01-01",EOMONTH(TODAY(),1),"cols=2;rows=298")</f>
        <v>36556</v>
      </c>
      <c r="Z3" s="5">
        <v>11.73</v>
      </c>
      <c r="AA3" s="8">
        <f ca="1">_xll.BDH(AB2,"BN_SURVEY_AVERAGE","2000-01-01",EOMONTH(TODAY(),1),"cols=2;rows=228")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_xll.BDH(AF2,"BN_SURVEY_AVERAGE","2000-01-01",EOMONTH(TODAY(),1),"cols=2;rows=298")</f>
        <v>36556</v>
      </c>
      <c r="AF3" s="5">
        <v>111.3</v>
      </c>
      <c r="AG3" s="8">
        <f ca="1">_xll.BDH(AH2,"BN_SURVEY_AVERAGE","2000-01-01",EOMONTH(TODAY(),1),"cols=2;rows=298")</f>
        <v>36556</v>
      </c>
      <c r="AH3" s="5">
        <v>142.13</v>
      </c>
      <c r="AI3" s="8">
        <f ca="1">_xll.BDH(AJ2,"BN_SURVEY_AVERAGE","2000-01-01",EOMONTH(TODAY(),1),"cols=2;rows=175")</f>
        <v>40237</v>
      </c>
      <c r="AJ3" s="5">
        <v>90.1</v>
      </c>
      <c r="AK3" s="8">
        <f ca="1">_xll.BDH(AL2,"BN_SURVEY_AVERAGE","2000-01-01",EOMONTH(TODAY(),1),"cols=2;rows=298")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_xll.BDH(AP2,"BN_SURVEY_AVERAGE","2000-01-01",EOMONTH(TODAY(),1),"cols=2;rows=217")</f>
        <v>38960</v>
      </c>
      <c r="AP3" s="5">
        <v>123.8</v>
      </c>
      <c r="AQ3" s="8">
        <f ca="1">_xll.BDH(AR2,"BN_SURVEY_AVERAGE","2000-01-01",EOMONTH(TODAY(),1),"cols=2;rows=298")</f>
        <v>36556</v>
      </c>
      <c r="AR3" s="5">
        <v>4</v>
      </c>
      <c r="AS3" s="8">
        <f ca="1">_xll.BDH(AT2,"BN_SURVEY_AVERAGE","2000-01-01",EOMONTH(TODAY(),1),"cols=2;rows=177")</f>
        <v>40237</v>
      </c>
      <c r="AT3" s="5">
        <v>33.700000000000003</v>
      </c>
      <c r="AU3" s="8">
        <f ca="1">_xll.BDH(AV2,"BN_SURVEY_AVERAGE","2000-01-01",EOMONTH(TODAY(),1),"cols=2;rows=255")</f>
        <v>37802</v>
      </c>
      <c r="AV3" s="5">
        <v>0.4</v>
      </c>
      <c r="AW3" s="8">
        <f ca="1">_xll.BDH(AX2,"BN_SURVEY_AVERAGE","2000-01-01",EOMONTH(TODAY(),1),"cols=2;rows=148")</f>
        <v>41060</v>
      </c>
      <c r="AX3" s="5">
        <v>-0.2</v>
      </c>
      <c r="AY3" s="8">
        <f ca="1">_xll.BDH(AZ2,"BN_SURVEY_AVERAGE","2000-01-01",EOMONTH(TODAY(),1),"cols=2;rows=297")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_xll.BDH(BF2,"BN_SURVEY_AVERAGE","2000-01-01",EOMONTH(TODAY(),1),"cols=2;rows=262")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_xll.BDH(BL2,"BN_SURVEY_AVERAGE","2000-01-01",EOMONTH(TODAY(),1),"cols=2;rows=281")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_xll.BDH(BP2,"BN_SURVEY_AVERAGE","2000-01-01",EOMONTH(TODAY(),1),"cols=2;rows=293")</f>
        <v>36556</v>
      </c>
      <c r="BP3" s="5">
        <v>0.4</v>
      </c>
      <c r="BQ3" s="8">
        <f ca="1">_xll.BDH(BR2,"BN_SURVEY_AVERAGE","2000-01-01",EOMONTH(TODAY(),1),"cols=2;rows=297")</f>
        <v>36556</v>
      </c>
      <c r="BR3" s="5">
        <v>1644</v>
      </c>
      <c r="BS3" s="8">
        <f ca="1">_xll.BDH(BT2,"BN_SURVEY_AVERAGE","2000-01-01",EOMONTH(TODAY(),1),"cols=2;rows=267")</f>
        <v>37468</v>
      </c>
      <c r="BT3" s="5">
        <v>1675</v>
      </c>
      <c r="BU3" s="8">
        <f ca="1">_xll.BDH(BV2,"BN_SURVEY_AVERAGE","2000-01-01",EOMONTH(TODAY(),1),"cols=2;rows=221")</f>
        <v>38868</v>
      </c>
      <c r="BV3" s="5">
        <v>-2.0099999999999998</v>
      </c>
      <c r="BW3" s="8">
        <f ca="1">_xll.BDH(BX2,"BN_SURVEY_AVERAGE","2000-01-01",EOMONTH(TODAY(),1),"cols=2;rows=297")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_xll.BDH(CD2,"BN_SURVEY_AVERAGE","2000-01-01",EOMONTH(TODAY(),1),"cols=2;rows=296")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_xll.BDH(CH2,"BN_SURVEY_AVERAGE","2000-01-01",EOMONTH(TODAY(),1),"cols=2;rows=296")</f>
        <v>36556</v>
      </c>
      <c r="CH3" s="5">
        <v>-0.6</v>
      </c>
      <c r="CI3" s="8">
        <f ca="1">_xll.BDH(CJ2,"BN_SURVEY_AVERAGE","2000-01-01",EOMONTH(TODAY(),1),"cols=2;rows=282")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_xll.BDH(CN2,"BN_SURVEY_AVERAGE","2000-01-01",EOMONTH(TODAY(),1),"cols=2;rows=297")</f>
        <v>36556</v>
      </c>
      <c r="CN3" s="5">
        <v>0.3</v>
      </c>
      <c r="CO3" s="8">
        <f ca="1">_xll.BDH(CP2,"BN_SURVEY_AVERAGE","2000-01-01",EOMONTH(TODAY(),1),"cols=2;rows=296")</f>
        <v>36556</v>
      </c>
      <c r="CP3" s="5">
        <v>0.2</v>
      </c>
      <c r="CQ3" s="8">
        <f ca="1">_xll.BDH(CR2,"BN_SURVEY_AVERAGE","2000-01-01",EOMONTH(TODAY(),1),"cols=2;rows=253")</f>
        <v>37652</v>
      </c>
      <c r="CR3" s="5">
        <v>1.9</v>
      </c>
      <c r="CS3" s="8">
        <f ca="1">_xll.BDH(CT2,"BN_SURVEY_AVERAGE","2000-01-01",EOMONTH(TODAY(),1),"cols=2;rows=252")</f>
        <v>37652</v>
      </c>
      <c r="CT3" s="5">
        <v>3.2</v>
      </c>
      <c r="CU3" s="8">
        <f ca="1">_xll.BDH(CV2,"BN_SURVEY_AVERAGE","2000-01-01",EOMONTH(TODAY(),1),"cols=2;rows=241")</f>
        <v>38168</v>
      </c>
      <c r="CV3" s="5">
        <v>1.66</v>
      </c>
      <c r="CW3" s="8">
        <f ca="1">_xll.BDH(CX2,"BN_SURVEY_AVERAGE","2000-01-01",EOMONTH(TODAY(),1),"cols=2;rows=129")</f>
        <v>41670</v>
      </c>
      <c r="CX3" s="5">
        <v>1.2</v>
      </c>
      <c r="CY3" s="8">
        <f ca="1">_xll.BDH(CZ2,"BN_SURVEY_AVERAGE","2000-01-01",EOMONTH(TODAY(),1),"cols=2;rows=129")</f>
        <v>41670</v>
      </c>
      <c r="CZ3" s="5">
        <v>0.1</v>
      </c>
      <c r="DA3" s="8">
        <f ca="1">_xll.BDH(DB2,"BN_SURVEY_AVERAGE","2000-01-01",EOMONTH(TODAY(),1),"cols=2;rows=297")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_xll.BDH(DF2,"BN_SURVEY_AVERAGE","2000-01-01",EOMONTH(TODAY(),1),"cols=2;rows=297")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_xll.BDH(DP2,"BN_SURVEY_AVERAGE","2000-01-01",EOMONTH(TODAY(),1),"cols=2;rows=176")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54.9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47.7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52.7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103.3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0.17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-17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2.6025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E264" s="8">
        <v>45596</v>
      </c>
      <c r="BF264" s="5">
        <v>15.47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-1.3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Q299" s="8">
        <v>45565</v>
      </c>
      <c r="BR299" s="5">
        <v>1349</v>
      </c>
      <c r="BW299" s="8">
        <v>45565</v>
      </c>
      <c r="BX299" s="5">
        <v>719.53</v>
      </c>
      <c r="CM299" s="8">
        <v>45565</v>
      </c>
      <c r="CN299" s="5">
        <v>0.1</v>
      </c>
      <c r="DA299" s="8">
        <v>45565</v>
      </c>
      <c r="DB299" s="5">
        <v>0.4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48.1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99.36</v>
      </c>
      <c r="AK300" s="8">
        <v>45596</v>
      </c>
      <c r="AL300" s="5">
        <v>128</v>
      </c>
      <c r="AQ300" s="8">
        <v>45596</v>
      </c>
      <c r="AR300" s="5">
        <v>4.0999999999999996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063"/>
  <sheetViews>
    <sheetView topLeftCell="A6441" workbookViewId="0">
      <selection activeCell="H6476" sqref="H6476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C6474" s="6">
        <v>42996</v>
      </c>
      <c r="D6474" s="5">
        <v>68.55</v>
      </c>
      <c r="M6474" s="6">
        <v>42996</v>
      </c>
      <c r="N6474" s="5">
        <v>50.162700000000001</v>
      </c>
    </row>
    <row r="6475" spans="1:16" x14ac:dyDescent="0.2">
      <c r="C6475" s="6">
        <v>42997</v>
      </c>
      <c r="D6475" s="5">
        <v>58.25</v>
      </c>
      <c r="M6475" s="6">
        <v>42997</v>
      </c>
      <c r="N6475" s="5">
        <v>49.860500000000002</v>
      </c>
    </row>
    <row r="6476" spans="1:16" x14ac:dyDescent="0.2">
      <c r="C6476" s="6">
        <v>42998</v>
      </c>
      <c r="D6476" s="5">
        <v>52.37</v>
      </c>
      <c r="M6476" s="6">
        <v>42998</v>
      </c>
      <c r="N6476" s="5">
        <v>49.153799999999997</v>
      </c>
    </row>
    <row r="6477" spans="1:16" x14ac:dyDescent="0.2">
      <c r="C6477" s="6">
        <v>42999</v>
      </c>
      <c r="D6477" s="5">
        <v>55.35</v>
      </c>
      <c r="M6477" s="6">
        <v>42999</v>
      </c>
      <c r="N6477" s="5">
        <v>48.312199999999997</v>
      </c>
    </row>
    <row r="6478" spans="1:16" x14ac:dyDescent="0.2">
      <c r="C6478" s="6">
        <v>43000</v>
      </c>
      <c r="D6478" s="5">
        <v>63.09</v>
      </c>
      <c r="M6478" s="6">
        <v>43000</v>
      </c>
      <c r="N6478" s="5">
        <v>50.516399999999997</v>
      </c>
    </row>
    <row r="6479" spans="1:16" x14ac:dyDescent="0.2">
      <c r="C6479" s="6">
        <v>43001</v>
      </c>
      <c r="D6479" s="5">
        <v>77.2</v>
      </c>
      <c r="M6479" s="6">
        <v>43001</v>
      </c>
      <c r="N6479" s="5">
        <v>50.516399999999997</v>
      </c>
    </row>
    <row r="6480" spans="1:16" x14ac:dyDescent="0.2">
      <c r="C6480" s="6">
        <v>43002</v>
      </c>
      <c r="D6480" s="5">
        <v>118.2</v>
      </c>
      <c r="M6480" s="6">
        <v>43002</v>
      </c>
      <c r="N6480" s="5">
        <v>50.516399999999997</v>
      </c>
    </row>
    <row r="6481" spans="3:14" x14ac:dyDescent="0.2">
      <c r="C6481" s="6">
        <v>43003</v>
      </c>
      <c r="D6481" s="5">
        <v>105.42</v>
      </c>
      <c r="M6481" s="6">
        <v>43003</v>
      </c>
      <c r="N6481" s="5">
        <v>51.111899999999999</v>
      </c>
    </row>
    <row r="6482" spans="3:14" x14ac:dyDescent="0.2">
      <c r="C6482" s="6">
        <v>43004</v>
      </c>
      <c r="D6482" s="5">
        <v>58.14</v>
      </c>
      <c r="M6482" s="6">
        <v>43004</v>
      </c>
      <c r="N6482" s="5">
        <v>50.636299999999999</v>
      </c>
    </row>
    <row r="6483" spans="3:14" x14ac:dyDescent="0.2">
      <c r="C6483" s="6">
        <v>43005</v>
      </c>
      <c r="D6483" s="5">
        <v>63.54</v>
      </c>
      <c r="M6483" s="6">
        <v>43005</v>
      </c>
      <c r="N6483" s="5">
        <v>52.077800000000003</v>
      </c>
    </row>
    <row r="6484" spans="3:14" x14ac:dyDescent="0.2">
      <c r="C6484" s="6">
        <v>43006</v>
      </c>
      <c r="D6484" s="5">
        <v>103.05</v>
      </c>
      <c r="M6484" s="6">
        <v>43006</v>
      </c>
      <c r="N6484" s="5">
        <v>51.8596</v>
      </c>
    </row>
    <row r="6485" spans="3:14" x14ac:dyDescent="0.2">
      <c r="C6485" s="6">
        <v>43007</v>
      </c>
      <c r="D6485" s="5">
        <v>107.61</v>
      </c>
      <c r="M6485" s="6">
        <v>43007</v>
      </c>
      <c r="N6485" s="5">
        <v>52.8752</v>
      </c>
    </row>
    <row r="6486" spans="3:14" x14ac:dyDescent="0.2">
      <c r="C6486" s="6">
        <v>43008</v>
      </c>
      <c r="D6486" s="5">
        <v>44.96</v>
      </c>
      <c r="M6486" s="6">
        <v>43008</v>
      </c>
      <c r="N6486" s="5">
        <v>52.8752</v>
      </c>
    </row>
    <row r="6487" spans="3:14" x14ac:dyDescent="0.2">
      <c r="C6487" s="6">
        <v>43009</v>
      </c>
      <c r="D6487" s="5">
        <v>67.150000000000006</v>
      </c>
      <c r="M6487" s="6">
        <v>43009</v>
      </c>
      <c r="N6487" s="5">
        <v>52.8752</v>
      </c>
    </row>
    <row r="6488" spans="3:14" x14ac:dyDescent="0.2">
      <c r="C6488" s="6">
        <v>43010</v>
      </c>
      <c r="D6488" s="5">
        <v>75.31</v>
      </c>
      <c r="M6488" s="6">
        <v>43010</v>
      </c>
      <c r="N6488" s="5">
        <v>54.456899999999997</v>
      </c>
    </row>
    <row r="6489" spans="3:14" x14ac:dyDescent="0.2">
      <c r="C6489" s="6">
        <v>43011</v>
      </c>
      <c r="D6489" s="5">
        <v>52.47</v>
      </c>
      <c r="M6489" s="6">
        <v>43011</v>
      </c>
      <c r="N6489" s="5">
        <v>54.595799999999997</v>
      </c>
    </row>
    <row r="6490" spans="3:14" x14ac:dyDescent="0.2">
      <c r="C6490" s="6">
        <v>43012</v>
      </c>
      <c r="D6490" s="5">
        <v>48.06</v>
      </c>
      <c r="M6490" s="6">
        <v>43012</v>
      </c>
      <c r="N6490" s="5">
        <v>54.492699999999999</v>
      </c>
    </row>
    <row r="6491" spans="3:14" x14ac:dyDescent="0.2">
      <c r="C6491" s="6">
        <v>43013</v>
      </c>
      <c r="D6491" s="5">
        <v>40.99</v>
      </c>
      <c r="M6491" s="6">
        <v>43013</v>
      </c>
      <c r="N6491" s="5">
        <v>55.584000000000003</v>
      </c>
    </row>
    <row r="6492" spans="3:14" x14ac:dyDescent="0.2">
      <c r="C6492" s="6">
        <v>43014</v>
      </c>
      <c r="D6492" s="5">
        <v>85.68</v>
      </c>
      <c r="M6492" s="6">
        <v>43014</v>
      </c>
      <c r="N6492" s="5">
        <v>54.981499999999997</v>
      </c>
    </row>
    <row r="6493" spans="3:14" x14ac:dyDescent="0.2">
      <c r="C6493" s="6">
        <v>43015</v>
      </c>
      <c r="D6493" s="5">
        <v>35.770000000000003</v>
      </c>
      <c r="M6493" s="6">
        <v>43015</v>
      </c>
      <c r="N6493" s="5">
        <v>54.981499999999997</v>
      </c>
    </row>
    <row r="6494" spans="3:14" x14ac:dyDescent="0.2">
      <c r="C6494" s="6">
        <v>43016</v>
      </c>
      <c r="D6494" s="5">
        <v>89.65</v>
      </c>
      <c r="M6494" s="6">
        <v>43016</v>
      </c>
      <c r="N6494" s="5">
        <v>54.981499999999997</v>
      </c>
    </row>
    <row r="6495" spans="3:14" x14ac:dyDescent="0.2">
      <c r="C6495" s="6">
        <v>43017</v>
      </c>
      <c r="D6495" s="5">
        <v>42.94</v>
      </c>
      <c r="M6495" s="6">
        <v>43017</v>
      </c>
      <c r="N6495" s="5">
        <v>54.981499999999997</v>
      </c>
    </row>
    <row r="6496" spans="3:14" x14ac:dyDescent="0.2">
      <c r="C6496" s="6">
        <v>43018</v>
      </c>
      <c r="D6496" s="5">
        <v>74.459999999999994</v>
      </c>
      <c r="M6496" s="6">
        <v>43018</v>
      </c>
      <c r="N6496" s="5">
        <v>53.885399999999997</v>
      </c>
    </row>
    <row r="6497" spans="3:14" x14ac:dyDescent="0.2">
      <c r="C6497" s="6">
        <v>43019</v>
      </c>
      <c r="D6497" s="5">
        <v>60.44</v>
      </c>
      <c r="M6497" s="6">
        <v>43019</v>
      </c>
      <c r="N6497" s="5">
        <v>52.686999999999998</v>
      </c>
    </row>
    <row r="6498" spans="3:14" x14ac:dyDescent="0.2">
      <c r="C6498" s="6">
        <v>43020</v>
      </c>
      <c r="D6498" s="5">
        <v>37.61</v>
      </c>
      <c r="M6498" s="6">
        <v>43020</v>
      </c>
      <c r="N6498" s="5">
        <v>51.822800000000001</v>
      </c>
    </row>
    <row r="6499" spans="3:14" x14ac:dyDescent="0.2">
      <c r="C6499" s="6">
        <v>43021</v>
      </c>
      <c r="D6499" s="5">
        <v>63.88</v>
      </c>
      <c r="M6499" s="6">
        <v>43021</v>
      </c>
      <c r="N6499" s="5">
        <v>50.850900000000003</v>
      </c>
    </row>
    <row r="6500" spans="3:14" x14ac:dyDescent="0.2">
      <c r="C6500" s="6">
        <v>43022</v>
      </c>
      <c r="D6500" s="5">
        <v>61.43</v>
      </c>
      <c r="M6500" s="6">
        <v>43022</v>
      </c>
      <c r="N6500" s="5">
        <v>50.850900000000003</v>
      </c>
    </row>
    <row r="6501" spans="3:14" x14ac:dyDescent="0.2">
      <c r="C6501" s="6">
        <v>43023</v>
      </c>
      <c r="D6501" s="5">
        <v>65.84</v>
      </c>
      <c r="M6501" s="6">
        <v>43023</v>
      </c>
      <c r="N6501" s="5">
        <v>50.850900000000003</v>
      </c>
    </row>
    <row r="6502" spans="3:14" x14ac:dyDescent="0.2">
      <c r="C6502" s="6">
        <v>43024</v>
      </c>
      <c r="D6502" s="5">
        <v>98.42</v>
      </c>
      <c r="M6502" s="6">
        <v>43024</v>
      </c>
      <c r="N6502" s="5">
        <v>49.295499999999997</v>
      </c>
    </row>
    <row r="6503" spans="3:14" x14ac:dyDescent="0.2">
      <c r="C6503" s="6">
        <v>43025</v>
      </c>
      <c r="D6503" s="5">
        <v>49.38</v>
      </c>
      <c r="M6503" s="6">
        <v>43025</v>
      </c>
      <c r="N6503" s="5">
        <v>49.031100000000002</v>
      </c>
    </row>
    <row r="6504" spans="3:14" x14ac:dyDescent="0.2">
      <c r="C6504" s="6">
        <v>43026</v>
      </c>
      <c r="D6504" s="5">
        <v>100.11</v>
      </c>
      <c r="M6504" s="6">
        <v>43026</v>
      </c>
      <c r="N6504" s="5">
        <v>50.288699999999999</v>
      </c>
    </row>
    <row r="6505" spans="3:14" x14ac:dyDescent="0.2">
      <c r="C6505" s="6">
        <v>43027</v>
      </c>
      <c r="D6505" s="5">
        <v>82.48</v>
      </c>
      <c r="M6505" s="6">
        <v>43027</v>
      </c>
      <c r="N6505" s="5">
        <v>51.486800000000002</v>
      </c>
    </row>
    <row r="6506" spans="3:14" x14ac:dyDescent="0.2">
      <c r="C6506" s="6">
        <v>43028</v>
      </c>
      <c r="D6506" s="5">
        <v>62.32</v>
      </c>
      <c r="M6506" s="6">
        <v>43028</v>
      </c>
      <c r="N6506" s="5">
        <v>53.9818</v>
      </c>
    </row>
    <row r="6507" spans="3:14" x14ac:dyDescent="0.2">
      <c r="C6507" s="6">
        <v>43029</v>
      </c>
      <c r="D6507" s="5">
        <v>59.05</v>
      </c>
      <c r="M6507" s="6">
        <v>43029</v>
      </c>
      <c r="N6507" s="5">
        <v>53.9818</v>
      </c>
    </row>
    <row r="6508" spans="3:14" x14ac:dyDescent="0.2">
      <c r="C6508" s="6">
        <v>43030</v>
      </c>
      <c r="D6508" s="5">
        <v>108.51</v>
      </c>
      <c r="M6508" s="6">
        <v>43030</v>
      </c>
      <c r="N6508" s="5">
        <v>53.9818</v>
      </c>
    </row>
    <row r="6509" spans="3:14" x14ac:dyDescent="0.2">
      <c r="C6509" s="6">
        <v>43031</v>
      </c>
      <c r="D6509" s="5">
        <v>136.19999999999999</v>
      </c>
      <c r="M6509" s="6">
        <v>43031</v>
      </c>
      <c r="N6509" s="5">
        <v>54.097299999999997</v>
      </c>
    </row>
    <row r="6510" spans="3:14" x14ac:dyDescent="0.2">
      <c r="C6510" s="6">
        <v>43032</v>
      </c>
      <c r="D6510" s="5">
        <v>37.25</v>
      </c>
      <c r="M6510" s="6">
        <v>43032</v>
      </c>
      <c r="N6510" s="5">
        <v>55.935400000000001</v>
      </c>
    </row>
    <row r="6511" spans="3:14" x14ac:dyDescent="0.2">
      <c r="C6511" s="6">
        <v>43033</v>
      </c>
      <c r="D6511" s="5">
        <v>60.11</v>
      </c>
      <c r="M6511" s="6">
        <v>43033</v>
      </c>
      <c r="N6511" s="5">
        <v>57.357199999999999</v>
      </c>
    </row>
    <row r="6512" spans="3:14" x14ac:dyDescent="0.2">
      <c r="C6512" s="6">
        <v>43034</v>
      </c>
      <c r="D6512" s="5">
        <v>114.37</v>
      </c>
      <c r="M6512" s="6">
        <v>43034</v>
      </c>
      <c r="N6512" s="5">
        <v>57.349200000000003</v>
      </c>
    </row>
    <row r="6513" spans="3:14" x14ac:dyDescent="0.2">
      <c r="C6513" s="6">
        <v>43035</v>
      </c>
      <c r="D6513" s="5">
        <v>87.39</v>
      </c>
      <c r="M6513" s="6">
        <v>43035</v>
      </c>
      <c r="N6513" s="5">
        <v>54.672199999999997</v>
      </c>
    </row>
    <row r="6514" spans="3:14" x14ac:dyDescent="0.2">
      <c r="C6514" s="6">
        <v>43036</v>
      </c>
      <c r="D6514" s="5">
        <v>58.75</v>
      </c>
      <c r="M6514" s="6">
        <v>43036</v>
      </c>
      <c r="N6514" s="5">
        <v>54.672199999999997</v>
      </c>
    </row>
    <row r="6515" spans="3:14" x14ac:dyDescent="0.2">
      <c r="C6515" s="6">
        <v>43037</v>
      </c>
      <c r="D6515" s="5">
        <v>105.5</v>
      </c>
      <c r="M6515" s="6">
        <v>43037</v>
      </c>
      <c r="N6515" s="5">
        <v>54.672199999999997</v>
      </c>
    </row>
    <row r="6516" spans="3:14" x14ac:dyDescent="0.2">
      <c r="C6516" s="6">
        <v>43038</v>
      </c>
      <c r="D6516" s="5">
        <v>64.62</v>
      </c>
      <c r="M6516" s="6">
        <v>43038</v>
      </c>
      <c r="N6516" s="5">
        <v>51.689500000000002</v>
      </c>
    </row>
    <row r="6517" spans="3:14" x14ac:dyDescent="0.2">
      <c r="C6517" s="6">
        <v>43039</v>
      </c>
      <c r="D6517" s="5">
        <v>50.39</v>
      </c>
      <c r="M6517" s="6">
        <v>43039</v>
      </c>
      <c r="N6517" s="5">
        <v>51.148499999999999</v>
      </c>
    </row>
    <row r="6518" spans="3:14" x14ac:dyDescent="0.2">
      <c r="C6518" s="6">
        <v>43040</v>
      </c>
      <c r="D6518" s="5">
        <v>66.7</v>
      </c>
      <c r="M6518" s="6">
        <v>43040</v>
      </c>
      <c r="N6518" s="5">
        <v>49.935099999999998</v>
      </c>
    </row>
    <row r="6519" spans="3:14" x14ac:dyDescent="0.2">
      <c r="C6519" s="6">
        <v>43041</v>
      </c>
      <c r="D6519" s="5">
        <v>85.31</v>
      </c>
      <c r="M6519" s="6">
        <v>43041</v>
      </c>
      <c r="N6519" s="5">
        <v>48.730400000000003</v>
      </c>
    </row>
    <row r="6520" spans="3:14" x14ac:dyDescent="0.2">
      <c r="C6520" s="6">
        <v>43042</v>
      </c>
      <c r="D6520" s="5">
        <v>103.89</v>
      </c>
      <c r="M6520" s="6">
        <v>43042</v>
      </c>
      <c r="N6520" s="5">
        <v>45.83</v>
      </c>
    </row>
    <row r="6521" spans="3:14" x14ac:dyDescent="0.2">
      <c r="C6521" s="6">
        <v>43043</v>
      </c>
      <c r="D6521" s="5">
        <v>63.24</v>
      </c>
      <c r="M6521" s="6">
        <v>43043</v>
      </c>
      <c r="N6521" s="5">
        <v>45.83</v>
      </c>
    </row>
    <row r="6522" spans="3:14" x14ac:dyDescent="0.2">
      <c r="C6522" s="6">
        <v>43044</v>
      </c>
      <c r="D6522" s="5">
        <v>120.72</v>
      </c>
      <c r="M6522" s="6">
        <v>43044</v>
      </c>
      <c r="N6522" s="5">
        <v>45.83</v>
      </c>
    </row>
    <row r="6523" spans="3:14" x14ac:dyDescent="0.2">
      <c r="C6523" s="6">
        <v>43045</v>
      </c>
      <c r="D6523" s="5">
        <v>92.35</v>
      </c>
      <c r="M6523" s="6">
        <v>43045</v>
      </c>
      <c r="N6523" s="5">
        <v>45.046900000000001</v>
      </c>
    </row>
    <row r="6524" spans="3:14" x14ac:dyDescent="0.2">
      <c r="C6524" s="6">
        <v>43046</v>
      </c>
      <c r="D6524" s="5">
        <v>100.93</v>
      </c>
      <c r="M6524" s="6">
        <v>43046</v>
      </c>
      <c r="N6524" s="5">
        <v>44.198599999999999</v>
      </c>
    </row>
    <row r="6525" spans="3:14" x14ac:dyDescent="0.2">
      <c r="C6525" s="6">
        <v>43047</v>
      </c>
      <c r="D6525" s="5">
        <v>67.48</v>
      </c>
      <c r="M6525" s="6">
        <v>43047</v>
      </c>
      <c r="N6525" s="5">
        <v>43.965600000000002</v>
      </c>
    </row>
    <row r="6526" spans="3:14" x14ac:dyDescent="0.2">
      <c r="C6526" s="6">
        <v>43048</v>
      </c>
      <c r="D6526" s="5">
        <v>65.11</v>
      </c>
      <c r="M6526" s="6">
        <v>43048</v>
      </c>
      <c r="N6526" s="5">
        <v>44.990099999999998</v>
      </c>
    </row>
    <row r="6527" spans="3:14" x14ac:dyDescent="0.2">
      <c r="C6527" s="6">
        <v>43049</v>
      </c>
      <c r="D6527" s="5">
        <v>56.77</v>
      </c>
      <c r="M6527" s="6">
        <v>43049</v>
      </c>
      <c r="N6527" s="5">
        <v>47.288800000000002</v>
      </c>
    </row>
    <row r="6528" spans="3:14" x14ac:dyDescent="0.2">
      <c r="C6528" s="6">
        <v>43050</v>
      </c>
      <c r="D6528" s="5">
        <v>61.32</v>
      </c>
      <c r="M6528" s="6">
        <v>43050</v>
      </c>
      <c r="N6528" s="5">
        <v>47.288800000000002</v>
      </c>
    </row>
    <row r="6529" spans="3:14" x14ac:dyDescent="0.2">
      <c r="C6529" s="6">
        <v>43051</v>
      </c>
      <c r="D6529" s="5">
        <v>170.54</v>
      </c>
      <c r="M6529" s="6">
        <v>43051</v>
      </c>
      <c r="N6529" s="5">
        <v>47.288800000000002</v>
      </c>
    </row>
    <row r="6530" spans="3:14" x14ac:dyDescent="0.2">
      <c r="C6530" s="6">
        <v>43052</v>
      </c>
      <c r="D6530" s="5">
        <v>134.97</v>
      </c>
      <c r="M6530" s="6">
        <v>43052</v>
      </c>
      <c r="N6530" s="5">
        <v>46.385300000000001</v>
      </c>
    </row>
    <row r="6531" spans="3:14" x14ac:dyDescent="0.2">
      <c r="C6531" s="6">
        <v>43053</v>
      </c>
      <c r="D6531" s="5">
        <v>107.88</v>
      </c>
      <c r="M6531" s="6">
        <v>43053</v>
      </c>
      <c r="N6531" s="5">
        <v>47.7729</v>
      </c>
    </row>
    <row r="6532" spans="3:14" x14ac:dyDescent="0.2">
      <c r="C6532" s="6">
        <v>43054</v>
      </c>
      <c r="D6532" s="5">
        <v>58.1</v>
      </c>
      <c r="M6532" s="6">
        <v>43054</v>
      </c>
      <c r="N6532" s="5">
        <v>47.997799999999998</v>
      </c>
    </row>
    <row r="6533" spans="3:14" x14ac:dyDescent="0.2">
      <c r="C6533" s="6">
        <v>43055</v>
      </c>
      <c r="D6533" s="5">
        <v>83.79</v>
      </c>
      <c r="M6533" s="6">
        <v>43055</v>
      </c>
      <c r="N6533" s="5">
        <v>47.742100000000001</v>
      </c>
    </row>
    <row r="6534" spans="3:14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3:14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3:14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3:14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3:14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3:14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3:14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3:14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3:14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3:14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3:14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M9062" s="6">
        <v>45584</v>
      </c>
      <c r="N9062" s="5">
        <v>123.13</v>
      </c>
    </row>
    <row r="9063" spans="3:14" x14ac:dyDescent="0.2">
      <c r="M9063" s="6">
        <v>45585</v>
      </c>
      <c r="N9063" s="5">
        <v>123.13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97"/>
  <sheetViews>
    <sheetView topLeftCell="A1268" workbookViewId="0">
      <selection activeCell="H1311" sqref="H1311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5:8" x14ac:dyDescent="0.2">
      <c r="E1297" s="6">
        <v>45581</v>
      </c>
      <c r="F1297" s="5">
        <v>3209877</v>
      </c>
      <c r="G1297" s="6">
        <v>45581</v>
      </c>
      <c r="H1297" s="5">
        <v>791792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opLeftCell="DC276" workbookViewId="0">
      <selection activeCell="DN310" sqref="DN310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W300" s="6">
        <v>45565</v>
      </c>
      <c r="AX300" s="5">
        <v>-0.4</v>
      </c>
      <c r="AY300" s="6">
        <v>45565</v>
      </c>
      <c r="AZ300" s="5">
        <v>-0.28000000000000003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Q300" s="6">
        <v>45565</v>
      </c>
      <c r="BR300" s="5">
        <v>1354</v>
      </c>
      <c r="BS300" s="6">
        <v>45565</v>
      </c>
      <c r="BT300" s="5">
        <v>1428</v>
      </c>
      <c r="CE300" s="8"/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DM300" s="6">
        <v>45565</v>
      </c>
      <c r="DN300" s="5">
        <v>4.7</v>
      </c>
      <c r="DS300" s="6">
        <v>45565</v>
      </c>
      <c r="DT300" s="5">
        <v>56.16</v>
      </c>
      <c r="EA300" s="6">
        <v>45565</v>
      </c>
      <c r="EB300" s="5">
        <v>100.0946</v>
      </c>
    </row>
    <row r="301" spans="1:132" x14ac:dyDescent="0.2">
      <c r="CE301" s="8"/>
      <c r="CK301" s="6">
        <v>45566</v>
      </c>
      <c r="CL301" s="5">
        <v>1.62</v>
      </c>
    </row>
    <row r="302" spans="1:132" x14ac:dyDescent="0.2">
      <c r="CE302" s="8"/>
    </row>
    <row r="303" spans="1:132" x14ac:dyDescent="0.2">
      <c r="CE303" s="8"/>
    </row>
    <row r="304" spans="1:132" x14ac:dyDescent="0.2">
      <c r="CE304" s="8"/>
    </row>
    <row r="305" spans="83:83" x14ac:dyDescent="0.2">
      <c r="CE305" s="8"/>
    </row>
    <row r="306" spans="83:83" x14ac:dyDescent="0.2">
      <c r="CE306" s="8"/>
    </row>
    <row r="307" spans="83:83" x14ac:dyDescent="0.2">
      <c r="CE307" s="8"/>
    </row>
    <row r="308" spans="83:83" x14ac:dyDescent="0.2"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1"/>
  <sheetViews>
    <sheetView tabSelected="1" workbookViewId="0"/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O157" s="6">
        <v>41213</v>
      </c>
      <c r="P157" s="5">
        <v>51.2</v>
      </c>
      <c r="Q157" s="6">
        <v>42247</v>
      </c>
      <c r="R157" s="5">
        <v>4.5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O158" s="6">
        <v>41243</v>
      </c>
      <c r="P158" s="5">
        <v>50.5</v>
      </c>
      <c r="Q158" s="6">
        <v>42277</v>
      </c>
      <c r="R158" s="5">
        <v>-1.4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Q300" s="6">
        <v>45565</v>
      </c>
      <c r="BR300" s="5">
        <v>1344</v>
      </c>
      <c r="BW300" s="6">
        <v>45565</v>
      </c>
      <c r="BX300" s="5">
        <v>719.53</v>
      </c>
      <c r="CM300" s="6">
        <v>45565</v>
      </c>
      <c r="CN300" s="5">
        <v>0.1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2024-10-21T00:10:40Z</dcterms:modified>
</cp:coreProperties>
</file>