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1570" windowHeight="8010" firstSheet="1" activeTab="3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I3" i="2"/>
  <c r="O3" i="2"/>
  <c r="A3" i="2"/>
  <c r="M3" i="2"/>
  <c r="E3" i="2"/>
  <c r="C3" i="2"/>
  <c r="K3" i="2"/>
  <c r="C3" i="3"/>
  <c r="G3" i="3"/>
  <c r="AE3" i="4"/>
  <c r="A3" i="4"/>
  <c r="AW3" i="4"/>
  <c r="C3" i="4"/>
  <c r="E3" i="4"/>
  <c r="A3" i="3"/>
  <c r="E3" i="3"/>
  <c r="AI3" i="4"/>
  <c r="U3" i="4"/>
  <c r="AM3" i="4"/>
  <c r="I3" i="4"/>
  <c r="AG3" i="4"/>
  <c r="AA3" i="4"/>
  <c r="AY3" i="4"/>
  <c r="BQ3" i="4"/>
  <c r="AQ3" i="4"/>
  <c r="CC3" i="4"/>
  <c r="G3" i="4"/>
  <c r="CI3" i="4"/>
  <c r="W3" i="4"/>
  <c r="AK3" i="4"/>
  <c r="M3" i="4"/>
  <c r="BK3" i="4"/>
  <c r="O3" i="4"/>
  <c r="BY3" i="4"/>
  <c r="BE3" i="4"/>
  <c r="AO3" i="4"/>
  <c r="Q3" i="4"/>
  <c r="CA3" i="4"/>
  <c r="BA3" i="4"/>
  <c r="BG3" i="4"/>
  <c r="AS3" i="4"/>
  <c r="K3" i="4"/>
  <c r="BO3" i="4"/>
  <c r="BI3" i="4"/>
  <c r="BC3" i="4"/>
  <c r="Y3" i="4"/>
  <c r="S3" i="4"/>
  <c r="AU3" i="4"/>
  <c r="AC3" i="4"/>
  <c r="BM3" i="4"/>
  <c r="CK3" i="4"/>
  <c r="DI3" i="4"/>
  <c r="BW3" i="4"/>
  <c r="M3" i="12"/>
  <c r="DW3" i="4"/>
  <c r="DO3" i="4"/>
  <c r="CG3" i="4"/>
  <c r="CY3" i="4"/>
  <c r="CM3" i="4"/>
  <c r="CW3" i="4"/>
  <c r="BU3" i="4"/>
  <c r="DS3" i="4"/>
  <c r="DA3" i="4"/>
  <c r="BS3" i="4"/>
  <c r="CQ3" i="4"/>
  <c r="DG3" i="4"/>
  <c r="CS3" i="4"/>
  <c r="CE3" i="4"/>
  <c r="DC3" i="4"/>
  <c r="DE3" i="4"/>
  <c r="DU3" i="4"/>
  <c r="CU3" i="4"/>
  <c r="DY3" i="4"/>
  <c r="K3" i="12"/>
  <c r="CO3" i="4"/>
  <c r="DQ3" i="4"/>
  <c r="C3" i="12"/>
  <c r="DK3" i="4"/>
  <c r="DM3" i="4"/>
  <c r="S3" i="12"/>
  <c r="BA3" i="12"/>
  <c r="O3" i="12"/>
  <c r="Q3" i="12"/>
  <c r="U3" i="12"/>
  <c r="A3" i="12"/>
  <c r="EA3" i="4"/>
  <c r="AG3" i="12"/>
  <c r="G3" i="12"/>
  <c r="BI3" i="12"/>
  <c r="AM3" i="12"/>
  <c r="AY3" i="12"/>
  <c r="W3" i="12"/>
  <c r="I3" i="12"/>
  <c r="E3" i="12"/>
  <c r="AI3" i="12"/>
  <c r="BK3" i="12"/>
  <c r="BM3" i="12"/>
  <c r="Y3" i="12"/>
  <c r="AE3" i="12"/>
  <c r="BG3" i="12"/>
  <c r="AO3" i="12"/>
  <c r="AK3" i="12"/>
  <c r="AC3" i="12"/>
  <c r="BO3" i="12"/>
  <c r="AS3" i="12"/>
  <c r="AA3" i="12"/>
  <c r="BE3" i="12"/>
  <c r="AQ3" i="12"/>
  <c r="AU3" i="12"/>
  <c r="AW3" i="12"/>
  <c r="BC3" i="12"/>
  <c r="CK3" i="12"/>
  <c r="BQ3" i="12"/>
  <c r="DS3" i="12"/>
  <c r="BS3" i="12"/>
  <c r="CO3" i="12"/>
  <c r="CQ3" i="12"/>
  <c r="DG3" i="12"/>
  <c r="CM3" i="12"/>
  <c r="CS3" i="12"/>
  <c r="CE3" i="12"/>
  <c r="DU3" i="12"/>
  <c r="EA3" i="12"/>
  <c r="DE3" i="12"/>
  <c r="CG3" i="12"/>
  <c r="BY3" i="12"/>
  <c r="BU3" i="12"/>
  <c r="DC3" i="12"/>
  <c r="DW3" i="12"/>
  <c r="CA3" i="12"/>
  <c r="CU3" i="12"/>
  <c r="CI3" i="12"/>
  <c r="CY3" i="12"/>
  <c r="DA3" i="12"/>
  <c r="DK3" i="12"/>
  <c r="DQ3" i="12"/>
  <c r="CW3" i="12"/>
  <c r="DI3" i="12"/>
  <c r="BW3" i="12"/>
  <c r="DO3" i="12"/>
  <c r="DY3" i="12"/>
  <c r="DM3" i="12"/>
  <c r="CC3" i="12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<sst xmlns="http://schemas.openxmlformats.org/spreadsheetml/2006/main" count="4651" uniqueCount="432">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</sst>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BDH|17727791616549937348</stp>
        <tr r="W3" s="4"/>
      </tp>
      <tp t="s">
        <v>#N/A N/A</v>
        <stp/>
        <stp>BDH|13194785384466843111</stp>
        <tr r="DY3" s="4"/>
      </tp>
      <tp t="s">
        <v>#N/A N/A</v>
        <stp/>
        <stp>BDH|15200814456776318504</stp>
        <tr r="CO3" s="4"/>
      </tp>
      <tp t="s">
        <v>#N/A N/A</v>
        <stp/>
        <stp>BDH|10688328033792999973</stp>
        <tr r="A3" s="3"/>
      </tp>
      <tp t="s">
        <v>#N/A N/A</v>
        <stp/>
        <stp>BDH|14234630769538586764</stp>
        <tr r="CW3" s="4"/>
      </tp>
      <tp t="s">
        <v>#N/A N/A</v>
        <stp/>
        <stp>BDH|16531557086293843343</stp>
        <tr r="CU3" s="4"/>
      </tp>
      <tp t="s">
        <v>#N/A Requesting Data...4220367270</v>
        <stp/>
        <stp>BDH|15903676932681328919</stp>
        <tr r="K3" s="12"/>
      </tp>
      <tp t="s">
        <v>#N/A N/A</v>
        <stp/>
        <stp>BDH|11350879684461477941</stp>
        <tr r="AU3" s="4"/>
      </tp>
      <tp t="s">
        <v>#N/A Requesting Data...4198434566</v>
        <stp/>
        <stp>BDH|12725272444319723435</stp>
        <tr r="AS3" s="12"/>
      </tp>
      <tp t="s">
        <v>#N/A N/A</v>
        <stp/>
        <stp>BDH|17339810555660750348</stp>
        <tr r="AS3" s="4"/>
      </tp>
      <tp t="s">
        <v>#N/A Requesting Data...4140286656</v>
        <stp/>
        <stp>BDH|17876766996563226368</stp>
        <tr r="DC3" s="12"/>
      </tp>
      <tp t="s">
        <v>#N/A N/A</v>
        <stp/>
        <stp>BDH|11576525031178806612</stp>
        <tr r="CQ3" s="4"/>
      </tp>
      <tp t="s">
        <v>#N/A N/A</v>
        <stp/>
        <stp>BDH|11567563834471736818</stp>
        <tr r="AM3" s="4"/>
      </tp>
      <tp t="s">
        <v>#N/A N/A</v>
        <stp/>
        <stp>BDH|10199844516056766146</stp>
        <tr r="G3" s="4"/>
      </tp>
      <tp t="s">
        <v>#N/A N/A</v>
        <stp/>
        <stp>BDH|14972527324759652467</stp>
        <tr r="AG3" s="4"/>
      </tp>
      <tp t="s">
        <v>#N/A N/A</v>
        <stp/>
        <stp>BDH|10864513842987628836</stp>
        <tr r="I3" s="4"/>
      </tp>
      <tp t="s">
        <v>#N/A Requesting Data...4128696780</v>
        <stp/>
        <stp>BDH|16612847956784179059</stp>
        <tr r="CE3" s="12"/>
      </tp>
      <tp t="s">
        <v>#N/A Requesting Data...4207356656</v>
        <stp/>
        <stp>BDH|10137525624013099869</stp>
        <tr r="BQ3" s="12"/>
      </tp>
      <tp t="s">
        <v>#N/A N/A</v>
        <stp/>
        <stp>BDH|14748639755139549263</stp>
        <tr r="DW3" s="4"/>
      </tp>
      <tp t="s">
        <v>#N/A Requesting Data...4292563234</v>
        <stp/>
        <stp>BDH|17612403932179978592</stp>
        <tr r="AC3" s="12"/>
      </tp>
      <tp t="s">
        <v>#N/A Requesting Data...4256567676</v>
        <stp/>
        <stp>BDH|16562161458577853947</stp>
        <tr r="AU3" s="12"/>
      </tp>
      <tp t="s">
        <v>#N/A N/A</v>
        <stp/>
        <stp>BDH|12884141697737113137</stp>
        <tr r="CM3" s="4"/>
      </tp>
      <tp t="s">
        <v>#N/A N/A</v>
        <stp/>
        <stp>BDH|14734564644588676001</stp>
        <tr r="BY3" s="4"/>
      </tp>
      <tp t="s">
        <v>#N/A Requesting Data...4209323436</v>
        <stp/>
        <stp>BDH|16352533779730774975</stp>
        <tr r="CQ3" s="12"/>
      </tp>
      <tp t="s">
        <v>#N/A Requesting Data...4159841519</v>
        <stp/>
        <stp>BDH|18388246489981600018</stp>
        <tr r="AG3" s="12"/>
      </tp>
      <tp t="s">
        <v>#N/A N/A</v>
        <stp/>
        <stp>BDH|10706306390999281098</stp>
        <tr r="DQ3" s="4"/>
      </tp>
      <tp t="s">
        <v>#N/A N/A</v>
        <stp/>
        <stp>BDH|10149288007045012415</stp>
        <tr r="DE3" s="4"/>
      </tp>
      <tp t="s">
        <v>#N/A N/A</v>
        <stp/>
        <stp>BDH|10929864372579311500</stp>
        <tr r="K3" s="4"/>
      </tp>
      <tp t="s">
        <v>#N/A Requesting Data...4279053806</v>
        <stp/>
        <stp>BDH|18205851142746284269</stp>
        <tr r="CS3" s="12"/>
      </tp>
      <tp t="s">
        <v>#N/A N/A</v>
        <stp/>
        <stp>BDH|13220975663934575814</stp>
        <tr r="CS3" s="4"/>
      </tp>
      <tp t="s">
        <v>#N/A N/A</v>
        <stp/>
        <stp>BDH|17766079941682147128</stp>
        <tr r="AE3" s="4"/>
      </tp>
      <tp t="s">
        <v>#N/A Requesting Data...4234465901</v>
        <stp/>
        <stp>BDH|13539192908782350035</stp>
        <tr r="I3" s="12"/>
      </tp>
      <tp t="s">
        <v>#N/A Requesting Data...4204184241</v>
        <stp/>
        <stp>BDH|14402842222277332991</stp>
        <tr r="CW3" s="12"/>
      </tp>
      <tp t="s">
        <v>#N/A N/A</v>
        <stp/>
        <stp>BDH|18296946514768935989</stp>
        <tr r="DG3" s="4"/>
      </tp>
      <tp t="s">
        <v>#N/A Requesting Data...4254814504</v>
        <stp/>
        <stp>BDH|11560068271276249153</stp>
        <tr r="CC3" s="12"/>
      </tp>
      <tp t="s">
        <v>#N/A N/A</v>
        <stp/>
        <stp>BDH|14680955870342795919</stp>
        <tr r="C3" s="3"/>
      </tp>
      <tp t="s">
        <v>#N/A N/A</v>
        <stp/>
        <stp>BDH|11265187511815707559</stp>
        <tr r="M3" s="2"/>
      </tp>
      <tp t="s">
        <v>#N/A Requesting Data...4228328351</v>
        <stp/>
        <stp>BDH|13977658859603735285</stp>
        <tr r="C3" s="12"/>
      </tp>
      <tp t="s">
        <v>#N/A Requesting Data...4177952944</v>
        <stp/>
        <stp>BDH|10559499102170097530</stp>
        <tr r="AY3" s="12"/>
      </tp>
      <tp t="s">
        <v>#N/A N/A</v>
        <stp/>
        <stp>BDH|15402023937757608093</stp>
        <tr r="AK3" s="4"/>
      </tp>
      <tp t="s">
        <v>#N/A Requesting Data...4220423887</v>
        <stp/>
        <stp>BDH|11709245009166662380</stp>
        <tr r="BE3" s="12"/>
      </tp>
      <tp t="s">
        <v>#N/A Requesting Data...4185304865</v>
        <stp/>
        <stp>BDH|13908606427773647389</stp>
        <tr r="DI3" s="12"/>
      </tp>
      <tp t="s">
        <v>#N/A Requesting Data...4257675346</v>
        <stp/>
        <stp>BDH|11944171646766194597</stp>
        <tr r="CA3" s="12"/>
      </tp>
      <tp t="s">
        <v>#N/A N/A</v>
        <stp/>
        <stp>BDH|12063109768484636674</stp>
        <tr r="A3" s="4"/>
      </tp>
      <tp t="s">
        <v>#N/A Requesting Data...4167553662</v>
        <stp/>
        <stp>BDH|11927415427640138077</stp>
        <tr r="U3" s="12"/>
      </tp>
      <tp t="s">
        <v>#N/A N/A</v>
        <stp/>
        <stp>BDH|10334230344201806049</stp>
        <tr r="CG3" s="4"/>
      </tp>
      <tp t="s">
        <v>#N/A N/A</v>
        <stp/>
        <stp>BDH|14086182356992529530</stp>
        <tr r="BW3" s="4"/>
      </tp>
      <tp t="s">
        <v>#N/A N/A</v>
        <stp/>
        <stp>BDH|11173055922761488582</stp>
        <tr r="BU3" s="4"/>
      </tp>
      <tp t="s">
        <v>#N/A Requesting Data...4186494147</v>
        <stp/>
        <stp>BDH|11801765575677615175</stp>
        <tr r="BY3" s="12"/>
      </tp>
      <tp t="s">
        <v>#N/A N/A</v>
        <stp/>
        <stp>BDH|15571605379185511653</stp>
        <tr r="E3" s="4"/>
      </tp>
      <tp t="s">
        <v>#N/A Requesting Data...4236436779</v>
        <stp/>
        <stp>BDH|14257082743626021164</stp>
        <tr r="Q3" s="12"/>
      </tp>
      <tp t="s">
        <v>#N/A Requesting Data...4232430840</v>
        <stp/>
        <stp>BDH|14708053936454357768</stp>
        <tr r="DQ3" s="12"/>
      </tp>
      <tp t="s">
        <v>#N/A N/A</v>
        <stp/>
        <stp>BDH|16959242510648771961</stp>
        <tr r="M3" s="4"/>
      </tp>
      <tp t="s">
        <v>#N/A Requesting Data...4176290460</v>
        <stp/>
        <stp>BDH|16140590109496292003</stp>
        <tr r="BS3" s="12"/>
      </tp>
      <tp t="s">
        <v>#N/A N/A</v>
        <stp/>
        <stp>BDH|10496960811069466404</stp>
        <tr r="BA3" s="4"/>
      </tp>
      <tp t="s">
        <v>#N/A N/A</v>
        <stp/>
        <stp>BDH|17945119023907211609</stp>
        <tr r="BS3" s="4"/>
      </tp>
      <tp t="s">
        <v>#N/A N/A</v>
        <stp/>
        <stp>BDH|16527570756347798485</stp>
        <tr r="K3" s="2"/>
      </tp>
      <tp t="s">
        <v>#N/A Requesting Data...4170755991</v>
        <stp/>
        <stp>BDH|15769418023970226693</stp>
        <tr r="DK3" s="12"/>
      </tp>
    </main>
    <main first="bofaddin.rtdserver">
      <tp t="s">
        <v>#N/A N/A</v>
        <stp/>
        <stp>BDH|9508376789459545735</stp>
        <tr r="AA3" s="4"/>
      </tp>
      <tp t="s">
        <v>#N/A Requesting Data...4223246772</v>
        <stp/>
        <stp>BDH|4873606828919750550</stp>
        <tr r="AI3" s="12"/>
      </tp>
      <tp t="s">
        <v>#N/A Requesting Data...4181111202</v>
        <stp/>
        <stp>BDH|4011770073468050077</stp>
        <tr r="DW3" s="12"/>
      </tp>
      <tp t="s">
        <v>#N/A Requesting Data...4263757826</v>
        <stp/>
        <stp>BDH|4198860342706640251</stp>
        <tr r="BK3" s="12"/>
      </tp>
      <tp t="s">
        <v>#N/A Requesting Data...4245225583</v>
        <stp/>
        <stp>BDH|32325866275613125</stp>
        <tr r="CK3" s="12"/>
      </tp>
      <tp t="s">
        <v>#N/A N/A</v>
        <stp/>
        <stp>BDH|7280287290196089700</stp>
        <tr r="DU3" s="4"/>
      </tp>
      <tp t="s">
        <v>#N/A N/A</v>
        <stp/>
        <stp>BDH|2449621476767863962</stp>
        <tr r="AY3" s="4"/>
      </tp>
      <tp t="s">
        <v>#N/A Requesting Data...4182914740</v>
        <stp/>
        <stp>BDH|7356019101709787382</stp>
        <tr r="A3" s="12"/>
      </tp>
      <tp t="s">
        <v>#N/A N/A</v>
        <stp/>
        <stp>BDH|1801844198674015962</stp>
        <tr r="DM3" s="4"/>
      </tp>
      <tp t="s">
        <v>#N/A N/A</v>
        <stp/>
        <stp>BDH|6719430176370516845</stp>
        <tr r="AO3" s="4"/>
      </tp>
      <tp t="s">
        <v>#N/A N/A</v>
        <stp/>
        <stp>BDH|3461217997016103336</stp>
        <tr r="CY3" s="4"/>
      </tp>
      <tp t="s">
        <v>#N/A Requesting Data...4201177109</v>
        <stp/>
        <stp>BDH|3640420205218371185</stp>
        <tr r="M3" s="12"/>
      </tp>
      <tp t="s">
        <v>#N/A N/A</v>
        <stp/>
        <stp>BDH|6762497250731503823</stp>
        <tr r="O3" s="2"/>
      </tp>
      <tp t="s">
        <v>#N/A Requesting Data...4215274197</v>
        <stp/>
        <stp>BDH|4452708095313828707</stp>
        <tr r="CU3" s="12"/>
      </tp>
      <tp t="s">
        <v>#N/A N/A</v>
        <stp/>
        <stp>BDH|2770673199166575533</stp>
        <tr r="E3" s="3"/>
      </tp>
      <tp t="s">
        <v>#N/A Requesting Data...4251362987</v>
        <stp/>
        <stp>BDH|6972814721614772636</stp>
        <tr r="CG3" s="12"/>
      </tp>
      <tp t="s">
        <v>#N/A Requesting Data...4283769569</v>
        <stp/>
        <stp>BDH|1030590685133676182</stp>
        <tr r="CY3" s="12"/>
      </tp>
      <tp t="s">
        <v>#N/A N/A</v>
        <stp/>
        <stp>BDH|8731118736713244718</stp>
        <tr r="BG3" s="4"/>
      </tp>
      <tp t="s">
        <v>#N/A N/A</v>
        <stp/>
        <stp>BDH|6220600251889068208</stp>
        <tr r="DC3" s="4"/>
      </tp>
      <tp t="s">
        <v>#N/A N/A</v>
        <stp/>
        <stp>BDH|5289214769999854651</stp>
        <tr r="BK3" s="4"/>
      </tp>
      <tp t="s">
        <v>#N/A N/A</v>
        <stp/>
        <stp>BDH|6439901524840367371</stp>
        <tr r="BM3" s="4"/>
      </tp>
      <tp t="s">
        <v>#N/A N/A</v>
        <stp/>
        <stp>BDH|90025055891849733</stp>
        <tr r="I3" s="2"/>
      </tp>
      <tp t="s">
        <v>#N/A N/A</v>
        <stp/>
        <stp>BDH|9777619017476223725</stp>
        <tr r="G3" s="2"/>
      </tp>
      <tp t="s">
        <v>#N/A Requesting Data...4216245928</v>
        <stp/>
        <stp>BDH|1947479104633981951</stp>
        <tr r="BO3" s="12"/>
      </tp>
      <tp t="s">
        <v>#N/A Requesting Data...4200756735</v>
        <stp/>
        <stp>BDH|5796602252681739857</stp>
        <tr r="AM3" s="12"/>
      </tp>
      <tp t="s">
        <v>#N/A N/A</v>
        <stp/>
        <stp>BDH|5081277533999168211</stp>
        <tr r="AW3" s="4"/>
      </tp>
      <tp t="s">
        <v>#N/A N/A</v>
        <stp/>
        <stp>BDH|2198739502482499805</stp>
        <tr r="DA3" s="4"/>
      </tp>
      <tp t="s">
        <v>#N/A Requesting Data...4204039510</v>
        <stp/>
        <stp>BDH|2416407596956816190</stp>
        <tr r="CM3" s="12"/>
      </tp>
      <tp t="s">
        <v>#N/A Requesting Data...4248847233</v>
        <stp/>
        <stp>BDH|8022590312675997125</stp>
        <tr r="O3" s="12"/>
      </tp>
      <tp t="s">
        <v>#N/A N/A</v>
        <stp/>
        <stp>BDH|5429399281431821728</stp>
        <tr r="O3" s="4"/>
      </tp>
      <tp t="s">
        <v>#N/A Requesting Data...4238689049</v>
        <stp/>
        <stp>BDH|2365962240152258532</stp>
        <tr r="BG3" s="12"/>
      </tp>
      <tp t="s">
        <v>#N/A N/A</v>
        <stp/>
        <stp>BDH|3762777629696781956</stp>
        <tr r="CK3" s="4"/>
      </tp>
      <tp t="s">
        <v>#N/A Requesting Data...4261882306</v>
        <stp/>
        <stp>BDH|6889101662641231958</stp>
        <tr r="DG3" s="12"/>
      </tp>
      <tp t="s">
        <v>#N/A N/A</v>
        <stp/>
        <stp>BDH|3591198686971897185</stp>
        <tr r="C3" s="2"/>
      </tp>
      <tp t="s">
        <v>#N/A Requesting Data...4261948815</v>
        <stp/>
        <stp>BDH|1367412784625850279</stp>
        <tr r="EA3" s="12"/>
      </tp>
      <tp t="s">
        <v>#N/A N/A</v>
        <stp/>
        <stp>BDH|8356620302630257476</stp>
        <tr r="AI3" s="4"/>
      </tp>
      <tp t="s">
        <v>#N/A N/A</v>
        <stp/>
        <stp>BDH|9812989341297142886</stp>
        <tr r="DS3" s="4"/>
      </tp>
      <tp t="s">
        <v>#N/A Requesting Data...4272842250</v>
        <stp/>
        <stp>BDH|8243315215556270749</stp>
        <tr r="AA3" s="12"/>
      </tp>
      <tp t="s">
        <v>#N/A Requesting Data...4264821229</v>
        <stp/>
        <stp>BDH|7290321462709266005</stp>
        <tr r="AO3" s="12"/>
      </tp>
      <tp t="s">
        <v>#N/A N/A</v>
        <stp/>
        <stp>BDH|1683228863869462721</stp>
        <tr r="U3" s="4"/>
      </tp>
      <tp t="s">
        <v>#N/A N/A</v>
        <stp/>
        <stp>BDH|5021826789651569032</stp>
        <tr r="BI3" s="4"/>
      </tp>
      <tp t="s">
        <v>#N/A N/A</v>
        <stp/>
        <stp>BDH|7425906636858432160</stp>
        <tr r="DO3" s="4"/>
      </tp>
      <tp t="s">
        <v>#N/A N/A</v>
        <stp/>
        <stp>BDH|6454200626715365775</stp>
        <tr r="S3" s="4"/>
      </tp>
      <tp t="s">
        <v>#N/A Requesting Data...4250686272</v>
        <stp/>
        <stp>BDH|6016865904528132266</stp>
        <tr r="BA3" s="12"/>
      </tp>
      <tp t="s">
        <v>#N/A Requesting Data...4251683181</v>
        <stp/>
        <stp>BDH|7256013410270825304</stp>
        <tr r="G3" s="12"/>
      </tp>
      <tp t="s">
        <v>#N/A Requesting Data...4255998641</v>
        <stp/>
        <stp>BDH|7489883938079212093</stp>
        <tr r="BW3" s="12"/>
      </tp>
      <tp t="s">
        <v>#N/A Requesting Data...4269550067</v>
        <stp/>
        <stp>BDH|8300952481334731836</stp>
        <tr r="BM3" s="12"/>
      </tp>
      <tp t="s">
        <v>#N/A N/A</v>
        <stp/>
        <stp>BDH|6419379680139100293</stp>
        <tr r="EA3" s="4"/>
      </tp>
      <tp t="s">
        <v>#N/A Requesting Data...4275122499</v>
        <stp/>
        <stp>BDH|4627875359869925680</stp>
        <tr r="DU3" s="12"/>
      </tp>
      <tp t="s">
        <v>#N/A Requesting Data...4245135124</v>
        <stp/>
        <stp>BDH|9850553274854711921</stp>
        <tr r="BC3" s="12"/>
      </tp>
      <tp t="s">
        <v>#N/A Requesting Data...4264732004</v>
        <stp/>
        <stp>BDH|2322032317940425551</stp>
        <tr r="DA3" s="12"/>
      </tp>
      <tp t="s">
        <v>#N/A Requesting Data...4291503023</v>
        <stp/>
        <stp>BDH|6702698306992043543</stp>
        <tr r="AE3" s="12"/>
      </tp>
      <tp t="s">
        <v>#N/A N/A</v>
        <stp/>
        <stp>BDH|8155682887150559165</stp>
        <tr r="DK3" s="4"/>
      </tp>
      <tp t="s">
        <v>#N/A Requesting Data...4294762430</v>
        <stp/>
        <stp>BDH|2693658377866455214</stp>
        <tr r="AQ3" s="12"/>
      </tp>
      <tp t="s">
        <v>#N/A Requesting Data...4257154565</v>
        <stp/>
        <stp>BDH|1096018476531207020</stp>
        <tr r="AK3" s="12"/>
      </tp>
      <tp t="s">
        <v>#N/A N/A</v>
        <stp/>
        <stp>BDH|5570248664492417451</stp>
        <tr r="Y3" s="4"/>
      </tp>
      <tp t="s">
        <v>#N/A Requesting Data...4294328734</v>
        <stp/>
        <stp>BDH|3512047848682349506</stp>
        <tr r="BI3" s="12"/>
      </tp>
      <tp t="s">
        <v>#N/A N/A</v>
        <stp/>
        <stp>BDH|1790948338738895387</stp>
        <tr r="A3" s="2"/>
      </tp>
      <tp t="s">
        <v>#N/A Requesting Data...4292529912</v>
        <stp/>
        <stp>BDH|4952366865152373328</stp>
        <tr r="AW3" s="12"/>
      </tp>
      <tp t="s">
        <v>#N/A Requesting Data...4284497573</v>
        <stp/>
        <stp>BDH|3422124329368128871</stp>
        <tr r="Y3" s="12"/>
      </tp>
      <tp t="s">
        <v>#N/A N/A</v>
        <stp/>
        <stp>BDH|8291985669394877325</stp>
        <tr r="AQ3" s="4"/>
      </tp>
      <tp t="s">
        <v>#N/A Requesting Data...4270674571</v>
        <stp/>
        <stp>BDH|5310306156262998102</stp>
        <tr r="W3" s="12"/>
      </tp>
      <tp t="s">
        <v>#N/A N/A</v>
        <stp/>
        <stp>BDH|6242966180801497634</stp>
        <tr r="BE3" s="4"/>
      </tp>
      <tp t="s">
        <v>#N/A N/A</v>
        <stp/>
        <stp>BDH|9149158874497814890</stp>
        <tr r="Q3" s="4"/>
      </tp>
      <tp t="s">
        <v>#N/A N/A</v>
        <stp/>
        <stp>BDH|1641739542536704475</stp>
        <tr r="G3" s="3"/>
      </tp>
      <tp t="s">
        <v>#N/A N/A</v>
        <stp/>
        <stp>BDH|6870610544590081494</stp>
        <tr r="AC3" s="4"/>
      </tp>
      <tp t="s">
        <v>#N/A N/A</v>
        <stp/>
        <stp>BDH|4357226239340755436</stp>
        <tr r="CI3" s="4"/>
      </tp>
      <tp t="s">
        <v>#N/A N/A</v>
        <stp/>
        <stp>BDH|7912787537627466517</stp>
        <tr r="DI3" s="4"/>
      </tp>
      <tp t="s">
        <v>#N/A Requesting Data...4266214219</v>
        <stp/>
        <stp>BDH|6402786310361519090</stp>
        <tr r="E3" s="12"/>
      </tp>
      <tp t="s">
        <v>#N/A N/A</v>
        <stp/>
        <stp>BDH|2979535397066923909</stp>
        <tr r="BO3" s="4"/>
      </tp>
      <tp t="s">
        <v>#N/A N/A</v>
        <stp/>
        <stp>BDH|4844920934749101566</stp>
        <tr r="C3" s="4"/>
      </tp>
      <tp t="s">
        <v>#N/A N/A</v>
        <stp/>
        <stp>BDH|7150187841897537733</stp>
        <tr r="CA3" s="4"/>
      </tp>
      <tp t="s">
        <v>#N/A Requesting Data...4262585109</v>
        <stp/>
        <stp>BDH|2912563519466906219</stp>
        <tr r="DS3" s="12"/>
      </tp>
      <tp t="s">
        <v>#N/A Requesting Data...4267649834</v>
        <stp/>
        <stp>BDH|9777402805649513612</stp>
        <tr r="DM3" s="12"/>
      </tp>
      <tp t="s">
        <v>#N/A Requesting Data...4290586564</v>
        <stp/>
        <stp>BDH|5739261211137310345</stp>
        <tr r="BU3" s="12"/>
      </tp>
      <tp t="s">
        <v>#N/A Requesting Data...4272670063</v>
        <stp/>
        <stp>BDH|8475145834538656068</stp>
        <tr r="DY3" s="12"/>
      </tp>
      <tp t="s">
        <v>#N/A Requesting Data...4279834077</v>
        <stp/>
        <stp>BDH|7774878463918653307</stp>
        <tr r="CI3" s="12"/>
      </tp>
      <tp t="s">
        <v>#N/A Requesting Data...4280089797</v>
        <stp/>
        <stp>BDH|5087408008913469137</stp>
        <tr r="CO3" s="12"/>
      </tp>
      <tp t="s">
        <v>#N/A N/A</v>
        <stp/>
        <stp>BDH|5576456646895962337</stp>
        <tr r="BQ3" s="4"/>
      </tp>
      <tp t="s">
        <v>#N/A Requesting Data...4273825079</v>
        <stp/>
        <stp>BDH|3869065638830258399</stp>
        <tr r="S3" s="12"/>
      </tp>
      <tp t="s">
        <v>#N/A Requesting Data...4287336416</v>
        <stp/>
        <stp>BDH|9879472665701629985</stp>
        <tr r="DE3" s="12"/>
      </tp>
      <tp t="s">
        <v>#N/A Requesting Data...4284680118</v>
        <stp/>
        <stp>BDH|995430683409019426</stp>
        <tr r="DO3" s="12"/>
      </tp>
      <tp t="s">
        <v>#N/A N/A</v>
        <stp/>
        <stp>BDH|406599322229003293</stp>
        <tr r="CC3" s="4"/>
      </tp>
      <tp t="s">
        <v>#N/A N/A</v>
        <stp/>
        <stp>BDH|176238982762828620</stp>
        <tr r="CE3" s="4"/>
      </tp>
      <tp t="s">
        <v>#N/A N/A</v>
        <stp/>
        <stp>BDH|262622335795899951</stp>
        <tr r="E3" s="2"/>
      </tp>
      <tp t="s">
        <v>#N/A N/A</v>
        <stp/>
        <stp>BDH|586828644642961625</stp>
        <tr r="BC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146"/>
  <sheetViews>
    <sheetView topLeftCell="A6434" workbookViewId="0">
      <selection activeCell="J6472" sqref="J6472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"days=w","fill=p","cols=2;rows=6530")</f>
        <v>36528</v>
      </c>
      <c r="B3" s="5" t="s">
        <v>294</v>
      </c>
      <c r="C3" s="8">
        <f ca="1">_xll.BDH(D2,"PX_LAST","2000-01-01",TODAY()-1, "days=w","fill=p","cols=2;rows=9144")</f>
        <v>36526</v>
      </c>
      <c r="D3" s="5">
        <v>68.040000000000006</v>
      </c>
      <c r="E3" s="8">
        <f ca="1">_xll.BDH(F2,"PX_LAST","2000-01-01",TODAY()-1, "days=w","fill=p","cols=2;rows=6530")</f>
        <v>36528</v>
      </c>
      <c r="F3" s="5">
        <v>100.22</v>
      </c>
      <c r="G3" s="8">
        <f ca="1">_xll.BDH(H2,"PX_LAST","2000-01-01",TODAY()-1, "days=w","fill=p","cols=2;rows=6530")</f>
        <v>36528</v>
      </c>
      <c r="H3" s="5">
        <v>0.19500000000000001</v>
      </c>
      <c r="I3" s="8">
        <f ca="1">_xll.BDH(J2,"PX_LAST","2000-01-01",TODAY()-1, "days=w","fill=p","cols=2;rows=6530")</f>
        <v>36528</v>
      </c>
      <c r="J3" s="5">
        <v>98.26</v>
      </c>
      <c r="K3" s="8">
        <f ca="1">_xll.BDH(L2,"PX_LAST","2000-01-01",TODAY()-1, "days=w","fill=p","cols=2;rows=6530")</f>
        <v>36528</v>
      </c>
      <c r="L3" s="5">
        <v>24.21</v>
      </c>
      <c r="M3" s="8">
        <f ca="1">_xll.BDH(N2,"PX_LAST","2000-01-01",TODAY()-1, "days=w","fill=p","cols=2;rows=9144")</f>
        <v>36526</v>
      </c>
      <c r="N3" s="5">
        <v>98.89</v>
      </c>
      <c r="O3" s="8">
        <f ca="1">_xll.BDH(P2,"PX_LAST","2000-01-01",TODAY()-1, "days=w","fill=p","cols=2;rows=6530")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99.31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A6528" s="8">
        <v>45663</v>
      </c>
      <c r="B6528" s="5">
        <v>2.4</v>
      </c>
      <c r="C6528" s="8">
        <v>43051</v>
      </c>
      <c r="D6528" s="5">
        <v>170.54</v>
      </c>
      <c r="E6528" s="8">
        <v>45663</v>
      </c>
      <c r="F6528" s="5">
        <v>108.25700000000001</v>
      </c>
      <c r="G6528" s="8">
        <v>45663</v>
      </c>
      <c r="H6528" s="5">
        <v>0.81299999999999994</v>
      </c>
      <c r="I6528" s="8">
        <v>45663</v>
      </c>
      <c r="J6528" s="5">
        <v>99.26</v>
      </c>
      <c r="K6528" s="8">
        <v>45663</v>
      </c>
      <c r="L6528" s="5">
        <v>16.04</v>
      </c>
      <c r="M6528" s="8">
        <v>43051</v>
      </c>
      <c r="N6528" s="5">
        <v>47.288800000000002</v>
      </c>
      <c r="O6528" s="8">
        <v>45663</v>
      </c>
      <c r="P6528" s="5">
        <v>-13.9</v>
      </c>
    </row>
    <row r="6529" spans="1:16" x14ac:dyDescent="0.2">
      <c r="A6529" s="8">
        <v>45664</v>
      </c>
      <c r="B6529" s="5">
        <v>7.7</v>
      </c>
      <c r="C6529" s="8">
        <v>43052</v>
      </c>
      <c r="D6529" s="5">
        <v>134.97</v>
      </c>
      <c r="E6529" s="8">
        <v>45664</v>
      </c>
      <c r="F6529" s="5">
        <v>108.542</v>
      </c>
      <c r="G6529" s="8">
        <v>45664</v>
      </c>
      <c r="H6529" s="5">
        <v>0.74199999999999999</v>
      </c>
      <c r="I6529" s="8">
        <v>45664</v>
      </c>
      <c r="J6529" s="5">
        <v>99.35</v>
      </c>
      <c r="K6529" s="8">
        <v>45664</v>
      </c>
      <c r="L6529" s="5">
        <v>17.82</v>
      </c>
      <c r="M6529" s="8">
        <v>43052</v>
      </c>
      <c r="N6529" s="5">
        <v>46.385300000000001</v>
      </c>
      <c r="O6529" s="8">
        <v>45664</v>
      </c>
      <c r="P6529" s="5">
        <v>-9.5</v>
      </c>
    </row>
    <row r="6530" spans="1:16" x14ac:dyDescent="0.2">
      <c r="A6530" s="8">
        <v>45665</v>
      </c>
      <c r="B6530" s="5">
        <v>9.8000000000000007</v>
      </c>
      <c r="C6530" s="8">
        <v>43053</v>
      </c>
      <c r="D6530" s="5">
        <v>107.88</v>
      </c>
      <c r="E6530" s="8">
        <v>45665</v>
      </c>
      <c r="F6530" s="5">
        <v>109.09</v>
      </c>
      <c r="G6530" s="8">
        <v>45665</v>
      </c>
      <c r="H6530" s="5">
        <v>0.72099999999999997</v>
      </c>
      <c r="I6530" s="8">
        <v>45665</v>
      </c>
      <c r="J6530" s="5">
        <v>99.36</v>
      </c>
      <c r="K6530" s="8">
        <v>45665</v>
      </c>
      <c r="L6530" s="5">
        <v>17.7</v>
      </c>
      <c r="M6530" s="8">
        <v>43053</v>
      </c>
      <c r="N6530" s="5">
        <v>47.7729</v>
      </c>
      <c r="O6530" s="8">
        <v>45665</v>
      </c>
      <c r="P6530" s="5">
        <v>-6</v>
      </c>
    </row>
    <row r="6531" spans="1:16" x14ac:dyDescent="0.2">
      <c r="A6531" s="8">
        <v>45666</v>
      </c>
      <c r="B6531" s="5">
        <v>9.5</v>
      </c>
      <c r="C6531" s="8">
        <v>43054</v>
      </c>
      <c r="D6531" s="5">
        <v>58.1</v>
      </c>
      <c r="E6531" s="8">
        <v>45666</v>
      </c>
      <c r="F6531" s="5">
        <v>109.179</v>
      </c>
      <c r="G6531" s="8">
        <v>45666</v>
      </c>
      <c r="H6531" s="5">
        <v>0.624</v>
      </c>
      <c r="I6531" s="8">
        <v>45666</v>
      </c>
      <c r="J6531" s="5">
        <v>99.37</v>
      </c>
      <c r="K6531" s="8">
        <v>45666</v>
      </c>
      <c r="L6531" s="5">
        <v>18.07</v>
      </c>
      <c r="M6531" s="8">
        <v>43054</v>
      </c>
      <c r="N6531" s="5">
        <v>47.997799999999998</v>
      </c>
      <c r="O6531" s="8">
        <v>45666</v>
      </c>
      <c r="P6531" s="5">
        <v>-5.5</v>
      </c>
    </row>
    <row r="6532" spans="1:16" x14ac:dyDescent="0.2">
      <c r="A6532" s="8">
        <v>45667</v>
      </c>
      <c r="B6532" s="5">
        <v>14.5</v>
      </c>
      <c r="C6532" s="8">
        <v>43055</v>
      </c>
      <c r="D6532" s="5">
        <v>83.79</v>
      </c>
      <c r="E6532" s="8">
        <v>45667</v>
      </c>
      <c r="F6532" s="5">
        <v>109.65</v>
      </c>
      <c r="G6532" s="8">
        <v>45667</v>
      </c>
      <c r="H6532" s="5">
        <v>0.628</v>
      </c>
      <c r="I6532" s="8">
        <v>45667</v>
      </c>
      <c r="J6532" s="5">
        <v>99.49</v>
      </c>
      <c r="K6532" s="8">
        <v>45667</v>
      </c>
      <c r="L6532" s="5">
        <v>19.54</v>
      </c>
      <c r="M6532" s="8">
        <v>43055</v>
      </c>
      <c r="N6532" s="5">
        <v>47.742100000000001</v>
      </c>
      <c r="O6532" s="8">
        <v>45667</v>
      </c>
      <c r="P6532" s="5">
        <v>-2.2000000000000002</v>
      </c>
    </row>
    <row r="6533" spans="1:16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1:16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1:16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1:16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1:16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1:16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1:16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1:16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1:16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1:16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1:16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1:16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218.39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219.72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125.44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141.68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167.31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289.02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86.96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253.21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172.35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180.88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180.08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381.67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139.08000000000001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253.63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193.15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118.98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104.42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150.15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168.09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138.97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109.96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206.9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191.92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169.81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215.33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573.91</v>
      </c>
      <c r="M9139" s="8">
        <v>45662</v>
      </c>
      <c r="N9139" s="5">
        <v>93.35</v>
      </c>
    </row>
    <row r="9140" spans="3:14" x14ac:dyDescent="0.2">
      <c r="C9140" s="8">
        <v>45663</v>
      </c>
      <c r="D9140" s="5">
        <v>225.01</v>
      </c>
      <c r="M9140" s="8">
        <v>45663</v>
      </c>
      <c r="N9140" s="5">
        <v>97.89</v>
      </c>
    </row>
    <row r="9141" spans="3:14" x14ac:dyDescent="0.2">
      <c r="C9141" s="8">
        <v>45664</v>
      </c>
      <c r="D9141" s="5">
        <v>265.33</v>
      </c>
      <c r="M9141" s="8">
        <v>45664</v>
      </c>
      <c r="N9141" s="5">
        <v>102.78</v>
      </c>
    </row>
    <row r="9142" spans="3:14" x14ac:dyDescent="0.2">
      <c r="C9142" s="8">
        <v>45665</v>
      </c>
      <c r="D9142" s="5">
        <v>211.77</v>
      </c>
      <c r="M9142" s="8">
        <v>45665</v>
      </c>
      <c r="N9142" s="5">
        <v>100.76</v>
      </c>
    </row>
    <row r="9143" spans="3:14" x14ac:dyDescent="0.2">
      <c r="C9143" s="8">
        <v>45666</v>
      </c>
      <c r="D9143" s="5">
        <v>237.82</v>
      </c>
      <c r="M9143" s="8">
        <v>45666</v>
      </c>
      <c r="N9143" s="5">
        <v>99.73</v>
      </c>
    </row>
    <row r="9144" spans="3:14" x14ac:dyDescent="0.2">
      <c r="C9144" s="8">
        <v>45667</v>
      </c>
      <c r="D9144" s="5">
        <v>153.88999999999999</v>
      </c>
      <c r="M9144" s="8">
        <v>45667</v>
      </c>
      <c r="N9144" s="5">
        <v>96.57</v>
      </c>
    </row>
    <row r="9145" spans="3:14" x14ac:dyDescent="0.2">
      <c r="C9145" s="8">
        <v>45668</v>
      </c>
      <c r="D9145" s="5">
        <v>482.29</v>
      </c>
      <c r="M9145" s="8">
        <v>45668</v>
      </c>
      <c r="N9145" s="5">
        <v>96.57</v>
      </c>
    </row>
    <row r="9146" spans="3:14" x14ac:dyDescent="0.2">
      <c r="C9146" s="8">
        <v>45669</v>
      </c>
      <c r="D9146" s="5">
        <v>482.29</v>
      </c>
      <c r="M9146" s="8">
        <v>45669</v>
      </c>
      <c r="N9146" s="5">
        <v>96.57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8"/>
  <sheetViews>
    <sheetView workbookViewId="0"/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_xll.BDH(B2,"PX_LAST","2000-01-01",TODAY()-1,"cols=2;rows=1305")</f>
        <v>36532</v>
      </c>
      <c r="B3" s="5">
        <v>298</v>
      </c>
      <c r="C3" s="8">
        <f ca="1">_xll.BDH(D2,"PX_LAST","2000-01-01",TODAY()-1,"cols=2;rows=1303")</f>
        <v>36530</v>
      </c>
      <c r="D3" s="5">
        <v>640599</v>
      </c>
      <c r="E3" s="8">
        <f ca="1">_xll.BDH(F2,"PX_LAST","2000-01-01",TODAY()-1,"cols=2;rows=1306")</f>
        <v>36530</v>
      </c>
      <c r="F3" s="5">
        <v>8775</v>
      </c>
      <c r="G3" s="8">
        <f ca="1">_xll.BDH(H2,"PX_LAST","2000-01-01",TODAY()-1,"cols=2;rows=1306")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219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225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260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242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215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215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242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220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220</v>
      </c>
      <c r="C1305" s="8">
        <v>45665</v>
      </c>
      <c r="D1305" s="5">
        <v>6853554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211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A1307" s="8">
        <v>45660</v>
      </c>
      <c r="B1307" s="5">
        <v>201</v>
      </c>
      <c r="E1307" s="8">
        <v>45658</v>
      </c>
      <c r="F1307" s="5">
        <v>3095997</v>
      </c>
      <c r="G1307" s="8">
        <v>45658</v>
      </c>
      <c r="H1307" s="5">
        <v>719873</v>
      </c>
    </row>
    <row r="1308" spans="1:8" x14ac:dyDescent="0.2">
      <c r="E1308" s="8">
        <v>45665</v>
      </c>
      <c r="F1308" s="5">
        <v>3254743</v>
      </c>
      <c r="G1308" s="8">
        <v>45665</v>
      </c>
      <c r="H1308" s="5">
        <v>652636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2"/>
  <sheetViews>
    <sheetView tabSelected="1" topLeftCell="A274" workbookViewId="0">
      <selection activeCell="G281" sqref="G281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_xll.BDH(B2,"PX_LAST","2000-01-01",TODAY()-1,"cols=2;rows=300")</f>
        <v>36556</v>
      </c>
      <c r="B3" s="5">
        <v>56.7</v>
      </c>
      <c r="C3" s="8">
        <f ca="1">_xll.BDH(D2,"PX_LAST","2000-01-01",TODAY()-1,"cols=2;rows=300")</f>
        <v>36556</v>
      </c>
      <c r="D3" s="5">
        <v>60.4</v>
      </c>
      <c r="E3" s="8">
        <f ca="1">_xll.BDH(F2,"PX_LAST","2000-01-01",TODAY()-1,"cols=2;rows=300")</f>
        <v>36556</v>
      </c>
      <c r="F3" s="5">
        <v>72.400000000000006</v>
      </c>
      <c r="G3" s="8">
        <f ca="1">_xll.BDH(H2,"PX_LAST","2000-01-01",TODAY()-1,"cols=2;rows=300")</f>
        <v>36556</v>
      </c>
      <c r="H3" s="5">
        <v>56.6</v>
      </c>
      <c r="I3" s="8">
        <f ca="1">_xll.BDH(J2,"PX_LAST","2000-01-01",TODAY()-1,"cols=2;rows=36")</f>
        <v>44592</v>
      </c>
      <c r="J3" s="5">
        <v>55.5</v>
      </c>
      <c r="K3" s="8">
        <f ca="1">_xll.BDH(L2,"PX_LAST","2000-01-01",TODAY()-1,"cols=2;rows=36")</f>
        <v>44592</v>
      </c>
      <c r="L3" s="5">
        <v>51.1</v>
      </c>
      <c r="M3" s="8">
        <f ca="1">_xll.BDH(N2,"PX_LAST","2000-01-01",TODAY()-1,"cols=2;rows=36")</f>
        <v>44592</v>
      </c>
      <c r="N3" s="5">
        <v>51.2</v>
      </c>
      <c r="O3" s="8">
        <f ca="1">_xll.BDH(P2,"PX_LAST","2000-01-01",TODAY()-1,"cols=2;rows=300")</f>
        <v>36556</v>
      </c>
      <c r="P3" s="5">
        <v>58.9</v>
      </c>
      <c r="Q3" s="8">
        <f ca="1">_xll.BDH(R2,"PX_LAST","2000-01-01",TODAY()-1,"cols=2;rows=282")</f>
        <v>37103</v>
      </c>
      <c r="R3" s="5">
        <v>-13.3</v>
      </c>
      <c r="S3" s="8">
        <f ca="1">_xll.BDH(T2,"PX_LAST","2000-01-01",TODAY()-1,"cols=2;rows=282")</f>
        <v>37103</v>
      </c>
      <c r="T3" s="5">
        <v>-16</v>
      </c>
      <c r="U3" s="8">
        <f ca="1">_xll.BDH(V2,"PX_LAST","2000-01-01",TODAY()-1,"cols=2;rows=247")</f>
        <v>38168</v>
      </c>
      <c r="V3" s="5">
        <v>47.7</v>
      </c>
      <c r="W3" s="8">
        <f ca="1">_xll.BDH(X2,"PX_LAST","2000-01-01",TODAY()-1,"cols=2;rows=244")</f>
        <v>38260</v>
      </c>
      <c r="X3" s="5">
        <v>49.2</v>
      </c>
      <c r="Y3" s="8">
        <f ca="1">_xll.BDH(Z2,"PX_LAST","2000-01-01",TODAY()-1,"cols=2;rows=300")</f>
        <v>36556</v>
      </c>
      <c r="Z3" s="5">
        <v>11.2</v>
      </c>
      <c r="AA3" s="8">
        <f ca="1">_xll.BDH(AB2,"PX_LAST","2000-01-01",TODAY()-1,"cols=2;rows=300")</f>
        <v>36556</v>
      </c>
      <c r="AB3" s="5">
        <v>10</v>
      </c>
      <c r="AC3" s="8">
        <f ca="1">_xll.BDH(AD2,"PX_LAST","2000-01-01",TODAY()-1,"cols=2;rows=169")</f>
        <v>40543</v>
      </c>
      <c r="AD3" s="5">
        <v>5</v>
      </c>
      <c r="AE3" s="8">
        <f ca="1">_xll.BDH(AF2,"PX_LAST","2000-01-01",TODAY()-1,"cols=2;rows=300")</f>
        <v>36556</v>
      </c>
      <c r="AF3" s="5">
        <v>112</v>
      </c>
      <c r="AG3" s="8">
        <f ca="1">_xll.BDH(AH2,"PX_LAST","2000-01-01",TODAY()-1,"cols=2;rows=300")</f>
        <v>36556</v>
      </c>
      <c r="AH3" s="5">
        <v>144.69999999999999</v>
      </c>
      <c r="AI3" s="8">
        <f ca="1">_xll.BDH(AJ2,"PX_LAST","2000-01-01",TODAY()-1,"cols=2;rows=299")</f>
        <v>36556</v>
      </c>
      <c r="AJ3" s="5">
        <v>103.4</v>
      </c>
      <c r="AK3" s="8">
        <f ca="1">_xll.BDH(AL2,"PX_LAST","2000-01-01",TODAY()-1,"cols=2;rows=300")</f>
        <v>36556</v>
      </c>
      <c r="AL3" s="5">
        <v>228</v>
      </c>
      <c r="AM3" s="8">
        <f ca="1">_xll.BDH(AN2,"PX_LAST","2000-01-01",TODAY()-1,"cols=2;rows=300")</f>
        <v>36556</v>
      </c>
      <c r="AN3" s="5">
        <v>129003</v>
      </c>
      <c r="AO3" s="8">
        <f ca="1">_xll.BDH(AP2,"PX_LAST","2000-01-01",TODAY()-1,"cols=2;rows=179")</f>
        <v>40237</v>
      </c>
      <c r="AP3" s="5">
        <v>-45</v>
      </c>
      <c r="AQ3" s="8">
        <f ca="1">_xll.BDH(AR2,"PX_LAST","2000-01-01",TODAY()-1,"cols=2;rows=300")</f>
        <v>36556</v>
      </c>
      <c r="AR3" s="5">
        <v>4</v>
      </c>
      <c r="AS3" s="8">
        <f ca="1">_xll.BDH(AT2,"PX_LAST","2000-01-01",TODAY()-1,"cols=2;rows=226")</f>
        <v>38807</v>
      </c>
      <c r="AT3" s="5">
        <v>34.200000000000003</v>
      </c>
      <c r="AU3" s="8">
        <f ca="1">_xll.BDH(AV2,"PX_LAST","2000-01-01",TODAY()-1,"cols=2;rows=299")</f>
        <v>36556</v>
      </c>
      <c r="AV3" s="5">
        <v>-0.6</v>
      </c>
      <c r="AW3" s="8">
        <f ca="1">_xll.BDH(AX2,"PX_LAST","2000-01-01",TODAY()-1,"cols=2;rows=299")</f>
        <v>36556</v>
      </c>
      <c r="AX3" s="5">
        <v>0</v>
      </c>
      <c r="AY3" s="8">
        <f ca="1">_xll.BDH(AZ2,"PX_LAST","2000-01-01",TODAY()-1,"cols=2;rows=299")</f>
        <v>36556</v>
      </c>
      <c r="AZ3" s="5">
        <v>-0.08</v>
      </c>
      <c r="BA3" s="8">
        <f ca="1">_xll.BDH(BB2,"PX_LAST","2000-01-01",TODAY()-1,"cols=2;rows=299")</f>
        <v>36556</v>
      </c>
      <c r="BB3" s="5">
        <v>8925</v>
      </c>
      <c r="BC3" s="8">
        <f ca="1">_xll.BDH(BD2,"PX_LAST","2000-01-01",TODAY()-1,"cols=2;rows=298")</f>
        <v>36556</v>
      </c>
      <c r="BD3" s="5">
        <v>9</v>
      </c>
      <c r="BE3" s="8">
        <f ca="1">_xll.BDH(BF2,"PX_LAST","2000-01-01",TODAY()-1,"cols=2;rows=300")</f>
        <v>36556</v>
      </c>
      <c r="BF3" s="5">
        <v>18.3</v>
      </c>
      <c r="BG3" s="8">
        <f ca="1">_xll.BDH(BH2,"PX_LAST","2000-01-01",TODAY()-1,"cols=2;rows=300")</f>
        <v>36556</v>
      </c>
      <c r="BH3" s="5">
        <v>18.114000000000001</v>
      </c>
      <c r="BI3" s="8">
        <f ca="1">_xll.BDH(BJ2,"PX_LAST","2000-01-01",TODAY()-1,"cols=2;rows=299")</f>
        <v>36556</v>
      </c>
      <c r="BJ3" s="5">
        <v>8.6</v>
      </c>
      <c r="BK3" s="8">
        <f ca="1">_xll.BDH(BL2,"PX_LAST","2000-01-01",TODAY()-1,"cols=2;rows=299")</f>
        <v>36556</v>
      </c>
      <c r="BL3" s="5">
        <v>-0.7</v>
      </c>
      <c r="BM3" s="8">
        <f ca="1">_xll.BDH(BN2,"PX_LAST","2000-01-01",TODAY()-1,"cols=2;rows=299")</f>
        <v>36556</v>
      </c>
      <c r="BN3" s="5">
        <v>12.59</v>
      </c>
      <c r="BO3" s="8">
        <f ca="1">_xll.BDH(BP2,"PX_LAST","2000-01-01",TODAY()-1,"cols=2;rows=299")</f>
        <v>36556</v>
      </c>
      <c r="BP3" s="5">
        <v>0.9</v>
      </c>
      <c r="BQ3" s="8">
        <f ca="1">_xll.BDH(BR2,"PX_LAST","2000-01-01",TODAY()-1,"cols=2;rows=299")</f>
        <v>36556</v>
      </c>
      <c r="BR3" s="5">
        <v>1636</v>
      </c>
      <c r="BS3" s="8">
        <f ca="1">_xll.BDH(BT2,"PX_LAST","2000-01-01",TODAY()-1,"cols=2;rows=299")</f>
        <v>36556</v>
      </c>
      <c r="BT3" s="5">
        <v>1727</v>
      </c>
      <c r="BU3" s="8">
        <f ca="1">_xll.BDH(BV2,"PX_LAST","2000-01-01",TODAY()-1,"cols=2;rows=299")</f>
        <v>36556</v>
      </c>
      <c r="BV3" s="5">
        <v>2.95</v>
      </c>
      <c r="BW3" s="8">
        <f ca="1">_xll.BDH(BX2,"PX_LAST","2000-01-01",TODAY()-1,"cols=2;rows=299")</f>
        <v>36556</v>
      </c>
      <c r="BX3" s="5">
        <v>873</v>
      </c>
      <c r="BY3" s="8">
        <f ca="1">_xll.BDH(BZ2,"PX_LAST","2000-01-01",TODAY()-1,"cols=2;rows=299")</f>
        <v>36556</v>
      </c>
      <c r="BZ3" s="5">
        <v>9.6</v>
      </c>
      <c r="CA3" s="8">
        <f ca="1">_xll.BDH(CB2,"PX_LAST","2000-01-01",TODAY()-1,"cols=2;rows=299")</f>
        <v>36556</v>
      </c>
      <c r="CB3" s="5">
        <v>19.899999999999999</v>
      </c>
      <c r="CC3" s="8">
        <f ca="1">_xll.BDH(CD2,"PX_LAST","2000-01-01",TODAY()-1,"cols=2;rows=299")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_xll.BDH(CH2,"PX_LAST","2000-01-01",TODAY()-1,"cols=2;rows=299")</f>
        <v>36556</v>
      </c>
      <c r="CH3" s="5">
        <v>1.9</v>
      </c>
      <c r="CI3" s="8">
        <f ca="1">_xll.BDH(CJ2,"PX_LAST","2000-01-01",TODAY()-1,"cols=2;rows=299")</f>
        <v>36556</v>
      </c>
      <c r="CJ3" s="5">
        <v>2.6</v>
      </c>
      <c r="CK3" s="8">
        <f ca="1">_xll.BDH(CL2,"PX_LAST","2000-01-01",TODAY()-1,"cols=2;rows=300")</f>
        <v>36528</v>
      </c>
      <c r="CL3" s="5">
        <v>4.8</v>
      </c>
      <c r="CM3" s="8">
        <f ca="1">_xll.BDH(CN2,"PX_LAST","2000-01-01",TODAY()-1,"cols=2;rows=299")</f>
        <v>36556</v>
      </c>
      <c r="CN3" s="5">
        <v>0.3</v>
      </c>
      <c r="CO3" s="8">
        <f ca="1">_xll.BDH(CP2,"PX_LAST","2000-01-01",TODAY()-1,"cols=2;rows=299")</f>
        <v>36556</v>
      </c>
      <c r="CP3" s="5">
        <v>0.3</v>
      </c>
      <c r="CQ3" s="8">
        <f ca="1">_xll.BDH(CR2,"PX_LAST","2000-01-01",TODAY()-1,"cols=2;rows=299")</f>
        <v>36556</v>
      </c>
      <c r="CR3" s="5">
        <v>2.7</v>
      </c>
      <c r="CS3" s="8">
        <f ca="1">_xll.BDH(CT2,"PX_LAST","2000-01-01",TODAY()-1,"cols=2;rows=299")</f>
        <v>36556</v>
      </c>
      <c r="CT3" s="5">
        <v>2</v>
      </c>
      <c r="CU3" s="8">
        <f ca="1">_xll.BDH(CV2,"PX_LAST","2000-01-01",TODAY()-1,"cols=2;rows=299")</f>
        <v>36556</v>
      </c>
      <c r="CV3" s="5">
        <v>1.53867</v>
      </c>
      <c r="CW3" s="8">
        <f ca="1">_xll.BDH(CX2,"PX_LAST","2000-01-01",TODAY()-1,"cols=2;rows=169")</f>
        <v>40512</v>
      </c>
      <c r="CX3" s="5">
        <v>2.6</v>
      </c>
      <c r="CY3" s="8">
        <f ca="1">_xll.BDH(CZ2,"PX_LAST","2000-01-01",TODAY()-1,"cols=2;rows=180")</f>
        <v>40178</v>
      </c>
      <c r="CZ3" s="5">
        <v>0.1</v>
      </c>
      <c r="DA3" s="8">
        <f ca="1">_xll.BDH(DB2,"PX_LAST","2000-01-01",TODAY()-1,"cols=2;rows=299")</f>
        <v>36556</v>
      </c>
      <c r="DB3" s="5">
        <v>1.2</v>
      </c>
      <c r="DC3" s="8">
        <f ca="1">_xll.BDH(DD2,"PX_LAST","2000-01-01",TODAY()-1,"cols=2;rows=299")</f>
        <v>36556</v>
      </c>
      <c r="DD3" s="5">
        <v>3.8</v>
      </c>
      <c r="DE3" s="8">
        <f ca="1">_xll.BDH(DF2,"PX_LAST","2000-01-01",TODAY()-1,"cols=2;rows=299")</f>
        <v>36556</v>
      </c>
      <c r="DF3" s="5">
        <v>0</v>
      </c>
      <c r="DG3" s="8">
        <f ca="1">_xll.BDH(DH2,"PX_LAST","2000-01-01",TODAY()-1,"cols=2;rows=299")</f>
        <v>36556</v>
      </c>
      <c r="DH3" s="5">
        <v>7.7</v>
      </c>
      <c r="DI3" s="8">
        <f ca="1">_xll.BDH(DJ2,"PX_LAST","2000-01-01",TODAY()-1,"cols=2;rows=299")</f>
        <v>36556</v>
      </c>
      <c r="DJ3" s="5">
        <v>5.4</v>
      </c>
      <c r="DK3" s="8">
        <f ca="1">_xll.BDH(DL2,"PX_LAST","2000-01-01",TODAY()-1,"cols=2;rows=299")</f>
        <v>36556</v>
      </c>
      <c r="DL3" s="5">
        <v>4.5</v>
      </c>
      <c r="DM3" s="8">
        <f ca="1">_xll.BDH(DN2,"PX_LAST","2000-01-01",TODAY()-1,"cols=2;rows=299")</f>
        <v>36556</v>
      </c>
      <c r="DN3" s="5">
        <v>4.9000000000000004</v>
      </c>
      <c r="DO3" s="8">
        <f ca="1">_xll.BDH(DP2,"PX_LAST","2000-01-01",TODAY()-1,"cols=2;rows=214")</f>
        <v>39172</v>
      </c>
      <c r="DP3" s="5">
        <v>3.4</v>
      </c>
      <c r="DQ3" s="8">
        <f ca="1">_xll.BDH(DR2,"PX_LAST","2000-01-01",TODAY()-1,"cols=2;rows=238")</f>
        <v>38383</v>
      </c>
      <c r="DR3" s="5">
        <v>9.1999999999999993</v>
      </c>
      <c r="DS3" s="8">
        <f ca="1">_xll.BDH(DT2,"PX_LAST","2000-01-01",TODAY()-1,"cols=2;rows=300")</f>
        <v>36556</v>
      </c>
      <c r="DT3" s="5">
        <v>24.05</v>
      </c>
      <c r="DU3" s="8">
        <f ca="1">_xll.BDH(DV2,"PX_LAST","2000-01-01",TODAY()-1,"cols=2;rows=299")</f>
        <v>36556</v>
      </c>
      <c r="DV3" s="5">
        <v>6</v>
      </c>
      <c r="DW3" s="8">
        <f ca="1">_xll.BDH(DX2,"PX_LAST","2000-01-01",TODAY()-1,"cols=2;rows=299")</f>
        <v>36556</v>
      </c>
      <c r="DX3" s="5">
        <v>2.2000000000000002</v>
      </c>
      <c r="DY3" s="8">
        <f ca="1">_xll.BDH(DZ2,"PX_LAST","2000-01-01",TODAY()-1,"cols=2;rows=299")</f>
        <v>36556</v>
      </c>
      <c r="DZ3" s="5">
        <v>89</v>
      </c>
      <c r="EA3" s="8">
        <f ca="1">_xll.BDH(EB2,"PX_LAST","2000-01-01",TODAY()-1,"cols=2;rows=299")</f>
        <v>36556</v>
      </c>
      <c r="EB3" s="5">
        <v>101.3717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44620</v>
      </c>
      <c r="J4" s="5">
        <v>57.3</v>
      </c>
      <c r="K4" s="8">
        <v>44620</v>
      </c>
      <c r="L4" s="5">
        <v>55.9</v>
      </c>
      <c r="M4" s="8">
        <v>44620</v>
      </c>
      <c r="N4" s="5">
        <v>56.5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101.3058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44651</v>
      </c>
      <c r="J5" s="5">
        <v>58.8</v>
      </c>
      <c r="K5" s="8">
        <v>44651</v>
      </c>
      <c r="L5" s="5">
        <v>57.7</v>
      </c>
      <c r="M5" s="8">
        <v>44651</v>
      </c>
      <c r="N5" s="5">
        <v>58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4.57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101.2088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44681</v>
      </c>
      <c r="J6" s="5">
        <v>59.2</v>
      </c>
      <c r="K6" s="8">
        <v>44681</v>
      </c>
      <c r="L6" s="5">
        <v>56</v>
      </c>
      <c r="M6" s="8">
        <v>44681</v>
      </c>
      <c r="N6" s="5">
        <v>55.6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101.0895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44712</v>
      </c>
      <c r="J7" s="5">
        <v>57</v>
      </c>
      <c r="K7" s="8">
        <v>44712</v>
      </c>
      <c r="L7" s="5">
        <v>53.6</v>
      </c>
      <c r="M7" s="8">
        <v>44712</v>
      </c>
      <c r="N7" s="5">
        <v>53.4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100.94240000000001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44742</v>
      </c>
      <c r="J8" s="5">
        <v>52.7</v>
      </c>
      <c r="K8" s="8">
        <v>44742</v>
      </c>
      <c r="L8" s="5">
        <v>52.3</v>
      </c>
      <c r="M8" s="8">
        <v>44742</v>
      </c>
      <c r="N8" s="5">
        <v>52.7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2.77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100.77670000000001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44773</v>
      </c>
      <c r="J9" s="5">
        <v>52.2</v>
      </c>
      <c r="K9" s="8">
        <v>44773</v>
      </c>
      <c r="L9" s="5">
        <v>47.7</v>
      </c>
      <c r="M9" s="8">
        <v>44773</v>
      </c>
      <c r="N9" s="5">
        <v>47.3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2.48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100.5929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44804</v>
      </c>
      <c r="J10" s="5">
        <v>51.5</v>
      </c>
      <c r="K10" s="8">
        <v>44804</v>
      </c>
      <c r="L10" s="5">
        <v>44.6</v>
      </c>
      <c r="M10" s="8">
        <v>44804</v>
      </c>
      <c r="N10" s="5">
        <v>43.7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17.3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2.86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100.3767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44834</v>
      </c>
      <c r="J11" s="5">
        <v>52</v>
      </c>
      <c r="K11" s="8">
        <v>44834</v>
      </c>
      <c r="L11" s="5">
        <v>49.5</v>
      </c>
      <c r="M11" s="8">
        <v>44834</v>
      </c>
      <c r="N11" s="5">
        <v>49.3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100.12520000000001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44865</v>
      </c>
      <c r="J12" s="5">
        <v>50.4</v>
      </c>
      <c r="K12" s="8">
        <v>44865</v>
      </c>
      <c r="L12" s="5">
        <v>48.2</v>
      </c>
      <c r="M12" s="8">
        <v>44865</v>
      </c>
      <c r="N12" s="5">
        <v>47.8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2.5099999999999998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99.821799999999996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44895</v>
      </c>
      <c r="J13" s="5">
        <v>47.7</v>
      </c>
      <c r="K13" s="8">
        <v>44895</v>
      </c>
      <c r="L13" s="5">
        <v>46.4</v>
      </c>
      <c r="M13" s="8">
        <v>44895</v>
      </c>
      <c r="N13" s="5">
        <v>46.2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1.23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99.476699999999994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44926</v>
      </c>
      <c r="J14" s="5">
        <v>46.2</v>
      </c>
      <c r="K14" s="8">
        <v>44926</v>
      </c>
      <c r="L14" s="5">
        <v>45</v>
      </c>
      <c r="M14" s="8">
        <v>44926</v>
      </c>
      <c r="N14" s="5">
        <v>44.7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99.105400000000003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44957</v>
      </c>
      <c r="J15" s="5">
        <v>46.9</v>
      </c>
      <c r="K15" s="8">
        <v>44957</v>
      </c>
      <c r="L15" s="5">
        <v>46.8</v>
      </c>
      <c r="M15" s="8">
        <v>44957</v>
      </c>
      <c r="N15" s="5">
        <v>46.8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-0.56999999999999995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98.766900000000007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44985</v>
      </c>
      <c r="J16" s="5">
        <v>47.3</v>
      </c>
      <c r="K16" s="8">
        <v>44985</v>
      </c>
      <c r="L16" s="5">
        <v>50.1</v>
      </c>
      <c r="M16" s="8">
        <v>44985</v>
      </c>
      <c r="N16" s="5">
        <v>50.6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-0.62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98.507599999999996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45016</v>
      </c>
      <c r="J17" s="5">
        <v>49.2</v>
      </c>
      <c r="K17" s="8">
        <v>45016</v>
      </c>
      <c r="L17" s="5">
        <v>52.3</v>
      </c>
      <c r="M17" s="8">
        <v>45016</v>
      </c>
      <c r="N17" s="5">
        <v>52.6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-20.8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-1.1399999999999999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98.340199999999996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45046</v>
      </c>
      <c r="J18" s="5">
        <v>50.2</v>
      </c>
      <c r="K18" s="8">
        <v>45046</v>
      </c>
      <c r="L18" s="5">
        <v>53.4</v>
      </c>
      <c r="M18" s="8">
        <v>45046</v>
      </c>
      <c r="N18" s="5">
        <v>53.6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-10.8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-0.92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98.256200000000007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45077</v>
      </c>
      <c r="J19" s="5">
        <v>48.4</v>
      </c>
      <c r="K19" s="8">
        <v>45077</v>
      </c>
      <c r="L19" s="5">
        <v>54.3</v>
      </c>
      <c r="M19" s="8">
        <v>45077</v>
      </c>
      <c r="N19" s="5">
        <v>54.9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-0.79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98.230400000000003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45107</v>
      </c>
      <c r="J20" s="5">
        <v>46.3</v>
      </c>
      <c r="K20" s="8">
        <v>45107</v>
      </c>
      <c r="L20" s="5">
        <v>53.2</v>
      </c>
      <c r="M20" s="8">
        <v>45107</v>
      </c>
      <c r="N20" s="5">
        <v>54.4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-0.42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98.207999999999998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45138</v>
      </c>
      <c r="J21" s="5">
        <v>49</v>
      </c>
      <c r="K21" s="8">
        <v>45138</v>
      </c>
      <c r="L21" s="5">
        <v>52</v>
      </c>
      <c r="M21" s="8">
        <v>45138</v>
      </c>
      <c r="N21" s="5">
        <v>52.3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98.164199999999994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45169</v>
      </c>
      <c r="J22" s="5">
        <v>47.9</v>
      </c>
      <c r="K22" s="8">
        <v>45169</v>
      </c>
      <c r="L22" s="5">
        <v>50.2</v>
      </c>
      <c r="M22" s="8">
        <v>45169</v>
      </c>
      <c r="N22" s="5">
        <v>50.5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-0.11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98.102099999999993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45199</v>
      </c>
      <c r="J23" s="5">
        <v>49.8</v>
      </c>
      <c r="K23" s="8">
        <v>45199</v>
      </c>
      <c r="L23" s="5">
        <v>50.2</v>
      </c>
      <c r="M23" s="8">
        <v>45199</v>
      </c>
      <c r="N23" s="5">
        <v>50.1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98.062100000000001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45230</v>
      </c>
      <c r="J24" s="5">
        <v>50</v>
      </c>
      <c r="K24" s="8">
        <v>45230</v>
      </c>
      <c r="L24" s="5">
        <v>50.7</v>
      </c>
      <c r="M24" s="8">
        <v>45230</v>
      </c>
      <c r="N24" s="5">
        <v>50.6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98.113900000000001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45260</v>
      </c>
      <c r="J25" s="5">
        <v>49.4</v>
      </c>
      <c r="K25" s="8">
        <v>45260</v>
      </c>
      <c r="L25" s="5">
        <v>50.7</v>
      </c>
      <c r="M25" s="8">
        <v>45260</v>
      </c>
      <c r="N25" s="5">
        <v>50.8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98.283600000000007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45291</v>
      </c>
      <c r="J26" s="5">
        <v>47.9</v>
      </c>
      <c r="K26" s="8">
        <v>45291</v>
      </c>
      <c r="L26" s="5">
        <v>50.9</v>
      </c>
      <c r="M26" s="8">
        <v>45291</v>
      </c>
      <c r="N26" s="5">
        <v>51.4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0.98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98.5501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45322</v>
      </c>
      <c r="J27" s="5">
        <v>50.7</v>
      </c>
      <c r="K27" s="8">
        <v>45322</v>
      </c>
      <c r="L27" s="5">
        <v>52</v>
      </c>
      <c r="M27" s="8">
        <v>45322</v>
      </c>
      <c r="N27" s="5">
        <v>52.5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2.34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98.858699999999999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45351</v>
      </c>
      <c r="J28" s="5">
        <v>52.2</v>
      </c>
      <c r="K28" s="8">
        <v>45351</v>
      </c>
      <c r="L28" s="5">
        <v>52.5</v>
      </c>
      <c r="M28" s="8">
        <v>45351</v>
      </c>
      <c r="N28" s="5">
        <v>52.3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99.151499999999999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45382</v>
      </c>
      <c r="J29" s="5">
        <v>51.9</v>
      </c>
      <c r="K29" s="8">
        <v>45382</v>
      </c>
      <c r="L29" s="5">
        <v>52.1</v>
      </c>
      <c r="M29" s="8">
        <v>45382</v>
      </c>
      <c r="N29" s="5">
        <v>51.7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12.4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99.371899999999997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45412</v>
      </c>
      <c r="J30" s="5">
        <v>50</v>
      </c>
      <c r="K30" s="8">
        <v>45412</v>
      </c>
      <c r="L30" s="5">
        <v>51.3</v>
      </c>
      <c r="M30" s="8">
        <v>45412</v>
      </c>
      <c r="N30" s="5">
        <v>51.3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3.32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99.463999999999999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45443</v>
      </c>
      <c r="J31" s="5">
        <v>51.3</v>
      </c>
      <c r="K31" s="8">
        <v>45443</v>
      </c>
      <c r="L31" s="5">
        <v>54.5</v>
      </c>
      <c r="M31" s="8">
        <v>45443</v>
      </c>
      <c r="N31" s="5">
        <v>54.8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99.407799999999995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45473</v>
      </c>
      <c r="J32" s="5">
        <v>51.6</v>
      </c>
      <c r="K32" s="8">
        <v>45473</v>
      </c>
      <c r="L32" s="5">
        <v>54.8</v>
      </c>
      <c r="M32" s="8">
        <v>45473</v>
      </c>
      <c r="N32" s="5">
        <v>55.3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99.212100000000007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45504</v>
      </c>
      <c r="J33" s="5">
        <v>49.6</v>
      </c>
      <c r="K33" s="8">
        <v>45504</v>
      </c>
      <c r="L33" s="5">
        <v>54.3</v>
      </c>
      <c r="M33" s="8">
        <v>45504</v>
      </c>
      <c r="N33" s="5">
        <v>55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98.929699999999997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45535</v>
      </c>
      <c r="J34" s="5">
        <v>47.9</v>
      </c>
      <c r="K34" s="8">
        <v>45535</v>
      </c>
      <c r="L34" s="5">
        <v>54.6</v>
      </c>
      <c r="M34" s="8">
        <v>45535</v>
      </c>
      <c r="N34" s="5">
        <v>55.7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98.627799999999993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45565</v>
      </c>
      <c r="J35" s="5">
        <v>47.3</v>
      </c>
      <c r="K35" s="8">
        <v>45565</v>
      </c>
      <c r="L35" s="5">
        <v>54</v>
      </c>
      <c r="M35" s="8">
        <v>45565</v>
      </c>
      <c r="N35" s="5">
        <v>55.2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4.3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1.77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98.3476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45596</v>
      </c>
      <c r="J36" s="5">
        <v>48.5</v>
      </c>
      <c r="K36" s="8">
        <v>45596</v>
      </c>
      <c r="L36" s="5">
        <v>54.1</v>
      </c>
      <c r="M36" s="8">
        <v>45596</v>
      </c>
      <c r="N36" s="5">
        <v>55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0.47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98.126800000000003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45626</v>
      </c>
      <c r="J37" s="5">
        <v>49.7</v>
      </c>
      <c r="K37" s="8">
        <v>45626</v>
      </c>
      <c r="L37" s="5">
        <v>54.9</v>
      </c>
      <c r="M37" s="8">
        <v>45626</v>
      </c>
      <c r="N37" s="5">
        <v>56.1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2.4500000000000002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97.980699999999999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45657</v>
      </c>
      <c r="J38" s="5">
        <v>49.4</v>
      </c>
      <c r="K38" s="8">
        <v>45657</v>
      </c>
      <c r="L38" s="5">
        <v>55.4</v>
      </c>
      <c r="M38" s="8">
        <v>45657</v>
      </c>
      <c r="N38" s="5">
        <v>56.8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1.49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97.882199999999997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97.81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-0.24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97.774500000000003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0.59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97.808199999999999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-6.7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0.7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97.938699999999997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98.161199999999994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3.5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98.449100000000001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98.787999999999997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20.2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99.166899999999998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20.6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3.27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99.573599999999999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28.3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4.8499999999999996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99.985900000000001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26.8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4.99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100.3706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100.6938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4.1900000000000004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100.9379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27.7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101.0844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101.1497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32.299999999999997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101.14830000000001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28.9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5.0599999999999996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101.10169999999999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3.59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101.01990000000001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100.9096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3.82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100.7876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19.600000000000001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3.87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100.6812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26.9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100.60890000000001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19.100000000000001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100.5792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100.5652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13.5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4.0999999999999996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100.5308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21.1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100.4689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100.3909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25.2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100.33329999999999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100.32170000000001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3.72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100.3541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8.1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3.87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100.40600000000001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11.2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4.08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100.4806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2.41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100.5907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100.746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100.9311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101.1062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5.0599999999999996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101.2409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3.92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101.32559999999999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3.73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101.3546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3.02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101.3246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101.2603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101.2009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1.72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101.16589999999999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2.16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101.17700000000001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101.2403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101.3357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2.41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101.4499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3.63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101.5731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1.98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101.6932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2.72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101.8112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2.73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101.9335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102.04949999999999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2.56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102.1378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102.18389999999999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1.79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102.17140000000001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1.24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102.0972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101.9893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1.59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101.86839999999999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6.7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1.46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101.74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0.41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101.6161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-18.399999999999999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101.4872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-20.3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101.34099999999999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-14.7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-1.1100000000000001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101.17959999999999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7.0000000000000007E-2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100.97790000000001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100.7017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-1.23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100.31180000000001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-1.62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99.773399999999995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-1.1599999999999999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99.072400000000002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-3.69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98.223799999999997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-37.5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-6.36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97.290999999999997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-10.31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96.397800000000004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-10.95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95.645799999999994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-9.31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95.099699999999999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-39.6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-8.67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94.797200000000004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-34.4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-8.6999999999999993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94.755600000000001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-4.22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94.964399999999998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-1.32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95.354600000000005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0.01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95.854699999999994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1.86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96.401700000000005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8.9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2.4900000000000002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96.954599999999999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15.2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97.483699999999999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12.6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2.66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97.973500000000001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3.72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98.423599999999993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2.34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98.837199999999996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2.62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99.194000000000003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14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99.458600000000004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4.62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99.634900000000002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5.42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99.706000000000003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3.89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99.682500000000005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15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2.71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99.604299999999995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1.76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99.537000000000006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2.0499999999999998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99.531000000000006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99.598600000000005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3.04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99.727500000000006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3.19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4.6399999999999997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100.1015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3.89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100.2659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28.8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3.44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100.3659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36.5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100.3655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3.01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100.2615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1.86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100.0658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2.2999999999999998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99.800799999999995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2.5499999999999998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99.515900000000002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-19.600000000000001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1.76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99.2744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-10.6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1.93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99.145799999999994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3.09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99.161699999999996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99.302899999999994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3.96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99.517799999999994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4.72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99.733400000000003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4.3899999999999997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99.884699999999995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3.66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99.944100000000006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5.6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2.74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99.915000000000006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99.821200000000005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-12.6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99.703199999999995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1.1499999999999999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99.612200000000001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1.25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99.575000000000003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2.69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99.606399999999994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99.680499999999995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1.95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99.7791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2.63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99.903800000000004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2.63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100.0484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-5.5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3.52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100.1962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2.0699999999999998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100.3207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1.7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100.4366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2.97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100.5508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2.68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100.64060000000001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2.38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100.6943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3.12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100.7247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20.6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2.7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100.73739999999999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1.48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100.74209999999999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4.7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3.7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100.747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3.9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2.48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2.6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100.74079999999999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15.4</v>
      </c>
      <c r="AA171" s="8">
        <v>41670</v>
      </c>
      <c r="AB171" s="5">
        <v>6</v>
      </c>
      <c r="AC171" s="8">
        <v>45657</v>
      </c>
      <c r="AD171" s="5">
        <v>0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2.4500000000000002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3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100.72929999999999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1.97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100.74720000000001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12.6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3.93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100.7946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16.899999999999999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4.01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100.8523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4.01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100.90219999999999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100.9374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103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100.9532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22.6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O178" s="8">
        <v>45565</v>
      </c>
      <c r="AP178" s="5">
        <v>159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3.86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100.95310000000001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21.8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O179" s="8">
        <v>45596</v>
      </c>
      <c r="AP179" s="5">
        <v>184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3.76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100.94029999999999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18.100000000000001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O180" s="8">
        <v>45626</v>
      </c>
      <c r="AP180" s="5">
        <v>146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4.09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0.2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100.9104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35.700000000000003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O181" s="8">
        <v>45657</v>
      </c>
      <c r="AP181" s="5">
        <v>122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3.54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0.3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100.86279999999999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21.7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3.94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0.4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100.79259999999999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13.4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2.56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100.7009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10.7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1.72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6.2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100.5945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7.3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2.06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100.4847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9.5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2.64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5.9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100.37560000000001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5.7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2.14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100.2604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8.3000000000000007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2.2000000000000002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100.134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2.93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99.974400000000003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2.4300000000000002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99.792299999999997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-3.6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1.56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99.616200000000006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1.58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99.470699999999994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-3.3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1.1299999999999999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99.348799999999997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1.62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99.244900000000001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-4.3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1.48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99.162000000000006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-5.6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1.17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99.106700000000004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8.5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1.68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99.089600000000004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-1.9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1.86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99.091300000000004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-5.7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99.0959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4.4000000000000004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2.14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99.0976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1.6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2.2200000000000002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99.114699999999999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1.25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99.160200000000003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12.4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2.2999999999999998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99.248500000000007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11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2.2400000000000002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99.375100000000003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10.5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2.94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99.524100000000004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22.5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4.18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99.675299999999993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24.4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4.25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99.797600000000003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41.4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4.1500000000000004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99.878100000000003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30.1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3.61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99.917100000000005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21.7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3.14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99.93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33.5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3.04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99.937200000000004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3.06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3.9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99.954400000000007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3.01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99.987899999999996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3.14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100.0625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24.3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3.85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100.1696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27.6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4.63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O216" s="8">
        <v>45657</v>
      </c>
      <c r="DP216" s="5">
        <v>3.9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5.2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100.2974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25.2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5.19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100.42789999999999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29.1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4.0199999999999996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100.55670000000001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22.3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3.29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100.68429999999999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32.1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4.9000000000000004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4.2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100.79949999999999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20.6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3.78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100.87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3.27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100.89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31.7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4.62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100.8711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3.95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100.82259999999999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24.6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34.299999999999997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4.09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100.747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3.86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100.64570000000001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21.8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100.503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20.3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S228" s="8">
        <v>45657</v>
      </c>
      <c r="AT228" s="5">
        <v>34.299999999999997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100.3145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13.8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2.89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100.0973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11.1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1.7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99.874300000000005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14.4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2.2200000000000002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99.667100000000005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1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2.64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99.492800000000003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10.6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3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99.3506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6.2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2.42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99.218699999999998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2.5299999999999998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99.096599999999995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2.2000000000000002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2.29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98.990700000000004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21.7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2.2999999999999998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98.906300000000002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11.7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2.4500000000000002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98.852500000000006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12.9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1.97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98.854399999999998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4.9000000000000004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1.1499999999999999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98.907799999999995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12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2.0699999999999998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98.989800000000002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3.6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1.94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99.068399999999997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W243" s="8">
        <v>45565</v>
      </c>
      <c r="X243" s="5">
        <v>11.5</v>
      </c>
      <c r="Y243" s="8">
        <v>43861</v>
      </c>
      <c r="Z243" s="5">
        <v>16.600000000000001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152160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3.1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99.105099999999993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W244" s="8">
        <v>45596</v>
      </c>
      <c r="X244" s="5">
        <v>20.2</v>
      </c>
      <c r="Y244" s="8">
        <v>43890</v>
      </c>
      <c r="Z244" s="5">
        <v>36.9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152110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3.33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99.069299999999998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W245" s="8">
        <v>45626</v>
      </c>
      <c r="X245" s="5">
        <v>13.8</v>
      </c>
      <c r="Y245" s="8">
        <v>43921</v>
      </c>
      <c r="Z245" s="5">
        <v>-17.5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147225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-34.840000000000003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97.680400000000006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U246" s="8">
        <v>45565</v>
      </c>
      <c r="V246" s="5">
        <v>-9</v>
      </c>
      <c r="W246" s="8">
        <v>45657</v>
      </c>
      <c r="X246" s="5">
        <v>9.1999999999999993</v>
      </c>
      <c r="Y246" s="8">
        <v>43951</v>
      </c>
      <c r="Z246" s="5">
        <v>-60.5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121337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-75.47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92.7911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U247" s="8">
        <v>45596</v>
      </c>
      <c r="V247" s="5">
        <v>-3</v>
      </c>
      <c r="Y247" s="8">
        <v>43982</v>
      </c>
      <c r="Z247" s="5">
        <v>-43.5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126872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10.35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94.328199999999995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U248" s="8">
        <v>45626</v>
      </c>
      <c r="V248" s="5">
        <v>-2.7</v>
      </c>
      <c r="Y248" s="8">
        <v>44012</v>
      </c>
      <c r="Z248" s="5">
        <v>27.8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134544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24.25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96.138400000000004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U249" s="8">
        <v>45657</v>
      </c>
      <c r="V249" s="5">
        <v>3.4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13.81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97.749600000000001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15.8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139840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11.78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98.447999999999993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15.8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139606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8.2200000000000006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98.747100000000003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29.9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142100</v>
      </c>
      <c r="AQ252" s="8">
        <v>44135</v>
      </c>
      <c r="AR252" s="5">
        <v>6.9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8.26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99.115399999999994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29.9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141703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3.46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99.5167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12.5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141304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3.04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24.6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99.937299999999993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29.9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141763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7.05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25.5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100.31489999999999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30.1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141931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26.6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100.68899999999999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40.1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142870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14.57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101.01090000000001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44.4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143164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4.92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18.399999999999999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101.27370000000001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32.799999999999997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143832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5.71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101.3433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31.3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144580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6.18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101.34269999999999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144915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6.85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101.2914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17.8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145032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3.87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13.4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101.2201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31.9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145556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3.64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12.7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101.1619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21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146219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6.08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101.1233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42.2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147605</v>
      </c>
      <c r="AQ265" s="8">
        <v>44530</v>
      </c>
      <c r="AR265" s="5">
        <v>4.2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7.22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12.4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101.0916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17.100000000000001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148100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5.95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12.5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101.0412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23.2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148516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2.82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100.9543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17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150035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3.86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100.8216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23.4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150622</v>
      </c>
      <c r="AQ269" s="8">
        <v>44651</v>
      </c>
      <c r="AR269" s="5">
        <v>3.7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4.05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11.2</v>
      </c>
      <c r="DY269" s="8">
        <v>44651</v>
      </c>
      <c r="DZ269" s="5">
        <v>117.8</v>
      </c>
      <c r="EA269" s="8">
        <v>44651</v>
      </c>
      <c r="EB269" s="5">
        <v>100.627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11.6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150542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3.74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100.37009999999999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3.6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150688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1.4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100.0578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-2.9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150884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-0.02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99.7376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-7.6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151322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1.08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5.3</v>
      </c>
      <c r="DY273" s="8">
        <v>44773</v>
      </c>
      <c r="DZ273" s="5">
        <v>114.9</v>
      </c>
      <c r="EA273" s="8">
        <v>44773</v>
      </c>
      <c r="EB273" s="5">
        <v>99.462800000000001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4.4000000000000004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151857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1.24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99.250399999999999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-8.4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151791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2.12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2.5</v>
      </c>
      <c r="DW275" s="8">
        <v>44834</v>
      </c>
      <c r="DX275" s="5">
        <v>2</v>
      </c>
      <c r="DY275" s="8">
        <v>44834</v>
      </c>
      <c r="DZ275" s="5">
        <v>113.9</v>
      </c>
      <c r="EA275" s="8">
        <v>44834</v>
      </c>
      <c r="EB275" s="5">
        <v>99.085599999999999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-12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151254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112.9</v>
      </c>
      <c r="EA276" s="8">
        <v>44865</v>
      </c>
      <c r="EB276" s="5">
        <v>98.958500000000001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-16.100000000000001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151299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-0.7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-1.6</v>
      </c>
      <c r="DY277" s="8">
        <v>44895</v>
      </c>
      <c r="DZ277" s="5">
        <v>111.8</v>
      </c>
      <c r="EA277" s="8">
        <v>44895</v>
      </c>
      <c r="EB277" s="5">
        <v>98.861900000000006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-11.6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152368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-0.46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-1.1000000000000001</v>
      </c>
      <c r="DW278" s="8">
        <v>44926</v>
      </c>
      <c r="DX278" s="5">
        <v>-3.5</v>
      </c>
      <c r="DY278" s="8">
        <v>44926</v>
      </c>
      <c r="DZ278" s="5">
        <v>111</v>
      </c>
      <c r="EA278" s="8">
        <v>44926</v>
      </c>
      <c r="EB278" s="5">
        <v>98.800799999999995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-5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153236</v>
      </c>
      <c r="AQ279" s="8">
        <v>44957</v>
      </c>
      <c r="AR279" s="5">
        <v>3.5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2.29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110.4</v>
      </c>
      <c r="EA279" s="8">
        <v>44957</v>
      </c>
      <c r="EB279" s="5">
        <v>98.765100000000004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-19.899999999999999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153259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1.06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109.7</v>
      </c>
      <c r="EA280" s="8">
        <v>44985</v>
      </c>
      <c r="EB280" s="5">
        <v>98.741399999999999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Q281" s="8">
        <v>45565</v>
      </c>
      <c r="R281" s="5">
        <v>11.5</v>
      </c>
      <c r="S281" s="8">
        <v>45565</v>
      </c>
      <c r="T281" s="5">
        <v>-8</v>
      </c>
      <c r="Y281" s="8">
        <v>45016</v>
      </c>
      <c r="Z281" s="5">
        <v>-21.9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153796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0.17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108.4</v>
      </c>
      <c r="EA281" s="8">
        <v>45016</v>
      </c>
      <c r="EB281" s="5">
        <v>98.735600000000005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Q282" s="8">
        <v>45596</v>
      </c>
      <c r="R282" s="5">
        <v>-11.9</v>
      </c>
      <c r="S282" s="8">
        <v>45596</v>
      </c>
      <c r="T282" s="5">
        <v>-4</v>
      </c>
      <c r="Y282" s="8">
        <v>45046</v>
      </c>
      <c r="Z282" s="5">
        <v>-33.4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153812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0.79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</v>
      </c>
      <c r="DY282" s="8">
        <v>45046</v>
      </c>
      <c r="DZ282" s="5">
        <v>107.6</v>
      </c>
      <c r="EA282" s="8">
        <v>45046</v>
      </c>
      <c r="EB282" s="5">
        <v>98.767700000000005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Q283" s="8">
        <v>45626</v>
      </c>
      <c r="R283" s="5">
        <v>31.2</v>
      </c>
      <c r="S283" s="8">
        <v>45626</v>
      </c>
      <c r="T283" s="5">
        <v>-2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154274</v>
      </c>
      <c r="AQ283" s="8">
        <v>45077</v>
      </c>
      <c r="AR283" s="5">
        <v>3.6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0.64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106.9</v>
      </c>
      <c r="EA283" s="8">
        <v>45077</v>
      </c>
      <c r="EB283" s="5">
        <v>98.836100000000002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Q284" s="8">
        <v>45657</v>
      </c>
      <c r="R284" s="5">
        <v>0.2</v>
      </c>
      <c r="S284" s="8">
        <v>45657</v>
      </c>
      <c r="T284" s="5">
        <v>-4</v>
      </c>
      <c r="Y284" s="8">
        <v>45107</v>
      </c>
      <c r="Z284" s="5">
        <v>-13.9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154393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1.17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106.2</v>
      </c>
      <c r="EA284" s="8">
        <v>45107</v>
      </c>
      <c r="EB284" s="5">
        <v>98.933000000000007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-14.5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154892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1.93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-4.0999999999999996</v>
      </c>
      <c r="DW285" s="8">
        <v>45138</v>
      </c>
      <c r="DX285" s="5">
        <v>-10.7</v>
      </c>
      <c r="DY285" s="8">
        <v>45138</v>
      </c>
      <c r="DZ285" s="5">
        <v>105.9</v>
      </c>
      <c r="EA285" s="8">
        <v>45138</v>
      </c>
      <c r="EB285" s="5">
        <v>99.028999999999996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10.6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154975</v>
      </c>
      <c r="AQ286" s="8">
        <v>45169</v>
      </c>
      <c r="AR286" s="5">
        <v>3.7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15.372999999999999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-1.58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1.36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-4.0999999999999996</v>
      </c>
      <c r="DW286" s="8">
        <v>45169</v>
      </c>
      <c r="DX286" s="5">
        <v>-10.9</v>
      </c>
      <c r="DY286" s="8">
        <v>45169</v>
      </c>
      <c r="DZ286" s="5">
        <v>105.5</v>
      </c>
      <c r="EA286" s="8">
        <v>45169</v>
      </c>
      <c r="EB286" s="5">
        <v>99.103200000000001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-14.2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154792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1.7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4.3</v>
      </c>
      <c r="BK287" s="8">
        <v>45199</v>
      </c>
      <c r="BL287" s="5">
        <v>0.8</v>
      </c>
      <c r="BM287" s="8">
        <v>45199</v>
      </c>
      <c r="BN287" s="5">
        <v>0.89</v>
      </c>
      <c r="BO287" s="8">
        <v>45199</v>
      </c>
      <c r="BP287" s="5">
        <v>0.2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2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-10.7</v>
      </c>
      <c r="DY287" s="8">
        <v>45199</v>
      </c>
      <c r="DZ287" s="5">
        <v>104.7</v>
      </c>
      <c r="EA287" s="8">
        <v>45199</v>
      </c>
      <c r="EB287" s="5">
        <v>99.153300000000002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-15.7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155001</v>
      </c>
      <c r="AQ288" s="8">
        <v>45230</v>
      </c>
      <c r="AR288" s="5">
        <v>3.9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15.343</v>
      </c>
      <c r="BI288" s="8">
        <v>45230</v>
      </c>
      <c r="BJ288" s="5">
        <v>2.6</v>
      </c>
      <c r="BK288" s="8">
        <v>45230</v>
      </c>
      <c r="BL288" s="5">
        <v>-0.4</v>
      </c>
      <c r="BM288" s="8">
        <v>45230</v>
      </c>
      <c r="BN288" s="5">
        <v>-0.09</v>
      </c>
      <c r="BO288" s="8">
        <v>45230</v>
      </c>
      <c r="BP288" s="5">
        <v>-0.4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0.56000000000000005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99.196799999999996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-6.8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155414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0.7</v>
      </c>
      <c r="BE289" s="8">
        <v>45260</v>
      </c>
      <c r="BF289" s="5">
        <v>15.32</v>
      </c>
      <c r="BG289" s="8">
        <v>45260</v>
      </c>
      <c r="BH289" s="5">
        <v>15.457000000000001</v>
      </c>
      <c r="BI289" s="8">
        <v>45260</v>
      </c>
      <c r="BJ289" s="5">
        <v>3.6</v>
      </c>
      <c r="BK289" s="8">
        <v>45260</v>
      </c>
      <c r="BL289" s="5">
        <v>-0.2</v>
      </c>
      <c r="BM289" s="8">
        <v>45260</v>
      </c>
      <c r="BN289" s="5">
        <v>0.32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2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-3.2</v>
      </c>
      <c r="DW289" s="8">
        <v>45260</v>
      </c>
      <c r="DX289" s="5">
        <v>-9.9</v>
      </c>
      <c r="DY289" s="8">
        <v>45260</v>
      </c>
      <c r="DZ289" s="5">
        <v>103.3</v>
      </c>
      <c r="EA289" s="8">
        <v>45260</v>
      </c>
      <c r="EB289" s="5">
        <v>99.267899999999997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-7.9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154643</v>
      </c>
      <c r="AQ290" s="8">
        <v>45291</v>
      </c>
      <c r="AR290" s="5">
        <v>3.8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5.5</v>
      </c>
      <c r="BK290" s="8">
        <v>45291</v>
      </c>
      <c r="BL290" s="5">
        <v>0.7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2.0099999999999998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99.379000000000005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-4.7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154312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15.025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0.14000000000000001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99.524500000000003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2.5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154099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15.670999999999999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2.0299999999999998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-1.7</v>
      </c>
      <c r="DW292" s="8">
        <v>45351</v>
      </c>
      <c r="DX292" s="5">
        <v>-7.2</v>
      </c>
      <c r="DY292" s="8">
        <v>45351</v>
      </c>
      <c r="DZ292" s="5">
        <v>102.6</v>
      </c>
      <c r="EA292" s="8">
        <v>45351</v>
      </c>
      <c r="EB292" s="5">
        <v>99.675700000000006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4.9000000000000004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154401</v>
      </c>
      <c r="AQ293" s="8">
        <v>45382</v>
      </c>
      <c r="AR293" s="5">
        <v>3.9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15.675000000000001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1.21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</v>
      </c>
      <c r="DW293" s="8">
        <v>45382</v>
      </c>
      <c r="DX293" s="5">
        <v>-5</v>
      </c>
      <c r="DY293" s="8">
        <v>45382</v>
      </c>
      <c r="DZ293" s="5">
        <v>102.4</v>
      </c>
      <c r="EA293" s="8">
        <v>45382</v>
      </c>
      <c r="EB293" s="5">
        <v>99.8005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7.1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154860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16.03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4.3</v>
      </c>
      <c r="CC294" s="8">
        <v>45412</v>
      </c>
      <c r="CD294" s="5">
        <v>-75.456000000000003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0.94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0.8</v>
      </c>
      <c r="DW294" s="8">
        <v>45412</v>
      </c>
      <c r="DX294" s="5">
        <v>-3.4</v>
      </c>
      <c r="DY294" s="8">
        <v>45412</v>
      </c>
      <c r="DZ294" s="5">
        <v>101.7</v>
      </c>
      <c r="EA294" s="8">
        <v>45412</v>
      </c>
      <c r="EB294" s="5">
        <v>99.867699999999999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4.8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154489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15.824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672</v>
      </c>
      <c r="BY295" s="8">
        <v>45443</v>
      </c>
      <c r="BZ295" s="5">
        <v>4</v>
      </c>
      <c r="CA295" s="8">
        <v>45443</v>
      </c>
      <c r="CB295" s="5">
        <v>6.3</v>
      </c>
      <c r="CC295" s="8">
        <v>45443</v>
      </c>
      <c r="CD295" s="5">
        <v>-76.177000000000007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0.99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0.7</v>
      </c>
      <c r="DW295" s="8">
        <v>45443</v>
      </c>
      <c r="DX295" s="5">
        <v>-2.9</v>
      </c>
      <c r="DY295" s="8">
        <v>45443</v>
      </c>
      <c r="DZ295" s="5">
        <v>101.3</v>
      </c>
      <c r="EA295" s="8">
        <v>45443</v>
      </c>
      <c r="EB295" s="5">
        <v>99.884500000000003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0.5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154778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14.992000000000001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672</v>
      </c>
      <c r="BY296" s="8">
        <v>45473</v>
      </c>
      <c r="BZ296" s="5">
        <v>5.7</v>
      </c>
      <c r="CA296" s="8">
        <v>45473</v>
      </c>
      <c r="CB296" s="5">
        <v>7.3</v>
      </c>
      <c r="CC296" s="8">
        <v>45473</v>
      </c>
      <c r="CD296" s="5">
        <v>-73.591999999999999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0.78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1.1000000000000001</v>
      </c>
      <c r="DW296" s="8">
        <v>45473</v>
      </c>
      <c r="DX296" s="5">
        <v>-2.2000000000000002</v>
      </c>
      <c r="DY296" s="8">
        <v>45473</v>
      </c>
      <c r="DZ296" s="5">
        <v>101</v>
      </c>
      <c r="EA296" s="8">
        <v>45473</v>
      </c>
      <c r="EB296" s="5">
        <v>99.884600000000006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12.8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144</v>
      </c>
      <c r="AM297" s="8">
        <v>45504</v>
      </c>
      <c r="AN297" s="5">
        <v>154765</v>
      </c>
      <c r="AQ297" s="8">
        <v>45504</v>
      </c>
      <c r="AR297" s="5">
        <v>4.2</v>
      </c>
      <c r="AU297" s="8">
        <v>45504</v>
      </c>
      <c r="AV297" s="5">
        <v>0</v>
      </c>
      <c r="AW297" s="8">
        <v>45504</v>
      </c>
      <c r="AX297" s="5">
        <v>-0.6</v>
      </c>
      <c r="AY297" s="8">
        <v>45504</v>
      </c>
      <c r="AZ297" s="5">
        <v>-0.7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15.821</v>
      </c>
      <c r="BI297" s="8">
        <v>45504</v>
      </c>
      <c r="BJ297" s="5">
        <v>2.9</v>
      </c>
      <c r="BK297" s="8">
        <v>45504</v>
      </c>
      <c r="BL297" s="5">
        <v>1.2</v>
      </c>
      <c r="BM297" s="8">
        <v>45504</v>
      </c>
      <c r="BN297" s="5">
        <v>2.94</v>
      </c>
      <c r="BO297" s="8">
        <v>45504</v>
      </c>
      <c r="BP297" s="5">
        <v>0.2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707</v>
      </c>
      <c r="BY297" s="8">
        <v>45504</v>
      </c>
      <c r="BZ297" s="5">
        <v>5.2</v>
      </c>
      <c r="CA297" s="8">
        <v>45504</v>
      </c>
      <c r="CB297" s="5">
        <v>8.6999999999999993</v>
      </c>
      <c r="CC297" s="8">
        <v>45504</v>
      </c>
      <c r="CD297" s="5">
        <v>-79.168999999999997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1.05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0.3</v>
      </c>
      <c r="DC297" s="8">
        <v>45504</v>
      </c>
      <c r="DD297" s="5">
        <v>2.7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4.4000000000000004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-1.7</v>
      </c>
      <c r="DY297" s="8">
        <v>45504</v>
      </c>
      <c r="DZ297" s="5">
        <v>100.5</v>
      </c>
      <c r="EA297" s="8">
        <v>45504</v>
      </c>
      <c r="EB297" s="5">
        <v>99.910899999999998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-3.3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78</v>
      </c>
      <c r="AM298" s="8">
        <v>45535</v>
      </c>
      <c r="AN298" s="5">
        <v>154928</v>
      </c>
      <c r="AQ298" s="8">
        <v>45535</v>
      </c>
      <c r="AR298" s="5">
        <v>4.2</v>
      </c>
      <c r="AU298" s="8">
        <v>45535</v>
      </c>
      <c r="AV298" s="5">
        <v>0.9</v>
      </c>
      <c r="AW298" s="8">
        <v>45535</v>
      </c>
      <c r="AX298" s="5">
        <v>0.6</v>
      </c>
      <c r="AY298" s="8">
        <v>45535</v>
      </c>
      <c r="AZ298" s="5">
        <v>0.54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15.157999999999999</v>
      </c>
      <c r="BI298" s="8">
        <v>45535</v>
      </c>
      <c r="BJ298" s="5">
        <v>2</v>
      </c>
      <c r="BK298" s="8">
        <v>45535</v>
      </c>
      <c r="BL298" s="5">
        <v>-0.1</v>
      </c>
      <c r="BM298" s="8">
        <v>45535</v>
      </c>
      <c r="BN298" s="5">
        <v>1.35</v>
      </c>
      <c r="BO298" s="8">
        <v>45535</v>
      </c>
      <c r="BP298" s="5">
        <v>0.2</v>
      </c>
      <c r="BQ298" s="8">
        <v>45535</v>
      </c>
      <c r="BR298" s="5">
        <v>1379</v>
      </c>
      <c r="BS298" s="8">
        <v>45535</v>
      </c>
      <c r="BT298" s="5">
        <v>1470</v>
      </c>
      <c r="BU298" s="8">
        <v>45535</v>
      </c>
      <c r="BV298" s="5">
        <v>-2.02</v>
      </c>
      <c r="BW298" s="8">
        <v>45535</v>
      </c>
      <c r="BX298" s="5">
        <v>691</v>
      </c>
      <c r="BY298" s="8">
        <v>45535</v>
      </c>
      <c r="BZ298" s="5">
        <v>5.5</v>
      </c>
      <c r="CA298" s="8">
        <v>45535</v>
      </c>
      <c r="CB298" s="5">
        <v>7.9</v>
      </c>
      <c r="CC298" s="8">
        <v>45535</v>
      </c>
      <c r="CD298" s="5">
        <v>-70.617999999999995</v>
      </c>
      <c r="CG298" s="8">
        <v>45535</v>
      </c>
      <c r="CH298" s="5">
        <v>-0.8</v>
      </c>
      <c r="CI298" s="8">
        <v>45535</v>
      </c>
      <c r="CJ298" s="5">
        <v>-0.9</v>
      </c>
      <c r="CK298" s="8">
        <v>45505</v>
      </c>
      <c r="CL298" s="5">
        <v>1.73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0.2</v>
      </c>
      <c r="DC298" s="8">
        <v>45535</v>
      </c>
      <c r="DD298" s="5">
        <v>2.6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4.4000000000000004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</v>
      </c>
      <c r="DW298" s="8">
        <v>45535</v>
      </c>
      <c r="DX298" s="5">
        <v>-0.7</v>
      </c>
      <c r="DY298" s="8">
        <v>45535</v>
      </c>
      <c r="DZ298" s="5">
        <v>100.2</v>
      </c>
      <c r="EA298" s="8">
        <v>45535</v>
      </c>
      <c r="EB298" s="5">
        <v>99.977199999999996</v>
      </c>
    </row>
    <row r="299" spans="1:132" x14ac:dyDescent="0.2">
      <c r="A299" s="8">
        <v>45565</v>
      </c>
      <c r="B299" s="5">
        <v>47.2</v>
      </c>
      <c r="C299" s="8">
        <v>45565</v>
      </c>
      <c r="D299" s="5">
        <v>46.1</v>
      </c>
      <c r="E299" s="8">
        <v>45565</v>
      </c>
      <c r="F299" s="5">
        <v>48.3</v>
      </c>
      <c r="G299" s="8">
        <v>45565</v>
      </c>
      <c r="H299" s="5">
        <v>54.9</v>
      </c>
      <c r="O299" s="8">
        <v>45565</v>
      </c>
      <c r="P299" s="5">
        <v>46.6</v>
      </c>
      <c r="Y299" s="8">
        <v>45565</v>
      </c>
      <c r="Z299" s="5">
        <v>0.9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255</v>
      </c>
      <c r="AM299" s="8">
        <v>45565</v>
      </c>
      <c r="AN299" s="5">
        <v>155488</v>
      </c>
      <c r="AQ299" s="8">
        <v>45565</v>
      </c>
      <c r="AR299" s="5">
        <v>4.0999999999999996</v>
      </c>
      <c r="AU299" s="8">
        <v>45565</v>
      </c>
      <c r="AV299" s="5">
        <v>-0.9</v>
      </c>
      <c r="AW299" s="8">
        <v>45565</v>
      </c>
      <c r="AX299" s="5">
        <v>-0.5</v>
      </c>
      <c r="AY299" s="8">
        <v>45565</v>
      </c>
      <c r="AZ299" s="5">
        <v>-0.54</v>
      </c>
      <c r="BA299" s="8">
        <v>45565</v>
      </c>
      <c r="BB299" s="5">
        <v>6700</v>
      </c>
      <c r="BC299" s="8">
        <v>45565</v>
      </c>
      <c r="BD299" s="5">
        <v>0.5</v>
      </c>
      <c r="BE299" s="8">
        <v>45565</v>
      </c>
      <c r="BF299" s="5">
        <v>15.77</v>
      </c>
      <c r="BG299" s="8">
        <v>45565</v>
      </c>
      <c r="BH299" s="5">
        <v>15.771000000000001</v>
      </c>
      <c r="BI299" s="8">
        <v>45565</v>
      </c>
      <c r="BJ299" s="5">
        <v>2</v>
      </c>
      <c r="BK299" s="8">
        <v>45565</v>
      </c>
      <c r="BL299" s="5">
        <v>0.9</v>
      </c>
      <c r="BM299" s="8">
        <v>45565</v>
      </c>
      <c r="BN299" s="5">
        <v>-0.24</v>
      </c>
      <c r="BO299" s="8">
        <v>45565</v>
      </c>
      <c r="BP299" s="5">
        <v>-0.2</v>
      </c>
      <c r="BQ299" s="8">
        <v>45565</v>
      </c>
      <c r="BR299" s="5">
        <v>1355</v>
      </c>
      <c r="BS299" s="8">
        <v>45565</v>
      </c>
      <c r="BT299" s="5">
        <v>1425</v>
      </c>
      <c r="BU299" s="8">
        <v>45565</v>
      </c>
      <c r="BV299" s="5">
        <v>-1.29</v>
      </c>
      <c r="BW299" s="8">
        <v>45565</v>
      </c>
      <c r="BX299" s="5">
        <v>736</v>
      </c>
      <c r="BY299" s="8">
        <v>45565</v>
      </c>
      <c r="BZ299" s="5">
        <v>3.2</v>
      </c>
      <c r="CA299" s="8">
        <v>45565</v>
      </c>
      <c r="CB299" s="5">
        <v>9.1999999999999993</v>
      </c>
      <c r="CC299" s="8">
        <v>45565</v>
      </c>
      <c r="CD299" s="5">
        <v>-83.795000000000002</v>
      </c>
      <c r="CG299" s="8">
        <v>45565</v>
      </c>
      <c r="CH299" s="5">
        <v>-0.2</v>
      </c>
      <c r="CI299" s="8">
        <v>45565</v>
      </c>
      <c r="CJ299" s="5">
        <v>-0.4</v>
      </c>
      <c r="CK299" s="8">
        <v>45538</v>
      </c>
      <c r="CL299" s="5">
        <v>2.58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0.4</v>
      </c>
      <c r="DC299" s="8">
        <v>45565</v>
      </c>
      <c r="DD299" s="5">
        <v>2.7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4.0999999999999996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2.6</v>
      </c>
      <c r="DW299" s="8">
        <v>45565</v>
      </c>
      <c r="DX299" s="5">
        <v>0.2</v>
      </c>
      <c r="DY299" s="8">
        <v>45565</v>
      </c>
      <c r="DZ299" s="5">
        <v>99.8</v>
      </c>
      <c r="EA299" s="8">
        <v>45565</v>
      </c>
      <c r="EB299" s="5">
        <v>100.08759999999999</v>
      </c>
    </row>
    <row r="300" spans="1:132" x14ac:dyDescent="0.2">
      <c r="A300" s="8">
        <v>45596</v>
      </c>
      <c r="B300" s="5">
        <v>46.5</v>
      </c>
      <c r="C300" s="8">
        <v>45596</v>
      </c>
      <c r="D300" s="5">
        <v>47.1</v>
      </c>
      <c r="E300" s="8">
        <v>45596</v>
      </c>
      <c r="F300" s="5">
        <v>54.8</v>
      </c>
      <c r="G300" s="8">
        <v>45596</v>
      </c>
      <c r="H300" s="5">
        <v>56</v>
      </c>
      <c r="O300" s="8">
        <v>45596</v>
      </c>
      <c r="P300" s="5">
        <v>41.6</v>
      </c>
      <c r="Y300" s="8">
        <v>45596</v>
      </c>
      <c r="Z300" s="5">
        <v>6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43</v>
      </c>
      <c r="AM300" s="8">
        <v>45596</v>
      </c>
      <c r="AN300" s="5">
        <v>155003</v>
      </c>
      <c r="AQ300" s="8">
        <v>45596</v>
      </c>
      <c r="AR300" s="5">
        <v>4.0999999999999996</v>
      </c>
      <c r="AU300" s="8">
        <v>45596</v>
      </c>
      <c r="AV300" s="5">
        <v>0.5</v>
      </c>
      <c r="AW300" s="8">
        <v>45596</v>
      </c>
      <c r="AX300" s="5">
        <v>-0.7</v>
      </c>
      <c r="AY300" s="8">
        <v>45596</v>
      </c>
      <c r="AZ300" s="5">
        <v>-0.41</v>
      </c>
      <c r="BA300" s="8">
        <v>45596</v>
      </c>
      <c r="BB300" s="5">
        <v>6600</v>
      </c>
      <c r="BC300" s="8">
        <v>45596</v>
      </c>
      <c r="BD300" s="5">
        <v>1.7</v>
      </c>
      <c r="BE300" s="8">
        <v>45596</v>
      </c>
      <c r="BF300" s="5">
        <v>16.04</v>
      </c>
      <c r="BG300" s="8">
        <v>45596</v>
      </c>
      <c r="BH300" s="5">
        <v>16.12</v>
      </c>
      <c r="BI300" s="8">
        <v>45596</v>
      </c>
      <c r="BJ300" s="5">
        <v>2.9</v>
      </c>
      <c r="BK300" s="8">
        <v>45596</v>
      </c>
      <c r="BL300" s="5">
        <v>0.5</v>
      </c>
      <c r="BM300" s="8">
        <v>45596</v>
      </c>
      <c r="BN300" s="5">
        <v>0.77</v>
      </c>
      <c r="BO300" s="8">
        <v>45596</v>
      </c>
      <c r="BP300" s="5">
        <v>0</v>
      </c>
      <c r="BQ300" s="8">
        <v>45596</v>
      </c>
      <c r="BR300" s="5">
        <v>1312</v>
      </c>
      <c r="BS300" s="8">
        <v>45596</v>
      </c>
      <c r="BT300" s="5">
        <v>1419</v>
      </c>
      <c r="BU300" s="8">
        <v>45596</v>
      </c>
      <c r="BV300" s="5">
        <v>3.39</v>
      </c>
      <c r="BW300" s="8">
        <v>45596</v>
      </c>
      <c r="BX300" s="5">
        <v>627</v>
      </c>
      <c r="BY300" s="8">
        <v>45596</v>
      </c>
      <c r="BZ300" s="5">
        <v>2.1</v>
      </c>
      <c r="CA300" s="8">
        <v>45596</v>
      </c>
      <c r="CB300" s="5">
        <v>4.5999999999999996</v>
      </c>
      <c r="CC300" s="8">
        <v>45596</v>
      </c>
      <c r="CD300" s="5">
        <v>-73.614999999999995</v>
      </c>
      <c r="CG300" s="8">
        <v>45596</v>
      </c>
      <c r="CH300" s="5">
        <v>0.5</v>
      </c>
      <c r="CI300" s="8">
        <v>45596</v>
      </c>
      <c r="CJ300" s="5">
        <v>0.7</v>
      </c>
      <c r="CK300" s="8">
        <v>45566</v>
      </c>
      <c r="CL300" s="5">
        <v>1.03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2.7928500000000001</v>
      </c>
      <c r="DA300" s="8">
        <v>45596</v>
      </c>
      <c r="DB300" s="5">
        <v>0.7</v>
      </c>
      <c r="DC300" s="8">
        <v>45596</v>
      </c>
      <c r="DD300" s="5">
        <v>2.9</v>
      </c>
      <c r="DE300" s="8">
        <v>45596</v>
      </c>
      <c r="DF300" s="5">
        <v>0.3</v>
      </c>
      <c r="DG300" s="8">
        <v>45596</v>
      </c>
      <c r="DH300" s="5">
        <v>5.5</v>
      </c>
      <c r="DI300" s="8">
        <v>45596</v>
      </c>
      <c r="DJ300" s="5">
        <v>3.1</v>
      </c>
      <c r="DK300" s="8">
        <v>45596</v>
      </c>
      <c r="DL300" s="5">
        <v>4.5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1.2</v>
      </c>
      <c r="DY300" s="8">
        <v>45596</v>
      </c>
      <c r="DZ300" s="5">
        <v>99.4</v>
      </c>
      <c r="EA300" s="8">
        <v>45596</v>
      </c>
      <c r="EB300" s="5">
        <v>100.23050000000001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50.4</v>
      </c>
      <c r="E301" s="8">
        <v>45626</v>
      </c>
      <c r="F301" s="5">
        <v>50.3</v>
      </c>
      <c r="G301" s="8">
        <v>45626</v>
      </c>
      <c r="H301" s="5">
        <v>52.1</v>
      </c>
      <c r="O301" s="8">
        <v>45626</v>
      </c>
      <c r="P301" s="5">
        <v>40.200000000000003</v>
      </c>
      <c r="Y301" s="8">
        <v>45626</v>
      </c>
      <c r="Z301" s="5">
        <v>-4.4000000000000004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212</v>
      </c>
      <c r="AM301" s="8">
        <v>45626</v>
      </c>
      <c r="AN301" s="5">
        <v>155130</v>
      </c>
      <c r="AQ301" s="8">
        <v>45626</v>
      </c>
      <c r="AR301" s="5">
        <v>4.2</v>
      </c>
      <c r="AU301" s="8">
        <v>45626</v>
      </c>
      <c r="AV301" s="5">
        <v>0</v>
      </c>
      <c r="AW301" s="8">
        <v>45626</v>
      </c>
      <c r="AX301" s="5">
        <v>0.2</v>
      </c>
      <c r="AY301" s="8">
        <v>45626</v>
      </c>
      <c r="AZ301" s="5">
        <v>-0.15</v>
      </c>
      <c r="BA301" s="8">
        <v>45626</v>
      </c>
      <c r="BB301" s="5">
        <v>6400</v>
      </c>
      <c r="BE301" s="8">
        <v>45626</v>
      </c>
      <c r="BF301" s="5">
        <v>16.5</v>
      </c>
      <c r="BG301" s="8">
        <v>45626</v>
      </c>
      <c r="BH301" s="5">
        <v>16.649000000000001</v>
      </c>
      <c r="BI301" s="8">
        <v>45626</v>
      </c>
      <c r="BJ301" s="5">
        <v>3.8</v>
      </c>
      <c r="BK301" s="8">
        <v>45626</v>
      </c>
      <c r="BL301" s="5">
        <v>0.7</v>
      </c>
      <c r="BM301" s="8">
        <v>45626</v>
      </c>
      <c r="BN301" s="5">
        <v>2.02</v>
      </c>
      <c r="BO301" s="8">
        <v>45626</v>
      </c>
      <c r="BP301" s="5">
        <v>-0.2</v>
      </c>
      <c r="BQ301" s="8">
        <v>45626</v>
      </c>
      <c r="BR301" s="5">
        <v>1289</v>
      </c>
      <c r="BS301" s="8">
        <v>45626</v>
      </c>
      <c r="BT301" s="5">
        <v>1493</v>
      </c>
      <c r="BU301" s="8">
        <v>45626</v>
      </c>
      <c r="BV301" s="5">
        <v>4.8</v>
      </c>
      <c r="BW301" s="8">
        <v>45626</v>
      </c>
      <c r="BX301" s="5">
        <v>664</v>
      </c>
      <c r="BY301" s="8">
        <v>45626</v>
      </c>
      <c r="BZ301" s="5">
        <v>6.6</v>
      </c>
      <c r="CA301" s="8">
        <v>45626</v>
      </c>
      <c r="CB301" s="5">
        <v>9.4</v>
      </c>
      <c r="CC301" s="8">
        <v>45626</v>
      </c>
      <c r="CD301" s="5">
        <v>-78.192999999999998</v>
      </c>
      <c r="CG301" s="8">
        <v>45626</v>
      </c>
      <c r="CH301" s="5">
        <v>-0.4</v>
      </c>
      <c r="CI301" s="8">
        <v>45626</v>
      </c>
      <c r="CJ301" s="5">
        <v>-1.2</v>
      </c>
      <c r="CK301" s="8">
        <v>45597</v>
      </c>
      <c r="CL301" s="5">
        <v>2.94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2.8177400000000001</v>
      </c>
      <c r="DA301" s="8">
        <v>45626</v>
      </c>
      <c r="DB301" s="5">
        <v>0.3</v>
      </c>
      <c r="DC301" s="8">
        <v>45626</v>
      </c>
      <c r="DD301" s="5">
        <v>2.6</v>
      </c>
      <c r="DE301" s="8">
        <v>45626</v>
      </c>
      <c r="DF301" s="5">
        <v>0.4</v>
      </c>
      <c r="DG301" s="8">
        <v>45626</v>
      </c>
      <c r="DH301" s="5">
        <v>5.5</v>
      </c>
      <c r="DI301" s="8">
        <v>45626</v>
      </c>
      <c r="DJ301" s="5">
        <v>2.9</v>
      </c>
      <c r="DK301" s="8">
        <v>45626</v>
      </c>
      <c r="DL301" s="5">
        <v>4.4000000000000004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3.7</v>
      </c>
      <c r="DW301" s="8">
        <v>45626</v>
      </c>
      <c r="DX301" s="5">
        <v>2.2000000000000002</v>
      </c>
      <c r="DY301" s="8">
        <v>45626</v>
      </c>
      <c r="DZ301" s="5">
        <v>99.7</v>
      </c>
      <c r="EA301" s="8">
        <v>45626</v>
      </c>
      <c r="EB301" s="5">
        <v>100.3918</v>
      </c>
    </row>
    <row r="302" spans="1:132" x14ac:dyDescent="0.2">
      <c r="A302" s="8">
        <v>45657</v>
      </c>
      <c r="B302" s="5">
        <v>49.3</v>
      </c>
      <c r="C302" s="8">
        <v>45657</v>
      </c>
      <c r="D302" s="5">
        <v>52.5</v>
      </c>
      <c r="E302" s="8">
        <v>45657</v>
      </c>
      <c r="F302" s="5">
        <v>52.5</v>
      </c>
      <c r="G302" s="8">
        <v>45657</v>
      </c>
      <c r="H302" s="5">
        <v>54.1</v>
      </c>
      <c r="O302" s="8">
        <v>45657</v>
      </c>
      <c r="P302" s="5">
        <v>36.9</v>
      </c>
      <c r="Y302" s="8">
        <v>45657</v>
      </c>
      <c r="Z302" s="5">
        <v>-10.9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104.7</v>
      </c>
      <c r="AK302" s="8">
        <v>45657</v>
      </c>
      <c r="AL302" s="5">
        <v>256</v>
      </c>
      <c r="AM302" s="8">
        <v>45657</v>
      </c>
      <c r="AN302" s="5">
        <v>155232</v>
      </c>
      <c r="AQ302" s="8">
        <v>45657</v>
      </c>
      <c r="AR302" s="5">
        <v>4.0999999999999996</v>
      </c>
      <c r="BE302" s="8">
        <v>45657</v>
      </c>
      <c r="BF302" s="5">
        <v>16.8</v>
      </c>
      <c r="BG302" s="8">
        <v>45657</v>
      </c>
      <c r="BH302" s="5">
        <v>16.797999999999998</v>
      </c>
      <c r="CK302" s="8">
        <v>45628</v>
      </c>
      <c r="CL302" s="5">
        <v>2.52</v>
      </c>
      <c r="DS302" s="8">
        <v>45657</v>
      </c>
      <c r="DT302" s="5">
        <v>62.94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3"/>
  <sheetViews>
    <sheetView topLeftCell="A249" workbookViewId="0">
      <selection activeCell="E295" sqref="E29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_xll.BDH(B2,"BN_SURVEY_AVERAGE","2000-01-01",EOMONTH(TODAY(),1),"cols=2;rows=300")</f>
        <v>36556</v>
      </c>
      <c r="B3" s="5">
        <v>54.7</v>
      </c>
      <c r="C3" s="8">
        <f ca="1">_xll.BDH(D2,"BN_SURVEY_AVERAGE","2000-01-01",EOMONTH(TODAY(),1),"cols=2;rows=49")</f>
        <v>42521</v>
      </c>
      <c r="D3" s="5">
        <v>52.1</v>
      </c>
      <c r="E3" s="8">
        <f ca="1">_xll.BDH(F2,"BN_SURVEY_AVERAGE","2000-01-01",EOMONTH(TODAY(),1),"cols=2;rows=295")</f>
        <v>36707</v>
      </c>
      <c r="F3" s="5">
        <v>67.599999999999994</v>
      </c>
      <c r="G3" s="8">
        <f ca="1">_xll.BDH(H2,"BN_SURVEY_AVERAGE","2000-01-01",EOMONTH(TODAY(),1),"cols=2;rows=204")</f>
        <v>39478</v>
      </c>
      <c r="H3" s="5">
        <v>52.3</v>
      </c>
      <c r="I3" s="8">
        <f ca="1">_xll.BDH(J2,"BN_SURVEY_AVERAGE","2000-01-01",EOMONTH(TODAY(),1),"cols=2;rows=151")</f>
        <v>41090</v>
      </c>
      <c r="J3" s="5">
        <v>52.9</v>
      </c>
      <c r="K3" s="8">
        <f ca="1">_xll.BDH(L2,"BN_SURVEY_AVERAGE","2000-01-01",EOMONTH(TODAY(),1),"cols=2;rows=27")</f>
        <v>44592</v>
      </c>
      <c r="L3" s="5">
        <v>50.8</v>
      </c>
      <c r="M3" s="8">
        <f ca="1">_xll.BDH(N2,"BN_SURVEY_AVERAGE","2000-01-01",EOMONTH(TODAY(),1),"cols=2;rows=129")</f>
        <v>41729</v>
      </c>
      <c r="N3" s="5">
        <v>55.7</v>
      </c>
      <c r="O3" s="8">
        <f ca="1">_xll.BDH(P2,"BN_SURVEY_AVERAGE","2000-01-01",EOMONTH(TODAY(),1),"cols=2;rows=300")</f>
        <v>36556</v>
      </c>
      <c r="P3" s="5">
        <v>55.2</v>
      </c>
      <c r="Q3" s="8">
        <f ca="1">_xll.BDH(R2,"BN_SURVEY_AVERAGE","2000-01-01",EOMONTH(TODAY(),1),"cols=2;rows=267")</f>
        <v>37590</v>
      </c>
      <c r="R3" s="5">
        <v>-5.4</v>
      </c>
      <c r="S3" s="8">
        <f ca="1">_xll.BDH(T2,"BN_SURVEY_AVERAGE","2000-01-01",EOMONTH(TODAY(),1),"cols=2;rows=156")</f>
        <v>40816</v>
      </c>
      <c r="T3" s="5">
        <v>2.33</v>
      </c>
      <c r="U3" s="8">
        <f ca="1">_xll.BDH(V2,"BN_SURVEY_AVERAGE","2000-01-01",EOMONTH(TODAY(),1),"cols=2;rows=191")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_xll.BDH(Z2,"BN_SURVEY_AVERAGE","2000-01-01",EOMONTH(TODAY(),1),"cols=2;rows=301")</f>
        <v>36556</v>
      </c>
      <c r="Z3" s="5">
        <v>11.73</v>
      </c>
      <c r="AA3" s="8">
        <f ca="1">_xll.BDH(AB2,"BN_SURVEY_AVERAGE","2000-01-01",EOMONTH(TODAY(),1),"cols=2;rows=230")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_xll.BDH(AF2,"BN_SURVEY_AVERAGE","2000-01-01",EOMONTH(TODAY(),1),"cols=2;rows=301")</f>
        <v>36556</v>
      </c>
      <c r="AF3" s="5">
        <v>111.3</v>
      </c>
      <c r="AG3" s="8">
        <f ca="1">_xll.BDH(AH2,"BN_SURVEY_AVERAGE","2000-01-01",EOMONTH(TODAY(),1),"cols=2;rows=300")</f>
        <v>36556</v>
      </c>
      <c r="AH3" s="5">
        <v>142.13</v>
      </c>
      <c r="AI3" s="8">
        <f ca="1">_xll.BDH(AJ2,"BN_SURVEY_AVERAGE","2000-01-01",EOMONTH(TODAY(),1),"cols=2;rows=178")</f>
        <v>40237</v>
      </c>
      <c r="AJ3" s="5">
        <v>90.1</v>
      </c>
      <c r="AK3" s="8">
        <f ca="1">_xll.BDH(AL2,"BN_SURVEY_AVERAGE","2000-01-01",EOMONTH(TODAY(),1),"cols=2;rows=300")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_xll.BDH(AP2,"BN_SURVEY_AVERAGE","2000-01-01",EOMONTH(TODAY(),1),"cols=2;rows=219")</f>
        <v>38960</v>
      </c>
      <c r="AP3" s="5">
        <v>123.8</v>
      </c>
      <c r="AQ3" s="8">
        <f ca="1">_xll.BDH(AR2,"BN_SURVEY_AVERAGE","2000-01-01",EOMONTH(TODAY(),1),"cols=2;rows=300")</f>
        <v>36556</v>
      </c>
      <c r="AR3" s="5">
        <v>4</v>
      </c>
      <c r="AS3" s="8">
        <f ca="1">_xll.BDH(AT2,"BN_SURVEY_AVERAGE","2000-01-01",EOMONTH(TODAY(),1),"cols=2;rows=179")</f>
        <v>40237</v>
      </c>
      <c r="AT3" s="5">
        <v>33.700000000000003</v>
      </c>
      <c r="AU3" s="8">
        <f ca="1">_xll.BDH(AV2,"BN_SURVEY_AVERAGE","2000-01-01",EOMONTH(TODAY(),1),"cols=2;rows=258")</f>
        <v>37802</v>
      </c>
      <c r="AV3" s="5">
        <v>0.4</v>
      </c>
      <c r="AW3" s="8">
        <f ca="1">_xll.BDH(AX2,"BN_SURVEY_AVERAGE","2000-01-01",EOMONTH(TODAY(),1),"cols=2;rows=151")</f>
        <v>41060</v>
      </c>
      <c r="AX3" s="5">
        <v>-0.2</v>
      </c>
      <c r="AY3" s="8">
        <f ca="1">_xll.BDH(AZ2,"BN_SURVEY_AVERAGE","2000-01-01",EOMONTH(TODAY(),1),"cols=2;rows=300")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_xll.BDH(BF2,"BN_SURVEY_AVERAGE","2000-01-01",EOMONTH(TODAY(),1),"cols=2;rows=264")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_xll.BDH(BL2,"BN_SURVEY_AVERAGE","2000-01-01",EOMONTH(TODAY(),1),"cols=2;rows=284")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_xll.BDH(BP2,"BN_SURVEY_AVERAGE","2000-01-01",EOMONTH(TODAY(),1),"cols=2;rows=296")</f>
        <v>36556</v>
      </c>
      <c r="BP3" s="5">
        <v>0.4</v>
      </c>
      <c r="BQ3" s="8">
        <f ca="1">_xll.BDH(BR2,"BN_SURVEY_AVERAGE","2000-01-01",EOMONTH(TODAY(),1),"cols=2;rows=300")</f>
        <v>36556</v>
      </c>
      <c r="BR3" s="5">
        <v>1644</v>
      </c>
      <c r="BS3" s="8">
        <f ca="1">_xll.BDH(BT2,"BN_SURVEY_AVERAGE","2000-01-01",EOMONTH(TODAY(),1),"cols=2;rows=269")</f>
        <v>37468</v>
      </c>
      <c r="BT3" s="5">
        <v>1675</v>
      </c>
      <c r="BU3" s="8">
        <f ca="1">_xll.BDH(BV2,"BN_SURVEY_AVERAGE","2000-01-01",EOMONTH(TODAY(),1),"cols=2;rows=224")</f>
        <v>38868</v>
      </c>
      <c r="BV3" s="5">
        <v>-2.0099999999999998</v>
      </c>
      <c r="BW3" s="8">
        <f ca="1">_xll.BDH(BX2,"BN_SURVEY_AVERAGE","2000-01-01",EOMONTH(TODAY(),1),"cols=2;rows=300")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_xll.BDH(CD2,"BN_SURVEY_AVERAGE","2000-01-01",EOMONTH(TODAY(),1),"cols=2;rows=299")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_xll.BDH(CH2,"BN_SURVEY_AVERAGE","2000-01-01",EOMONTH(TODAY(),1),"cols=2;rows=299")</f>
        <v>36556</v>
      </c>
      <c r="CH3" s="5">
        <v>-0.6</v>
      </c>
      <c r="CI3" s="8">
        <f ca="1">_xll.BDH(CJ2,"BN_SURVEY_AVERAGE","2000-01-01",EOMONTH(TODAY(),1),"cols=2;rows=284")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_xll.BDH(CN2,"BN_SURVEY_AVERAGE","2000-01-01",EOMONTH(TODAY(),1),"cols=2;rows=300")</f>
        <v>36556</v>
      </c>
      <c r="CN3" s="5">
        <v>0.3</v>
      </c>
      <c r="CO3" s="8">
        <f ca="1">_xll.BDH(CP2,"BN_SURVEY_AVERAGE","2000-01-01",EOMONTH(TODAY(),1),"cols=2;rows=299")</f>
        <v>36556</v>
      </c>
      <c r="CP3" s="5">
        <v>0.2</v>
      </c>
      <c r="CQ3" s="8">
        <f ca="1">_xll.BDH(CR2,"BN_SURVEY_AVERAGE","2000-01-01",EOMONTH(TODAY(),1),"cols=2;rows=256")</f>
        <v>37652</v>
      </c>
      <c r="CR3" s="5">
        <v>1.9</v>
      </c>
      <c r="CS3" s="8">
        <f ca="1">_xll.BDH(CT2,"BN_SURVEY_AVERAGE","2000-01-01",EOMONTH(TODAY(),1),"cols=2;rows=255")</f>
        <v>37652</v>
      </c>
      <c r="CT3" s="5">
        <v>3.2</v>
      </c>
      <c r="CU3" s="8">
        <f ca="1">_xll.BDH(CV2,"BN_SURVEY_AVERAGE","2000-01-01",EOMONTH(TODAY(),1),"cols=2;rows=243")</f>
        <v>38168</v>
      </c>
      <c r="CV3" s="5">
        <v>1.66</v>
      </c>
      <c r="CW3" s="8">
        <f ca="1">_xll.BDH(CX2,"BN_SURVEY_AVERAGE","2000-01-01",EOMONTH(TODAY(),1),"cols=2;rows=132")</f>
        <v>41670</v>
      </c>
      <c r="CX3" s="5">
        <v>1.2</v>
      </c>
      <c r="CY3" s="8">
        <f ca="1">_xll.BDH(CZ2,"BN_SURVEY_AVERAGE","2000-01-01",EOMONTH(TODAY(),1),"cols=2;rows=132")</f>
        <v>41670</v>
      </c>
      <c r="CZ3" s="5">
        <v>0.1</v>
      </c>
      <c r="DA3" s="8">
        <f ca="1">_xll.BDH(DB2,"BN_SURVEY_AVERAGE","2000-01-01",EOMONTH(TODAY(),1),"cols=2;rows=299")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_xll.BDH(DF2,"BN_SURVEY_AVERAGE","2000-01-01",EOMONTH(TODAY(),1),"cols=2;rows=299")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_xll.BDH(DP2,"BN_SURVEY_AVERAGE","2000-01-01",EOMONTH(TODAY(),1),"cols=2;rows=179")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58.5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W134" s="8">
        <v>45657</v>
      </c>
      <c r="CX134" s="5">
        <v>3.5</v>
      </c>
      <c r="CY134" s="8">
        <v>45657</v>
      </c>
      <c r="CZ134" s="5">
        <v>0.3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0.2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I180" s="8">
        <v>45657</v>
      </c>
      <c r="AJ180" s="5">
        <v>101.4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137.1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U226" s="8">
        <v>45657</v>
      </c>
      <c r="BV226" s="5">
        <v>-0.46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CQ258" s="8">
        <v>45657</v>
      </c>
      <c r="CR258" s="5">
        <v>2.9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0.9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1459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0.5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-78.290000000000006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0.2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165</v>
      </c>
      <c r="AQ302" s="8">
        <v>45657</v>
      </c>
      <c r="AR302" s="5">
        <v>4.2</v>
      </c>
      <c r="AY302" s="8">
        <v>45657</v>
      </c>
      <c r="AZ302" s="5">
        <v>0.28000000000000003</v>
      </c>
      <c r="BQ302" s="8">
        <v>45657</v>
      </c>
      <c r="BR302" s="5">
        <v>1324</v>
      </c>
      <c r="BW302" s="8">
        <v>45657</v>
      </c>
      <c r="BX302" s="5">
        <v>670.48</v>
      </c>
      <c r="CM302" s="8">
        <v>45657</v>
      </c>
      <c r="CN302" s="5">
        <v>0.3</v>
      </c>
    </row>
    <row r="303" spans="1:110" x14ac:dyDescent="0.2">
      <c r="Y303" s="8">
        <v>45688</v>
      </c>
      <c r="Z303" s="5">
        <v>-4.54</v>
      </c>
      <c r="AE303" s="8">
        <v>45688</v>
      </c>
      <c r="AF303" s="5">
        <v>74.099999999999994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147"/>
  <sheetViews>
    <sheetView topLeftCell="A6514" workbookViewId="0">
      <selection activeCell="O6529" sqref="O6529:P6533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1:16" x14ac:dyDescent="0.2">
      <c r="A6529" s="6">
        <v>45663</v>
      </c>
      <c r="B6529" s="5">
        <v>2.4</v>
      </c>
      <c r="C6529" s="6">
        <v>43051</v>
      </c>
      <c r="D6529" s="5">
        <v>170.54</v>
      </c>
      <c r="E6529" s="6">
        <v>45663</v>
      </c>
      <c r="F6529" s="5">
        <v>108.25700000000001</v>
      </c>
      <c r="G6529" s="6">
        <v>45663</v>
      </c>
      <c r="H6529" s="5">
        <v>0.81299999999999994</v>
      </c>
      <c r="I6529" s="6">
        <v>45663</v>
      </c>
      <c r="J6529" s="5">
        <v>99.26</v>
      </c>
      <c r="K6529" s="6">
        <v>45663</v>
      </c>
      <c r="L6529" s="5">
        <v>16.04</v>
      </c>
      <c r="M6529" s="6">
        <v>43051</v>
      </c>
      <c r="N6529" s="5">
        <v>47.288800000000002</v>
      </c>
      <c r="O6529" s="6">
        <v>45663</v>
      </c>
      <c r="P6529" s="5">
        <v>-13.9</v>
      </c>
    </row>
    <row r="6530" spans="1:16" x14ac:dyDescent="0.2">
      <c r="A6530" s="6">
        <v>45664</v>
      </c>
      <c r="B6530" s="5">
        <v>7.7</v>
      </c>
      <c r="C6530" s="6">
        <v>43052</v>
      </c>
      <c r="D6530" s="5">
        <v>134.97</v>
      </c>
      <c r="E6530" s="6">
        <v>45664</v>
      </c>
      <c r="F6530" s="5">
        <v>108.542</v>
      </c>
      <c r="G6530" s="6">
        <v>45664</v>
      </c>
      <c r="H6530" s="5">
        <v>0.74199999999999999</v>
      </c>
      <c r="I6530" s="6">
        <v>45664</v>
      </c>
      <c r="J6530" s="5">
        <v>99.35</v>
      </c>
      <c r="K6530" s="6">
        <v>45664</v>
      </c>
      <c r="L6530" s="5">
        <v>17.82</v>
      </c>
      <c r="M6530" s="6">
        <v>43052</v>
      </c>
      <c r="N6530" s="5">
        <v>46.385300000000001</v>
      </c>
      <c r="O6530" s="6">
        <v>45664</v>
      </c>
      <c r="P6530" s="5">
        <v>-9.5</v>
      </c>
    </row>
    <row r="6531" spans="1:16" x14ac:dyDescent="0.2">
      <c r="A6531" s="6">
        <v>45665</v>
      </c>
      <c r="B6531" s="5">
        <v>9.8000000000000007</v>
      </c>
      <c r="C6531" s="6">
        <v>43053</v>
      </c>
      <c r="D6531" s="5">
        <v>107.88</v>
      </c>
      <c r="E6531" s="6">
        <v>45665</v>
      </c>
      <c r="F6531" s="5">
        <v>109.09</v>
      </c>
      <c r="G6531" s="6">
        <v>45665</v>
      </c>
      <c r="H6531" s="5">
        <v>0.72099999999999997</v>
      </c>
      <c r="I6531" s="6">
        <v>45665</v>
      </c>
      <c r="J6531" s="5">
        <v>99.36</v>
      </c>
      <c r="K6531" s="6">
        <v>45665</v>
      </c>
      <c r="L6531" s="5">
        <v>17.7</v>
      </c>
      <c r="M6531" s="6">
        <v>43053</v>
      </c>
      <c r="N6531" s="5">
        <v>47.7729</v>
      </c>
      <c r="O6531" s="6">
        <v>45665</v>
      </c>
      <c r="P6531" s="5">
        <v>-6</v>
      </c>
    </row>
    <row r="6532" spans="1:16" x14ac:dyDescent="0.2">
      <c r="A6532" s="6">
        <v>45666</v>
      </c>
      <c r="B6532" s="5">
        <v>9.5</v>
      </c>
      <c r="C6532" s="6">
        <v>43054</v>
      </c>
      <c r="D6532" s="5">
        <v>58.1</v>
      </c>
      <c r="E6532" s="6">
        <v>45666</v>
      </c>
      <c r="F6532" s="5">
        <v>109.179</v>
      </c>
      <c r="G6532" s="6">
        <v>45666</v>
      </c>
      <c r="H6532" s="5">
        <v>0.624</v>
      </c>
      <c r="I6532" s="6">
        <v>45666</v>
      </c>
      <c r="J6532" s="5">
        <v>99.37</v>
      </c>
      <c r="K6532" s="6">
        <v>45666</v>
      </c>
      <c r="L6532" s="5">
        <v>18.07</v>
      </c>
      <c r="M6532" s="6">
        <v>43054</v>
      </c>
      <c r="N6532" s="5">
        <v>47.997799999999998</v>
      </c>
      <c r="O6532" s="6">
        <v>45666</v>
      </c>
      <c r="P6532" s="5">
        <v>-5.5</v>
      </c>
    </row>
    <row r="6533" spans="1:16" x14ac:dyDescent="0.2">
      <c r="A6533" s="6">
        <v>45667</v>
      </c>
      <c r="B6533" s="5">
        <v>14.5</v>
      </c>
      <c r="C6533" s="6">
        <v>43055</v>
      </c>
      <c r="D6533" s="5">
        <v>83.79</v>
      </c>
      <c r="E6533" s="6">
        <v>45667</v>
      </c>
      <c r="F6533" s="5">
        <v>109.65</v>
      </c>
      <c r="G6533" s="6">
        <v>45667</v>
      </c>
      <c r="H6533" s="5">
        <v>0.628</v>
      </c>
      <c r="I6533" s="6">
        <v>45667</v>
      </c>
      <c r="J6533" s="5">
        <v>99.49</v>
      </c>
      <c r="K6533" s="6">
        <v>45667</v>
      </c>
      <c r="L6533" s="5">
        <v>19.54</v>
      </c>
      <c r="M6533" s="6">
        <v>43055</v>
      </c>
      <c r="N6533" s="5">
        <v>47.742100000000001</v>
      </c>
      <c r="O6533" s="6">
        <v>45667</v>
      </c>
      <c r="P6533" s="5">
        <v>-2.2000000000000002</v>
      </c>
    </row>
    <row r="6534" spans="1:16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1:16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1:16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1:16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1:16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1:16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1:16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1:16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1:16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1:16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1:16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C9139" s="6">
        <v>45663</v>
      </c>
      <c r="D9139" s="5">
        <v>225.01</v>
      </c>
      <c r="M9139" s="6">
        <v>45661</v>
      </c>
      <c r="N9139" s="5">
        <v>93.35</v>
      </c>
    </row>
    <row r="9140" spans="3:14" x14ac:dyDescent="0.2">
      <c r="C9140" s="6">
        <v>45664</v>
      </c>
      <c r="D9140" s="5">
        <v>265.33</v>
      </c>
      <c r="M9140" s="6">
        <v>45662</v>
      </c>
      <c r="N9140" s="5">
        <v>93.35</v>
      </c>
    </row>
    <row r="9141" spans="3:14" x14ac:dyDescent="0.2">
      <c r="C9141" s="6">
        <v>45665</v>
      </c>
      <c r="D9141" s="5">
        <v>211.77</v>
      </c>
      <c r="M9141" s="6">
        <v>45663</v>
      </c>
      <c r="N9141" s="5">
        <v>97.89</v>
      </c>
    </row>
    <row r="9142" spans="3:14" x14ac:dyDescent="0.2">
      <c r="C9142" s="6">
        <v>45666</v>
      </c>
      <c r="D9142" s="5">
        <v>237.82</v>
      </c>
      <c r="M9142" s="6">
        <v>45664</v>
      </c>
      <c r="N9142" s="5">
        <v>102.78</v>
      </c>
    </row>
    <row r="9143" spans="3:14" x14ac:dyDescent="0.2">
      <c r="C9143" s="6">
        <v>45667</v>
      </c>
      <c r="D9143" s="5">
        <v>153.88999999999999</v>
      </c>
      <c r="M9143" s="6">
        <v>45665</v>
      </c>
      <c r="N9143" s="5">
        <v>100.76</v>
      </c>
    </row>
    <row r="9144" spans="3:14" x14ac:dyDescent="0.2">
      <c r="C9144" s="6">
        <v>45668</v>
      </c>
      <c r="D9144" s="5">
        <v>482.29</v>
      </c>
      <c r="M9144" s="6">
        <v>45666</v>
      </c>
      <c r="N9144" s="5">
        <v>99.73</v>
      </c>
    </row>
    <row r="9145" spans="3:14" x14ac:dyDescent="0.2">
      <c r="C9145" s="6">
        <v>45669</v>
      </c>
      <c r="D9145" s="5">
        <v>482.29</v>
      </c>
      <c r="M9145" s="6">
        <v>45667</v>
      </c>
      <c r="N9145" s="5">
        <v>96.57</v>
      </c>
    </row>
    <row r="9146" spans="3:14" x14ac:dyDescent="0.2">
      <c r="M9146" s="6">
        <v>45668</v>
      </c>
      <c r="N9146" s="5">
        <v>96.57</v>
      </c>
    </row>
    <row r="9147" spans="3:14" x14ac:dyDescent="0.2">
      <c r="M9147" s="6">
        <v>45669</v>
      </c>
      <c r="N9147" s="5">
        <v>96.57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09"/>
  <sheetViews>
    <sheetView topLeftCell="A1293" workbookViewId="0">
      <selection activeCell="G1309" sqref="G1309:H1309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C1306" s="6">
        <v>45665</v>
      </c>
      <c r="D1306" s="5">
        <v>6853554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A1308" s="6">
        <v>45660</v>
      </c>
      <c r="B1308" s="5">
        <v>201</v>
      </c>
      <c r="E1308" s="6">
        <v>45658</v>
      </c>
      <c r="F1308" s="5">
        <v>3095997</v>
      </c>
      <c r="G1308" s="6">
        <v>45658</v>
      </c>
      <c r="H1308" s="5">
        <v>719873</v>
      </c>
    </row>
    <row r="1309" spans="1:8" x14ac:dyDescent="0.2">
      <c r="E1309" s="6">
        <v>45665</v>
      </c>
      <c r="F1309" s="5">
        <v>3254743</v>
      </c>
      <c r="G1309" s="6">
        <v>45665</v>
      </c>
      <c r="H1309" s="5">
        <v>652636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H202" workbookViewId="0">
      <selection activeCell="DO217" sqref="DO217:DP217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O182" s="6">
        <v>45657</v>
      </c>
      <c r="AP182" s="5">
        <v>122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O217" s="6">
        <v>45657</v>
      </c>
      <c r="DP217" s="5">
        <v>3.9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S229" s="6">
        <v>45657</v>
      </c>
      <c r="AT229" s="5">
        <v>34.299999999999997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M302" s="6">
        <v>45626</v>
      </c>
      <c r="BN302" s="5">
        <v>2.02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BY302" s="6">
        <v>45626</v>
      </c>
      <c r="BZ302" s="5">
        <v>6.6</v>
      </c>
      <c r="CA302" s="6">
        <v>45626</v>
      </c>
      <c r="CB302" s="5">
        <v>9.4</v>
      </c>
      <c r="CC302" s="6">
        <v>45626</v>
      </c>
      <c r="CD302" s="5">
        <v>-78.192999999999998</v>
      </c>
      <c r="CE302" s="8"/>
      <c r="CG302" s="6">
        <v>45626</v>
      </c>
      <c r="CH302" s="5">
        <v>-0.4</v>
      </c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G303" s="6">
        <v>45657</v>
      </c>
      <c r="H303" s="5">
        <v>54.1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AK303" s="6">
        <v>45657</v>
      </c>
      <c r="AL303" s="5">
        <v>256</v>
      </c>
      <c r="AM303" s="6">
        <v>45657</v>
      </c>
      <c r="AN303" s="5">
        <v>155232</v>
      </c>
      <c r="AQ303" s="6">
        <v>45657</v>
      </c>
      <c r="AR303" s="5">
        <v>4.0999999999999996</v>
      </c>
      <c r="BE303" s="6">
        <v>45657</v>
      </c>
      <c r="BF303" s="5">
        <v>16.8</v>
      </c>
      <c r="BG303" s="6">
        <v>45657</v>
      </c>
      <c r="BH303" s="5">
        <v>16.797999999999998</v>
      </c>
      <c r="CE303" s="8"/>
      <c r="CK303" s="6">
        <v>45628</v>
      </c>
      <c r="CL303" s="5">
        <v>2.2000000000000002</v>
      </c>
      <c r="DS303" s="6">
        <v>45657</v>
      </c>
      <c r="DT303" s="5">
        <v>62.94</v>
      </c>
    </row>
    <row r="304" spans="1:132" x14ac:dyDescent="0.2">
      <c r="CE304" s="8"/>
    </row>
    <row r="305" spans="83:83" x14ac:dyDescent="0.2">
      <c r="CE305" s="8"/>
    </row>
    <row r="306" spans="83:83" x14ac:dyDescent="0.2">
      <c r="CE306" s="8"/>
    </row>
    <row r="307" spans="83:83" x14ac:dyDescent="0.2">
      <c r="CE307" s="8"/>
    </row>
    <row r="308" spans="83:83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4"/>
  <sheetViews>
    <sheetView topLeftCell="CH120" workbookViewId="0">
      <selection activeCell="CW135" sqref="CW135:CX135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W135" s="6">
        <v>45657</v>
      </c>
      <c r="CX135" s="5">
        <v>3.5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6">
        <v>45657</v>
      </c>
      <c r="AJ181" s="5">
        <v>101.4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6">
        <v>45657</v>
      </c>
      <c r="BV227" s="5">
        <v>-0.46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CQ259" s="6">
        <v>45657</v>
      </c>
      <c r="CR259" s="5">
        <v>2.9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Q303" s="6">
        <v>45657</v>
      </c>
      <c r="BR303" s="5">
        <v>1318</v>
      </c>
      <c r="BW303" s="6">
        <v>45657</v>
      </c>
      <c r="BX303" s="5">
        <v>670.88</v>
      </c>
      <c r="CM303" s="6">
        <v>45657</v>
      </c>
      <c r="CN303" s="5">
        <v>0.3</v>
      </c>
    </row>
    <row r="304" spans="1:131" x14ac:dyDescent="0.2">
      <c r="Y304" s="6">
        <v>45688</v>
      </c>
      <c r="Z304" s="5">
        <v>-6.03</v>
      </c>
      <c r="AE304" s="6">
        <v>45688</v>
      </c>
      <c r="AF304" s="5">
        <v>74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2025-01-12T22:55:21Z</dcterms:modified>
</cp:coreProperties>
</file>