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MVC\Monthly QIS\making_files\SC_2408\"/>
    </mc:Choice>
  </mc:AlternateContent>
  <bookViews>
    <workbookView xWindow="0" yWindow="0" windowWidth="23685" windowHeight="11565" activeTab="4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5" l="1"/>
  <c r="AB11" i="5"/>
  <c r="AA11" i="5"/>
  <c r="Z11" i="5"/>
  <c r="Y11" i="5"/>
  <c r="X11" i="5"/>
  <c r="W11" i="5"/>
  <c r="Y11" i="4"/>
  <c r="X11" i="4"/>
  <c r="W11" i="4"/>
  <c r="V11" i="4"/>
  <c r="U11" i="4"/>
  <c r="T11" i="4"/>
  <c r="U11" i="2"/>
  <c r="V11" i="2"/>
  <c r="W11" i="2"/>
  <c r="X11" i="2"/>
  <c r="Y11" i="2"/>
  <c r="T11" i="2"/>
  <c r="M11" i="3"/>
  <c r="L11" i="3"/>
  <c r="K11" i="3"/>
  <c r="AC10" i="5" l="1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V11" i="5"/>
  <c r="U11" i="5"/>
  <c r="T11" i="5"/>
  <c r="S11" i="5"/>
  <c r="R11" i="5"/>
  <c r="Q11" i="5"/>
  <c r="P11" i="5"/>
  <c r="Y10" i="4"/>
  <c r="X10" i="4"/>
  <c r="W10" i="4"/>
  <c r="V10" i="4"/>
  <c r="U10" i="4"/>
  <c r="T10" i="4"/>
  <c r="S10" i="4"/>
  <c r="R10" i="4"/>
  <c r="Q10" i="4"/>
  <c r="P10" i="4"/>
  <c r="O10" i="4"/>
  <c r="N10" i="4"/>
  <c r="S11" i="4"/>
  <c r="R11" i="4"/>
  <c r="Q11" i="4"/>
  <c r="P11" i="4"/>
  <c r="O11" i="4"/>
  <c r="N11" i="4"/>
  <c r="M10" i="3"/>
  <c r="L10" i="3"/>
  <c r="K10" i="3"/>
  <c r="J10" i="3"/>
  <c r="I10" i="3"/>
  <c r="H10" i="3"/>
  <c r="J11" i="3"/>
  <c r="I11" i="3"/>
  <c r="H11" i="3"/>
  <c r="Y10" i="2"/>
  <c r="X10" i="2"/>
  <c r="W10" i="2"/>
  <c r="V10" i="2"/>
  <c r="U10" i="2"/>
  <c r="T10" i="2"/>
  <c r="S10" i="2"/>
  <c r="R10" i="2"/>
  <c r="Q10" i="2"/>
  <c r="P10" i="2"/>
  <c r="O10" i="2"/>
  <c r="N10" i="2"/>
  <c r="S11" i="2"/>
  <c r="R11" i="2"/>
  <c r="Q11" i="2"/>
  <c r="P11" i="2"/>
  <c r="O11" i="2"/>
  <c r="N11" i="2"/>
  <c r="AF10" i="1" l="1"/>
  <c r="AE10" i="1"/>
  <c r="AD10" i="1"/>
  <c r="AC10" i="1"/>
  <c r="AB10" i="1"/>
  <c r="AA10" i="1"/>
  <c r="Z10" i="1"/>
  <c r="AF11" i="1"/>
  <c r="AE11" i="1"/>
  <c r="AD11" i="1"/>
  <c r="AC11" i="1"/>
  <c r="AB11" i="1"/>
  <c r="AA11" i="1"/>
  <c r="Z11" i="1"/>
  <c r="Y10" i="1"/>
  <c r="X11" i="1"/>
  <c r="W11" i="1"/>
  <c r="V11" i="1"/>
  <c r="U11" i="1"/>
  <c r="T11" i="1"/>
  <c r="S11" i="1"/>
  <c r="R11" i="1"/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X10" i="1"/>
  <c r="W10" i="1"/>
  <c r="V10" i="1"/>
  <c r="U10" i="1"/>
  <c r="T10" i="1"/>
  <c r="S10" i="1"/>
  <c r="R10" i="1"/>
  <c r="Y9" i="4" l="1"/>
  <c r="X9" i="4"/>
  <c r="W9" i="4"/>
  <c r="V9" i="4"/>
  <c r="U9" i="4"/>
  <c r="T9" i="4"/>
  <c r="S9" i="4"/>
  <c r="R9" i="4"/>
  <c r="Q9" i="4"/>
  <c r="P9" i="4"/>
  <c r="O9" i="4"/>
  <c r="N9" i="4"/>
  <c r="M9" i="3"/>
  <c r="L9" i="3"/>
  <c r="K9" i="3"/>
  <c r="J9" i="3"/>
  <c r="I9" i="3"/>
  <c r="H9" i="3"/>
  <c r="S9" i="2"/>
  <c r="R9" i="2"/>
  <c r="X9" i="2" s="1"/>
  <c r="Q9" i="2"/>
  <c r="P9" i="2"/>
  <c r="V9" i="2" s="1"/>
  <c r="O9" i="2"/>
  <c r="N9" i="2"/>
  <c r="T9" i="2" s="1"/>
  <c r="Y9" i="2"/>
  <c r="W9" i="2"/>
  <c r="U9" i="2"/>
  <c r="AF8" i="1" l="1"/>
  <c r="AE8" i="1"/>
  <c r="AD8" i="1"/>
  <c r="AC8" i="1"/>
  <c r="AB8" i="1"/>
  <c r="AA8" i="1"/>
  <c r="Z8" i="1"/>
  <c r="Y8" i="1"/>
  <c r="J8" i="3" l="1"/>
  <c r="M8" i="3" s="1"/>
  <c r="I8" i="3"/>
  <c r="H8" i="3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K8" i="3"/>
  <c r="S8" i="2"/>
  <c r="R8" i="2"/>
  <c r="Q8" i="2"/>
  <c r="W8" i="2" s="1"/>
  <c r="P8" i="2"/>
  <c r="V8" i="2" s="1"/>
  <c r="O8" i="2"/>
  <c r="U8" i="2" s="1"/>
  <c r="N8" i="2"/>
  <c r="T8" i="2" s="1"/>
  <c r="Y8" i="2"/>
  <c r="X8" i="2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Y7" i="4"/>
  <c r="X7" i="4"/>
  <c r="W7" i="4"/>
  <c r="V7" i="4"/>
  <c r="U7" i="4"/>
  <c r="T7" i="4"/>
  <c r="S7" i="4"/>
  <c r="R7" i="4"/>
  <c r="Q7" i="4"/>
  <c r="P7" i="4"/>
  <c r="O7" i="4"/>
  <c r="N7" i="4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R7" i="2"/>
  <c r="Q7" i="2"/>
  <c r="W7" i="2" s="1"/>
  <c r="P7" i="2"/>
  <c r="V7" i="2" s="1"/>
  <c r="O7" i="2"/>
  <c r="U7" i="2" s="1"/>
  <c r="N7" i="2"/>
  <c r="T7" i="2" s="1"/>
  <c r="Y7" i="2"/>
  <c r="X7" i="2"/>
  <c r="Y6" i="2" l="1"/>
  <c r="X6" i="2"/>
  <c r="W6" i="2"/>
  <c r="V6" i="2"/>
  <c r="U6" i="2"/>
  <c r="T6" i="2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M4" i="3"/>
  <c r="L4" i="3"/>
  <c r="L3" i="3"/>
  <c r="M2" i="3"/>
  <c r="K2" i="3"/>
  <c r="H3" i="3"/>
  <c r="K3" i="3" s="1"/>
  <c r="I3" i="3"/>
  <c r="J3" i="3"/>
  <c r="M3" i="3" s="1"/>
  <c r="H4" i="3"/>
  <c r="K4" i="3" s="1"/>
  <c r="I4" i="3"/>
  <c r="J4" i="3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I2" i="3"/>
  <c r="L2" i="3" s="1"/>
  <c r="H2" i="3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6" i="2"/>
  <c r="R6" i="2"/>
  <c r="Q6" i="2"/>
  <c r="P6" i="2"/>
  <c r="O6" i="2"/>
  <c r="N6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S2" i="2"/>
  <c r="R2" i="2"/>
  <c r="Q2" i="2"/>
  <c r="P2" i="2"/>
  <c r="O2" i="2"/>
  <c r="N2" i="2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<sst xmlns="http://schemas.openxmlformats.org/spreadsheetml/2006/main" count="133" uniqueCount="56">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</sst>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</cellXfs>
  <cellStyles count="70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2" xfId="3"/>
    <cellStyle name="표준 2 2" xfId="46"/>
    <cellStyle name="표준 3" xfId="47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H19" sqref="H19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10" si="5">INDEX($B$1:$G$1, MATCH(SMALL($B3:$G3, 1), $B3:$G3, 0))</f>
        <v>UK</v>
      </c>
      <c r="O3" s="4" t="str">
        <f t="shared" ref="O3:O10" si="6">INDEX($B$1:$G$1, MATCH(SMALL($B3:$G3, 2), $B3:$G3, 0))</f>
        <v>EUR</v>
      </c>
      <c r="P3" s="4" t="str">
        <f t="shared" ref="P3:P10" si="7">INDEX($B$1:$G$1, MATCH(SMALL($B3:$G3, 3), $B3:$G3, 0))</f>
        <v>EM</v>
      </c>
      <c r="Q3" s="4" t="str">
        <f t="shared" ref="Q3:Q10" si="8">INDEX($B$1:$G$1, MATCH(SMALL($B3:$G3, 4), $B3:$G3, 0))</f>
        <v>China</v>
      </c>
      <c r="R3" s="4" t="str">
        <f t="shared" ref="R3:R10" si="9">INDEX($B$1:$G$1, MATCH(SMALL($B3:$G3, 5), $B3:$G3, 0))</f>
        <v>APAC</v>
      </c>
      <c r="S3" s="4" t="str">
        <f t="shared" ref="S3:S10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ca="1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ca="1">OFFSET($H8, 0, MATCH(N8,$B$1:$G$1, 0)-1)</f>
        <v>4.1940579999999996E-3</v>
      </c>
      <c r="U8" s="8">
        <f t="shared" ref="U8" ca="1" si="18">OFFSET($H8, 0, MATCH(O8,$B$1:$G$1, 0)-1)</f>
        <v>-2.2272449E-2</v>
      </c>
      <c r="V8" s="8">
        <f t="shared" ref="V8" ca="1" si="19">OFFSET($H8, 0, MATCH(P8,$B$1:$G$1, 0)-1)</f>
        <v>-6.0108700000000003E-5</v>
      </c>
      <c r="W8" s="8">
        <f t="shared" ref="W8" ca="1" si="20">OFFSET($H8, 0, MATCH(Q8,$B$1:$G$1, 0)-1)</f>
        <v>-8.1659679999999991E-3</v>
      </c>
      <c r="X8" s="8">
        <f t="shared" ref="X8" ca="1" si="21">OFFSET($H8, 0, MATCH(R8,$B$1:$G$1, 0)-1)</f>
        <v>-1.5717404000000001E-2</v>
      </c>
      <c r="Y8" s="8">
        <f t="shared" ref="Y8" ca="1" si="22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ca="1">OFFSET($H9, 0, MATCH(N9,$B$1:$G$1, 0)-1)</f>
        <v>1.661529570410325E-2</v>
      </c>
      <c r="U9" s="8">
        <f t="shared" ref="U9" ca="1" si="23">OFFSET($H9, 0, MATCH(O9,$B$1:$G$1, 0)-1)</f>
        <v>1.947040498442365E-2</v>
      </c>
      <c r="V9" s="8">
        <f t="shared" ref="V9" ca="1" si="24">OFFSET($H9, 0, MATCH(P9,$B$1:$G$1, 0)-1)</f>
        <v>1.0571390946202852E-2</v>
      </c>
      <c r="W9" s="8">
        <f t="shared" ref="W9" ca="1" si="25">OFFSET($H9, 0, MATCH(Q9,$B$1:$G$1, 0)-1)</f>
        <v>1.1178452095784275E-2</v>
      </c>
      <c r="X9" s="8">
        <f t="shared" ref="X9" ca="1" si="26">OFFSET($H9, 0, MATCH(R9,$B$1:$G$1, 0)-1)</f>
        <v>5.7952449059965883E-3</v>
      </c>
      <c r="Y9" s="8">
        <f ca="1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8">
        <v>-1.6365229504145096E-2</v>
      </c>
      <c r="I10" s="8">
        <v>-1.018589253883373E-2</v>
      </c>
      <c r="J10" s="8">
        <v>-1.9612487564546033E-2</v>
      </c>
      <c r="K10" s="8">
        <v>1.8514043510549305E-2</v>
      </c>
      <c r="L10" s="8">
        <v>1.0607020484071583E-2</v>
      </c>
      <c r="M10" s="8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8">
        <f ca="1">OFFSET($H10, 0, MATCH(N10,$B$1:$G$1, 0)-1)</f>
        <v>-1.6365229504145096E-2</v>
      </c>
      <c r="U10" s="8">
        <f t="shared" ref="U10" ca="1" si="27">OFFSET($H10, 0, MATCH(O10,$B$1:$G$1, 0)-1)</f>
        <v>-1.018589253883373E-2</v>
      </c>
      <c r="V10" s="8">
        <f t="shared" ref="V10" ca="1" si="28">OFFSET($H10, 0, MATCH(P10,$B$1:$G$1, 0)-1)</f>
        <v>1.8514043510549305E-2</v>
      </c>
      <c r="W10" s="8">
        <f t="shared" ref="W10" ca="1" si="29">OFFSET($H10, 0, MATCH(Q10,$B$1:$G$1, 0)-1)</f>
        <v>-1.9612487564546033E-2</v>
      </c>
      <c r="X10" s="8">
        <f t="shared" ref="X10" ca="1" si="30">OFFSET($H10, 0, MATCH(R10,$B$1:$G$1, 0)-1)</f>
        <v>-1.4597495614653178E-2</v>
      </c>
      <c r="Y10" s="8">
        <f ca="1">OFFSET($H10, 0, MATCH(S10,$B$1:$G$1, 0)-1)</f>
        <v>1.0607020484071583E-2</v>
      </c>
    </row>
    <row r="11" spans="1:25" x14ac:dyDescent="0.2">
      <c r="A11" s="5">
        <v>45658</v>
      </c>
      <c r="B11" s="10">
        <v>0.49760201999999998</v>
      </c>
      <c r="C11" s="4">
        <v>0.4469824</v>
      </c>
      <c r="D11" s="4">
        <v>0.49730345999999997</v>
      </c>
      <c r="E11" s="4">
        <v>0.53811200000000003</v>
      </c>
      <c r="F11" s="4">
        <v>0.46849614000000001</v>
      </c>
      <c r="G11" s="4">
        <v>0.4528491</v>
      </c>
      <c r="N11" s="4" t="str">
        <f>INDEX($B$1:$G$1, MATCH(LARGE($B11:$G11, 1), $B11:$G11, 0))</f>
        <v>China</v>
      </c>
      <c r="O11" s="4" t="str">
        <f>INDEX($B$1:$G$1, MATCH(LARGE($B11:$G11, 2), $B11:$G11, 0))</f>
        <v>US</v>
      </c>
      <c r="P11" s="4" t="str">
        <f>INDEX($B$1:$G$1, MATCH(LARGE($B11:$G11, 3), $B11:$G11, 0))</f>
        <v>UK</v>
      </c>
      <c r="Q11" s="4" t="str">
        <f>INDEX($B$1:$G$1, MATCH(LARGE($B11:$G11, 4), $B11:$G11, 0))</f>
        <v>APAC</v>
      </c>
      <c r="R11" s="4" t="str">
        <f>INDEX($B$1:$G$1, MATCH(LARGE($B11:$G11, 5), $B11:$G11, 0))</f>
        <v>EM</v>
      </c>
      <c r="S11" s="4" t="str">
        <f>INDEX($B$1:$G$1, MATCH(LARGE($B11:$G11, 6), $B11:$G11, 0))</f>
        <v>EUR</v>
      </c>
      <c r="T11" s="8">
        <f ca="1">OFFSET($B11, 0, MATCH(N11,$B$1:$G$1, 0)-1)</f>
        <v>0.53811200000000003</v>
      </c>
      <c r="U11" s="8">
        <f t="shared" ref="U11:Y11" ca="1" si="31">OFFSET($B11, 0, MATCH(O11,$B$1:$G$1, 0)-1)</f>
        <v>0.49760201999999998</v>
      </c>
      <c r="V11" s="8">
        <f t="shared" ca="1" si="31"/>
        <v>0.49730345999999997</v>
      </c>
      <c r="W11" s="8">
        <f t="shared" ca="1" si="31"/>
        <v>0.46849614000000001</v>
      </c>
      <c r="X11" s="8">
        <f t="shared" ca="1" si="31"/>
        <v>0.4528491</v>
      </c>
      <c r="Y11" s="8">
        <f t="shared" ca="1" si="31"/>
        <v>0.4469824</v>
      </c>
    </row>
    <row r="12" spans="1:25" x14ac:dyDescent="0.2">
      <c r="B12" s="10"/>
    </row>
    <row r="13" spans="1:25" x14ac:dyDescent="0.2">
      <c r="B13" s="10"/>
    </row>
    <row r="14" spans="1:25" x14ac:dyDescent="0.2">
      <c r="B14" s="10"/>
    </row>
    <row r="15" spans="1:25" x14ac:dyDescent="0.2">
      <c r="B15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34" sqref="D34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0" si="2">INDEX($B$1:$D$1, MATCH(SMALL($B3:$D3, 1), $B3:$D3, 0))</f>
        <v>Corp</v>
      </c>
      <c r="I3" s="4" t="str">
        <f t="shared" ref="I3:I10" si="3">INDEX($B$1:$D$1, MATCH(SMALL($B3:$D3, 2), $B3:$D3, 0))</f>
        <v>MBS</v>
      </c>
      <c r="J3" s="4" t="str">
        <f t="shared" ref="J3:J10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3</v>
      </c>
      <c r="C10" s="11">
        <v>1</v>
      </c>
      <c r="D10" s="11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8">
        <f t="shared" ref="K10" ca="1" si="18">OFFSET($E10, 0, MATCH(H10,$B$1:$D$1, 0)-1)</f>
        <v>-1.9353569320478714E-2</v>
      </c>
      <c r="L10" s="8">
        <f t="shared" ref="L10" ca="1" si="19">OFFSET($E10, 0, MATCH(I10,$B$1:$D$1, 0)-1)</f>
        <v>-1.6471908779390421E-2</v>
      </c>
      <c r="M10" s="8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0.16193502000000001</v>
      </c>
      <c r="C11" s="4">
        <v>0.63626324999999995</v>
      </c>
      <c r="D11" s="4">
        <v>0.56543679999999996</v>
      </c>
      <c r="H11" s="4" t="str">
        <f>INDEX($B$1:$D$1, MATCH(LARGE($B11:$D11, 1), $B11:$D11, 0))</f>
        <v>Corp</v>
      </c>
      <c r="I11" s="4" t="str">
        <f>INDEX($B$1:$D$1, MATCH(LARGE($B11:$D11, 2), $B11:$D11, 0))</f>
        <v>MBS</v>
      </c>
      <c r="J11" s="4" t="str">
        <f>INDEX($B$1:$D$1, MATCH(LARGE($B11:$D11, 3), $B11:$D11, 0))</f>
        <v>Tsy</v>
      </c>
      <c r="K11" s="3">
        <f ca="1">OFFSET($B11, 0, MATCH(H11,$B$1:$D$1, 0)-1)</f>
        <v>0.63626324999999995</v>
      </c>
      <c r="L11" s="3">
        <f t="shared" ref="L11:M11" ca="1" si="21">OFFSET($B11, 0, MATCH(I11,$B$1:$D$1, 0)-1)</f>
        <v>0.56543679999999996</v>
      </c>
      <c r="M11" s="3">
        <f t="shared" ca="1" si="21"/>
        <v>0.16193502000000001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N27" sqref="N27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0" si="1">INDEX($B$1:$G$1, MATCH(SMALL($B3:$G3, 1), $B3:$G3, 0))</f>
        <v>HY</v>
      </c>
      <c r="O3" s="4" t="str">
        <f t="shared" ref="O3:O10" si="2">INDEX($B$1:$G$1, MATCH(SMALL($B3:$G3, 2), $B3:$G3, 0))</f>
        <v>FRN</v>
      </c>
      <c r="P3" s="4" t="str">
        <f t="shared" ref="P3:P10" si="3">INDEX($B$1:$G$1, MATCH(SMALL($B3:$G3, 3), $B3:$G3, 0))</f>
        <v>CB</v>
      </c>
      <c r="Q3" s="4" t="str">
        <f t="shared" ref="Q3:Q10" si="4">INDEX($B$1:$G$1, MATCH(SMALL($B3:$G3, 4), $B3:$G3, 0))</f>
        <v>장기</v>
      </c>
      <c r="R3" s="4" t="str">
        <f t="shared" ref="R3:R10" si="5">INDEX($B$1:$G$1, MATCH(SMALL($B3:$G3, 5), $B3:$G3, 0))</f>
        <v>중기</v>
      </c>
      <c r="S3" s="4" t="str">
        <f t="shared" ref="S3:S10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3</v>
      </c>
      <c r="C10" s="12">
        <v>1</v>
      </c>
      <c r="D10" s="12">
        <v>2</v>
      </c>
      <c r="E10" s="12">
        <v>5</v>
      </c>
      <c r="F10" s="12">
        <v>4</v>
      </c>
      <c r="G10" s="12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8">
        <f t="shared" ref="T10" ca="1" si="32">OFFSET($H10, 0, MATCH(N10,$B$1:$G$1, 0)-1)</f>
        <v>-1.5295531980034749E-2</v>
      </c>
      <c r="U10" s="8">
        <f t="shared" ref="U10" ca="1" si="33">OFFSET($H10, 0, MATCH(O10,$B$1:$G$1, 0)-1)</f>
        <v>-4.2966180801507825E-2</v>
      </c>
      <c r="V10" s="8">
        <f t="shared" ref="V10" ca="1" si="34">OFFSET($H10, 0, MATCH(P10,$B$1:$G$1, 0)-1)</f>
        <v>-1.3004773742498754E-3</v>
      </c>
      <c r="W10" s="8">
        <f t="shared" ref="W10" ca="1" si="35">OFFSET($H10, 0, MATCH(Q10,$B$1:$G$1, 0)-1)</f>
        <v>-3.9307984538194951E-2</v>
      </c>
      <c r="X10" s="8">
        <f t="shared" ref="X10" ca="1" si="36">OFFSET($H10, 0, MATCH(R10,$B$1:$G$1, 0)-1)</f>
        <v>-4.2640362498748141E-3</v>
      </c>
      <c r="Y10" s="8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0.43970239999999999</v>
      </c>
      <c r="C11" s="4">
        <v>0.48900716999999999</v>
      </c>
      <c r="D11" s="4">
        <v>0.71817063999999997</v>
      </c>
      <c r="E11" s="4">
        <v>0.49070203000000001</v>
      </c>
      <c r="F11" s="4">
        <v>0.52836810000000001</v>
      </c>
      <c r="G11" s="4">
        <v>0.43632270000000001</v>
      </c>
      <c r="N11" s="4" t="str">
        <f>INDEX($B$1:$G$1, MATCH(LARGE($B11:$G11, 1), $B11:$G11, 0))</f>
        <v>장기</v>
      </c>
      <c r="O11" s="4" t="str">
        <f>INDEX($B$1:$G$1, MATCH(LARGE($B11:$G11, 2), $B11:$G11, 0))</f>
        <v>CB</v>
      </c>
      <c r="P11" s="4" t="str">
        <f>INDEX($B$1:$G$1, MATCH(LARGE($B11:$G11, 3), $B11:$G11, 0))</f>
        <v>HY</v>
      </c>
      <c r="Q11" s="4" t="str">
        <f>INDEX($B$1:$G$1, MATCH(LARGE($B11:$G11, 4), $B11:$G11, 0))</f>
        <v>중기</v>
      </c>
      <c r="R11" s="4" t="str">
        <f>INDEX($B$1:$G$1, MATCH(LARGE($B11:$G11, 5), $B11:$G11, 0))</f>
        <v>단기</v>
      </c>
      <c r="S11" s="4" t="str">
        <f>INDEX($B$1:$G$1, MATCH(LARGE($B11:$G11, 6), $B11:$G11, 0))</f>
        <v>FRN</v>
      </c>
      <c r="T11" s="3">
        <f ca="1">OFFSET($B11, 0, MATCH(N11,$B$1:$G$1, 0)-1)</f>
        <v>0.71817063999999997</v>
      </c>
      <c r="U11" s="3">
        <f t="shared" ref="U11:Y11" ca="1" si="38">OFFSET($B11, 0, MATCH(O11,$B$1:$G$1, 0)-1)</f>
        <v>0.52836810000000001</v>
      </c>
      <c r="V11" s="3">
        <f t="shared" ca="1" si="38"/>
        <v>0.49070203000000001</v>
      </c>
      <c r="W11" s="3">
        <f t="shared" ca="1" si="38"/>
        <v>0.48900716999999999</v>
      </c>
      <c r="X11" s="3">
        <f t="shared" ca="1" si="38"/>
        <v>0.43970239999999999</v>
      </c>
      <c r="Y11" s="3">
        <f t="shared" ca="1" si="38"/>
        <v>0.43632270000000001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C1" workbookViewId="0">
      <selection activeCell="M18" sqref="M1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0" si="5">INDEX($B$1:$H$1, MATCH(SMALL($B3:$H3, 1), $B3:$H3, 0))</f>
        <v>초단기</v>
      </c>
      <c r="Q3" s="4" t="str">
        <f t="shared" ref="Q3:Q10" si="6">INDEX($B$1:$H$1, MATCH(SMALL($B3:$H3, 2), $B3:$H3, 0))</f>
        <v>지방정부</v>
      </c>
      <c r="R3" s="4" t="str">
        <f t="shared" ref="R3:R10" si="7">INDEX($B$1:$H$1, MATCH(SMALL($B3:$H3, 3), $B3:$H3, 0))</f>
        <v>초장기</v>
      </c>
      <c r="S3" s="4" t="str">
        <f t="shared" ref="S3:S10" si="8">INDEX($B$1:$H$1, MATCH(SMALL($B3:$H3, 4), $B3:$H3, 0))</f>
        <v>장기</v>
      </c>
      <c r="T3" s="4" t="str">
        <f t="shared" ref="T3:T10" si="9">INDEX($B$1:$H$1, MATCH(SMALL($B3:$H3, 5), $B3:$H3, 0))</f>
        <v>TIPS</v>
      </c>
      <c r="U3" s="4" t="str">
        <f t="shared" ref="U3:U10" si="10">INDEX($B$1:$H$1, MATCH(SMALL($B3:$H3, 6), $B3:$H3, 0))</f>
        <v>중기</v>
      </c>
      <c r="V3" s="4" t="str">
        <f t="shared" ref="V3:V10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7</v>
      </c>
      <c r="C10" s="12">
        <v>5</v>
      </c>
      <c r="D10" s="12">
        <v>6</v>
      </c>
      <c r="E10" s="12">
        <v>3</v>
      </c>
      <c r="F10" s="12">
        <v>1</v>
      </c>
      <c r="G10" s="12">
        <v>2</v>
      </c>
      <c r="H10" s="12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8">
        <f t="shared" ref="W10" ca="1" si="41">OFFSET($I10, 0, MATCH(P10,$B$1:$H$1, 0)-1)</f>
        <v>-5.9912040494564667E-2</v>
      </c>
      <c r="X10" s="8">
        <f t="shared" ref="X10" ca="1" si="42">OFFSET($I10, 0, MATCH(Q10,$B$1:$H$1, 0)-1)</f>
        <v>-1.4558848807074365E-2</v>
      </c>
      <c r="Y10" s="8">
        <f t="shared" ref="Y10" ca="1" si="43">OFFSET($I10, 0, MATCH(R10,$B$1:$H$1, 0)-1)</f>
        <v>-4.4492127677553395E-2</v>
      </c>
      <c r="Z10" s="8">
        <f t="shared" ref="Z10" ca="1" si="44">OFFSET($I10, 0, MATCH(S10,$B$1:$H$1, 0)-1)</f>
        <v>-1.5812686785719454E-2</v>
      </c>
      <c r="AA10" s="8">
        <f t="shared" ref="AA10" ca="1" si="45">OFFSET($I10, 0, MATCH(T10,$B$1:$H$1, 0)-1)</f>
        <v>-8.7369940757703324E-3</v>
      </c>
      <c r="AB10" s="8">
        <f t="shared" ref="AB10" ca="1" si="46">OFFSET($I10, 0, MATCH(U10,$B$1:$H$1, 0)-1)</f>
        <v>-2.2356610055206616E-2</v>
      </c>
      <c r="AC10" s="8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0.30765851999999999</v>
      </c>
      <c r="C11" s="4">
        <v>0.32029010000000002</v>
      </c>
      <c r="D11" s="4">
        <v>0.47498718000000001</v>
      </c>
      <c r="E11" s="4">
        <v>0.64303619999999995</v>
      </c>
      <c r="F11" s="4">
        <v>0.67603690000000005</v>
      </c>
      <c r="G11" s="4">
        <v>0.38124185999999999</v>
      </c>
      <c r="H11" s="4">
        <v>0.38102417999999999</v>
      </c>
      <c r="P11" s="4" t="str">
        <f>INDEX($B$1:$H$1, MATCH(LARGE($B11:$H11, 1), $B11:$H11, 0))</f>
        <v>초장기</v>
      </c>
      <c r="Q11" s="4" t="str">
        <f>INDEX($B$1:$H$1, MATCH(LARGE($B11:$H11, 2), $B11:$H11, 0))</f>
        <v>장기</v>
      </c>
      <c r="R11" s="4" t="str">
        <f>INDEX($B$1:$H$1, MATCH(LARGE($B11:$H11, 3), $B11:$H11, 0))</f>
        <v>중기</v>
      </c>
      <c r="S11" s="4" t="str">
        <f>INDEX($B$1:$H$1, MATCH(LARGE($B11:$H11, 4), $B11:$H11, 0))</f>
        <v>지방정부</v>
      </c>
      <c r="T11" s="4" t="str">
        <f>INDEX($B$1:$H$1, MATCH(LARGE($B11:$H11, 5), $B11:$H11, 0))</f>
        <v>TIPS</v>
      </c>
      <c r="U11" s="4" t="str">
        <f>INDEX($B$1:$H$1, MATCH(LARGE($B11:$H11, 6), $B11:$H11, 0))</f>
        <v>중단기</v>
      </c>
      <c r="V11" s="4" t="str">
        <f>INDEX($B$1:$H$1, MATCH(LARGE($B11:$H11, 7), $B11:$H11, 0))</f>
        <v>초단기</v>
      </c>
      <c r="W11" s="3">
        <f ca="1">OFFSET($B11, 0, MATCH(P11,$B$1:$H$1, 0)-1)</f>
        <v>0.67603690000000005</v>
      </c>
      <c r="X11" s="3">
        <f t="shared" ref="X11:AC11" ca="1" si="48">OFFSET($B11, 0, MATCH(Q11,$B$1:$H$1, 0)-1)</f>
        <v>0.64303619999999995</v>
      </c>
      <c r="Y11" s="3">
        <f t="shared" ca="1" si="48"/>
        <v>0.47498718000000001</v>
      </c>
      <c r="Z11" s="3">
        <f t="shared" ca="1" si="48"/>
        <v>0.38124185999999999</v>
      </c>
      <c r="AA11" s="3">
        <f t="shared" ca="1" si="48"/>
        <v>0.38102417999999999</v>
      </c>
      <c r="AB11" s="3">
        <f t="shared" ca="1" si="48"/>
        <v>0.32029010000000002</v>
      </c>
      <c r="AC11" s="3">
        <f t="shared" ca="1" si="48"/>
        <v>0.30765851999999999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topLeftCell="D1" workbookViewId="0">
      <selection activeCell="R15" sqref="R15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1" si="1">INDEX($B$1:$H$1, MATCH(LARGE($B3:$H3, 1), $B3:$H3, 0))</f>
        <v>Cycl</v>
      </c>
      <c r="S3" s="1" t="str">
        <f t="shared" ref="S3:S11" si="2">INDEX($B$1:$H$1, MATCH(LARGE($B3:$H3, 2), $B3:$H3, 0))</f>
        <v>Fin</v>
      </c>
      <c r="T3" s="1" t="str">
        <f t="shared" ref="T3:T11" si="3">INDEX($B$1:$H$1, MATCH(LARGE($B3:$H3, 3), $B3:$H3, 0))</f>
        <v>Ener</v>
      </c>
      <c r="U3" s="1" t="str">
        <f t="shared" ref="U3:U11" si="4">INDEX($B$1:$H$1, MATCH(LARGE($B3:$H3, 4), $B3:$H3, 0))</f>
        <v>Util</v>
      </c>
      <c r="V3" s="1" t="str">
        <f t="shared" ref="V3:V11" si="5">INDEX($B$1:$H$1, MATCH(LARGE($B3:$H3, 5), $B3:$H3, 0))</f>
        <v>Bank</v>
      </c>
      <c r="W3" s="1" t="str">
        <f t="shared" ref="W3:W11" si="6">INDEX($B$1:$H$1, MATCH(LARGE($B3:$H3, 6), $B3:$H3, 0))</f>
        <v>Def</v>
      </c>
      <c r="X3" s="1" t="str">
        <f t="shared" ref="X3:X11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R11" s="1" t="str">
        <f t="shared" si="1"/>
        <v>Ener</v>
      </c>
      <c r="S11" s="1" t="str">
        <f t="shared" si="2"/>
        <v>Bank</v>
      </c>
      <c r="T11" s="1" t="str">
        <f t="shared" si="3"/>
        <v>Util</v>
      </c>
      <c r="U11" s="1" t="str">
        <f t="shared" si="4"/>
        <v>Fin</v>
      </c>
      <c r="V11" s="1" t="str">
        <f t="shared" si="5"/>
        <v>Cycl</v>
      </c>
      <c r="W11" s="1" t="str">
        <f t="shared" si="6"/>
        <v>Infra</v>
      </c>
      <c r="X11" s="1" t="str">
        <f t="shared" si="7"/>
        <v>Def</v>
      </c>
      <c r="Z11" s="3">
        <f ca="1">OFFSET($B11, 0, MATCH(R11,$B$1:$H$1, 0)-1)</f>
        <v>0.61304944157600405</v>
      </c>
      <c r="AA11" s="3">
        <f t="shared" ref="AA11" ca="1" si="46">OFFSET($B11, 0, MATCH(S11,$B$1:$H$1, 0)-1)</f>
        <v>0.51318364739418043</v>
      </c>
      <c r="AB11" s="3">
        <f t="shared" ref="AB11" ca="1" si="47">OFFSET($B11, 0, MATCH(T11,$B$1:$H$1, 0)-1)</f>
        <v>0.51107915639877322</v>
      </c>
      <c r="AC11" s="3">
        <f t="shared" ref="AC11" ca="1" si="48">OFFSET($B11, 0, MATCH(U11,$B$1:$H$1, 0)-1)</f>
        <v>0.48876715898513823</v>
      </c>
      <c r="AD11" s="3">
        <f t="shared" ref="AD11" ca="1" si="49">OFFSET($B11, 0, MATCH(V11,$B$1:$H$1, 0)-1)</f>
        <v>0.42805680036544819</v>
      </c>
      <c r="AE11" s="3">
        <f t="shared" ref="AE11" ca="1" si="50">OFFSET($B11, 0, MATCH(W11,$B$1:$H$1, 0)-1)</f>
        <v>0.42465751767158499</v>
      </c>
      <c r="AF11" s="3">
        <f t="shared" ref="AF11" ca="1" si="51">OFFSET($B11, 0, MATCH(X11,$B$1:$H$1, 0)-1)</f>
        <v>0.40169550776481622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2025-01-06T08:34:10Z</dcterms:modified>
</cp:coreProperties>
</file>