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3685" windowHeight="11565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5" l="1"/>
  <c r="AA12" i="5"/>
  <c r="Y12" i="5"/>
  <c r="X12" i="5"/>
  <c r="V12" i="5"/>
  <c r="U12" i="5"/>
  <c r="AB12" i="5" s="1"/>
  <c r="T12" i="5"/>
  <c r="S12" i="5"/>
  <c r="Z12" i="5" s="1"/>
  <c r="R12" i="5"/>
  <c r="Q12" i="5"/>
  <c r="P12" i="5"/>
  <c r="W12" i="5" s="1"/>
  <c r="AA13" i="5"/>
  <c r="X13" i="5"/>
  <c r="V13" i="5"/>
  <c r="AC13" i="5" s="1"/>
  <c r="U13" i="5"/>
  <c r="AB13" i="5" s="1"/>
  <c r="T13" i="5"/>
  <c r="S13" i="5"/>
  <c r="Z13" i="5" s="1"/>
  <c r="R13" i="5"/>
  <c r="Y13" i="5" s="1"/>
  <c r="Q13" i="5"/>
  <c r="P13" i="5"/>
  <c r="W13" i="5" s="1"/>
  <c r="Y12" i="4"/>
  <c r="X12" i="4"/>
  <c r="T12" i="4"/>
  <c r="S12" i="4"/>
  <c r="R12" i="4"/>
  <c r="Q12" i="4"/>
  <c r="W12" i="4" s="1"/>
  <c r="P12" i="4"/>
  <c r="V12" i="4" s="1"/>
  <c r="O12" i="4"/>
  <c r="U12" i="4" s="1"/>
  <c r="N12" i="4"/>
  <c r="X13" i="4"/>
  <c r="W13" i="4"/>
  <c r="V13" i="4"/>
  <c r="U13" i="4"/>
  <c r="S13" i="4"/>
  <c r="Y13" i="4" s="1"/>
  <c r="R13" i="4"/>
  <c r="Q13" i="4"/>
  <c r="P13" i="4"/>
  <c r="O13" i="4"/>
  <c r="N13" i="4"/>
  <c r="T13" i="4" s="1"/>
  <c r="J12" i="3"/>
  <c r="M12" i="3" s="1"/>
  <c r="I12" i="3"/>
  <c r="L12" i="3" s="1"/>
  <c r="H12" i="3"/>
  <c r="K12" i="3" s="1"/>
  <c r="K13" i="3"/>
  <c r="J13" i="3"/>
  <c r="M13" i="3" s="1"/>
  <c r="I13" i="3"/>
  <c r="L13" i="3" s="1"/>
  <c r="H13" i="3"/>
  <c r="X12" i="2"/>
  <c r="W12" i="2"/>
  <c r="T12" i="2"/>
  <c r="S12" i="2"/>
  <c r="Y12" i="2" s="1"/>
  <c r="R12" i="2"/>
  <c r="Q12" i="2"/>
  <c r="P12" i="2"/>
  <c r="V12" i="2" s="1"/>
  <c r="O12" i="2"/>
  <c r="U12" i="2" s="1"/>
  <c r="N12" i="2"/>
  <c r="W13" i="2"/>
  <c r="V13" i="2"/>
  <c r="S13" i="2"/>
  <c r="Y13" i="2" s="1"/>
  <c r="R13" i="2"/>
  <c r="X13" i="2" s="1"/>
  <c r="Q13" i="2"/>
  <c r="P13" i="2"/>
  <c r="O13" i="2"/>
  <c r="U13" i="2" s="1"/>
  <c r="N13" i="2"/>
  <c r="T13" i="2" s="1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AF13" i="1"/>
  <c r="AB13" i="1"/>
  <c r="Z13" i="1"/>
  <c r="X13" i="1"/>
  <c r="W13" i="1"/>
  <c r="AE13" i="1" s="1"/>
  <c r="V13" i="1"/>
  <c r="AD13" i="1" s="1"/>
  <c r="U13" i="1"/>
  <c r="AC13" i="1" s="1"/>
  <c r="T13" i="1"/>
  <c r="S13" i="1"/>
  <c r="AA13" i="1" s="1"/>
  <c r="R13" i="1"/>
  <c r="AF11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A11" i="5"/>
  <c r="X11" i="5"/>
  <c r="W11" i="5"/>
  <c r="V11" i="5"/>
  <c r="AC11" i="5" s="1"/>
  <c r="U11" i="5"/>
  <c r="AB11" i="5" s="1"/>
  <c r="T11" i="5"/>
  <c r="S11" i="5"/>
  <c r="Z11" i="5" s="1"/>
  <c r="R11" i="5"/>
  <c r="Y11" i="5" s="1"/>
  <c r="Q11" i="5"/>
  <c r="P11" i="5"/>
  <c r="Y11" i="4"/>
  <c r="U11" i="4"/>
  <c r="T11" i="4"/>
  <c r="S11" i="4"/>
  <c r="R11" i="4"/>
  <c r="X11" i="4" s="1"/>
  <c r="Q11" i="4"/>
  <c r="W11" i="4" s="1"/>
  <c r="P11" i="4"/>
  <c r="V11" i="4" s="1"/>
  <c r="O11" i="4"/>
  <c r="N11" i="4"/>
  <c r="L11" i="3"/>
  <c r="K11" i="3"/>
  <c r="J11" i="3"/>
  <c r="M11" i="3" s="1"/>
  <c r="I11" i="3"/>
  <c r="H11" i="3"/>
  <c r="V11" i="2"/>
  <c r="S11" i="2"/>
  <c r="Y11" i="2" s="1"/>
  <c r="R11" i="2"/>
  <c r="X11" i="2" s="1"/>
  <c r="Q11" i="2"/>
  <c r="W11" i="2" s="1"/>
  <c r="P11" i="2"/>
  <c r="O11" i="2"/>
  <c r="U11" i="2" s="1"/>
  <c r="N11" i="2"/>
  <c r="T11" i="2" s="1"/>
  <c r="W10" i="5" l="1"/>
  <c r="V10" i="5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T10" i="4"/>
  <c r="S10" i="4"/>
  <c r="Y10" i="4" s="1"/>
  <c r="R10" i="4"/>
  <c r="X10" i="4" s="1"/>
  <c r="Q10" i="4"/>
  <c r="W10" i="4" s="1"/>
  <c r="P10" i="4"/>
  <c r="V10" i="4" s="1"/>
  <c r="O10" i="4"/>
  <c r="U10" i="4" s="1"/>
  <c r="N10" i="4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AF10" i="1" l="1"/>
  <c r="AE10" i="1"/>
  <c r="AD10" i="1"/>
  <c r="AC10" i="1"/>
  <c r="AB10" i="1"/>
  <c r="AA10" i="1"/>
  <c r="Z10" i="1"/>
  <c r="Y10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X9" i="4" l="1"/>
  <c r="S9" i="4"/>
  <c r="Y9" i="4" s="1"/>
  <c r="R9" i="4"/>
  <c r="Q9" i="4"/>
  <c r="W9" i="4" s="1"/>
  <c r="P9" i="4"/>
  <c r="V9" i="4" s="1"/>
  <c r="O9" i="4"/>
  <c r="U9" i="4" s="1"/>
  <c r="N9" i="4"/>
  <c r="T9" i="4" s="1"/>
  <c r="M9" i="3"/>
  <c r="L9" i="3"/>
  <c r="J9" i="3"/>
  <c r="I9" i="3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AF8" i="1" l="1"/>
  <c r="AE8" i="1"/>
  <c r="AD8" i="1"/>
  <c r="AC8" i="1"/>
  <c r="AB8" i="1"/>
  <c r="AA8" i="1"/>
  <c r="Z8" i="1"/>
  <c r="Y8" i="1"/>
  <c r="J8" i="3" l="1"/>
  <c r="M8" i="3" s="1"/>
  <c r="I8" i="3"/>
  <c r="H8" i="3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K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V7" i="4"/>
  <c r="U7" i="4"/>
  <c r="S7" i="4"/>
  <c r="Y7" i="4" s="1"/>
  <c r="R7" i="4"/>
  <c r="X7" i="4" s="1"/>
  <c r="Q7" i="4"/>
  <c r="W7" i="4" s="1"/>
  <c r="P7" i="4"/>
  <c r="O7" i="4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L3" i="3"/>
  <c r="M2" i="3"/>
  <c r="K2" i="3"/>
  <c r="H3" i="3"/>
  <c r="K3" i="3" s="1"/>
  <c r="I3" i="3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I2" i="3"/>
  <c r="L2" i="3" s="1"/>
  <c r="H2" i="3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<sst xmlns="http://schemas.openxmlformats.org/spreadsheetml/2006/main" count="135" uniqueCount="56">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</sst>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70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2" xfId="3"/>
    <cellStyle name="표준 2 2" xfId="46"/>
    <cellStyle name="표준 3" xfId="47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L12" sqref="L12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2" si="5">INDEX($B$1:$G$1, MATCH(SMALL($B3:$G3, 1), $B3:$G3, 0))</f>
        <v>UK</v>
      </c>
      <c r="O3" s="4" t="str">
        <f t="shared" ref="O3:O12" si="6">INDEX($B$1:$G$1, MATCH(SMALL($B3:$G3, 2), $B3:$G3, 0))</f>
        <v>EUR</v>
      </c>
      <c r="P3" s="4" t="str">
        <f t="shared" ref="P3:P12" si="7">INDEX($B$1:$G$1, MATCH(SMALL($B3:$G3, 3), $B3:$G3, 0))</f>
        <v>EM</v>
      </c>
      <c r="Q3" s="4" t="str">
        <f t="shared" ref="Q3:Q12" si="8">INDEX($B$1:$G$1, MATCH(SMALL($B3:$G3, 4), $B3:$G3, 0))</f>
        <v>China</v>
      </c>
      <c r="R3" s="4" t="str">
        <f t="shared" ref="R3:R12" si="9">INDEX($B$1:$G$1, MATCH(SMALL($B3:$G3, 5), $B3:$G3, 0))</f>
        <v>APAC</v>
      </c>
      <c r="S3" s="4" t="str">
        <f t="shared" ref="S3:S12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ca="1">OFFSET($H8, 0, MATCH(N8,$B$1:$G$1, 0)-1)</f>
        <v>4.1940579999999996E-3</v>
      </c>
      <c r="U8" s="8">
        <f t="shared" ref="U8" ca="1" si="18">OFFSET($H8, 0, MATCH(O8,$B$1:$G$1, 0)-1)</f>
        <v>-2.2272449E-2</v>
      </c>
      <c r="V8" s="8">
        <f t="shared" ref="V8" ca="1" si="19">OFFSET($H8, 0, MATCH(P8,$B$1:$G$1, 0)-1)</f>
        <v>-6.0108700000000003E-5</v>
      </c>
      <c r="W8" s="8">
        <f t="shared" ref="W8" ca="1" si="20">OFFSET($H8, 0, MATCH(Q8,$B$1:$G$1, 0)-1)</f>
        <v>-8.1659679999999991E-3</v>
      </c>
      <c r="X8" s="8">
        <f t="shared" ref="X8" ca="1" si="21">OFFSET($H8, 0, MATCH(R8,$B$1:$G$1, 0)-1)</f>
        <v>-1.5717404000000001E-2</v>
      </c>
      <c r="Y8" s="8">
        <f t="shared" ref="Y8" ca="1" si="22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ca="1">OFFSET($H9, 0, MATCH(N9,$B$1:$G$1, 0)-1)</f>
        <v>1.661529570410325E-2</v>
      </c>
      <c r="U9" s="8">
        <f t="shared" ref="U9" ca="1" si="23">OFFSET($H9, 0, MATCH(O9,$B$1:$G$1, 0)-1)</f>
        <v>1.947040498442365E-2</v>
      </c>
      <c r="V9" s="8">
        <f t="shared" ref="V9" ca="1" si="24">OFFSET($H9, 0, MATCH(P9,$B$1:$G$1, 0)-1)</f>
        <v>1.0571390946202852E-2</v>
      </c>
      <c r="W9" s="8">
        <f t="shared" ref="W9" ca="1" si="25">OFFSET($H9, 0, MATCH(Q9,$B$1:$G$1, 0)-1)</f>
        <v>1.1178452095784275E-2</v>
      </c>
      <c r="X9" s="8">
        <f t="shared" ref="X9" ca="1" si="26">OFFSET($H9, 0, MATCH(R9,$B$1:$G$1, 0)-1)</f>
        <v>5.7952449059965883E-3</v>
      </c>
      <c r="Y9" s="8">
        <f ca="1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ca="1">OFFSET($H10, 0, MATCH(N10,$B$1:$G$1, 0)-1)</f>
        <v>-1.6365229504145096E-2</v>
      </c>
      <c r="U10" s="8">
        <f t="shared" ref="U10" ca="1" si="27">OFFSET($H10, 0, MATCH(O10,$B$1:$G$1, 0)-1)</f>
        <v>-1.018589253883373E-2</v>
      </c>
      <c r="V10" s="8">
        <f t="shared" ref="V10" ca="1" si="28">OFFSET($H10, 0, MATCH(P10,$B$1:$G$1, 0)-1)</f>
        <v>1.8514043510549305E-2</v>
      </c>
      <c r="W10" s="8">
        <f t="shared" ref="W10" ca="1" si="29">OFFSET($H10, 0, MATCH(Q10,$B$1:$G$1, 0)-1)</f>
        <v>-1.9612487564546033E-2</v>
      </c>
      <c r="X10" s="8">
        <f t="shared" ref="X10" ca="1" si="30">OFFSET($H10, 0, MATCH(R10,$B$1:$G$1, 0)-1)</f>
        <v>-1.4597495614653178E-2</v>
      </c>
      <c r="Y10" s="8">
        <f ca="1">OFFSET($H10, 0, MATCH(S10,$B$1:$G$1, 0)-1)</f>
        <v>1.0607020484071583E-2</v>
      </c>
    </row>
    <row r="11" spans="1:25" x14ac:dyDescent="0.2">
      <c r="A11" s="5">
        <v>45658</v>
      </c>
      <c r="B11" s="10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8">
        <v>5.3E-3</v>
      </c>
      <c r="I11" s="8">
        <v>2.2000000000000001E-3</v>
      </c>
      <c r="J11" s="8">
        <v>8.5000000000000006E-3</v>
      </c>
      <c r="K11" s="8">
        <v>4.8999999999999998E-3</v>
      </c>
      <c r="L11" s="8">
        <v>1.5E-3</v>
      </c>
      <c r="M11" s="8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8">
        <f ca="1">OFFSET($H11, 0, MATCH(N11,$B$1:$G$1, 0)-1)</f>
        <v>4.8999999999999998E-3</v>
      </c>
      <c r="U11" s="8">
        <f t="shared" ref="U11" ca="1" si="31">OFFSET($H11, 0, MATCH(O11,$B$1:$G$1, 0)-1)</f>
        <v>5.3E-3</v>
      </c>
      <c r="V11" s="8">
        <f t="shared" ref="V11" ca="1" si="32">OFFSET($H11, 0, MATCH(P11,$B$1:$G$1, 0)-1)</f>
        <v>8.5000000000000006E-3</v>
      </c>
      <c r="W11" s="8">
        <f t="shared" ref="W11" ca="1" si="33">OFFSET($H11, 0, MATCH(Q11,$B$1:$G$1, 0)-1)</f>
        <v>1.5E-3</v>
      </c>
      <c r="X11" s="8">
        <f t="shared" ref="X11" ca="1" si="34">OFFSET($H11, 0, MATCH(R11,$B$1:$G$1, 0)-1)</f>
        <v>1.37E-2</v>
      </c>
      <c r="Y11" s="8">
        <f ca="1">OFFSET($H11, 0, MATCH(S11,$B$1:$G$1, 0)-1)</f>
        <v>2.2000000000000001E-3</v>
      </c>
    </row>
    <row r="12" spans="1:25" x14ac:dyDescent="0.2">
      <c r="A12" s="5">
        <v>45689</v>
      </c>
      <c r="B12" s="10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8">
        <v>2.2002689999999998E-2</v>
      </c>
      <c r="I12" s="8">
        <v>7.70077E-3</v>
      </c>
      <c r="J12" s="8">
        <v>7.4265729999999997E-3</v>
      </c>
      <c r="K12" s="8">
        <v>-5.3245419999999998E-3</v>
      </c>
      <c r="L12" s="8">
        <v>-1.9681199999999999E-3</v>
      </c>
      <c r="M12" s="8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8">
        <f ca="1">OFFSET($H12, 0, MATCH(N12,$B$1:$G$1, 0)-1)</f>
        <v>7.4265729999999997E-3</v>
      </c>
      <c r="U12" s="8">
        <f t="shared" ref="U12" ca="1" si="35">OFFSET($H12, 0, MATCH(O12,$B$1:$G$1, 0)-1)</f>
        <v>2.2002689999999998E-2</v>
      </c>
      <c r="V12" s="8">
        <f t="shared" ref="V12" ca="1" si="36">OFFSET($H12, 0, MATCH(P12,$B$1:$G$1, 0)-1)</f>
        <v>1.4900329E-2</v>
      </c>
      <c r="W12" s="8">
        <f t="shared" ref="W12" ca="1" si="37">OFFSET($H12, 0, MATCH(Q12,$B$1:$G$1, 0)-1)</f>
        <v>7.70077E-3</v>
      </c>
      <c r="X12" s="8">
        <f t="shared" ref="X12" ca="1" si="38">OFFSET($H12, 0, MATCH(R12,$B$1:$G$1, 0)-1)</f>
        <v>-5.3245419999999998E-3</v>
      </c>
      <c r="Y12" s="8">
        <f ca="1">OFFSET($H12, 0, MATCH(S12,$B$1:$G$1, 0)-1)</f>
        <v>-1.9681199999999999E-3</v>
      </c>
    </row>
    <row r="13" spans="1:25" x14ac:dyDescent="0.2">
      <c r="A13" s="5">
        <v>45717</v>
      </c>
      <c r="B13" s="10">
        <v>0.49887690000000001</v>
      </c>
      <c r="C13" s="4">
        <v>0.49014627999999999</v>
      </c>
      <c r="D13" s="4">
        <v>0.54850449999999995</v>
      </c>
      <c r="E13" s="4">
        <v>0.43824917000000002</v>
      </c>
      <c r="F13" s="4">
        <v>0.42011678000000002</v>
      </c>
      <c r="G13" s="4">
        <v>0.43241010000000002</v>
      </c>
      <c r="N13" s="4" t="str">
        <f>INDEX($B$1:$G$1, MATCH(LARGE($B13:$G13, 1), $B13:$G13, 0))</f>
        <v>UK</v>
      </c>
      <c r="O13" s="4" t="str">
        <f>INDEX($B$1:$G$1, MATCH(LARGE($B13:$G13, 2), $B13:$G13, 0))</f>
        <v>US</v>
      </c>
      <c r="P13" s="4" t="str">
        <f>INDEX($B$1:$G$1, MATCH(LARGE($B13:$G13, 3), $B13:$G13, 0))</f>
        <v>EUR</v>
      </c>
      <c r="Q13" s="4" t="str">
        <f>INDEX($B$1:$G$1, MATCH(LARGE($B13:$G13, 4), $B13:$G13, 0))</f>
        <v>China</v>
      </c>
      <c r="R13" s="4" t="str">
        <f>INDEX($B$1:$G$1, MATCH(LARGE($B13:$G13, 5), $B13:$G13, 0))</f>
        <v>EM</v>
      </c>
      <c r="S13" s="4" t="str">
        <f>INDEX($B$1:$G$1, MATCH(LARGE($B13:$G13, 6), $B13:$G13, 0))</f>
        <v>APAC</v>
      </c>
      <c r="T13" s="8">
        <f ca="1">OFFSET($B13, 0, MATCH(N13,$B$1:$G$1, 0)-1)</f>
        <v>0.54850449999999995</v>
      </c>
      <c r="U13" s="8">
        <f t="shared" ref="U13" ca="1" si="39">OFFSET($B13, 0, MATCH(O13,$B$1:$G$1, 0)-1)</f>
        <v>0.49887690000000001</v>
      </c>
      <c r="V13" s="8">
        <f t="shared" ref="V13" ca="1" si="40">OFFSET($B13, 0, MATCH(P13,$B$1:$G$1, 0)-1)</f>
        <v>0.49014627999999999</v>
      </c>
      <c r="W13" s="8">
        <f t="shared" ref="W13" ca="1" si="41">OFFSET($B13, 0, MATCH(Q13,$B$1:$G$1, 0)-1)</f>
        <v>0.43824917000000002</v>
      </c>
      <c r="X13" s="8">
        <f t="shared" ref="X13" ca="1" si="42">OFFSET($B13, 0, MATCH(R13,$B$1:$G$1, 0)-1)</f>
        <v>0.43241010000000002</v>
      </c>
      <c r="Y13" s="8">
        <f t="shared" ref="Y13" ca="1" si="43">OFFSET($B13, 0, MATCH(S13,$B$1:$G$1, 0)-1)</f>
        <v>0.42011678000000002</v>
      </c>
    </row>
    <row r="14" spans="1:25" x14ac:dyDescent="0.2">
      <c r="B14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3" sqref="G13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2" si="2">INDEX($B$1:$D$1, MATCH(SMALL($B3:$D3, 1), $B3:$D3, 0))</f>
        <v>Corp</v>
      </c>
      <c r="I3" s="4" t="str">
        <f t="shared" ref="I3:I12" si="3">INDEX($B$1:$D$1, MATCH(SMALL($B3:$D3, 2), $B3:$D3, 0))</f>
        <v>MBS</v>
      </c>
      <c r="J3" s="4" t="str">
        <f t="shared" ref="J3:J12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8">
        <f t="shared" ref="K11" ca="1" si="21">OFFSET($E11, 0, MATCH(H11,$B$1:$D$1, 0)-1)</f>
        <v>5.4999999999999997E-3</v>
      </c>
      <c r="L11" s="8">
        <f t="shared" ref="L11" ca="1" si="22">OFFSET($E11, 0, MATCH(I11,$B$1:$D$1, 0)-1)</f>
        <v>5.1000000000000004E-3</v>
      </c>
      <c r="M11" s="8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8">
        <f t="shared" ref="K12" ca="1" si="24">OFFSET($E12, 0, MATCH(H12,$B$1:$D$1, 0)-1)</f>
        <v>2.038589E-2</v>
      </c>
      <c r="L12" s="8">
        <f t="shared" ref="L12" ca="1" si="25">OFFSET($E12, 0, MATCH(I12,$B$1:$D$1, 0)-1)</f>
        <v>2.5497110999999999E-2</v>
      </c>
      <c r="M12" s="8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0.25596215999999999</v>
      </c>
      <c r="C13" s="4">
        <v>0.75466290000000003</v>
      </c>
      <c r="D13" s="4">
        <v>0.53068817000000001</v>
      </c>
      <c r="H13" s="4" t="str">
        <f>INDEX($B$1:$D$1, MATCH(LARGE($B13:$D13, 1), $B13:$D13, 0))</f>
        <v>Corp</v>
      </c>
      <c r="I13" s="4" t="str">
        <f>INDEX($B$1:$D$1, MATCH(LARGE($B13:$D13, 2), $B13:$D13, 0))</f>
        <v>MBS</v>
      </c>
      <c r="J13" s="4" t="str">
        <f>INDEX($B$1:$D$1, MATCH(LARGE($B13:$D13, 3), $B13:$D13, 0))</f>
        <v>Tsy</v>
      </c>
      <c r="K13" s="15">
        <f ca="1">OFFSET($B13, 0, MATCH(H13,$B$1:$D$1, 0)-1)</f>
        <v>0.75466290000000003</v>
      </c>
      <c r="L13" s="15">
        <f t="shared" ref="L13" ca="1" si="27">OFFSET($B13, 0, MATCH(I13,$B$1:$D$1, 0)-1)</f>
        <v>0.53068817000000001</v>
      </c>
      <c r="M13" s="15">
        <f t="shared" ref="M13" ca="1" si="28">OFFSET($B13, 0, MATCH(J13,$B$1:$D$1, 0)-1)</f>
        <v>0.25596215999999999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D13" sqref="D13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2" si="1">INDEX($B$1:$G$1, MATCH(SMALL($B3:$G3, 1), $B3:$G3, 0))</f>
        <v>HY</v>
      </c>
      <c r="O3" s="4" t="str">
        <f t="shared" ref="O3:O12" si="2">INDEX($B$1:$G$1, MATCH(SMALL($B3:$G3, 2), $B3:$G3, 0))</f>
        <v>FRN</v>
      </c>
      <c r="P3" s="4" t="str">
        <f t="shared" ref="P3:P12" si="3">INDEX($B$1:$G$1, MATCH(SMALL($B3:$G3, 3), $B3:$G3, 0))</f>
        <v>CB</v>
      </c>
      <c r="Q3" s="4" t="str">
        <f t="shared" ref="Q3:Q12" si="4">INDEX($B$1:$G$1, MATCH(SMALL($B3:$G3, 4), $B3:$G3, 0))</f>
        <v>장기</v>
      </c>
      <c r="R3" s="4" t="str">
        <f t="shared" ref="R3:R12" si="5">INDEX($B$1:$G$1, MATCH(SMALL($B3:$G3, 5), $B3:$G3, 0))</f>
        <v>중기</v>
      </c>
      <c r="S3" s="4" t="str">
        <f t="shared" ref="S3:S12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8">
        <f t="shared" ref="T11" ca="1" si="38">OFFSET($H11, 0, MATCH(N11,$B$1:$G$1, 0)-1)</f>
        <v>4.1000000000000003E-3</v>
      </c>
      <c r="U11" s="8">
        <f t="shared" ref="U11" ca="1" si="39">OFFSET($H11, 0, MATCH(O11,$B$1:$G$1, 0)-1)</f>
        <v>2.9499999999999998E-2</v>
      </c>
      <c r="V11" s="8">
        <f t="shared" ref="V11" ca="1" si="40">OFFSET($H11, 0, MATCH(P11,$B$1:$G$1, 0)-1)</f>
        <v>1.37E-2</v>
      </c>
      <c r="W11" s="8">
        <f t="shared" ref="W11" ca="1" si="41">OFFSET($H11, 0, MATCH(Q11,$B$1:$G$1, 0)-1)</f>
        <v>6.7000000000000002E-3</v>
      </c>
      <c r="X11" s="8">
        <f t="shared" ref="X11" ca="1" si="42">OFFSET($H11, 0, MATCH(R11,$B$1:$G$1, 0)-1)</f>
        <v>5.7999999999999996E-3</v>
      </c>
      <c r="Y11" s="8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8">
        <f t="shared" ref="T12" ca="1" si="44">OFFSET($H12, 0, MATCH(N12,$B$1:$G$1, 0)-1)</f>
        <v>3.4162163000000002E-2</v>
      </c>
      <c r="U12" s="8">
        <f t="shared" ref="U12" ca="1" si="45">OFFSET($H12, 0, MATCH(O12,$B$1:$G$1, 0)-1)</f>
        <v>1.9336801000000001E-2</v>
      </c>
      <c r="V12" s="8">
        <f t="shared" ref="V12" ca="1" si="46">OFFSET($H12, 0, MATCH(P12,$B$1:$G$1, 0)-1)</f>
        <v>9.4463670000000007E-3</v>
      </c>
      <c r="W12" s="8">
        <f t="shared" ref="W12" ca="1" si="47">OFFSET($H12, 0, MATCH(Q12,$B$1:$G$1, 0)-1)</f>
        <v>-1.2547552E-2</v>
      </c>
      <c r="X12" s="8">
        <f t="shared" ref="X12" ca="1" si="48">OFFSET($H12, 0, MATCH(R12,$B$1:$G$1, 0)-1)</f>
        <v>6.7137289999999999E-3</v>
      </c>
      <c r="Y12" s="8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0.58046180000000003</v>
      </c>
      <c r="C13" s="4">
        <v>0.58071094999999995</v>
      </c>
      <c r="D13" s="4">
        <v>0.60244560000000003</v>
      </c>
      <c r="E13" s="4">
        <v>0.48191905000000002</v>
      </c>
      <c r="F13" s="4">
        <v>0.48229653</v>
      </c>
      <c r="G13" s="4">
        <v>0.53710899999999995</v>
      </c>
      <c r="N13" s="4" t="str">
        <f>INDEX($B$1:$G$1, MATCH(LARGE($B13:$G13, 1), $B13:$G13, 0))</f>
        <v>장기</v>
      </c>
      <c r="O13" s="4" t="str">
        <f>INDEX($B$1:$G$1, MATCH(LARGE($B13:$G13, 2), $B13:$G13, 0))</f>
        <v>중기</v>
      </c>
      <c r="P13" s="4" t="str">
        <f>INDEX($B$1:$G$1, MATCH(LARGE($B13:$G13, 3), $B13:$G13, 0))</f>
        <v>단기</v>
      </c>
      <c r="Q13" s="4" t="str">
        <f>INDEX($B$1:$G$1, MATCH(LARGE($B13:$G13, 4), $B13:$G13, 0))</f>
        <v>FRN</v>
      </c>
      <c r="R13" s="4" t="str">
        <f>INDEX($B$1:$G$1, MATCH(LARGE($B13:$G13, 5), $B13:$G13, 0))</f>
        <v>CB</v>
      </c>
      <c r="S13" s="4" t="str">
        <f>INDEX($B$1:$G$1, MATCH(LARGE($B13:$G13, 6), $B13:$G13, 0))</f>
        <v>HY</v>
      </c>
      <c r="T13" s="15">
        <f ca="1">OFFSET($B13, 0, MATCH(N13,$B$1:$G$1, 0)-1)</f>
        <v>0.60244560000000003</v>
      </c>
      <c r="U13" s="15">
        <f t="shared" ref="U13" ca="1" si="50">OFFSET($B13, 0, MATCH(O13,$B$1:$G$1, 0)-1)</f>
        <v>0.58071094999999995</v>
      </c>
      <c r="V13" s="15">
        <f t="shared" ref="V13" ca="1" si="51">OFFSET($B13, 0, MATCH(P13,$B$1:$G$1, 0)-1)</f>
        <v>0.58046180000000003</v>
      </c>
      <c r="W13" s="15">
        <f t="shared" ref="W13" ca="1" si="52">OFFSET($B13, 0, MATCH(Q13,$B$1:$G$1, 0)-1)</f>
        <v>0.53710899999999995</v>
      </c>
      <c r="X13" s="15">
        <f t="shared" ref="X13" ca="1" si="53">OFFSET($B13, 0, MATCH(R13,$B$1:$G$1, 0)-1)</f>
        <v>0.48229653</v>
      </c>
      <c r="Y13" s="15">
        <f t="shared" ref="Y13" ca="1" si="54">OFFSET($B13, 0, MATCH(S13,$B$1:$G$1, 0)-1)</f>
        <v>0.48191905000000002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13" sqref="A13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2" si="5">INDEX($B$1:$H$1, MATCH(SMALL($B3:$H3, 1), $B3:$H3, 0))</f>
        <v>초단기</v>
      </c>
      <c r="Q3" s="4" t="str">
        <f t="shared" ref="Q3:Q12" si="6">INDEX($B$1:$H$1, MATCH(SMALL($B3:$H3, 2), $B3:$H3, 0))</f>
        <v>지방정부</v>
      </c>
      <c r="R3" s="4" t="str">
        <f t="shared" ref="R3:R12" si="7">INDEX($B$1:$H$1, MATCH(SMALL($B3:$H3, 3), $B3:$H3, 0))</f>
        <v>초장기</v>
      </c>
      <c r="S3" s="4" t="str">
        <f t="shared" ref="S3:S12" si="8">INDEX($B$1:$H$1, MATCH(SMALL($B3:$H3, 4), $B3:$H3, 0))</f>
        <v>장기</v>
      </c>
      <c r="T3" s="4" t="str">
        <f t="shared" ref="T3:T12" si="9">INDEX($B$1:$H$1, MATCH(SMALL($B3:$H3, 5), $B3:$H3, 0))</f>
        <v>TIPS</v>
      </c>
      <c r="U3" s="4" t="str">
        <f t="shared" ref="U3:U12" si="10">INDEX($B$1:$H$1, MATCH(SMALL($B3:$H3, 6), $B3:$H3, 0))</f>
        <v>중기</v>
      </c>
      <c r="V3" s="4" t="str">
        <f t="shared" ref="V3:V12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8">
        <f t="shared" ref="W11" ca="1" si="48">OFFSET($I11, 0, MATCH(P11,$B$1:$H$1, 0)-1)</f>
        <v>2.8999999999999998E-3</v>
      </c>
      <c r="X11" s="8">
        <f t="shared" ref="X11" ca="1" si="49">OFFSET($I11, 0, MATCH(Q11,$B$1:$H$1, 0)-1)</f>
        <v>5.7000000000000002E-3</v>
      </c>
      <c r="Y11" s="8">
        <f t="shared" ref="Y11" ca="1" si="50">OFFSET($I11, 0, MATCH(R11,$B$1:$H$1, 0)-1)</f>
        <v>6.7000000000000002E-3</v>
      </c>
      <c r="Z11" s="8">
        <f t="shared" ref="Z11" ca="1" si="51">OFFSET($I11, 0, MATCH(S11,$B$1:$H$1, 0)-1)</f>
        <v>5.0000000000000001E-3</v>
      </c>
      <c r="AA11" s="8">
        <f t="shared" ref="AA11" ca="1" si="52">OFFSET($I11, 0, MATCH(T11,$B$1:$H$1, 0)-1)</f>
        <v>1.29E-2</v>
      </c>
      <c r="AB11" s="8">
        <f t="shared" ref="AB11" ca="1" si="53">OFFSET($I11, 0, MATCH(U11,$B$1:$H$1, 0)-1)</f>
        <v>6.1000000000000004E-3</v>
      </c>
      <c r="AC11" s="8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8">
        <f t="shared" ref="W12" ca="1" si="55">OFFSET($I12, 0, MATCH(P12,$B$1:$H$1, 0)-1)</f>
        <v>5.6064072999999999E-2</v>
      </c>
      <c r="X12" s="8">
        <f t="shared" ref="X12" ca="1" si="56">OFFSET($I12, 0, MATCH(Q12,$B$1:$H$1, 0)-1)</f>
        <v>4.6278207000000002E-2</v>
      </c>
      <c r="Y12" s="8">
        <f t="shared" ref="Y12" ca="1" si="57">OFFSET($I12, 0, MATCH(R12,$B$1:$H$1, 0)-1)</f>
        <v>7.0521860000000002E-3</v>
      </c>
      <c r="Z12" s="8">
        <f t="shared" ref="Z12" ca="1" si="58">OFFSET($I12, 0, MATCH(S12,$B$1:$H$1, 0)-1)</f>
        <v>9.9151350000000003E-3</v>
      </c>
      <c r="AA12" s="8">
        <f t="shared" ref="AA12" ca="1" si="59">OFFSET($I12, 0, MATCH(T12,$B$1:$H$1, 0)-1)</f>
        <v>2.8111417999999999E-2</v>
      </c>
      <c r="AB12" s="8">
        <f t="shared" ref="AB12" ca="1" si="60">OFFSET($I12, 0, MATCH(U12,$B$1:$H$1, 0)-1)</f>
        <v>1.6947460000000001E-2</v>
      </c>
      <c r="AC12" s="8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0.45405380000000001</v>
      </c>
      <c r="C13" s="4">
        <v>0.50051860000000004</v>
      </c>
      <c r="D13" s="4">
        <v>0.46482026999999998</v>
      </c>
      <c r="E13" s="4">
        <v>0.42323812999999999</v>
      </c>
      <c r="F13" s="4">
        <v>0.53259665</v>
      </c>
      <c r="G13" s="4">
        <v>0.51294439999999997</v>
      </c>
      <c r="H13" s="4">
        <v>0.49289549999999999</v>
      </c>
      <c r="P13" s="4" t="str">
        <f>INDEX($B$1:$H$1, MATCH(LARGE($B13:$H13, 1), $B13:$H13, 0))</f>
        <v>초장기</v>
      </c>
      <c r="Q13" s="4" t="str">
        <f>INDEX($B$1:$H$1, MATCH(LARGE($B13:$H13, 2), $B13:$H13, 0))</f>
        <v>지방정부</v>
      </c>
      <c r="R13" s="4" t="str">
        <f>INDEX($B$1:$H$1, MATCH(LARGE($B13:$H13, 3), $B13:$H13, 0))</f>
        <v>중단기</v>
      </c>
      <c r="S13" s="4" t="str">
        <f>INDEX($B$1:$H$1, MATCH(LARGE($B13:$H13, 4), $B13:$H13, 0))</f>
        <v>TIPS</v>
      </c>
      <c r="T13" s="4" t="str">
        <f>INDEX($B$1:$H$1, MATCH(LARGE($B13:$H13, 5), $B13:$H13, 0))</f>
        <v>중기</v>
      </c>
      <c r="U13" s="4" t="str">
        <f>INDEX($B$1:$H$1, MATCH(LARGE($B13:$H13, 6), $B13:$H13, 0))</f>
        <v>초단기</v>
      </c>
      <c r="V13" s="4" t="str">
        <f>INDEX($B$1:$H$1, MATCH(LARGE($B13:$H13, 7), $B13:$H13, 0))</f>
        <v>장기</v>
      </c>
      <c r="W13" s="15">
        <f ca="1">OFFSET($B13, 0, MATCH(P13,$B$1:$H$1, 0)-1)</f>
        <v>0.53259665</v>
      </c>
      <c r="X13" s="15">
        <f t="shared" ref="X13" ca="1" si="62">OFFSET($B13, 0, MATCH(Q13,$B$1:$H$1, 0)-1)</f>
        <v>0.51294439999999997</v>
      </c>
      <c r="Y13" s="15">
        <f t="shared" ref="Y13" ca="1" si="63">OFFSET($B13, 0, MATCH(R13,$B$1:$H$1, 0)-1)</f>
        <v>0.50051860000000004</v>
      </c>
      <c r="Z13" s="15">
        <f t="shared" ref="Z13" ca="1" si="64">OFFSET($B13, 0, MATCH(S13,$B$1:$H$1, 0)-1)</f>
        <v>0.49289549999999999</v>
      </c>
      <c r="AA13" s="15">
        <f t="shared" ref="AA13" ca="1" si="65">OFFSET($B13, 0, MATCH(T13,$B$1:$H$1, 0)-1)</f>
        <v>0.46482026999999998</v>
      </c>
      <c r="AB13" s="15">
        <f t="shared" ref="AB13" ca="1" si="66">OFFSET($B13, 0, MATCH(U13,$B$1:$H$1, 0)-1)</f>
        <v>0.45405380000000001</v>
      </c>
      <c r="AC13" s="15">
        <f t="shared" ref="AC13" ca="1" si="67">OFFSET($B13, 0, MATCH(V13,$B$1:$H$1, 0)-1)</f>
        <v>0.42323812999999999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selection activeCell="A13" sqref="A13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3" si="1">INDEX($B$1:$H$1, MATCH(LARGE($B3:$H3, 1), $B3:$H3, 0))</f>
        <v>Cycl</v>
      </c>
      <c r="S3" s="1" t="str">
        <f t="shared" ref="S3:S13" si="2">INDEX($B$1:$H$1, MATCH(LARGE($B3:$H3, 2), $B3:$H3, 0))</f>
        <v>Fin</v>
      </c>
      <c r="T3" s="1" t="str">
        <f t="shared" ref="T3:T13" si="3">INDEX($B$1:$H$1, MATCH(LARGE($B3:$H3, 3), $B3:$H3, 0))</f>
        <v>Ener</v>
      </c>
      <c r="U3" s="1" t="str">
        <f t="shared" ref="U3:U13" si="4">INDEX($B$1:$H$1, MATCH(LARGE($B3:$H3, 4), $B3:$H3, 0))</f>
        <v>Util</v>
      </c>
      <c r="V3" s="1" t="str">
        <f t="shared" ref="V3:V13" si="5">INDEX($B$1:$H$1, MATCH(LARGE($B3:$H3, 5), $B3:$H3, 0))</f>
        <v>Bank</v>
      </c>
      <c r="W3" s="1" t="str">
        <f t="shared" ref="W3:W13" si="6">INDEX($B$1:$H$1, MATCH(LARGE($B3:$H3, 6), $B3:$H3, 0))</f>
        <v>Def</v>
      </c>
      <c r="X3" s="1" t="str">
        <f t="shared" ref="X3:X13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4">
        <v>5.5266757865937155E-3</v>
      </c>
      <c r="J11" s="14">
        <v>5.7197314662524867E-3</v>
      </c>
      <c r="K11" s="14">
        <v>6.0293414207548413E-3</v>
      </c>
      <c r="L11" s="14">
        <v>5.0718365933881682E-3</v>
      </c>
      <c r="M11" s="14">
        <v>5.2348267473854015E-3</v>
      </c>
      <c r="N11" s="14">
        <v>-2.1653900463014519E-4</v>
      </c>
      <c r="O11" s="14">
        <v>7.5429122790922065E-3</v>
      </c>
      <c r="P11" s="14">
        <v>5.4004762009383089E-3</v>
      </c>
      <c r="Q11" s="13" t="s">
        <v>8</v>
      </c>
      <c r="R11" s="13" t="str">
        <f t="shared" si="1"/>
        <v>Ener</v>
      </c>
      <c r="S11" s="13" t="str">
        <f t="shared" si="2"/>
        <v>Bank</v>
      </c>
      <c r="T11" s="13" t="str">
        <f t="shared" si="3"/>
        <v>Util</v>
      </c>
      <c r="U11" s="13" t="str">
        <f t="shared" si="4"/>
        <v>Fin</v>
      </c>
      <c r="V11" s="13" t="str">
        <f t="shared" si="5"/>
        <v>Cycl</v>
      </c>
      <c r="W11" s="13" t="str">
        <f t="shared" si="6"/>
        <v>Infra</v>
      </c>
      <c r="X11" s="13" t="str">
        <f t="shared" si="7"/>
        <v>Def</v>
      </c>
      <c r="Y11" s="15">
        <f t="shared" ref="Y11" si="46">I11</f>
        <v>5.5266757865937155E-3</v>
      </c>
      <c r="Z11" s="15">
        <f t="shared" ref="Z11" ca="1" si="47">OFFSET($J11, 0, MATCH(R11,$B$1:$H$1, 0)-1)</f>
        <v>5.0718365933881682E-3</v>
      </c>
      <c r="AA11" s="15">
        <f t="shared" ref="AA11" ca="1" si="48">OFFSET($J11, 0, MATCH(S11,$B$1:$H$1, 0)-1)</f>
        <v>7.5429122790922065E-3</v>
      </c>
      <c r="AB11" s="15">
        <f t="shared" ref="AB11" ca="1" si="49">OFFSET($J11, 0, MATCH(T11,$B$1:$H$1, 0)-1)</f>
        <v>-2.1653900463014519E-4</v>
      </c>
      <c r="AC11" s="15">
        <f t="shared" ref="AC11" ca="1" si="50">OFFSET($J11, 0, MATCH(U11,$B$1:$H$1, 0)-1)</f>
        <v>5.4004762009383089E-3</v>
      </c>
      <c r="AD11" s="15">
        <f t="shared" ref="AD11" ca="1" si="51">OFFSET($J11, 0, MATCH(V11,$B$1:$H$1, 0)-1)</f>
        <v>5.7197314662524867E-3</v>
      </c>
      <c r="AE11" s="15">
        <f t="shared" ref="AE11" ca="1" si="52">OFFSET($J11, 0, MATCH(W11,$B$1:$H$1, 0)-1)</f>
        <v>5.2348267473854015E-3</v>
      </c>
      <c r="AF11" s="15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15">
        <v>2.0385889807962077E-2</v>
      </c>
      <c r="J12" s="15">
        <v>1.809830184823169E-2</v>
      </c>
      <c r="K12" s="15">
        <v>2.2264729575390607E-2</v>
      </c>
      <c r="L12" s="15">
        <v>2.2045020064412668E-2</v>
      </c>
      <c r="M12" s="15">
        <v>2.4370217708361785E-2</v>
      </c>
      <c r="N12" s="15">
        <v>2.4371437329546719E-2</v>
      </c>
      <c r="O12" s="15">
        <v>1.4747584632899713E-2</v>
      </c>
      <c r="P12" s="15">
        <v>2.0211533216270006E-2</v>
      </c>
      <c r="Q12" s="13" t="s">
        <v>8</v>
      </c>
      <c r="R12" s="13" t="str">
        <f t="shared" si="1"/>
        <v>Fin</v>
      </c>
      <c r="S12" s="13" t="str">
        <f t="shared" si="2"/>
        <v>Ener</v>
      </c>
      <c r="T12" s="13" t="str">
        <f t="shared" si="3"/>
        <v>Bank</v>
      </c>
      <c r="U12" s="13" t="str">
        <f t="shared" si="4"/>
        <v>Util</v>
      </c>
      <c r="V12" s="13" t="str">
        <f t="shared" si="5"/>
        <v>Cycl</v>
      </c>
      <c r="W12" s="13" t="str">
        <f t="shared" si="6"/>
        <v>Infra</v>
      </c>
      <c r="X12" s="13" t="str">
        <f t="shared" si="7"/>
        <v>Def</v>
      </c>
      <c r="Y12" s="15">
        <f t="shared" ref="Y12" si="54">I12</f>
        <v>2.0385889807962077E-2</v>
      </c>
      <c r="Z12" s="15">
        <f t="shared" ref="Z12" ca="1" si="55">OFFSET($J12, 0, MATCH(R12,$B$1:$H$1, 0)-1)</f>
        <v>2.0211533216270006E-2</v>
      </c>
      <c r="AA12" s="15">
        <f t="shared" ref="AA12" ca="1" si="56">OFFSET($J12, 0, MATCH(S12,$B$1:$H$1, 0)-1)</f>
        <v>2.2045020064412668E-2</v>
      </c>
      <c r="AB12" s="15">
        <f t="shared" ref="AB12" ca="1" si="57">OFFSET($J12, 0, MATCH(T12,$B$1:$H$1, 0)-1)</f>
        <v>1.4747584632899713E-2</v>
      </c>
      <c r="AC12" s="15">
        <f t="shared" ref="AC12" ca="1" si="58">OFFSET($J12, 0, MATCH(U12,$B$1:$H$1, 0)-1)</f>
        <v>2.4371437329546719E-2</v>
      </c>
      <c r="AD12" s="15">
        <f t="shared" ref="AD12" ca="1" si="59">OFFSET($J12, 0, MATCH(V12,$B$1:$H$1, 0)-1)</f>
        <v>1.809830184823169E-2</v>
      </c>
      <c r="AE12" s="15">
        <f t="shared" ref="AE12" ca="1" si="60">OFFSET($J12, 0, MATCH(W12,$B$1:$H$1, 0)-1)</f>
        <v>2.4370217708361785E-2</v>
      </c>
      <c r="AF12" s="15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4"/>
      <c r="J13" s="14"/>
      <c r="K13" s="14"/>
      <c r="L13" s="14"/>
      <c r="M13" s="14"/>
      <c r="N13" s="14"/>
      <c r="O13" s="14"/>
      <c r="P13" s="14"/>
      <c r="R13" s="13" t="str">
        <f t="shared" si="1"/>
        <v>Fin</v>
      </c>
      <c r="S13" s="13" t="str">
        <f t="shared" si="2"/>
        <v>Ener</v>
      </c>
      <c r="T13" s="13" t="str">
        <f t="shared" si="3"/>
        <v>Util</v>
      </c>
      <c r="U13" s="13" t="str">
        <f t="shared" si="4"/>
        <v>Bank</v>
      </c>
      <c r="V13" s="13" t="str">
        <f t="shared" si="5"/>
        <v>Cycl</v>
      </c>
      <c r="W13" s="13" t="str">
        <f t="shared" si="6"/>
        <v>Def</v>
      </c>
      <c r="X13" s="13" t="str">
        <f t="shared" si="7"/>
        <v>Infra</v>
      </c>
      <c r="Y13" s="13"/>
      <c r="Z13" s="15">
        <f ca="1">OFFSET($B13, 0, MATCH(R13,$B$1:$H$1, 0)-1)</f>
        <v>0.68082481622695923</v>
      </c>
      <c r="AA13" s="15">
        <f t="shared" ref="AA13" ca="1" si="62">OFFSET($B13, 0, MATCH(S13,$B$1:$H$1, 0)-1)</f>
        <v>0.59923285841941842</v>
      </c>
      <c r="AB13" s="15">
        <f t="shared" ref="AB13" ca="1" si="63">OFFSET($B13, 0, MATCH(T13,$B$1:$H$1, 0)-1)</f>
        <v>0.51347044110298157</v>
      </c>
      <c r="AC13" s="15">
        <f t="shared" ref="AC13" ca="1" si="64">OFFSET($B13, 0, MATCH(U13,$B$1:$H$1, 0)-1)</f>
        <v>0.49908914566040086</v>
      </c>
      <c r="AD13" s="15">
        <f t="shared" ref="AD13" ca="1" si="65">OFFSET($B13, 0, MATCH(V13,$B$1:$H$1, 0)-1)</f>
        <v>0.46314564943313596</v>
      </c>
      <c r="AE13" s="15">
        <f t="shared" ref="AE13" ca="1" si="66">OFFSET($B13, 0, MATCH(W13,$B$1:$H$1, 0)-1)</f>
        <v>0.41880424618721002</v>
      </c>
      <c r="AF13" s="15">
        <f t="shared" ref="AF13" ca="1" si="67">OFFSET($B13, 0, MATCH(X13,$B$1:$H$1, 0)-1)</f>
        <v>0.40454548001289375</v>
      </c>
    </row>
    <row r="17" spans="2:8" ht="12.75" x14ac:dyDescent="0.2">
      <c r="B17" s="16"/>
      <c r="C17" s="16"/>
      <c r="D17" s="16"/>
      <c r="E17" s="16"/>
      <c r="F17" s="16"/>
      <c r="G17" s="16"/>
      <c r="H17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2025-03-10T04:37:40Z</dcterms:modified>
</cp:coreProperties>
</file>