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5" l="1"/>
  <c r="X7" i="5"/>
  <c r="V7" i="5"/>
  <c r="AC7" i="5" s="1"/>
  <c r="U7" i="5"/>
  <c r="AB7" i="5" s="1"/>
  <c r="T7" i="5"/>
  <c r="AA7" i="5" s="1"/>
  <c r="S7" i="5"/>
  <c r="Z7" i="5" s="1"/>
  <c r="R7" i="5"/>
  <c r="Q7" i="5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J7" i="3"/>
  <c r="I7" i="3"/>
  <c r="L7" i="3" s="1"/>
  <c r="H7" i="3"/>
  <c r="K7" i="3" s="1"/>
  <c r="M7" i="3"/>
  <c r="M6" i="3"/>
  <c r="L6" i="3"/>
  <c r="K6" i="3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W3" i="5" l="1"/>
  <c r="V6" i="5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5" i="3"/>
  <c r="L5" i="3"/>
  <c r="K5" i="3"/>
  <c r="M4" i="3"/>
  <c r="L4" i="3"/>
  <c r="K4" i="3"/>
  <c r="M3" i="3"/>
  <c r="L3" i="3"/>
  <c r="K3" i="3"/>
  <c r="M2" i="3"/>
  <c r="L2" i="3"/>
  <c r="K2" i="3"/>
  <c r="H3" i="3"/>
  <c r="I3" i="3"/>
  <c r="J3" i="3"/>
  <c r="H4" i="3"/>
  <c r="I4" i="3"/>
  <c r="J4" i="3"/>
  <c r="H5" i="3"/>
  <c r="I5" i="3"/>
  <c r="J5" i="3"/>
  <c r="H6" i="3"/>
  <c r="I6" i="3"/>
  <c r="J6" i="3"/>
  <c r="J2" i="3"/>
  <c r="I2" i="3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R7" i="1"/>
  <c r="Z7" i="1" s="1"/>
  <c r="S7" i="1"/>
  <c r="AA7" i="1" s="1"/>
  <c r="T7" i="1"/>
  <c r="AB7" i="1" s="1"/>
  <c r="U7" i="1"/>
  <c r="AC7" i="1" s="1"/>
  <c r="V7" i="1"/>
  <c r="AD7" i="1" s="1"/>
  <c r="W7" i="1"/>
  <c r="AE7" i="1" s="1"/>
  <c r="X7" i="1"/>
  <c r="AF7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<sst xmlns="http://schemas.openxmlformats.org/spreadsheetml/2006/main" count="129" uniqueCount="55">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</sst>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F26" sqref="F26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6" si="5">INDEX($B$1:$G$1, MATCH(SMALL($B3:$G3, 1), $B3:$G3, 0))</f>
        <v>UK</v>
      </c>
      <c r="O3" s="4" t="str">
        <f t="shared" ref="O3:O6" si="6">INDEX($B$1:$G$1, MATCH(SMALL($B3:$G3, 2), $B3:$G3, 0))</f>
        <v>EUR</v>
      </c>
      <c r="P3" s="4" t="str">
        <f t="shared" ref="P3:P6" si="7">INDEX($B$1:$G$1, MATCH(SMALL($B3:$G3, 3), $B3:$G3, 0))</f>
        <v>EM</v>
      </c>
      <c r="Q3" s="4" t="str">
        <f t="shared" ref="Q3:Q6" si="8">INDEX($B$1:$G$1, MATCH(SMALL($B3:$G3, 4), $B3:$G3, 0))</f>
        <v>China</v>
      </c>
      <c r="R3" s="4" t="str">
        <f t="shared" ref="R3:R6" si="9">INDEX($B$1:$G$1, MATCH(SMALL($B3:$G3, 5), $B3:$G3, 0))</f>
        <v>APAC</v>
      </c>
      <c r="S3" s="4" t="str">
        <f t="shared" ref="S3:S6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" ca="1" si="13">OFFSET($H6, 0, MATCH(O6,$B$1:$G$1, 0)-1)</f>
        <v>1.44E-2</v>
      </c>
      <c r="V6" s="8">
        <f t="shared" ref="V6" ca="1" si="14">OFFSET($H6, 0, MATCH(P6,$B$1:$G$1, 0)-1)</f>
        <v>2.5399999999999999E-2</v>
      </c>
      <c r="W6" s="8">
        <f t="shared" ref="W6" ca="1" si="15">OFFSET($H6, 0, MATCH(Q6,$B$1:$G$1, 0)-1)</f>
        <v>4.8999999999999998E-3</v>
      </c>
      <c r="X6" s="8">
        <f t="shared" ref="X6" ca="1" si="16">OFFSET($H6, 0, MATCH(R6,$B$1:$G$1, 0)-1)</f>
        <v>5.7999999999999996E-3</v>
      </c>
      <c r="Y6" s="8">
        <f t="shared" ref="Y6" ca="1" si="17">OFFSET($H6, 0, MATCH(S6,$B$1:$G$1, 0)-1)</f>
        <v>1.0699999999999999E-2</v>
      </c>
    </row>
    <row r="7" spans="1:25" x14ac:dyDescent="0.2">
      <c r="A7" s="5">
        <v>45536</v>
      </c>
      <c r="B7" s="7">
        <v>0.41988415000000001</v>
      </c>
      <c r="C7" s="7">
        <v>0.41515833000000002</v>
      </c>
      <c r="D7" s="7">
        <v>0.43455621999999999</v>
      </c>
      <c r="E7" s="7">
        <v>0.56244150000000004</v>
      </c>
      <c r="F7" s="7">
        <v>0.43668273000000002</v>
      </c>
      <c r="G7" s="7">
        <v>0.42997639999999998</v>
      </c>
      <c r="N7" s="4" t="str">
        <f>INDEX($B$1:$G$1, MATCH(LARGE($B7:$G7, 1), $B7:$G7, 0))</f>
        <v>China</v>
      </c>
      <c r="O7" s="4" t="str">
        <f>INDEX($B$1:$G$1, MATCH(LARGE($B7:$G7, 2), $B7:$G7, 0))</f>
        <v>APAC</v>
      </c>
      <c r="P7" s="4" t="str">
        <f>INDEX($B$1:$G$1, MATCH(LARGE($B7:$G7, 3), $B7:$G7, 0))</f>
        <v>UK</v>
      </c>
      <c r="Q7" s="4" t="str">
        <f>INDEX($B$1:$G$1, MATCH(LARGE($B7:$G7, 4), $B7:$G7, 0))</f>
        <v>EM</v>
      </c>
      <c r="R7" s="4" t="str">
        <f>INDEX($B$1:$G$1, MATCH(LARGE($B7:$G7, 5), $B7:$G7, 0))</f>
        <v>US</v>
      </c>
      <c r="S7" s="4" t="str">
        <f>INDEX($B$1:$G$1, MATCH(LARGE($B7:$G7, 6), $B7:$G7, 0))</f>
        <v>EUR</v>
      </c>
      <c r="T7" s="8">
        <f ca="1">OFFSET($B7, 0, MATCH(N7,$B$1:$G$1, 0)-1)</f>
        <v>0.56244150000000004</v>
      </c>
      <c r="U7" s="8">
        <f t="shared" ref="U7:Y7" ca="1" si="18">OFFSET($B7, 0, MATCH(O7,$B$1:$G$1, 0)-1)</f>
        <v>0.43668273000000002</v>
      </c>
      <c r="V7" s="8">
        <f t="shared" ca="1" si="18"/>
        <v>0.43455621999999999</v>
      </c>
      <c r="W7" s="8">
        <f t="shared" ca="1" si="18"/>
        <v>0.42997639999999998</v>
      </c>
      <c r="X7" s="8">
        <f t="shared" ca="1" si="18"/>
        <v>0.41988415000000001</v>
      </c>
      <c r="Y7" s="8">
        <f t="shared" ca="1" si="18"/>
        <v>0.41515833000000002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18" sqref="I1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6" si="2">INDEX($B$1:$D$1, MATCH(SMALL($B3:$D3, 1), $B3:$D3, 0))</f>
        <v>Corp</v>
      </c>
      <c r="I3" s="4" t="str">
        <f t="shared" ref="I3:I6" si="3">INDEX($B$1:$D$1, MATCH(SMALL($B3:$D3, 2), $B3:$D3, 0))</f>
        <v>MBS</v>
      </c>
      <c r="J3" s="4" t="str">
        <f t="shared" ref="J3:J6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0.12707705999999999</v>
      </c>
      <c r="C7" s="4">
        <v>0.59813959999999999</v>
      </c>
      <c r="D7" s="4">
        <v>0.52462410000000004</v>
      </c>
      <c r="H7" s="4" t="str">
        <f>INDEX($B$1:$D$1, MATCH(LARGE($B7:$D7, 1), $B7:$D7, 0))</f>
        <v>Corp</v>
      </c>
      <c r="I7" s="4" t="str">
        <f>INDEX($B$1:$D$1, MATCH(LARGE($B7:$D7, 2), $B7:$D7, 0))</f>
        <v>MBS</v>
      </c>
      <c r="J7" s="4" t="str">
        <f>INDEX($B$1:$D$1, MATCH(LARGE($B7:$D7, 3), $B7:$D7, 0))</f>
        <v>Tsy</v>
      </c>
      <c r="K7" s="8">
        <f ca="1">OFFSET($B7, 0, MATCH(H7,$B$1:$D$1, 0)-1)</f>
        <v>0.59813959999999999</v>
      </c>
      <c r="L7" s="8">
        <f t="shared" ref="L7:M7" ca="1" si="9">OFFSET($B7, 0, MATCH(I7,$B$1:$D$1, 0)-1)</f>
        <v>0.52462410000000004</v>
      </c>
      <c r="M7" s="8">
        <f t="shared" ca="1" si="9"/>
        <v>0.12707705999999999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E11" sqref="E11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6" si="1">INDEX($B$1:$G$1, MATCH(SMALL($B3:$G3, 1), $B3:$G3, 0))</f>
        <v>HY</v>
      </c>
      <c r="O3" s="4" t="str">
        <f t="shared" ref="O3:O6" si="2">INDEX($B$1:$G$1, MATCH(SMALL($B3:$G3, 2), $B3:$G3, 0))</f>
        <v>FRN</v>
      </c>
      <c r="P3" s="4" t="str">
        <f t="shared" ref="P3:P6" si="3">INDEX($B$1:$G$1, MATCH(SMALL($B3:$G3, 3), $B3:$G3, 0))</f>
        <v>CB</v>
      </c>
      <c r="Q3" s="4" t="str">
        <f t="shared" ref="Q3:Q6" si="4">INDEX($B$1:$G$1, MATCH(SMALL($B3:$G3, 4), $B3:$G3, 0))</f>
        <v>장기</v>
      </c>
      <c r="R3" s="4" t="str">
        <f t="shared" ref="R3:R6" si="5">INDEX($B$1:$G$1, MATCH(SMALL($B3:$G3, 5), $B3:$G3, 0))</f>
        <v>중기</v>
      </c>
      <c r="S3" s="4" t="str">
        <f t="shared" ref="S3:S6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0.41679832</v>
      </c>
      <c r="C7" s="4">
        <v>0.48387926999999997</v>
      </c>
      <c r="D7" s="4">
        <v>0.49029445999999999</v>
      </c>
      <c r="E7" s="4">
        <v>0.50516430000000001</v>
      </c>
      <c r="F7" s="4">
        <v>0.49280544999999998</v>
      </c>
      <c r="G7" s="4">
        <v>0.36203491999999998</v>
      </c>
      <c r="N7" s="4" t="str">
        <f>INDEX($B$1:$G$1, MATCH(LARGE($B7:$G7, 1), $B7:$G7, 0))</f>
        <v>HY</v>
      </c>
      <c r="O7" s="4" t="str">
        <f>INDEX($B$1:$G$1, MATCH(LARGE($B7:$G7, 2), $B7:$G7, 0))</f>
        <v>CB</v>
      </c>
      <c r="P7" s="4" t="str">
        <f>INDEX($B$1:$G$1, MATCH(LARGE($B7:$G7, 3), $B7:$G7, 0))</f>
        <v>장기</v>
      </c>
      <c r="Q7" s="4" t="str">
        <f>INDEX($B$1:$G$1, MATCH(LARGE($B7:$G7, 4), $B7:$G7, 0))</f>
        <v>중기</v>
      </c>
      <c r="R7" s="4" t="str">
        <f>INDEX($B$1:$G$1, MATCH(LARGE($B7:$G7, 5), $B7:$G7, 0))</f>
        <v>단기</v>
      </c>
      <c r="S7" s="4" t="str">
        <f>INDEX($B$1:$G$1, MATCH(LARGE($B7:$G7, 6), $B7:$G7, 0))</f>
        <v>FRN</v>
      </c>
      <c r="T7" s="8">
        <f ca="1">OFFSET($B7, 0, MATCH(N7,$B$1:$G$1, 0)-1)</f>
        <v>0.50516430000000001</v>
      </c>
      <c r="U7" s="8">
        <f t="shared" ref="U7:Y7" ca="1" si="14">OFFSET($B7, 0, MATCH(O7,$B$1:$G$1, 0)-1)</f>
        <v>0.49280544999999998</v>
      </c>
      <c r="V7" s="8">
        <f t="shared" ca="1" si="14"/>
        <v>0.49029445999999999</v>
      </c>
      <c r="W7" s="8">
        <f t="shared" ca="1" si="14"/>
        <v>0.48387926999999997</v>
      </c>
      <c r="X7" s="8">
        <f t="shared" ca="1" si="14"/>
        <v>0.41679832</v>
      </c>
      <c r="Y7" s="8">
        <f t="shared" ca="1" si="14"/>
        <v>0.36203491999999998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I15" sqref="I15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6" si="5">INDEX($B$1:$H$1, MATCH(SMALL($B3:$H3, 1), $B3:$H3, 0))</f>
        <v>초단기</v>
      </c>
      <c r="Q3" s="4" t="str">
        <f t="shared" ref="Q3:Q6" si="6">INDEX($B$1:$H$1, MATCH(SMALL($B3:$H3, 2), $B3:$H3, 0))</f>
        <v>지방정부</v>
      </c>
      <c r="R3" s="4" t="str">
        <f t="shared" ref="R3:R6" si="7">INDEX($B$1:$H$1, MATCH(SMALL($B3:$H3, 3), $B3:$H3, 0))</f>
        <v>초장기</v>
      </c>
      <c r="S3" s="4" t="str">
        <f t="shared" ref="S3:S6" si="8">INDEX($B$1:$H$1, MATCH(SMALL($B3:$H3, 4), $B3:$H3, 0))</f>
        <v>장기</v>
      </c>
      <c r="T3" s="4" t="str">
        <f t="shared" ref="T3:T6" si="9">INDEX($B$1:$H$1, MATCH(SMALL($B3:$H3, 5), $B3:$H3, 0))</f>
        <v>TIPS</v>
      </c>
      <c r="U3" s="4" t="str">
        <f t="shared" ref="U3:U6" si="10">INDEX($B$1:$H$1, MATCH(SMALL($B3:$H3, 6), $B3:$H3, 0))</f>
        <v>중기</v>
      </c>
      <c r="V3" s="4" t="str">
        <f t="shared" ref="V3:V6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0.57451490000000005</v>
      </c>
      <c r="C7" s="4">
        <v>0.51027935999999996</v>
      </c>
      <c r="D7" s="4">
        <v>0.44822820000000002</v>
      </c>
      <c r="E7" s="4">
        <v>0.37309357999999998</v>
      </c>
      <c r="F7" s="4">
        <v>0.42091513000000003</v>
      </c>
      <c r="G7" s="4">
        <v>0.43167369999999999</v>
      </c>
      <c r="H7" s="4">
        <v>0.50650083999999995</v>
      </c>
      <c r="P7" s="4" t="str">
        <f>INDEX($B$1:$H$1, MATCH(LARGE($B7:$H7, 1), $B7:$H7, 0))</f>
        <v>초단기</v>
      </c>
      <c r="Q7" s="4" t="str">
        <f>INDEX($B$1:$H$1, MATCH(LARGE($B7:$H7, 2), $B7:$H7, 0))</f>
        <v>중단기</v>
      </c>
      <c r="R7" s="4" t="str">
        <f>INDEX($B$1:$H$1, MATCH(LARGE($B7:$H7, 3), $B7:$H7, 0))</f>
        <v>TIPS</v>
      </c>
      <c r="S7" s="4" t="str">
        <f>INDEX($B$1:$H$1, MATCH(LARGE($B7:$H7, 4), $B7:$H7, 0))</f>
        <v>중기</v>
      </c>
      <c r="T7" s="4" t="str">
        <f>INDEX($B$1:$H$1, MATCH(LARGE($B7:$H7, 5), $B7:$H7, 0))</f>
        <v>지방정부</v>
      </c>
      <c r="U7" s="4" t="str">
        <f>INDEX($B$1:$H$1, MATCH(LARGE($B7:$H7, 6), $B7:$H7, 0))</f>
        <v>초장기</v>
      </c>
      <c r="V7" s="4" t="str">
        <f>INDEX($B$1:$H$1, MATCH(LARGE($B7:$H7, 7), $B7:$H7, 0))</f>
        <v>장기</v>
      </c>
      <c r="W7" s="8">
        <f ca="1">OFFSET($B7, 0, MATCH(P7,$B$1:$H$1, 0)-1)</f>
        <v>0.57451490000000005</v>
      </c>
      <c r="X7" s="8">
        <f t="shared" ref="X7:AC7" ca="1" si="20">OFFSET($B7, 0, MATCH(Q7,$B$1:$H$1, 0)-1)</f>
        <v>0.51027935999999996</v>
      </c>
      <c r="Y7" s="8">
        <f t="shared" ca="1" si="20"/>
        <v>0.50650083999999995</v>
      </c>
      <c r="Z7" s="8">
        <f t="shared" ca="1" si="20"/>
        <v>0.44822820000000002</v>
      </c>
      <c r="AA7" s="8">
        <f t="shared" ca="1" si="20"/>
        <v>0.43167369999999999</v>
      </c>
      <c r="AB7" s="8">
        <f t="shared" ca="1" si="20"/>
        <v>0.42091513000000003</v>
      </c>
      <c r="AC7" s="8">
        <f t="shared" ca="1" si="20"/>
        <v>0.37309357999999998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K7" sqref="K7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7" si="1">INDEX($B$1:$H$1, MATCH(LARGE($B3:$H3, 1), $B3:$H3, 0))</f>
        <v>Cycl</v>
      </c>
      <c r="S3" s="1" t="str">
        <f t="shared" ref="S3:S7" si="2">INDEX($B$1:$H$1, MATCH(LARGE($B3:$H3, 2), $B3:$H3, 0))</f>
        <v>Fin</v>
      </c>
      <c r="T3" s="1" t="str">
        <f t="shared" ref="T3:T7" si="3">INDEX($B$1:$H$1, MATCH(LARGE($B3:$H3, 3), $B3:$H3, 0))</f>
        <v>Ener</v>
      </c>
      <c r="U3" s="1" t="str">
        <f t="shared" ref="U3:U7" si="4">INDEX($B$1:$H$1, MATCH(LARGE($B3:$H3, 4), $B3:$H3, 0))</f>
        <v>Util</v>
      </c>
      <c r="V3" s="1" t="str">
        <f t="shared" ref="V3:V7" si="5">INDEX($B$1:$H$1, MATCH(LARGE($B3:$H3, 5), $B3:$H3, 0))</f>
        <v>Bank</v>
      </c>
      <c r="W3" s="1" t="str">
        <f t="shared" ref="W3:W7" si="6">INDEX($B$1:$H$1, MATCH(LARGE($B3:$H3, 6), $B3:$H3, 0))</f>
        <v>Def</v>
      </c>
      <c r="X3" s="1" t="str">
        <f t="shared" ref="X3:X7" si="7">INDEX($B$1:$H$1, MATCH(LARGE($B3:$H3, 7), $B3:$H3, 0))</f>
        <v>Infra</v>
      </c>
      <c r="Y3" s="3">
        <f t="shared" ref="Y3:Y6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Z7" s="3">
        <f ca="1">OFFSET($B7, 0, MATCH(R7,$B$1:$H$1, 0)-1)</f>
        <v>0.5720584452152252</v>
      </c>
      <c r="AA7" s="3">
        <f t="shared" ref="AA7:AF7" ca="1" si="16">OFFSET($B7, 0, MATCH(S7,$B$1:$H$1, 0)-1)</f>
        <v>0.56211872696876519</v>
      </c>
      <c r="AB7" s="3">
        <f t="shared" ca="1" si="16"/>
        <v>0.52419025897979732</v>
      </c>
      <c r="AC7" s="3">
        <f t="shared" ca="1" si="16"/>
        <v>0.49498879909515398</v>
      </c>
      <c r="AD7" s="3">
        <f t="shared" ca="1" si="16"/>
        <v>0.44310544729232781</v>
      </c>
      <c r="AE7" s="3">
        <f t="shared" ca="1" si="16"/>
        <v>0.423749303817749</v>
      </c>
      <c r="AF7" s="3">
        <f t="shared" ca="1" si="16"/>
        <v>0.39746590256690978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BL0066</cp:lastModifiedBy>
  <dcterms:created xsi:type="dcterms:W3CDTF">2024-09-04T06:05:20Z</dcterms:created>
  <dcterms:modified xsi:type="dcterms:W3CDTF">2024-09-22T22:24:29Z</dcterms:modified>
</cp:coreProperties>
</file>