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075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5" l="1"/>
  <c r="AB7" i="5"/>
  <c r="AA7" i="5"/>
  <c r="Z7" i="5"/>
  <c r="Y7" i="5"/>
  <c r="X7" i="5"/>
  <c r="V7" i="5"/>
  <c r="U7" i="5"/>
  <c r="T7" i="5"/>
  <c r="S7" i="5"/>
  <c r="R7" i="5"/>
  <c r="Q7" i="5"/>
  <c r="P7" i="5"/>
  <c r="W7" i="5" s="1"/>
  <c r="AC6" i="5"/>
  <c r="AB6" i="5"/>
  <c r="AA6" i="5"/>
  <c r="Z6" i="5"/>
  <c r="Y6" i="5"/>
  <c r="X6" i="5"/>
  <c r="W6" i="5"/>
  <c r="Y7" i="4"/>
  <c r="X7" i="4"/>
  <c r="W7" i="4"/>
  <c r="V7" i="4"/>
  <c r="U7" i="4"/>
  <c r="T7" i="4"/>
  <c r="S7" i="4"/>
  <c r="R7" i="4"/>
  <c r="Q7" i="4"/>
  <c r="P7" i="4"/>
  <c r="O7" i="4"/>
  <c r="N7" i="4"/>
  <c r="Y6" i="4"/>
  <c r="X6" i="4"/>
  <c r="W6" i="4"/>
  <c r="V6" i="4"/>
  <c r="U6" i="4"/>
  <c r="T6" i="4"/>
  <c r="J7" i="3"/>
  <c r="I7" i="3"/>
  <c r="L7" i="3" s="1"/>
  <c r="H7" i="3"/>
  <c r="K7" i="3" s="1"/>
  <c r="M7" i="3"/>
  <c r="M6" i="3"/>
  <c r="L6" i="3"/>
  <c r="K6" i="3"/>
  <c r="Y7" i="2"/>
  <c r="X7" i="2"/>
  <c r="W7" i="2"/>
  <c r="V7" i="2"/>
  <c r="U7" i="2"/>
  <c r="T7" i="2"/>
  <c r="S7" i="2"/>
  <c r="R7" i="2"/>
  <c r="Q7" i="2"/>
  <c r="P7" i="2"/>
  <c r="O7" i="2"/>
  <c r="N7" i="2"/>
  <c r="Y6" i="2"/>
  <c r="X6" i="2"/>
  <c r="W6" i="2"/>
  <c r="V6" i="2"/>
  <c r="U6" i="2"/>
  <c r="T6" i="2"/>
  <c r="AC2" i="5" l="1"/>
  <c r="AC5" i="5"/>
  <c r="AC4" i="5"/>
  <c r="AC3" i="5"/>
  <c r="AB5" i="5"/>
  <c r="AA5" i="5"/>
  <c r="Z5" i="5"/>
  <c r="Y5" i="5"/>
  <c r="X5" i="5"/>
  <c r="W5" i="5"/>
  <c r="AB4" i="5"/>
  <c r="AA4" i="5"/>
  <c r="Z4" i="5"/>
  <c r="Y4" i="5"/>
  <c r="X4" i="5"/>
  <c r="W4" i="5"/>
  <c r="AB3" i="5"/>
  <c r="AA3" i="5"/>
  <c r="Z3" i="5"/>
  <c r="Y3" i="5"/>
  <c r="X3" i="5"/>
  <c r="W3" i="5"/>
  <c r="AB2" i="5"/>
  <c r="AA2" i="5"/>
  <c r="Z2" i="5"/>
  <c r="Y2" i="5"/>
  <c r="X2" i="5"/>
  <c r="W2" i="5"/>
  <c r="V6" i="5"/>
  <c r="U6" i="5"/>
  <c r="T6" i="5"/>
  <c r="S6" i="5"/>
  <c r="R6" i="5"/>
  <c r="Q6" i="5"/>
  <c r="P6" i="5"/>
  <c r="V5" i="5"/>
  <c r="U5" i="5"/>
  <c r="T5" i="5"/>
  <c r="S5" i="5"/>
  <c r="R5" i="5"/>
  <c r="Q5" i="5"/>
  <c r="P5" i="5"/>
  <c r="V4" i="5"/>
  <c r="U4" i="5"/>
  <c r="T4" i="5"/>
  <c r="S4" i="5"/>
  <c r="R4" i="5"/>
  <c r="Q4" i="5"/>
  <c r="P4" i="5"/>
  <c r="V3" i="5"/>
  <c r="U3" i="5"/>
  <c r="T3" i="5"/>
  <c r="S3" i="5"/>
  <c r="R3" i="5"/>
  <c r="Q3" i="5"/>
  <c r="P3" i="5"/>
  <c r="V2" i="5"/>
  <c r="U2" i="5"/>
  <c r="T2" i="5"/>
  <c r="S2" i="5"/>
  <c r="R2" i="5"/>
  <c r="Q2" i="5"/>
  <c r="P2" i="5"/>
  <c r="S6" i="4"/>
  <c r="R6" i="4"/>
  <c r="Q6" i="4"/>
  <c r="P6" i="4"/>
  <c r="O6" i="4"/>
  <c r="N6" i="4"/>
  <c r="X5" i="4"/>
  <c r="W5" i="4"/>
  <c r="V5" i="4"/>
  <c r="S5" i="4"/>
  <c r="Y5" i="4" s="1"/>
  <c r="R5" i="4"/>
  <c r="Q5" i="4"/>
  <c r="P5" i="4"/>
  <c r="O5" i="4"/>
  <c r="U5" i="4" s="1"/>
  <c r="N5" i="4"/>
  <c r="T5" i="4" s="1"/>
  <c r="W4" i="4"/>
  <c r="T4" i="4"/>
  <c r="S4" i="4"/>
  <c r="Y4" i="4" s="1"/>
  <c r="R4" i="4"/>
  <c r="X4" i="4" s="1"/>
  <c r="Q4" i="4"/>
  <c r="P4" i="4"/>
  <c r="V4" i="4" s="1"/>
  <c r="O4" i="4"/>
  <c r="U4" i="4" s="1"/>
  <c r="N4" i="4"/>
  <c r="X3" i="4"/>
  <c r="W3" i="4"/>
  <c r="V3" i="4"/>
  <c r="S3" i="4"/>
  <c r="Y3" i="4" s="1"/>
  <c r="R3" i="4"/>
  <c r="Q3" i="4"/>
  <c r="P3" i="4"/>
  <c r="O3" i="4"/>
  <c r="U3" i="4" s="1"/>
  <c r="N3" i="4"/>
  <c r="T3" i="4" s="1"/>
  <c r="W2" i="4"/>
  <c r="V2" i="4"/>
  <c r="T2" i="4"/>
  <c r="S2" i="4"/>
  <c r="Y2" i="4" s="1"/>
  <c r="R2" i="4"/>
  <c r="X2" i="4" s="1"/>
  <c r="Q2" i="4"/>
  <c r="P2" i="4"/>
  <c r="O2" i="4"/>
  <c r="U2" i="4" s="1"/>
  <c r="N2" i="4"/>
  <c r="M5" i="3"/>
  <c r="L5" i="3"/>
  <c r="K5" i="3"/>
  <c r="M4" i="3"/>
  <c r="L4" i="3"/>
  <c r="K4" i="3"/>
  <c r="M3" i="3"/>
  <c r="L3" i="3"/>
  <c r="K3" i="3"/>
  <c r="M2" i="3"/>
  <c r="L2" i="3"/>
  <c r="K2" i="3"/>
  <c r="H3" i="3"/>
  <c r="I3" i="3"/>
  <c r="J3" i="3"/>
  <c r="H4" i="3"/>
  <c r="I4" i="3"/>
  <c r="J4" i="3"/>
  <c r="H5" i="3"/>
  <c r="I5" i="3"/>
  <c r="J5" i="3"/>
  <c r="H6" i="3"/>
  <c r="I6" i="3"/>
  <c r="J6" i="3"/>
  <c r="J2" i="3"/>
  <c r="I2" i="3"/>
  <c r="H2" i="3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  <c r="S6" i="2"/>
  <c r="R6" i="2"/>
  <c r="Q6" i="2"/>
  <c r="P6" i="2"/>
  <c r="O6" i="2"/>
  <c r="N6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S2" i="2"/>
  <c r="R2" i="2"/>
  <c r="Q2" i="2"/>
  <c r="P2" i="2"/>
  <c r="O2" i="2"/>
  <c r="N2" i="2"/>
  <c r="AF7" i="1" l="1"/>
  <c r="AE7" i="1"/>
  <c r="AD7" i="1"/>
  <c r="AC7" i="1"/>
  <c r="AB7" i="1"/>
  <c r="AA7" i="1"/>
  <c r="Z7" i="1"/>
  <c r="Y6" i="1" l="1"/>
  <c r="Y5" i="1"/>
  <c r="Y4" i="1"/>
  <c r="Y3" i="1"/>
  <c r="Y2" i="1"/>
  <c r="AF6" i="1"/>
  <c r="AE6" i="1"/>
  <c r="AD6" i="1"/>
  <c r="AC6" i="1"/>
  <c r="AB6" i="1"/>
  <c r="AA6" i="1"/>
  <c r="Z6" i="1"/>
  <c r="AF5" i="1"/>
  <c r="AE5" i="1"/>
  <c r="AD5" i="1"/>
  <c r="AC5" i="1"/>
  <c r="AB5" i="1"/>
  <c r="AA5" i="1"/>
  <c r="Z5" i="1"/>
  <c r="AF4" i="1"/>
  <c r="AE4" i="1"/>
  <c r="AD4" i="1"/>
  <c r="AC4" i="1"/>
  <c r="AB4" i="1"/>
  <c r="AA4" i="1"/>
  <c r="Z4" i="1"/>
  <c r="AF3" i="1"/>
  <c r="AE3" i="1"/>
  <c r="AD3" i="1"/>
  <c r="AC3" i="1"/>
  <c r="AB3" i="1"/>
  <c r="AA3" i="1"/>
  <c r="Z3" i="1"/>
  <c r="AE2" i="1"/>
  <c r="Z2" i="1"/>
  <c r="R3" i="1"/>
  <c r="S3" i="1"/>
  <c r="T3" i="1"/>
  <c r="U3" i="1"/>
  <c r="V3" i="1"/>
  <c r="W3" i="1"/>
  <c r="X3" i="1"/>
  <c r="R4" i="1"/>
  <c r="S4" i="1"/>
  <c r="T4" i="1"/>
  <c r="U4" i="1"/>
  <c r="V4" i="1"/>
  <c r="W4" i="1"/>
  <c r="X4" i="1"/>
  <c r="R5" i="1"/>
  <c r="S5" i="1"/>
  <c r="T5" i="1"/>
  <c r="U5" i="1"/>
  <c r="V5" i="1"/>
  <c r="W5" i="1"/>
  <c r="X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X2" i="1"/>
  <c r="AF2" i="1" s="1"/>
  <c r="W2" i="1"/>
  <c r="V2" i="1"/>
  <c r="AD2" i="1" s="1"/>
  <c r="U2" i="1"/>
  <c r="AC2" i="1" s="1"/>
  <c r="T2" i="1"/>
  <c r="AB2" i="1" s="1"/>
  <c r="S2" i="1"/>
  <c r="AA2" i="1" s="1"/>
  <c r="R2" i="1"/>
</calcChain>
</file>

<file path=xl/sharedStrings.xml><?xml version="1.0" encoding="utf-8"?>
<sst xmlns="http://schemas.openxmlformats.org/spreadsheetml/2006/main" count="129" uniqueCount="57">
  <si>
    <t>Cyclical</t>
  </si>
  <si>
    <t>Defensive</t>
  </si>
  <si>
    <t>Energy</t>
  </si>
  <si>
    <t>Infrastructure</t>
  </si>
  <si>
    <t>Utility</t>
  </si>
  <si>
    <t>Banking</t>
  </si>
  <si>
    <t>Fin ex Banking</t>
  </si>
  <si>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</si>
  <si>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</si>
  <si>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</si>
  <si>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</si>
  <si>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</si>
  <si>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</si>
  <si>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</si>
  <si>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</si>
  <si>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</si>
  <si>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</si>
  <si>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</si>
  <si>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</si>
  <si>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</si>
  <si>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</si>
  <si>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</si>
  <si>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</si>
  <si>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</si>
  <si>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</si>
  <si>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</si>
  <si>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</si>
  <si>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</si>
  <si>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</si>
  <si>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</si>
  <si>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</si>
  <si>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</si>
  <si>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</si>
  <si>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</si>
  <si>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</si>
  <si>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</si>
  <si>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</si>
  <si>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</si>
  <si>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</si>
  <si>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</si>
  <si>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</si>
  <si>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</si>
  <si>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</si>
  <si>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Y1_5</t>
    <phoneticPr fontId="1" type="noConversion"/>
  </si>
  <si>
    <t>Y5_10</t>
    <phoneticPr fontId="1" type="noConversion"/>
  </si>
  <si>
    <t>Long</t>
    <phoneticPr fontId="1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</si>
  <si>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</si>
  <si>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</si>
  <si>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</si>
  <si>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Y1_3</t>
    <phoneticPr fontId="1" type="noConversion"/>
  </si>
  <si>
    <t>Y3_7</t>
    <phoneticPr fontId="1" type="noConversion"/>
  </si>
  <si>
    <t>Y7_10</t>
    <phoneticPr fontId="1" type="noConversion"/>
  </si>
  <si>
    <t>Y10_20</t>
    <phoneticPr fontId="1" type="noConversion"/>
  </si>
  <si>
    <t>Y20</t>
    <phoneticPr fontId="1" type="noConversion"/>
  </si>
  <si>
    <t>Muni</t>
    <phoneticPr fontId="1" type="noConversion"/>
  </si>
  <si>
    <t>Tips</t>
    <phoneticPr fontId="1" type="noConversion"/>
  </si>
  <si>
    <t>Ret07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</si>
</sst>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workbookViewId="0">
      <selection activeCell="R16" sqref="R16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7</v>
      </c>
      <c r="B1" s="4" t="s">
        <v>32</v>
      </c>
      <c r="C1" s="4" t="s">
        <v>36</v>
      </c>
      <c r="D1" s="4" t="s">
        <v>37</v>
      </c>
      <c r="E1" s="4" t="s">
        <v>33</v>
      </c>
      <c r="F1" s="4" t="s">
        <v>38</v>
      </c>
      <c r="G1" s="4" t="s">
        <v>39</v>
      </c>
      <c r="H1" s="8" t="s">
        <v>34</v>
      </c>
      <c r="I1" s="8" t="s">
        <v>35</v>
      </c>
      <c r="J1" s="8" t="s">
        <v>10</v>
      </c>
      <c r="K1" s="8" t="s">
        <v>11</v>
      </c>
      <c r="L1" s="8" t="s">
        <v>12</v>
      </c>
      <c r="M1" s="8" t="s">
        <v>13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7" si="5">INDEX($B$1:$G$1, MATCH(SMALL($B3:$G3, 1), $B3:$G3, 0))</f>
        <v>UK</v>
      </c>
      <c r="O3" s="4" t="str">
        <f t="shared" ref="O3:O7" si="6">INDEX($B$1:$G$1, MATCH(SMALL($B3:$G3, 2), $B3:$G3, 0))</f>
        <v>EUR</v>
      </c>
      <c r="P3" s="4" t="str">
        <f t="shared" ref="P3:P7" si="7">INDEX($B$1:$G$1, MATCH(SMALL($B3:$G3, 3), $B3:$G3, 0))</f>
        <v>EM</v>
      </c>
      <c r="Q3" s="4" t="str">
        <f t="shared" ref="Q3:Q7" si="8">INDEX($B$1:$G$1, MATCH(SMALL($B3:$G3, 4), $B3:$G3, 0))</f>
        <v>China</v>
      </c>
      <c r="R3" s="4" t="str">
        <f t="shared" ref="R3:R7" si="9">INDEX($B$1:$G$1, MATCH(SMALL($B3:$G3, 5), $B3:$G3, 0))</f>
        <v>APAC</v>
      </c>
      <c r="S3" s="4" t="str">
        <f t="shared" ref="S3:S7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:T7" ca="1" si="12">OFFSET($H6, 0, MATCH(N6,$B$1:$G$1, 0)-1)</f>
        <v>4.4000000000000003E-3</v>
      </c>
      <c r="U6" s="8">
        <f t="shared" ref="U6" ca="1" si="13">OFFSET($H6, 0, MATCH(O6,$B$1:$G$1, 0)-1)</f>
        <v>1.44E-2</v>
      </c>
      <c r="V6" s="8">
        <f t="shared" ref="V6" ca="1" si="14">OFFSET($H6, 0, MATCH(P6,$B$1:$G$1, 0)-1)</f>
        <v>2.5399999999999999E-2</v>
      </c>
      <c r="W6" s="8">
        <f t="shared" ref="W6" ca="1" si="15">OFFSET($H6, 0, MATCH(Q6,$B$1:$G$1, 0)-1)</f>
        <v>4.8999999999999998E-3</v>
      </c>
      <c r="X6" s="8">
        <f t="shared" ref="X6" ca="1" si="16">OFFSET($H6, 0, MATCH(R6,$B$1:$G$1, 0)-1)</f>
        <v>5.7999999999999996E-3</v>
      </c>
      <c r="Y6" s="8">
        <f t="shared" ref="Y6" ca="1" si="17">OFFSET($H6, 0, MATCH(S6,$B$1:$G$1, 0)-1)</f>
        <v>1.0699999999999999E-2</v>
      </c>
    </row>
    <row r="7" spans="1:25" x14ac:dyDescent="0.2">
      <c r="A7" s="5">
        <v>45536</v>
      </c>
      <c r="B7" s="7">
        <v>0.41988415000000001</v>
      </c>
      <c r="C7" s="7">
        <v>0.41515833000000002</v>
      </c>
      <c r="D7" s="7">
        <v>0.43455621999999999</v>
      </c>
      <c r="E7" s="7">
        <v>0.56244150000000004</v>
      </c>
      <c r="F7" s="7">
        <v>0.43668273000000002</v>
      </c>
      <c r="G7" s="7">
        <v>0.42997639999999998</v>
      </c>
      <c r="N7" s="4" t="str">
        <f>INDEX($B$1:$G$1, MATCH(LARGE($B7:$G7, 1), $B7:$G7, 0))</f>
        <v>China</v>
      </c>
      <c r="O7" s="4" t="str">
        <f>INDEX($B$1:$G$1, MATCH(LARGE($B7:$G7, 2), $B7:$G7, 0))</f>
        <v>APAC</v>
      </c>
      <c r="P7" s="4" t="str">
        <f>INDEX($B$1:$G$1, MATCH(LARGE($B7:$G7, 3), $B7:$G7, 0))</f>
        <v>UK</v>
      </c>
      <c r="Q7" s="4" t="str">
        <f>INDEX($B$1:$G$1, MATCH(LARGE($B7:$G7, 4), $B7:$G7, 0))</f>
        <v>EM</v>
      </c>
      <c r="R7" s="4" t="str">
        <f>INDEX($B$1:$G$1, MATCH(LARGE($B7:$G7, 5), $B7:$G7, 0))</f>
        <v>US</v>
      </c>
      <c r="S7" s="4" t="str">
        <f>INDEX($B$1:$G$1, MATCH(LARGE($B7:$G7, 6), $B7:$G7, 0))</f>
        <v>EUR</v>
      </c>
      <c r="T7" s="8">
        <f ca="1">OFFSET($B7, 0, MATCH(N7,$B$1:$G$1, 0)-1)</f>
        <v>0.56244150000000004</v>
      </c>
      <c r="U7" s="8">
        <f t="shared" ref="U7:Y7" ca="1" si="18">OFFSET($B7, 0, MATCH(O7,$B$1:$G$1, 0)-1)</f>
        <v>0.43668273000000002</v>
      </c>
      <c r="V7" s="8">
        <f t="shared" ca="1" si="18"/>
        <v>0.43455621999999999</v>
      </c>
      <c r="W7" s="8">
        <f t="shared" ca="1" si="18"/>
        <v>0.42997639999999998</v>
      </c>
      <c r="X7" s="8">
        <f t="shared" ca="1" si="18"/>
        <v>0.41988415000000001</v>
      </c>
      <c r="Y7" s="8">
        <f t="shared" ca="1" si="18"/>
        <v>0.41515833000000002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18" sqref="I18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7</v>
      </c>
      <c r="B1" s="9" t="s">
        <v>40</v>
      </c>
      <c r="C1" s="9" t="s">
        <v>41</v>
      </c>
      <c r="D1" s="9" t="s">
        <v>42</v>
      </c>
      <c r="E1" s="8" t="s">
        <v>34</v>
      </c>
      <c r="F1" s="8" t="s">
        <v>35</v>
      </c>
      <c r="G1" s="8" t="s">
        <v>10</v>
      </c>
      <c r="H1" s="4" t="s">
        <v>25</v>
      </c>
      <c r="I1" s="4" t="s">
        <v>26</v>
      </c>
      <c r="J1" s="4" t="s">
        <v>27</v>
      </c>
      <c r="K1" s="4" t="s">
        <v>16</v>
      </c>
      <c r="L1" s="4" t="s">
        <v>17</v>
      </c>
      <c r="M1" s="4" t="s">
        <v>18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7" si="2">INDEX($B$1:$D$1, MATCH(SMALL($B3:$D3, 1), $B3:$D3, 0))</f>
        <v>Corp</v>
      </c>
      <c r="I3" s="4" t="str">
        <f t="shared" ref="I3:I7" si="3">INDEX($B$1:$D$1, MATCH(SMALL($B3:$D3, 2), $B3:$D3, 0))</f>
        <v>MBS</v>
      </c>
      <c r="J3" s="4" t="str">
        <f t="shared" ref="J3:J7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0.12707705999999999</v>
      </c>
      <c r="C7" s="4">
        <v>0.59813959999999999</v>
      </c>
      <c r="D7" s="4">
        <v>0.52462410000000004</v>
      </c>
      <c r="H7" s="4" t="str">
        <f>INDEX($B$1:$D$1, MATCH(LARGE($B7:$D7, 1), $B7:$D7, 0))</f>
        <v>Corp</v>
      </c>
      <c r="I7" s="4" t="str">
        <f>INDEX($B$1:$D$1, MATCH(LARGE($B7:$D7, 2), $B7:$D7, 0))</f>
        <v>MBS</v>
      </c>
      <c r="J7" s="4" t="str">
        <f>INDEX($B$1:$D$1, MATCH(LARGE($B7:$D7, 3), $B7:$D7, 0))</f>
        <v>Tsy</v>
      </c>
      <c r="K7" s="8">
        <f ca="1">OFFSET($B7, 0, MATCH(H7,$B$1:$D$1, 0)-1)</f>
        <v>0.59813959999999999</v>
      </c>
      <c r="L7" s="8">
        <f t="shared" ref="L7:M7" ca="1" si="9">OFFSET($B7, 0, MATCH(I7,$B$1:$D$1, 0)-1)</f>
        <v>0.52462410000000004</v>
      </c>
      <c r="M7" s="8">
        <f t="shared" ca="1" si="9"/>
        <v>0.12707705999999999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O22" sqref="O22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7</v>
      </c>
      <c r="B1" s="4" t="s">
        <v>43</v>
      </c>
      <c r="C1" s="4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Y5_10</v>
      </c>
      <c r="R2" s="4" t="str">
        <f>INDEX($B$1:$G$1, MATCH(SMALL($B2:$G2, 5), $B2:$G2, 0))</f>
        <v>Long</v>
      </c>
      <c r="S2" s="4" t="str">
        <f>INDEX($B$1:$G$1, MATCH(SMALL($B2:$G2, 6), $B2:$G2, 0))</f>
        <v>Y1_5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7" si="1">INDEX($B$1:$G$1, MATCH(SMALL($B3:$G3, 1), $B3:$G3, 0))</f>
        <v>HY</v>
      </c>
      <c r="O3" s="4" t="str">
        <f t="shared" ref="O3:O7" si="2">INDEX($B$1:$G$1, MATCH(SMALL($B3:$G3, 2), $B3:$G3, 0))</f>
        <v>FRN</v>
      </c>
      <c r="P3" s="4" t="str">
        <f t="shared" ref="P3:P7" si="3">INDEX($B$1:$G$1, MATCH(SMALL($B3:$G3, 3), $B3:$G3, 0))</f>
        <v>CB</v>
      </c>
      <c r="Q3" s="4" t="str">
        <f t="shared" ref="Q3:Q7" si="4">INDEX($B$1:$G$1, MATCH(SMALL($B3:$G3, 4), $B3:$G3, 0))</f>
        <v>Long</v>
      </c>
      <c r="R3" s="4" t="str">
        <f t="shared" ref="R3:R7" si="5">INDEX($B$1:$G$1, MATCH(SMALL($B3:$G3, 5), $B3:$G3, 0))</f>
        <v>Y5_10</v>
      </c>
      <c r="S3" s="4" t="str">
        <f t="shared" ref="S3:S7" si="6">INDEX($B$1:$G$1, MATCH(SMALL($B3:$G3, 6), $B3:$G3, 0))</f>
        <v>Y1_5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Long</v>
      </c>
      <c r="O4" s="4" t="str">
        <f t="shared" si="2"/>
        <v>Y5_10</v>
      </c>
      <c r="P4" s="4" t="str">
        <f t="shared" si="3"/>
        <v>CB</v>
      </c>
      <c r="Q4" s="4" t="str">
        <f t="shared" si="4"/>
        <v>Y1_5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Long</v>
      </c>
      <c r="O5" s="4" t="str">
        <f t="shared" si="2"/>
        <v>HY</v>
      </c>
      <c r="P5" s="4" t="str">
        <f t="shared" si="3"/>
        <v>CB</v>
      </c>
      <c r="Q5" s="4" t="str">
        <f t="shared" si="4"/>
        <v>Y5_10</v>
      </c>
      <c r="R5" s="4" t="str">
        <f t="shared" si="5"/>
        <v>Y1_5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Y5_10</v>
      </c>
      <c r="P6" s="4" t="str">
        <f t="shared" si="3"/>
        <v>CB</v>
      </c>
      <c r="Q6" s="4" t="str">
        <f t="shared" si="4"/>
        <v>Long</v>
      </c>
      <c r="R6" s="4" t="str">
        <f t="shared" si="5"/>
        <v>Y1_5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0.41679832</v>
      </c>
      <c r="C7" s="4">
        <v>0.48387926999999997</v>
      </c>
      <c r="D7" s="4">
        <v>0.49029445999999999</v>
      </c>
      <c r="E7" s="4">
        <v>0.50516430000000001</v>
      </c>
      <c r="F7" s="4">
        <v>0.49280544999999998</v>
      </c>
      <c r="G7" s="4">
        <v>0.36203491999999998</v>
      </c>
      <c r="N7" s="4" t="str">
        <f>INDEX($B$1:$G$1, MATCH(LARGE($B7:$G7, 1), $B7:$G7, 0))</f>
        <v>HY</v>
      </c>
      <c r="O7" s="4" t="str">
        <f>INDEX($B$1:$G$1, MATCH(LARGE($B7:$G7, 2), $B7:$G7, 0))</f>
        <v>CB</v>
      </c>
      <c r="P7" s="4" t="str">
        <f>INDEX($B$1:$G$1, MATCH(LARGE($B7:$G7, 3), $B7:$G7, 0))</f>
        <v>Long</v>
      </c>
      <c r="Q7" s="4" t="str">
        <f>INDEX($B$1:$G$1, MATCH(LARGE($B7:$G7, 4), $B7:$G7, 0))</f>
        <v>Y5_10</v>
      </c>
      <c r="R7" s="4" t="str">
        <f>INDEX($B$1:$G$1, MATCH(LARGE($B7:$G7, 5), $B7:$G7, 0))</f>
        <v>Y1_5</v>
      </c>
      <c r="S7" s="4" t="str">
        <f>INDEX($B$1:$G$1, MATCH(LARGE($B7:$G7, 6), $B7:$G7, 0))</f>
        <v>FRN</v>
      </c>
      <c r="T7" s="8">
        <f ca="1">OFFSET($B7, 0, MATCH(N7,$B$1:$G$1, 0)-1)</f>
        <v>0.50516430000000001</v>
      </c>
      <c r="U7" s="8">
        <f t="shared" ref="U7:Y7" ca="1" si="14">OFFSET($B7, 0, MATCH(O7,$B$1:$G$1, 0)-1)</f>
        <v>0.49280544999999998</v>
      </c>
      <c r="V7" s="8">
        <f t="shared" ca="1" si="14"/>
        <v>0.49029445999999999</v>
      </c>
      <c r="W7" s="8">
        <f t="shared" ca="1" si="14"/>
        <v>0.48387926999999997</v>
      </c>
      <c r="X7" s="8">
        <f t="shared" ca="1" si="14"/>
        <v>0.41679832</v>
      </c>
      <c r="Y7" s="8">
        <f t="shared" ca="1" si="14"/>
        <v>0.36203491999999998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topLeftCell="D1" workbookViewId="0">
      <selection activeCell="T19" sqref="T19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7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8" t="s">
        <v>34</v>
      </c>
      <c r="J1" s="8" t="s">
        <v>35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56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31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Y1_3</v>
      </c>
      <c r="R2" s="4" t="str">
        <f>INDEX($B$1:$H$1, MATCH(SMALL($B2:$H2, 3), $B2:$H2, 0))</f>
        <v>Y3_7</v>
      </c>
      <c r="S2" s="4" t="str">
        <f>INDEX($B$1:$H$1, MATCH(SMALL($B2:$H2, 4), $B2:$H2, 0))</f>
        <v>Y7_10</v>
      </c>
      <c r="T2" s="4" t="str">
        <f>INDEX($B$1:$H$1, MATCH(SMALL($B2:$H2, 5), $B2:$H2, 0))</f>
        <v>Y20</v>
      </c>
      <c r="U2" s="4" t="str">
        <f>INDEX($B$1:$H$1, MATCH(SMALL($B2:$H2, 6), $B2:$H2, 0))</f>
        <v>Muni</v>
      </c>
      <c r="V2" s="4" t="str">
        <f>INDEX($B$1:$H$1, MATCH(SMALL($B2:$H2, 7), $B2:$H2, 0))</f>
        <v>Y10_20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7" si="5">INDEX($B$1:$H$1, MATCH(SMALL($B3:$H3, 1), $B3:$H3, 0))</f>
        <v>Y1_3</v>
      </c>
      <c r="Q3" s="4" t="str">
        <f t="shared" ref="Q3:Q7" si="6">INDEX($B$1:$H$1, MATCH(SMALL($B3:$H3, 2), $B3:$H3, 0))</f>
        <v>Muni</v>
      </c>
      <c r="R3" s="4" t="str">
        <f t="shared" ref="R3:R7" si="7">INDEX($B$1:$H$1, MATCH(SMALL($B3:$H3, 3), $B3:$H3, 0))</f>
        <v>Y20</v>
      </c>
      <c r="S3" s="4" t="str">
        <f t="shared" ref="S3:S7" si="8">INDEX($B$1:$H$1, MATCH(SMALL($B3:$H3, 4), $B3:$H3, 0))</f>
        <v>Y10_20</v>
      </c>
      <c r="T3" s="4" t="str">
        <f t="shared" ref="T3:T7" si="9">INDEX($B$1:$H$1, MATCH(SMALL($B3:$H3, 5), $B3:$H3, 0))</f>
        <v>Tips</v>
      </c>
      <c r="U3" s="4" t="str">
        <f t="shared" ref="U3:U7" si="10">INDEX($B$1:$H$1, MATCH(SMALL($B3:$H3, 6), $B3:$H3, 0))</f>
        <v>Y7_10</v>
      </c>
      <c r="V3" s="4" t="str">
        <f t="shared" ref="V3:V7" si="11">INDEX($B$1:$H$1, MATCH(SMALL($B3:$H3, 7), $B3:$H3, 0))</f>
        <v>Y3_7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Y20</v>
      </c>
      <c r="Q4" s="4" t="str">
        <f t="shared" si="6"/>
        <v>Y1_3</v>
      </c>
      <c r="R4" s="4" t="str">
        <f t="shared" si="7"/>
        <v>Y7_10</v>
      </c>
      <c r="S4" s="4" t="str">
        <f t="shared" si="8"/>
        <v>Muni</v>
      </c>
      <c r="T4" s="4" t="str">
        <f t="shared" si="9"/>
        <v>Y3_7</v>
      </c>
      <c r="U4" s="4" t="str">
        <f t="shared" si="10"/>
        <v>Tips</v>
      </c>
      <c r="V4" s="4" t="str">
        <f t="shared" si="11"/>
        <v>Y10_20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Muni</v>
      </c>
      <c r="Q5" s="4" t="str">
        <f t="shared" si="6"/>
        <v>Y1_3</v>
      </c>
      <c r="R5" s="4" t="str">
        <f t="shared" si="7"/>
        <v>Y3_7</v>
      </c>
      <c r="S5" s="4" t="str">
        <f t="shared" si="8"/>
        <v>Tips</v>
      </c>
      <c r="T5" s="4" t="str">
        <f t="shared" si="9"/>
        <v>Y7_10</v>
      </c>
      <c r="U5" s="4" t="str">
        <f t="shared" si="10"/>
        <v>Y20</v>
      </c>
      <c r="V5" s="4" t="str">
        <f t="shared" si="11"/>
        <v>Y10_20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Y20</v>
      </c>
      <c r="Q6" s="4" t="str">
        <f t="shared" si="6"/>
        <v>Y10_20</v>
      </c>
      <c r="R6" s="4" t="str">
        <f t="shared" si="7"/>
        <v>Muni</v>
      </c>
      <c r="S6" s="4" t="str">
        <f t="shared" si="8"/>
        <v>Y1_3</v>
      </c>
      <c r="T6" s="4" t="str">
        <f t="shared" si="9"/>
        <v>Y7_10</v>
      </c>
      <c r="U6" s="4" t="str">
        <f t="shared" si="10"/>
        <v>Tips</v>
      </c>
      <c r="V6" s="4" t="str">
        <f t="shared" si="11"/>
        <v>Y3_7</v>
      </c>
      <c r="W6" s="8">
        <f t="shared" ref="W6:W7" ca="1" si="13">OFFSET($I6, 0, MATCH(P6,$B$1:$H$1, 0)-1)</f>
        <v>2.2599999999999999E-2</v>
      </c>
      <c r="X6" s="8">
        <f t="shared" ref="X6:X7" ca="1" si="14">OFFSET($I6, 0, MATCH(Q6,$B$1:$H$1, 0)-1)</f>
        <v>1.7299999999999999E-2</v>
      </c>
      <c r="Y6" s="8">
        <f t="shared" ref="Y6:Y7" ca="1" si="15">OFFSET($I6, 0, MATCH(R6,$B$1:$H$1, 0)-1)</f>
        <v>7.9000000000000008E-3</v>
      </c>
      <c r="Z6" s="8">
        <f t="shared" ref="Z6:Z7" ca="1" si="16">OFFSET($I6, 0, MATCH(S6,$B$1:$H$1, 0)-1)</f>
        <v>8.9999999999999993E-3</v>
      </c>
      <c r="AA6" s="8">
        <f t="shared" ref="AA6:AA7" ca="1" si="17">OFFSET($I6, 0, MATCH(T6,$B$1:$H$1, 0)-1)</f>
        <v>1.4E-2</v>
      </c>
      <c r="AB6" s="8">
        <f t="shared" ref="AB6:AB7" ca="1" si="18">OFFSET($I6, 0, MATCH(U6,$B$1:$H$1, 0)-1)</f>
        <v>7.7999999999999996E-3</v>
      </c>
      <c r="AC6" s="8">
        <f t="shared" ref="AC6:AC7" ca="1" si="19">OFFSET($I6, 0, MATCH(V6,$B$1:$H$1, 0)-1)</f>
        <v>1.17E-2</v>
      </c>
    </row>
    <row r="7" spans="1:29" x14ac:dyDescent="0.2">
      <c r="A7" s="5">
        <v>45536</v>
      </c>
      <c r="B7" s="4">
        <v>0.57451490000000005</v>
      </c>
      <c r="C7" s="4">
        <v>0.51027935999999996</v>
      </c>
      <c r="D7" s="4">
        <v>0.44822820000000002</v>
      </c>
      <c r="E7" s="4">
        <v>0.37309357999999998</v>
      </c>
      <c r="F7" s="4">
        <v>0.42091513000000003</v>
      </c>
      <c r="G7" s="4">
        <v>0.43167369999999999</v>
      </c>
      <c r="H7" s="4">
        <v>0.50650083999999995</v>
      </c>
      <c r="P7" s="4" t="str">
        <f>INDEX($B$1:$H$1, MATCH(LARGE($B7:$H7, 1), $B7:$H7, 0))</f>
        <v>Y1_3</v>
      </c>
      <c r="Q7" s="4" t="str">
        <f>INDEX($B$1:$H$1, MATCH(LARGE($B7:$H7, 2), $B7:$H7, 0))</f>
        <v>Y3_7</v>
      </c>
      <c r="R7" s="4" t="str">
        <f>INDEX($B$1:$H$1, MATCH(LARGE($B7:$H7, 3), $B7:$H7, 0))</f>
        <v>Tips</v>
      </c>
      <c r="S7" s="4" t="str">
        <f>INDEX($B$1:$H$1, MATCH(LARGE($B7:$H7, 4), $B7:$H7, 0))</f>
        <v>Y7_10</v>
      </c>
      <c r="T7" s="4" t="str">
        <f>INDEX($B$1:$H$1, MATCH(LARGE($B7:$H7, 5), $B7:$H7, 0))</f>
        <v>Muni</v>
      </c>
      <c r="U7" s="4" t="str">
        <f>INDEX($B$1:$H$1, MATCH(LARGE($B7:$H7, 6), $B7:$H7, 0))</f>
        <v>Y20</v>
      </c>
      <c r="V7" s="4" t="str">
        <f>INDEX($B$1:$H$1, MATCH(LARGE($B7:$H7, 7), $B7:$H7, 0))</f>
        <v>Y10_20</v>
      </c>
      <c r="W7" s="8">
        <f ca="1">OFFSET($B7, 0, MATCH(P7,$B$1:$H$1, 0)-1)</f>
        <v>0.57451490000000005</v>
      </c>
      <c r="X7" s="8">
        <f t="shared" ref="X7:AC7" ca="1" si="20">OFFSET($B7, 0, MATCH(Q7,$B$1:$H$1, 0)-1)</f>
        <v>0.51027935999999996</v>
      </c>
      <c r="Y7" s="8">
        <f t="shared" ca="1" si="20"/>
        <v>0.50650083999999995</v>
      </c>
      <c r="Z7" s="8">
        <f t="shared" ca="1" si="20"/>
        <v>0.44822820000000002</v>
      </c>
      <c r="AA7" s="8">
        <f t="shared" ca="1" si="20"/>
        <v>0.43167369999999999</v>
      </c>
      <c r="AB7" s="8">
        <f t="shared" ca="1" si="20"/>
        <v>0.42091513000000003</v>
      </c>
      <c r="AC7" s="8">
        <f t="shared" ca="1" si="20"/>
        <v>0.37309357999999998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E1" workbookViewId="0">
      <selection activeCell="Z7" sqref="Z7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23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15</v>
      </c>
      <c r="R2" s="1" t="str">
        <f>INDEX($B$1:$H$1, MATCH(LARGE($B2:$H2, 1), $B2:$H2, 0))</f>
        <v>Fin ex Banking</v>
      </c>
      <c r="S2" s="1" t="str">
        <f>INDEX($B$1:$H$1, MATCH(LARGE($B2:$H2, 2), $B2:$H2, 0))</f>
        <v>Energy</v>
      </c>
      <c r="T2" s="1" t="str">
        <f>INDEX($B$1:$H$1, MATCH(LARGE($B2:$H2, 3), $B2:$H2, 0))</f>
        <v>Banking</v>
      </c>
      <c r="U2" s="1" t="str">
        <f>INDEX($B$1:$H$1, MATCH(LARGE($B2:$H2, 4), $B2:$H2, 0))</f>
        <v>Infrastructure</v>
      </c>
      <c r="V2" s="1" t="str">
        <f>INDEX($B$1:$H$1, MATCH(LARGE($B2:$H2, 5), $B2:$H2, 0))</f>
        <v>Defensive</v>
      </c>
      <c r="W2" s="1" t="str">
        <f>INDEX($B$1:$H$1, MATCH(LARGE($B2:$H2, 6), $B2:$H2, 0))</f>
        <v>Utility</v>
      </c>
      <c r="X2" s="1" t="str">
        <f>INDEX($B$1:$H$1, MATCH(LARGE($B2:$H2, 7), $B2:$H2, 0))</f>
        <v>Cyclical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15</v>
      </c>
      <c r="R3" s="1" t="str">
        <f t="shared" ref="R3:R7" si="1">INDEX($B$1:$H$1, MATCH(LARGE($B3:$H3, 1), $B3:$H3, 0))</f>
        <v>Cyclical</v>
      </c>
      <c r="S3" s="1" t="str">
        <f t="shared" ref="S3:S7" si="2">INDEX($B$1:$H$1, MATCH(LARGE($B3:$H3, 2), $B3:$H3, 0))</f>
        <v>Fin ex Banking</v>
      </c>
      <c r="T3" s="1" t="str">
        <f t="shared" ref="T3:T7" si="3">INDEX($B$1:$H$1, MATCH(LARGE($B3:$H3, 3), $B3:$H3, 0))</f>
        <v>Energy</v>
      </c>
      <c r="U3" s="1" t="str">
        <f t="shared" ref="U3:U7" si="4">INDEX($B$1:$H$1, MATCH(LARGE($B3:$H3, 4), $B3:$H3, 0))</f>
        <v>Utility</v>
      </c>
      <c r="V3" s="1" t="str">
        <f t="shared" ref="V3:V7" si="5">INDEX($B$1:$H$1, MATCH(LARGE($B3:$H3, 5), $B3:$H3, 0))</f>
        <v>Banking</v>
      </c>
      <c r="W3" s="1" t="str">
        <f t="shared" ref="W3:W7" si="6">INDEX($B$1:$H$1, MATCH(LARGE($B3:$H3, 6), $B3:$H3, 0))</f>
        <v>Defensive</v>
      </c>
      <c r="X3" s="1" t="str">
        <f t="shared" ref="X3:X7" si="7">INDEX($B$1:$H$1, MATCH(LARGE($B3:$H3, 7), $B3:$H3, 0))</f>
        <v>Infrastructure</v>
      </c>
      <c r="Y3" s="3">
        <f t="shared" ref="Y3:Y6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15</v>
      </c>
      <c r="R4" s="1" t="str">
        <f t="shared" si="1"/>
        <v>Fin ex Banking</v>
      </c>
      <c r="S4" s="1" t="str">
        <f t="shared" si="2"/>
        <v>Energy</v>
      </c>
      <c r="T4" s="1" t="str">
        <f t="shared" si="3"/>
        <v>Utility</v>
      </c>
      <c r="U4" s="1" t="str">
        <f t="shared" si="4"/>
        <v>Infrastructure</v>
      </c>
      <c r="V4" s="1" t="str">
        <f t="shared" si="5"/>
        <v>Banking</v>
      </c>
      <c r="W4" s="1" t="str">
        <f t="shared" si="6"/>
        <v>Defensive</v>
      </c>
      <c r="X4" s="1" t="str">
        <f t="shared" si="7"/>
        <v>Cyclical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15</v>
      </c>
      <c r="R5" s="1" t="str">
        <f t="shared" si="1"/>
        <v>Energy</v>
      </c>
      <c r="S5" s="1" t="str">
        <f t="shared" si="2"/>
        <v>Utility</v>
      </c>
      <c r="T5" s="1" t="str">
        <f t="shared" si="3"/>
        <v>Banking</v>
      </c>
      <c r="U5" s="1" t="str">
        <f t="shared" si="4"/>
        <v>Fin ex Banking</v>
      </c>
      <c r="V5" s="1" t="str">
        <f t="shared" si="5"/>
        <v>Infrastructure</v>
      </c>
      <c r="W5" s="1" t="str">
        <f t="shared" si="6"/>
        <v>Cyclical</v>
      </c>
      <c r="X5" s="1" t="str">
        <f t="shared" si="7"/>
        <v>Defensive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15</v>
      </c>
      <c r="R6" s="1" t="str">
        <f t="shared" si="1"/>
        <v>Energy</v>
      </c>
      <c r="S6" s="1" t="str">
        <f t="shared" si="2"/>
        <v>Utility</v>
      </c>
      <c r="T6" s="1" t="str">
        <f t="shared" si="3"/>
        <v>Infrastructure</v>
      </c>
      <c r="U6" s="1" t="str">
        <f t="shared" si="4"/>
        <v>Fin ex Banking</v>
      </c>
      <c r="V6" s="1" t="str">
        <f t="shared" si="5"/>
        <v>Cyclical</v>
      </c>
      <c r="W6" s="1" t="str">
        <f t="shared" si="6"/>
        <v>Banking</v>
      </c>
      <c r="X6" s="1" t="str">
        <f t="shared" si="7"/>
        <v>Defensive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R7" s="1" t="str">
        <f t="shared" si="1"/>
        <v>Energy</v>
      </c>
      <c r="S7" s="1" t="str">
        <f t="shared" si="2"/>
        <v>Fin ex Banking</v>
      </c>
      <c r="T7" s="1" t="str">
        <f t="shared" si="3"/>
        <v>Banking</v>
      </c>
      <c r="U7" s="1" t="str">
        <f t="shared" si="4"/>
        <v>Utility</v>
      </c>
      <c r="V7" s="1" t="str">
        <f t="shared" si="5"/>
        <v>Cyclical</v>
      </c>
      <c r="W7" s="1" t="str">
        <f t="shared" si="6"/>
        <v>Infrastructure</v>
      </c>
      <c r="X7" s="1" t="str">
        <f t="shared" si="7"/>
        <v>Defensive</v>
      </c>
      <c r="Z7" s="3">
        <f ca="1">OFFSET($B7, 0, MATCH(R7,$B$1:$H$1, 0)-1)</f>
        <v>0.5720584452152252</v>
      </c>
      <c r="AA7" s="3">
        <f t="shared" ref="AA7:AF7" ca="1" si="16">OFFSET($B7, 0, MATCH(S7,$B$1:$H$1, 0)-1)</f>
        <v>0.56211872696876519</v>
      </c>
      <c r="AB7" s="3">
        <f t="shared" ca="1" si="16"/>
        <v>0.52419025897979732</v>
      </c>
      <c r="AC7" s="3">
        <f t="shared" ca="1" si="16"/>
        <v>0.49498879909515398</v>
      </c>
      <c r="AD7" s="3">
        <f t="shared" ca="1" si="16"/>
        <v>0.44310544729232781</v>
      </c>
      <c r="AE7" s="3">
        <f t="shared" ca="1" si="16"/>
        <v>0.423749303817749</v>
      </c>
      <c r="AF7" s="3">
        <f t="shared" ca="1" si="16"/>
        <v>0.39746590256690978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2024-09-05T00:59:00Z</dcterms:modified>
</cp:coreProperties>
</file>