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rkusz1" sheetId="1" r:id="rId1"/>
    <sheet name="Arkusz2" sheetId="2" r:id="rId2"/>
    <sheet name="Arkusz3" sheetId="3" r:id="rId3"/>
  </sheets>
  <definedNames>
    <definedName name="wyniki" localSheetId="0">Arkusz1!$C$3:$C$136</definedName>
  </definedName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</calcChain>
</file>

<file path=xl/connections.xml><?xml version="1.0" encoding="utf-8"?>
<connections xmlns="http://schemas.openxmlformats.org/spreadsheetml/2006/main">
  <connection id="1" name="wyniki" type="6" refreshedVersion="4" background="1" saveData="1">
    <textPr codePage="852" sourceFile="C:\Users\Wolix\Documents\!  !unityProjects\Physic\Assets\Resources\wyniki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prawdopodobieństwo</c:v>
          </c:tx>
          <c:marker>
            <c:symbol val="none"/>
          </c:marker>
          <c:xVal>
            <c:numRef>
              <c:f>Arkusz1!$B$3:$B$135</c:f>
              <c:numCache>
                <c:formatCode>General</c:formatCode>
                <c:ptCount val="133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1.5333333333333332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2.0666666666666664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2.5666666666666664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3.0666666666666664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3.5666666666666664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3.6999999999999997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4.1333333333333329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</c:numCache>
            </c:numRef>
          </c:xVal>
          <c:yVal>
            <c:numRef>
              <c:f>Arkusz1!$C$3:$C$135</c:f>
              <c:numCache>
                <c:formatCode>General</c:formatCode>
                <c:ptCount val="133"/>
                <c:pt idx="0">
                  <c:v>4.4146919327169792E-147</c:v>
                </c:pt>
                <c:pt idx="1">
                  <c:v>2.36501353538409E-105</c:v>
                </c:pt>
                <c:pt idx="2">
                  <c:v>3.8792134514137599E-94</c:v>
                </c:pt>
                <c:pt idx="3">
                  <c:v>6.4866308071635106E-82</c:v>
                </c:pt>
                <c:pt idx="4">
                  <c:v>6.05280493878042E-72</c:v>
                </c:pt>
                <c:pt idx="5">
                  <c:v>2.0332776040109197E-67</c:v>
                </c:pt>
                <c:pt idx="6">
                  <c:v>1.87386863985646E-64</c:v>
                </c:pt>
                <c:pt idx="7">
                  <c:v>3.5368086292310395E-56</c:v>
                </c:pt>
                <c:pt idx="8">
                  <c:v>3.3415202039594199E-51</c:v>
                </c:pt>
                <c:pt idx="9">
                  <c:v>2.4944314661748896E-42</c:v>
                </c:pt>
                <c:pt idx="10">
                  <c:v>5.1143640154916995E-40</c:v>
                </c:pt>
                <c:pt idx="11">
                  <c:v>1.8099447846440301E-33</c:v>
                </c:pt>
                <c:pt idx="12">
                  <c:v>1.8099447846440301E-33</c:v>
                </c:pt>
                <c:pt idx="13">
                  <c:v>2.89591165543044E-32</c:v>
                </c:pt>
                <c:pt idx="14">
                  <c:v>5.212640979774801E-31</c:v>
                </c:pt>
                <c:pt idx="15">
                  <c:v>1.3511165419576302E-27</c:v>
                </c:pt>
                <c:pt idx="16">
                  <c:v>2.3907628897308496E-21</c:v>
                </c:pt>
                <c:pt idx="17">
                  <c:v>6.6410080270301314E-23</c:v>
                </c:pt>
                <c:pt idx="18">
                  <c:v>6.3753677059489201E-21</c:v>
                </c:pt>
                <c:pt idx="19">
                  <c:v>2.5215077352630002E-22</c:v>
                </c:pt>
                <c:pt idx="20">
                  <c:v>4.7815257794616894E-21</c:v>
                </c:pt>
                <c:pt idx="21">
                  <c:v>4.5902647482832201E-19</c:v>
                </c:pt>
                <c:pt idx="22">
                  <c:v>9.91497185629177E-17</c:v>
                </c:pt>
                <c:pt idx="23">
                  <c:v>2.9744915568875296E-16</c:v>
                </c:pt>
                <c:pt idx="24">
                  <c:v>1.83610589931329E-18</c:v>
                </c:pt>
                <c:pt idx="25">
                  <c:v>1.07081696047951E-14</c:v>
                </c:pt>
                <c:pt idx="26">
                  <c:v>4.6476430576367704E-18</c:v>
                </c:pt>
                <c:pt idx="27">
                  <c:v>6.4550598022732793E-20</c:v>
                </c:pt>
                <c:pt idx="28">
                  <c:v>2.8555118946120303E-14</c:v>
                </c:pt>
                <c:pt idx="29">
                  <c:v>2.8912057932946798E-13</c:v>
                </c:pt>
                <c:pt idx="30">
                  <c:v>4.2106236193191097E-9</c:v>
                </c:pt>
                <c:pt idx="31">
                  <c:v>1.7544265080496301E-10</c:v>
                </c:pt>
                <c:pt idx="32">
                  <c:v>2.1930331350620399E-11</c:v>
                </c:pt>
                <c:pt idx="33">
                  <c:v>9.2952861152735316E-18</c:v>
                </c:pt>
                <c:pt idx="34">
                  <c:v>7.1387797365300711E-15</c:v>
                </c:pt>
                <c:pt idx="35">
                  <c:v>4.9343245538895794E-11</c:v>
                </c:pt>
                <c:pt idx="36">
                  <c:v>8.2238742564826393E-12</c:v>
                </c:pt>
                <c:pt idx="37">
                  <c:v>7.8949192862233405E-10</c:v>
                </c:pt>
                <c:pt idx="38">
                  <c:v>3.0458793542528298E-13</c:v>
                </c:pt>
                <c:pt idx="39">
                  <c:v>6.8532285470688698E-13</c:v>
                </c:pt>
                <c:pt idx="40">
                  <c:v>7.3101104502067896E-12</c:v>
                </c:pt>
                <c:pt idx="41">
                  <c:v>5.8480883601654291E-11</c:v>
                </c:pt>
                <c:pt idx="42">
                  <c:v>4.1119371282413197E-12</c:v>
                </c:pt>
                <c:pt idx="43">
                  <c:v>2.1416339209590199E-14</c:v>
                </c:pt>
                <c:pt idx="44">
                  <c:v>3.8073491928160398E-14</c:v>
                </c:pt>
                <c:pt idx="45">
                  <c:v>2.3502155511210102E-17</c:v>
                </c:pt>
                <c:pt idx="46">
                  <c:v>3.0458793542528298E-13</c:v>
                </c:pt>
                <c:pt idx="47">
                  <c:v>1.1897966227550101E-15</c:v>
                </c:pt>
                <c:pt idx="48">
                  <c:v>9.2952861152735316E-18</c:v>
                </c:pt>
                <c:pt idx="49">
                  <c:v>2.0077818008990803E-15</c:v>
                </c:pt>
                <c:pt idx="50">
                  <c:v>1.3219962475055701E-16</c:v>
                </c:pt>
                <c:pt idx="51">
                  <c:v>1.4277559473060098E-14</c:v>
                </c:pt>
                <c:pt idx="52">
                  <c:v>2.9240441800827197E-11</c:v>
                </c:pt>
                <c:pt idx="53">
                  <c:v>6.3455819880267304E-15</c:v>
                </c:pt>
                <c:pt idx="54">
                  <c:v>7.6146983856320796E-14</c:v>
                </c:pt>
                <c:pt idx="55">
                  <c:v>2.1930331350620399E-11</c:v>
                </c:pt>
                <c:pt idx="56">
                  <c:v>2.8555118946120303E-14</c:v>
                </c:pt>
                <c:pt idx="57">
                  <c:v>1.0152931180842799E-13</c:v>
                </c:pt>
                <c:pt idx="58">
                  <c:v>1.1422047578448101E-13</c:v>
                </c:pt>
                <c:pt idx="59">
                  <c:v>4.6476430576367704E-18</c:v>
                </c:pt>
                <c:pt idx="60">
                  <c:v>2.8555118946120303E-14</c:v>
                </c:pt>
                <c:pt idx="61">
                  <c:v>7.7098821154524799E-13</c:v>
                </c:pt>
                <c:pt idx="62">
                  <c:v>5.7110237892240607E-14</c:v>
                </c:pt>
                <c:pt idx="63">
                  <c:v>1.3706457094137701E-12</c:v>
                </c:pt>
                <c:pt idx="64">
                  <c:v>3.9474596431116702E-10</c:v>
                </c:pt>
                <c:pt idx="65">
                  <c:v>3.0458793542528298E-13</c:v>
                </c:pt>
                <c:pt idx="66">
                  <c:v>2.0559685641206598E-12</c:v>
                </c:pt>
                <c:pt idx="67">
                  <c:v>7.3101104502067896E-12</c:v>
                </c:pt>
                <c:pt idx="68">
                  <c:v>1.2849803525754101E-13</c:v>
                </c:pt>
                <c:pt idx="69">
                  <c:v>2.3795932455100202E-15</c:v>
                </c:pt>
                <c:pt idx="70">
                  <c:v>1.0152931180842799E-13</c:v>
                </c:pt>
                <c:pt idx="71">
                  <c:v>7.1387797365300711E-15</c:v>
                </c:pt>
                <c:pt idx="72">
                  <c:v>3.4266142735344304E-13</c:v>
                </c:pt>
                <c:pt idx="73">
                  <c:v>1.0152931180842799E-13</c:v>
                </c:pt>
                <c:pt idx="74">
                  <c:v>1.7626616633407599E-17</c:v>
                </c:pt>
                <c:pt idx="75">
                  <c:v>2.0559685641206598E-12</c:v>
                </c:pt>
                <c:pt idx="76">
                  <c:v>1.0279842820603299E-12</c:v>
                </c:pt>
                <c:pt idx="77">
                  <c:v>1.6062254407192699E-14</c:v>
                </c:pt>
                <c:pt idx="78">
                  <c:v>2.7412914188275499E-12</c:v>
                </c:pt>
                <c:pt idx="79">
                  <c:v>4.4617373353312905E-16</c:v>
                </c:pt>
                <c:pt idx="80">
                  <c:v>8.3657575037461802E-17</c:v>
                </c:pt>
                <c:pt idx="81">
                  <c:v>1.2691163976053502E-14</c:v>
                </c:pt>
                <c:pt idx="82">
                  <c:v>1.0575969980044499E-15</c:v>
                </c:pt>
                <c:pt idx="83">
                  <c:v>1.98299437125835E-16</c:v>
                </c:pt>
                <c:pt idx="84">
                  <c:v>4.5688190313792496E-13</c:v>
                </c:pt>
                <c:pt idx="85">
                  <c:v>7.1387797365300711E-15</c:v>
                </c:pt>
                <c:pt idx="86">
                  <c:v>1.2335811384724E-11</c:v>
                </c:pt>
                <c:pt idx="87">
                  <c:v>5.0764655904213799E-14</c:v>
                </c:pt>
                <c:pt idx="88">
                  <c:v>2.5699607051508303E-13</c:v>
                </c:pt>
                <c:pt idx="89">
                  <c:v>6.6099812375278405E-17</c:v>
                </c:pt>
                <c:pt idx="90">
                  <c:v>3.85494105772624E-13</c:v>
                </c:pt>
                <c:pt idx="91">
                  <c:v>2.1785826832672298E-19</c:v>
                </c:pt>
                <c:pt idx="92">
                  <c:v>7.9319774850334091E-16</c:v>
                </c:pt>
                <c:pt idx="93">
                  <c:v>3.2489379778696896E-12</c:v>
                </c:pt>
                <c:pt idx="94">
                  <c:v>3.2895497025930596E-11</c:v>
                </c:pt>
                <c:pt idx="95">
                  <c:v>4.3860662701240799E-11</c:v>
                </c:pt>
                <c:pt idx="96">
                  <c:v>3.1727909940133605E-15</c:v>
                </c:pt>
                <c:pt idx="97">
                  <c:v>1.3706457094137701E-12</c:v>
                </c:pt>
                <c:pt idx="98">
                  <c:v>4.0611724723371101E-14</c:v>
                </c:pt>
                <c:pt idx="99">
                  <c:v>1.6447748512965298E-11</c:v>
                </c:pt>
                <c:pt idx="100">
                  <c:v>3.1727909940133605E-15</c:v>
                </c:pt>
                <c:pt idx="101">
                  <c:v>4.8186763221577999E-14</c:v>
                </c:pt>
                <c:pt idx="102">
                  <c:v>1.0279842820603299E-12</c:v>
                </c:pt>
                <c:pt idx="103">
                  <c:v>5.1399214103016496E-13</c:v>
                </c:pt>
                <c:pt idx="104">
                  <c:v>1.1897966227550101E-15</c:v>
                </c:pt>
                <c:pt idx="105">
                  <c:v>2.7412914188275499E-12</c:v>
                </c:pt>
                <c:pt idx="106">
                  <c:v>1.31581988103722E-10</c:v>
                </c:pt>
                <c:pt idx="107">
                  <c:v>4.5688190313792496E-13</c:v>
                </c:pt>
                <c:pt idx="108">
                  <c:v>1.4620220900413599E-11</c:v>
                </c:pt>
                <c:pt idx="109">
                  <c:v>6.5790994051861089E-11</c:v>
                </c:pt>
                <c:pt idx="110">
                  <c:v>5.2632795241488902E-10</c:v>
                </c:pt>
                <c:pt idx="111">
                  <c:v>1.8275276125516998E-12</c:v>
                </c:pt>
                <c:pt idx="112">
                  <c:v>9.5183729820400901E-15</c:v>
                </c:pt>
                <c:pt idx="113">
                  <c:v>1.0279842820603299E-12</c:v>
                </c:pt>
                <c:pt idx="114">
                  <c:v>9.5183729820400901E-15</c:v>
                </c:pt>
                <c:pt idx="115">
                  <c:v>1.2995751911478699E-11</c:v>
                </c:pt>
                <c:pt idx="116">
                  <c:v>2.4367034834022598E-12</c:v>
                </c:pt>
                <c:pt idx="117">
                  <c:v>5.3540848023975498E-15</c:v>
                </c:pt>
                <c:pt idx="118">
                  <c:v>4.1119371282413197E-12</c:v>
                </c:pt>
                <c:pt idx="119">
                  <c:v>1.4277559473060098E-14</c:v>
                </c:pt>
                <c:pt idx="120">
                  <c:v>8.5665356838360797E-14</c:v>
                </c:pt>
                <c:pt idx="121">
                  <c:v>1.6062254407192699E-14</c:v>
                </c:pt>
                <c:pt idx="122">
                  <c:v>4.5688190313792496E-13</c:v>
                </c:pt>
                <c:pt idx="123">
                  <c:v>3.1727909940133605E-15</c:v>
                </c:pt>
                <c:pt idx="124">
                  <c:v>3.5693898682650403E-15</c:v>
                </c:pt>
                <c:pt idx="125">
                  <c:v>5.3540848023975498E-15</c:v>
                </c:pt>
                <c:pt idx="126">
                  <c:v>1.6062254407192699E-14</c:v>
                </c:pt>
                <c:pt idx="127">
                  <c:v>1.0279842820603299E-12</c:v>
                </c:pt>
                <c:pt idx="128">
                  <c:v>1.4872457784437601E-16</c:v>
                </c:pt>
                <c:pt idx="129">
                  <c:v>9.91497185629177E-17</c:v>
                </c:pt>
                <c:pt idx="130">
                  <c:v>1.71330713676722E-13</c:v>
                </c:pt>
                <c:pt idx="131">
                  <c:v>3.4266142735344304E-13</c:v>
                </c:pt>
                <c:pt idx="132">
                  <c:v>5.8480883601654291E-11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8752"/>
        <c:axId val="83592704"/>
      </c:scatterChart>
      <c:valAx>
        <c:axId val="690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92704"/>
        <c:crosses val="autoZero"/>
        <c:crossBetween val="midCat"/>
      </c:valAx>
      <c:valAx>
        <c:axId val="835927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  <a:r>
                  <a:rPr lang="pl-PL"/>
                  <a:t>/∑(ns(tj))!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01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Entropia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entropia</c:v>
          </c:tx>
          <c:xVal>
            <c:numRef>
              <c:f>Arkusz1!$B$3:$B$135</c:f>
              <c:numCache>
                <c:formatCode>General</c:formatCode>
                <c:ptCount val="133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1.5333333333333332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2.0666666666666664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2.5666666666666664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3.0666666666666664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3.5666666666666664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3.6999999999999997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4.1333333333333329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</c:numCache>
            </c:numRef>
          </c:xVal>
          <c:yVal>
            <c:numRef>
              <c:f>Arkusz1!$D$3:$D$135</c:f>
              <c:numCache>
                <c:formatCode>General</c:formatCode>
                <c:ptCount val="133"/>
                <c:pt idx="0">
                  <c:v>-336.99507061591737</c:v>
                </c:pt>
                <c:pt idx="1">
                  <c:v>-240.91065101924048</c:v>
                </c:pt>
                <c:pt idx="2">
                  <c:v>-215.08736632706311</c:v>
                </c:pt>
                <c:pt idx="3">
                  <c:v>-186.94223436562379</c:v>
                </c:pt>
                <c:pt idx="4">
                  <c:v>-163.98560490472528</c:v>
                </c:pt>
                <c:pt idx="5">
                  <c:v>-153.563552156329</c:v>
                </c:pt>
                <c:pt idx="6">
                  <c:v>-146.73744086638737</c:v>
                </c:pt>
                <c:pt idx="7">
                  <c:v>-127.68154040429825</c:v>
                </c:pt>
                <c:pt idx="8">
                  <c:v>-116.22541388837141</c:v>
                </c:pt>
                <c:pt idx="9">
                  <c:v>-95.794513071781168</c:v>
                </c:pt>
                <c:pt idx="10">
                  <c:v>-90.471350665236017</c:v>
                </c:pt>
                <c:pt idx="11">
                  <c:v>-75.392011729712607</c:v>
                </c:pt>
                <c:pt idx="12">
                  <c:v>-75.392011729712607</c:v>
                </c:pt>
                <c:pt idx="13">
                  <c:v>-72.619423007472832</c:v>
                </c:pt>
                <c:pt idx="14">
                  <c:v>-69.729051249576671</c:v>
                </c:pt>
                <c:pt idx="15">
                  <c:v>-61.868866192104498</c:v>
                </c:pt>
                <c:pt idx="16">
                  <c:v>-47.48267443714105</c:v>
                </c:pt>
                <c:pt idx="17">
                  <c:v>-51.066193375597159</c:v>
                </c:pt>
                <c:pt idx="18">
                  <c:v>-46.501845184129323</c:v>
                </c:pt>
                <c:pt idx="19">
                  <c:v>-49.732015015616284</c:v>
                </c:pt>
                <c:pt idx="20">
                  <c:v>-46.789527256581103</c:v>
                </c:pt>
                <c:pt idx="21">
                  <c:v>-42.225179065113267</c:v>
                </c:pt>
                <c:pt idx="22">
                  <c:v>-36.849900657429103</c:v>
                </c:pt>
                <c:pt idx="23">
                  <c:v>-35.751288368760996</c:v>
                </c:pt>
                <c:pt idx="24">
                  <c:v>-40.838884703993379</c:v>
                </c:pt>
                <c:pt idx="25">
                  <c:v>-32.167769430304887</c:v>
                </c:pt>
                <c:pt idx="26">
                  <c:v>-39.910171452120665</c:v>
                </c:pt>
                <c:pt idx="27">
                  <c:v>-44.186837571136721</c:v>
                </c:pt>
                <c:pt idx="28">
                  <c:v>-31.186940177293156</c:v>
                </c:pt>
                <c:pt idx="29">
                  <c:v>-28.871932564300554</c:v>
                </c:pt>
                <c:pt idx="30">
                  <c:v>-19.285655072117702</c:v>
                </c:pt>
                <c:pt idx="31">
                  <c:v>-22.463708902465648</c:v>
                </c:pt>
                <c:pt idx="32">
                  <c:v>-24.543150444145486</c:v>
                </c:pt>
                <c:pt idx="33">
                  <c:v>-39.217024271560717</c:v>
                </c:pt>
                <c:pt idx="34">
                  <c:v>-32.573234538413047</c:v>
                </c:pt>
                <c:pt idx="35">
                  <c:v>-23.732220227929158</c:v>
                </c:pt>
                <c:pt idx="36">
                  <c:v>-25.523979697157213</c:v>
                </c:pt>
                <c:pt idx="37">
                  <c:v>-20.959631505689373</c:v>
                </c:pt>
                <c:pt idx="38">
                  <c:v>-28.819816563161542</c:v>
                </c:pt>
                <c:pt idx="39">
                  <c:v>-28.008886346945211</c:v>
                </c:pt>
                <c:pt idx="40">
                  <c:v>-25.641762732813596</c:v>
                </c:pt>
                <c:pt idx="41">
                  <c:v>-23.562321191133758</c:v>
                </c:pt>
                <c:pt idx="42">
                  <c:v>-26.217126877717156</c:v>
                </c:pt>
                <c:pt idx="43">
                  <c:v>-31.474622249744939</c:v>
                </c:pt>
                <c:pt idx="44">
                  <c:v>-30.899258104841376</c:v>
                </c:pt>
                <c:pt idx="45">
                  <c:v>-38.289439533067807</c:v>
                </c:pt>
                <c:pt idx="46">
                  <c:v>-28.819816563161542</c:v>
                </c:pt>
                <c:pt idx="47">
                  <c:v>-34.364994007641101</c:v>
                </c:pt>
                <c:pt idx="48">
                  <c:v>-39.217024271560717</c:v>
                </c:pt>
                <c:pt idx="49">
                  <c:v>-33.841745863876554</c:v>
                </c:pt>
                <c:pt idx="50">
                  <c:v>-36.562218584977323</c:v>
                </c:pt>
                <c:pt idx="51">
                  <c:v>-31.880087357853107</c:v>
                </c:pt>
                <c:pt idx="52">
                  <c:v>-24.255468371693702</c:v>
                </c:pt>
                <c:pt idx="53">
                  <c:v>-32.691017574069434</c:v>
                </c:pt>
                <c:pt idx="54">
                  <c:v>-30.206110924281429</c:v>
                </c:pt>
                <c:pt idx="55">
                  <c:v>-24.543150444145486</c:v>
                </c:pt>
                <c:pt idx="56">
                  <c:v>-31.186940177293156</c:v>
                </c:pt>
                <c:pt idx="57">
                  <c:v>-29.918428851829646</c:v>
                </c:pt>
                <c:pt idx="58">
                  <c:v>-29.800645816173269</c:v>
                </c:pt>
                <c:pt idx="59">
                  <c:v>-39.910171452120665</c:v>
                </c:pt>
                <c:pt idx="60">
                  <c:v>-31.186940177293156</c:v>
                </c:pt>
                <c:pt idx="61">
                  <c:v>-27.891103311288827</c:v>
                </c:pt>
                <c:pt idx="62">
                  <c:v>-30.493792996733212</c:v>
                </c:pt>
                <c:pt idx="63">
                  <c:v>-27.315739166385267</c:v>
                </c:pt>
                <c:pt idx="64">
                  <c:v>-21.65277868624932</c:v>
                </c:pt>
                <c:pt idx="65">
                  <c:v>-28.819816563161542</c:v>
                </c:pt>
                <c:pt idx="66">
                  <c:v>-26.910274058277103</c:v>
                </c:pt>
                <c:pt idx="67">
                  <c:v>-25.641762732813596</c:v>
                </c:pt>
                <c:pt idx="68">
                  <c:v>-29.682862780516885</c:v>
                </c:pt>
                <c:pt idx="69">
                  <c:v>-33.671846827081161</c:v>
                </c:pt>
                <c:pt idx="70">
                  <c:v>-29.918428851829646</c:v>
                </c:pt>
                <c:pt idx="71">
                  <c:v>-32.573234538413047</c:v>
                </c:pt>
                <c:pt idx="72">
                  <c:v>-28.702033527505158</c:v>
                </c:pt>
                <c:pt idx="73">
                  <c:v>-29.918428851829646</c:v>
                </c:pt>
                <c:pt idx="74">
                  <c:v>-38.577121605519586</c:v>
                </c:pt>
                <c:pt idx="75">
                  <c:v>-26.910274058277103</c:v>
                </c:pt>
                <c:pt idx="76">
                  <c:v>-27.603421238837047</c:v>
                </c:pt>
                <c:pt idx="77">
                  <c:v>-31.762304322196716</c:v>
                </c:pt>
                <c:pt idx="78">
                  <c:v>-26.62259198582532</c:v>
                </c:pt>
                <c:pt idx="79">
                  <c:v>-35.345823260652828</c:v>
                </c:pt>
                <c:pt idx="80">
                  <c:v>-37.019799694224503</c:v>
                </c:pt>
                <c:pt idx="81">
                  <c:v>-31.997870393509483</c:v>
                </c:pt>
                <c:pt idx="82">
                  <c:v>-34.482777043297489</c:v>
                </c:pt>
                <c:pt idx="83">
                  <c:v>-36.156753476869156</c:v>
                </c:pt>
                <c:pt idx="84">
                  <c:v>-28.414351455053374</c:v>
                </c:pt>
                <c:pt idx="85">
                  <c:v>-32.573234538413047</c:v>
                </c:pt>
                <c:pt idx="86">
                  <c:v>-25.118514589049042</c:v>
                </c:pt>
                <c:pt idx="87">
                  <c:v>-30.611576032389596</c:v>
                </c:pt>
                <c:pt idx="88">
                  <c:v>-28.989715599956934</c:v>
                </c:pt>
                <c:pt idx="89">
                  <c:v>-37.25536576553727</c:v>
                </c:pt>
                <c:pt idx="90">
                  <c:v>-28.584250491848774</c:v>
                </c:pt>
                <c:pt idx="91">
                  <c:v>-42.970442246812226</c:v>
                </c:pt>
                <c:pt idx="92">
                  <c:v>-34.770459115749269</c:v>
                </c:pt>
                <c:pt idx="93">
                  <c:v>-26.45269294902992</c:v>
                </c:pt>
                <c:pt idx="94">
                  <c:v>-24.137685336037318</c:v>
                </c:pt>
                <c:pt idx="95">
                  <c:v>-23.850003263585538</c:v>
                </c:pt>
                <c:pt idx="96">
                  <c:v>-33.384164754629374</c:v>
                </c:pt>
                <c:pt idx="97">
                  <c:v>-27.315739166385267</c:v>
                </c:pt>
                <c:pt idx="98">
                  <c:v>-30.834719583703805</c:v>
                </c:pt>
                <c:pt idx="99">
                  <c:v>-24.830832516597265</c:v>
                </c:pt>
                <c:pt idx="100">
                  <c:v>-33.384164754629374</c:v>
                </c:pt>
                <c:pt idx="101">
                  <c:v>-30.663692033528609</c:v>
                </c:pt>
                <c:pt idx="102">
                  <c:v>-27.603421238837047</c:v>
                </c:pt>
                <c:pt idx="103">
                  <c:v>-28.296568419396994</c:v>
                </c:pt>
                <c:pt idx="104">
                  <c:v>-34.364994007641101</c:v>
                </c:pt>
                <c:pt idx="105">
                  <c:v>-26.62259198582532</c:v>
                </c:pt>
                <c:pt idx="106">
                  <c:v>-22.751390974917431</c:v>
                </c:pt>
                <c:pt idx="107">
                  <c:v>-28.414351455053374</c:v>
                </c:pt>
                <c:pt idx="108">
                  <c:v>-24.948615552253649</c:v>
                </c:pt>
                <c:pt idx="109">
                  <c:v>-23.444538155477375</c:v>
                </c:pt>
                <c:pt idx="110">
                  <c:v>-21.36509661379754</c:v>
                </c:pt>
                <c:pt idx="111">
                  <c:v>-27.028057093933484</c:v>
                </c:pt>
                <c:pt idx="112">
                  <c:v>-32.285552465961267</c:v>
                </c:pt>
                <c:pt idx="113">
                  <c:v>-27.603421238837047</c:v>
                </c:pt>
                <c:pt idx="114">
                  <c:v>-32.285552465961267</c:v>
                </c:pt>
                <c:pt idx="115">
                  <c:v>-25.066398587910037</c:v>
                </c:pt>
                <c:pt idx="116">
                  <c:v>-26.740375021481707</c:v>
                </c:pt>
                <c:pt idx="117">
                  <c:v>-32.860916610864827</c:v>
                </c:pt>
                <c:pt idx="118">
                  <c:v>-26.217126877717156</c:v>
                </c:pt>
                <c:pt idx="119">
                  <c:v>-31.880087357853107</c:v>
                </c:pt>
                <c:pt idx="120">
                  <c:v>-30.088327888625049</c:v>
                </c:pt>
                <c:pt idx="121">
                  <c:v>-31.762304322196716</c:v>
                </c:pt>
                <c:pt idx="122">
                  <c:v>-28.414351455053374</c:v>
                </c:pt>
                <c:pt idx="123">
                  <c:v>-33.384164754629374</c:v>
                </c:pt>
                <c:pt idx="124">
                  <c:v>-33.266381718972994</c:v>
                </c:pt>
                <c:pt idx="125">
                  <c:v>-32.860916610864827</c:v>
                </c:pt>
                <c:pt idx="126">
                  <c:v>-31.762304322196716</c:v>
                </c:pt>
                <c:pt idx="127">
                  <c:v>-27.603421238837047</c:v>
                </c:pt>
                <c:pt idx="128">
                  <c:v>-36.444435549320943</c:v>
                </c:pt>
                <c:pt idx="129">
                  <c:v>-36.849900657429103</c:v>
                </c:pt>
                <c:pt idx="130">
                  <c:v>-29.395180708065102</c:v>
                </c:pt>
                <c:pt idx="131">
                  <c:v>-28.702033527505158</c:v>
                </c:pt>
                <c:pt idx="132">
                  <c:v>-23.562321191133758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0928"/>
        <c:axId val="95102464"/>
      </c:scatterChart>
      <c:valAx>
        <c:axId val="951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102464"/>
        <c:crosses val="autoZero"/>
        <c:crossBetween val="midCat"/>
      </c:valAx>
      <c:valAx>
        <c:axId val="951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ln(</a:t>
                </a:r>
                <a:r>
                  <a:rPr lang="en-US" sz="1000" b="1" i="0" baseline="0">
                    <a:effectLst/>
                  </a:rPr>
                  <a:t>1</a:t>
                </a:r>
                <a:r>
                  <a:rPr lang="pl-PL" sz="1000" b="1" i="0" baseline="0">
                    <a:effectLst/>
                  </a:rPr>
                  <a:t>/∑(ns(tj))!</a:t>
                </a:r>
                <a:r>
                  <a:rPr lang="pl-PL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10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</xdr:row>
      <xdr:rowOff>19050</xdr:rowOff>
    </xdr:from>
    <xdr:to>
      <xdr:col>15</xdr:col>
      <xdr:colOff>259080</xdr:colOff>
      <xdr:row>24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26</xdr:row>
      <xdr:rowOff>83820</xdr:rowOff>
    </xdr:from>
    <xdr:to>
      <xdr:col>15</xdr:col>
      <xdr:colOff>365760</xdr:colOff>
      <xdr:row>48</xdr:row>
      <xdr:rowOff>80010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5"/>
  <sheetViews>
    <sheetView tabSelected="1" workbookViewId="0">
      <selection activeCell="S35" sqref="S35"/>
    </sheetView>
  </sheetViews>
  <sheetFormatPr defaultRowHeight="14.4" x14ac:dyDescent="0.3"/>
  <cols>
    <col min="3" max="3" width="12.88671875" customWidth="1"/>
  </cols>
  <sheetData>
    <row r="3" spans="1:4" x14ac:dyDescent="0.3">
      <c r="A3">
        <v>0</v>
      </c>
      <c r="B3">
        <f>PRODUCT(A3,1/30)</f>
        <v>0</v>
      </c>
      <c r="C3">
        <f>4.41469193271698*10^-147</f>
        <v>4.4146919327169792E-147</v>
      </c>
      <c r="D3">
        <f>LN(C3)</f>
        <v>-336.99507061591737</v>
      </c>
    </row>
    <row r="4" spans="1:4" x14ac:dyDescent="0.3">
      <c r="A4">
        <v>1</v>
      </c>
      <c r="B4">
        <f t="shared" ref="B4:B67" si="0">PRODUCT(A4,1/30)</f>
        <v>3.3333333333333333E-2</v>
      </c>
      <c r="C4">
        <f>2.36501353538409*10^-105</f>
        <v>2.36501353538409E-105</v>
      </c>
      <c r="D4">
        <f t="shared" ref="D4:D67" si="1">LN(C4)</f>
        <v>-240.91065101924048</v>
      </c>
    </row>
    <row r="5" spans="1:4" x14ac:dyDescent="0.3">
      <c r="A5">
        <v>2</v>
      </c>
      <c r="B5">
        <f t="shared" si="0"/>
        <v>6.6666666666666666E-2</v>
      </c>
      <c r="C5">
        <f>3.87921345141376*10^-94</f>
        <v>3.8792134514137599E-94</v>
      </c>
      <c r="D5">
        <f t="shared" si="1"/>
        <v>-215.08736632706311</v>
      </c>
    </row>
    <row r="6" spans="1:4" x14ac:dyDescent="0.3">
      <c r="A6">
        <v>3</v>
      </c>
      <c r="B6">
        <f t="shared" si="0"/>
        <v>0.1</v>
      </c>
      <c r="C6">
        <f>6.48663080716351*10^-82</f>
        <v>6.4866308071635106E-82</v>
      </c>
      <c r="D6">
        <f t="shared" si="1"/>
        <v>-186.94223436562379</v>
      </c>
    </row>
    <row r="7" spans="1:4" x14ac:dyDescent="0.3">
      <c r="A7">
        <v>4</v>
      </c>
      <c r="B7">
        <f t="shared" si="0"/>
        <v>0.13333333333333333</v>
      </c>
      <c r="C7">
        <f>6.05280493878042*10^-72</f>
        <v>6.05280493878042E-72</v>
      </c>
      <c r="D7">
        <f t="shared" si="1"/>
        <v>-163.98560490472528</v>
      </c>
    </row>
    <row r="8" spans="1:4" x14ac:dyDescent="0.3">
      <c r="A8">
        <v>5</v>
      </c>
      <c r="B8">
        <f t="shared" si="0"/>
        <v>0.16666666666666666</v>
      </c>
      <c r="C8">
        <f>2.03327760401092*10^-67</f>
        <v>2.0332776040109197E-67</v>
      </c>
      <c r="D8">
        <f t="shared" si="1"/>
        <v>-153.563552156329</v>
      </c>
    </row>
    <row r="9" spans="1:4" x14ac:dyDescent="0.3">
      <c r="A9">
        <v>6</v>
      </c>
      <c r="B9">
        <f t="shared" si="0"/>
        <v>0.2</v>
      </c>
      <c r="C9">
        <f>1.87386863985646*10^-64</f>
        <v>1.87386863985646E-64</v>
      </c>
      <c r="D9">
        <f t="shared" si="1"/>
        <v>-146.73744086638737</v>
      </c>
    </row>
    <row r="10" spans="1:4" x14ac:dyDescent="0.3">
      <c r="A10">
        <v>7</v>
      </c>
      <c r="B10">
        <f t="shared" si="0"/>
        <v>0.23333333333333334</v>
      </c>
      <c r="C10">
        <f>3.53680862923104*10^-56</f>
        <v>3.5368086292310395E-56</v>
      </c>
      <c r="D10">
        <f t="shared" si="1"/>
        <v>-127.68154040429825</v>
      </c>
    </row>
    <row r="11" spans="1:4" x14ac:dyDescent="0.3">
      <c r="A11">
        <v>8</v>
      </c>
      <c r="B11">
        <f t="shared" si="0"/>
        <v>0.26666666666666666</v>
      </c>
      <c r="C11">
        <f>3.34152020395942*10^-51</f>
        <v>3.3415202039594199E-51</v>
      </c>
      <c r="D11">
        <f t="shared" si="1"/>
        <v>-116.22541388837141</v>
      </c>
    </row>
    <row r="12" spans="1:4" x14ac:dyDescent="0.3">
      <c r="A12">
        <v>9</v>
      </c>
      <c r="B12">
        <f t="shared" si="0"/>
        <v>0.3</v>
      </c>
      <c r="C12">
        <f>2.49443146617489*10^-42</f>
        <v>2.4944314661748896E-42</v>
      </c>
      <c r="D12">
        <f t="shared" si="1"/>
        <v>-95.794513071781168</v>
      </c>
    </row>
    <row r="13" spans="1:4" x14ac:dyDescent="0.3">
      <c r="A13">
        <v>10</v>
      </c>
      <c r="B13">
        <f t="shared" si="0"/>
        <v>0.33333333333333331</v>
      </c>
      <c r="C13">
        <f>5.1143640154917*10^-40</f>
        <v>5.1143640154916995E-40</v>
      </c>
      <c r="D13">
        <f t="shared" si="1"/>
        <v>-90.471350665236017</v>
      </c>
    </row>
    <row r="14" spans="1:4" x14ac:dyDescent="0.3">
      <c r="A14">
        <v>11</v>
      </c>
      <c r="B14">
        <f t="shared" si="0"/>
        <v>0.36666666666666664</v>
      </c>
      <c r="C14">
        <f>1.80994478464403*10^-33</f>
        <v>1.8099447846440301E-33</v>
      </c>
      <c r="D14">
        <f t="shared" si="1"/>
        <v>-75.392011729712607</v>
      </c>
    </row>
    <row r="15" spans="1:4" x14ac:dyDescent="0.3">
      <c r="A15">
        <v>12</v>
      </c>
      <c r="B15">
        <f t="shared" si="0"/>
        <v>0.4</v>
      </c>
      <c r="C15">
        <f>1.80994478464403*10^-33</f>
        <v>1.8099447846440301E-33</v>
      </c>
      <c r="D15">
        <f t="shared" si="1"/>
        <v>-75.392011729712607</v>
      </c>
    </row>
    <row r="16" spans="1:4" x14ac:dyDescent="0.3">
      <c r="A16">
        <v>13</v>
      </c>
      <c r="B16">
        <f t="shared" si="0"/>
        <v>0.43333333333333335</v>
      </c>
      <c r="C16">
        <f>2.89591165543044*10^-32</f>
        <v>2.89591165543044E-32</v>
      </c>
      <c r="D16">
        <f t="shared" si="1"/>
        <v>-72.619423007472832</v>
      </c>
    </row>
    <row r="17" spans="1:4" x14ac:dyDescent="0.3">
      <c r="A17">
        <v>14</v>
      </c>
      <c r="B17">
        <f t="shared" si="0"/>
        <v>0.46666666666666667</v>
      </c>
      <c r="C17">
        <f>5.2126409797748*10^-31</f>
        <v>5.212640979774801E-31</v>
      </c>
      <c r="D17">
        <f t="shared" si="1"/>
        <v>-69.729051249576671</v>
      </c>
    </row>
    <row r="18" spans="1:4" x14ac:dyDescent="0.3">
      <c r="A18">
        <v>15</v>
      </c>
      <c r="B18">
        <f t="shared" si="0"/>
        <v>0.5</v>
      </c>
      <c r="C18">
        <f>1.35111654195763*10^-27</f>
        <v>1.3511165419576302E-27</v>
      </c>
      <c r="D18">
        <f t="shared" si="1"/>
        <v>-61.868866192104498</v>
      </c>
    </row>
    <row r="19" spans="1:4" x14ac:dyDescent="0.3">
      <c r="A19">
        <v>16</v>
      </c>
      <c r="B19">
        <f t="shared" si="0"/>
        <v>0.53333333333333333</v>
      </c>
      <c r="C19">
        <f>2.39076288973085*10^-21</f>
        <v>2.3907628897308496E-21</v>
      </c>
      <c r="D19">
        <f t="shared" si="1"/>
        <v>-47.48267443714105</v>
      </c>
    </row>
    <row r="20" spans="1:4" x14ac:dyDescent="0.3">
      <c r="A20">
        <v>17</v>
      </c>
      <c r="B20">
        <f t="shared" si="0"/>
        <v>0.56666666666666665</v>
      </c>
      <c r="C20">
        <f>6.64100802703013*10^-23</f>
        <v>6.6410080270301314E-23</v>
      </c>
      <c r="D20">
        <f t="shared" si="1"/>
        <v>-51.066193375597159</v>
      </c>
    </row>
    <row r="21" spans="1:4" x14ac:dyDescent="0.3">
      <c r="A21">
        <v>18</v>
      </c>
      <c r="B21">
        <f t="shared" si="0"/>
        <v>0.6</v>
      </c>
      <c r="C21">
        <f>6.37536770594892*10^-21</f>
        <v>6.3753677059489201E-21</v>
      </c>
      <c r="D21">
        <f t="shared" si="1"/>
        <v>-46.501845184129323</v>
      </c>
    </row>
    <row r="22" spans="1:4" x14ac:dyDescent="0.3">
      <c r="A22">
        <v>19</v>
      </c>
      <c r="B22">
        <f t="shared" si="0"/>
        <v>0.6333333333333333</v>
      </c>
      <c r="C22">
        <f>2.521507735263*10^-22</f>
        <v>2.5215077352630002E-22</v>
      </c>
      <c r="D22">
        <f t="shared" si="1"/>
        <v>-49.732015015616284</v>
      </c>
    </row>
    <row r="23" spans="1:4" x14ac:dyDescent="0.3">
      <c r="A23">
        <v>20</v>
      </c>
      <c r="B23">
        <f t="shared" si="0"/>
        <v>0.66666666666666663</v>
      </c>
      <c r="C23">
        <f>4.78152577946169*10^-21</f>
        <v>4.7815257794616894E-21</v>
      </c>
      <c r="D23">
        <f t="shared" si="1"/>
        <v>-46.789527256581103</v>
      </c>
    </row>
    <row r="24" spans="1:4" x14ac:dyDescent="0.3">
      <c r="A24">
        <v>21</v>
      </c>
      <c r="B24">
        <f t="shared" si="0"/>
        <v>0.7</v>
      </c>
      <c r="C24">
        <f>4.59026474828322*10^-19</f>
        <v>4.5902647482832201E-19</v>
      </c>
      <c r="D24">
        <f t="shared" si="1"/>
        <v>-42.225179065113267</v>
      </c>
    </row>
    <row r="25" spans="1:4" x14ac:dyDescent="0.3">
      <c r="A25">
        <v>22</v>
      </c>
      <c r="B25">
        <f t="shared" si="0"/>
        <v>0.73333333333333328</v>
      </c>
      <c r="C25">
        <f>9.91497185629177*10^-17</f>
        <v>9.91497185629177E-17</v>
      </c>
      <c r="D25">
        <f t="shared" si="1"/>
        <v>-36.849900657429103</v>
      </c>
    </row>
    <row r="26" spans="1:4" x14ac:dyDescent="0.3">
      <c r="A26">
        <v>23</v>
      </c>
      <c r="B26">
        <f t="shared" si="0"/>
        <v>0.76666666666666661</v>
      </c>
      <c r="C26">
        <f>2.97449155688753*10^-16</f>
        <v>2.9744915568875296E-16</v>
      </c>
      <c r="D26">
        <f t="shared" si="1"/>
        <v>-35.751288368760996</v>
      </c>
    </row>
    <row r="27" spans="1:4" x14ac:dyDescent="0.3">
      <c r="A27">
        <v>24</v>
      </c>
      <c r="B27">
        <f t="shared" si="0"/>
        <v>0.8</v>
      </c>
      <c r="C27">
        <f>1.83610589931329*10^-18</f>
        <v>1.83610589931329E-18</v>
      </c>
      <c r="D27">
        <f t="shared" si="1"/>
        <v>-40.838884703993379</v>
      </c>
    </row>
    <row r="28" spans="1:4" x14ac:dyDescent="0.3">
      <c r="A28">
        <v>25</v>
      </c>
      <c r="B28">
        <f t="shared" si="0"/>
        <v>0.83333333333333337</v>
      </c>
      <c r="C28">
        <f>1.07081696047951*10^-14</f>
        <v>1.07081696047951E-14</v>
      </c>
      <c r="D28">
        <f t="shared" si="1"/>
        <v>-32.167769430304887</v>
      </c>
    </row>
    <row r="29" spans="1:4" x14ac:dyDescent="0.3">
      <c r="A29">
        <v>26</v>
      </c>
      <c r="B29">
        <f t="shared" si="0"/>
        <v>0.8666666666666667</v>
      </c>
      <c r="C29">
        <f>4.64764305763677*10^-18</f>
        <v>4.6476430576367704E-18</v>
      </c>
      <c r="D29">
        <f t="shared" si="1"/>
        <v>-39.910171452120665</v>
      </c>
    </row>
    <row r="30" spans="1:4" x14ac:dyDescent="0.3">
      <c r="A30">
        <v>27</v>
      </c>
      <c r="B30">
        <f t="shared" si="0"/>
        <v>0.9</v>
      </c>
      <c r="C30">
        <f>6.45505980227328*10^-20</f>
        <v>6.4550598022732793E-20</v>
      </c>
      <c r="D30">
        <f t="shared" si="1"/>
        <v>-44.186837571136721</v>
      </c>
    </row>
    <row r="31" spans="1:4" x14ac:dyDescent="0.3">
      <c r="A31">
        <v>28</v>
      </c>
      <c r="B31">
        <f t="shared" si="0"/>
        <v>0.93333333333333335</v>
      </c>
      <c r="C31">
        <f>2.85551189461203*10^-14</f>
        <v>2.8555118946120303E-14</v>
      </c>
      <c r="D31">
        <f t="shared" si="1"/>
        <v>-31.186940177293156</v>
      </c>
    </row>
    <row r="32" spans="1:4" x14ac:dyDescent="0.3">
      <c r="A32">
        <v>29</v>
      </c>
      <c r="B32">
        <f t="shared" si="0"/>
        <v>0.96666666666666667</v>
      </c>
      <c r="C32">
        <f>2.89120579329468*10^-13</f>
        <v>2.8912057932946798E-13</v>
      </c>
      <c r="D32">
        <f t="shared" si="1"/>
        <v>-28.871932564300554</v>
      </c>
    </row>
    <row r="33" spans="1:4" x14ac:dyDescent="0.3">
      <c r="A33">
        <v>30</v>
      </c>
      <c r="B33">
        <f t="shared" si="0"/>
        <v>1</v>
      </c>
      <c r="C33">
        <f>4.21062361931911*10^-9</f>
        <v>4.2106236193191097E-9</v>
      </c>
      <c r="D33">
        <f t="shared" si="1"/>
        <v>-19.285655072117702</v>
      </c>
    </row>
    <row r="34" spans="1:4" x14ac:dyDescent="0.3">
      <c r="A34">
        <v>31</v>
      </c>
      <c r="B34">
        <f t="shared" si="0"/>
        <v>1.0333333333333332</v>
      </c>
      <c r="C34">
        <f>1.75442650804963*10^-10</f>
        <v>1.7544265080496301E-10</v>
      </c>
      <c r="D34">
        <f t="shared" si="1"/>
        <v>-22.463708902465648</v>
      </c>
    </row>
    <row r="35" spans="1:4" x14ac:dyDescent="0.3">
      <c r="A35">
        <v>32</v>
      </c>
      <c r="B35">
        <f t="shared" si="0"/>
        <v>1.0666666666666667</v>
      </c>
      <c r="C35">
        <f>2.19303313506204*10^-11</f>
        <v>2.1930331350620399E-11</v>
      </c>
      <c r="D35">
        <f t="shared" si="1"/>
        <v>-24.543150444145486</v>
      </c>
    </row>
    <row r="36" spans="1:4" x14ac:dyDescent="0.3">
      <c r="A36">
        <v>33</v>
      </c>
      <c r="B36">
        <f t="shared" si="0"/>
        <v>1.1000000000000001</v>
      </c>
      <c r="C36">
        <f>9.29528611527353*10^-18</f>
        <v>9.2952861152735316E-18</v>
      </c>
      <c r="D36">
        <f t="shared" si="1"/>
        <v>-39.217024271560717</v>
      </c>
    </row>
    <row r="37" spans="1:4" x14ac:dyDescent="0.3">
      <c r="A37">
        <v>34</v>
      </c>
      <c r="B37">
        <f t="shared" si="0"/>
        <v>1.1333333333333333</v>
      </c>
      <c r="C37">
        <f>7.13877973653007*10^-15</f>
        <v>7.1387797365300711E-15</v>
      </c>
      <c r="D37">
        <f t="shared" si="1"/>
        <v>-32.573234538413047</v>
      </c>
    </row>
    <row r="38" spans="1:4" x14ac:dyDescent="0.3">
      <c r="A38">
        <v>35</v>
      </c>
      <c r="B38">
        <f t="shared" si="0"/>
        <v>1.1666666666666667</v>
      </c>
      <c r="C38">
        <f>4.93432455388958*10^-11</f>
        <v>4.9343245538895794E-11</v>
      </c>
      <c r="D38">
        <f t="shared" si="1"/>
        <v>-23.732220227929158</v>
      </c>
    </row>
    <row r="39" spans="1:4" x14ac:dyDescent="0.3">
      <c r="A39">
        <v>36</v>
      </c>
      <c r="B39">
        <f t="shared" si="0"/>
        <v>1.2</v>
      </c>
      <c r="C39">
        <f>8.22387425648264*10^-12</f>
        <v>8.2238742564826393E-12</v>
      </c>
      <c r="D39">
        <f t="shared" si="1"/>
        <v>-25.523979697157213</v>
      </c>
    </row>
    <row r="40" spans="1:4" x14ac:dyDescent="0.3">
      <c r="A40">
        <v>37</v>
      </c>
      <c r="B40">
        <f t="shared" si="0"/>
        <v>1.2333333333333334</v>
      </c>
      <c r="C40">
        <f>7.89491928622334*10^-10</f>
        <v>7.8949192862233405E-10</v>
      </c>
      <c r="D40">
        <f t="shared" si="1"/>
        <v>-20.959631505689373</v>
      </c>
    </row>
    <row r="41" spans="1:4" x14ac:dyDescent="0.3">
      <c r="A41">
        <v>38</v>
      </c>
      <c r="B41">
        <f t="shared" si="0"/>
        <v>1.2666666666666666</v>
      </c>
      <c r="C41">
        <f>3.04587935425283*10^-13</f>
        <v>3.0458793542528298E-13</v>
      </c>
      <c r="D41">
        <f t="shared" si="1"/>
        <v>-28.819816563161542</v>
      </c>
    </row>
    <row r="42" spans="1:4" x14ac:dyDescent="0.3">
      <c r="A42">
        <v>39</v>
      </c>
      <c r="B42">
        <f t="shared" si="0"/>
        <v>1.3</v>
      </c>
      <c r="C42">
        <f>6.85322854706887*10^-13</f>
        <v>6.8532285470688698E-13</v>
      </c>
      <c r="D42">
        <f t="shared" si="1"/>
        <v>-28.008886346945211</v>
      </c>
    </row>
    <row r="43" spans="1:4" x14ac:dyDescent="0.3">
      <c r="A43">
        <v>40</v>
      </c>
      <c r="B43">
        <f t="shared" si="0"/>
        <v>1.3333333333333333</v>
      </c>
      <c r="C43">
        <f>7.31011045020679*10^-12</f>
        <v>7.3101104502067896E-12</v>
      </c>
      <c r="D43">
        <f t="shared" si="1"/>
        <v>-25.641762732813596</v>
      </c>
    </row>
    <row r="44" spans="1:4" x14ac:dyDescent="0.3">
      <c r="A44">
        <v>41</v>
      </c>
      <c r="B44">
        <f t="shared" si="0"/>
        <v>1.3666666666666667</v>
      </c>
      <c r="C44">
        <f>5.84808836016543*10^-11</f>
        <v>5.8480883601654291E-11</v>
      </c>
      <c r="D44">
        <f t="shared" si="1"/>
        <v>-23.562321191133758</v>
      </c>
    </row>
    <row r="45" spans="1:4" x14ac:dyDescent="0.3">
      <c r="A45">
        <v>42</v>
      </c>
      <c r="B45">
        <f t="shared" si="0"/>
        <v>1.4</v>
      </c>
      <c r="C45">
        <f>4.11193712824132*10^-12</f>
        <v>4.1119371282413197E-12</v>
      </c>
      <c r="D45">
        <f t="shared" si="1"/>
        <v>-26.217126877717156</v>
      </c>
    </row>
    <row r="46" spans="1:4" x14ac:dyDescent="0.3">
      <c r="A46">
        <v>43</v>
      </c>
      <c r="B46">
        <f t="shared" si="0"/>
        <v>1.4333333333333333</v>
      </c>
      <c r="C46">
        <f>2.14163392095902*10^-14</f>
        <v>2.1416339209590199E-14</v>
      </c>
      <c r="D46">
        <f t="shared" si="1"/>
        <v>-31.474622249744939</v>
      </c>
    </row>
    <row r="47" spans="1:4" x14ac:dyDescent="0.3">
      <c r="A47">
        <v>44</v>
      </c>
      <c r="B47">
        <f t="shared" si="0"/>
        <v>1.4666666666666666</v>
      </c>
      <c r="C47">
        <f>3.80734919281604*10^-14</f>
        <v>3.8073491928160398E-14</v>
      </c>
      <c r="D47">
        <f t="shared" si="1"/>
        <v>-30.899258104841376</v>
      </c>
    </row>
    <row r="48" spans="1:4" x14ac:dyDescent="0.3">
      <c r="A48">
        <v>45</v>
      </c>
      <c r="B48">
        <f t="shared" si="0"/>
        <v>1.5</v>
      </c>
      <c r="C48">
        <f>2.35021555112101*10^-17</f>
        <v>2.3502155511210102E-17</v>
      </c>
      <c r="D48">
        <f t="shared" si="1"/>
        <v>-38.289439533067807</v>
      </c>
    </row>
    <row r="49" spans="1:4" x14ac:dyDescent="0.3">
      <c r="A49">
        <v>46</v>
      </c>
      <c r="B49">
        <f t="shared" si="0"/>
        <v>1.5333333333333332</v>
      </c>
      <c r="C49">
        <f>3.04587935425283*10^-13</f>
        <v>3.0458793542528298E-13</v>
      </c>
      <c r="D49">
        <f t="shared" si="1"/>
        <v>-28.819816563161542</v>
      </c>
    </row>
    <row r="50" spans="1:4" x14ac:dyDescent="0.3">
      <c r="A50">
        <v>47</v>
      </c>
      <c r="B50">
        <f t="shared" si="0"/>
        <v>1.5666666666666667</v>
      </c>
      <c r="C50">
        <f>1.18979662275501*10^-15</f>
        <v>1.1897966227550101E-15</v>
      </c>
      <c r="D50">
        <f t="shared" si="1"/>
        <v>-34.364994007641101</v>
      </c>
    </row>
    <row r="51" spans="1:4" x14ac:dyDescent="0.3">
      <c r="A51">
        <v>48</v>
      </c>
      <c r="B51">
        <f t="shared" si="0"/>
        <v>1.6</v>
      </c>
      <c r="C51">
        <f>9.29528611527353*10^-18</f>
        <v>9.2952861152735316E-18</v>
      </c>
      <c r="D51">
        <f t="shared" si="1"/>
        <v>-39.217024271560717</v>
      </c>
    </row>
    <row r="52" spans="1:4" x14ac:dyDescent="0.3">
      <c r="A52">
        <v>49</v>
      </c>
      <c r="B52">
        <f t="shared" si="0"/>
        <v>1.6333333333333333</v>
      </c>
      <c r="C52">
        <f>2.00778180089908*10^-15</f>
        <v>2.0077818008990803E-15</v>
      </c>
      <c r="D52">
        <f t="shared" si="1"/>
        <v>-33.841745863876554</v>
      </c>
    </row>
    <row r="53" spans="1:4" x14ac:dyDescent="0.3">
      <c r="A53">
        <v>50</v>
      </c>
      <c r="B53">
        <f t="shared" si="0"/>
        <v>1.6666666666666667</v>
      </c>
      <c r="C53">
        <f>1.32199624750557*10^-16</f>
        <v>1.3219962475055701E-16</v>
      </c>
      <c r="D53">
        <f t="shared" si="1"/>
        <v>-36.562218584977323</v>
      </c>
    </row>
    <row r="54" spans="1:4" x14ac:dyDescent="0.3">
      <c r="A54">
        <v>51</v>
      </c>
      <c r="B54">
        <f t="shared" si="0"/>
        <v>1.7</v>
      </c>
      <c r="C54">
        <f>1.42775594730601*10^-14</f>
        <v>1.4277559473060098E-14</v>
      </c>
      <c r="D54">
        <f t="shared" si="1"/>
        <v>-31.880087357853107</v>
      </c>
    </row>
    <row r="55" spans="1:4" x14ac:dyDescent="0.3">
      <c r="A55">
        <v>52</v>
      </c>
      <c r="B55">
        <f t="shared" si="0"/>
        <v>1.7333333333333334</v>
      </c>
      <c r="C55">
        <f>2.92404418008272*10^-11</f>
        <v>2.9240441800827197E-11</v>
      </c>
      <c r="D55">
        <f t="shared" si="1"/>
        <v>-24.255468371693702</v>
      </c>
    </row>
    <row r="56" spans="1:4" x14ac:dyDescent="0.3">
      <c r="A56">
        <v>53</v>
      </c>
      <c r="B56">
        <f t="shared" si="0"/>
        <v>1.7666666666666666</v>
      </c>
      <c r="C56">
        <f>6.34558198802673*10^-15</f>
        <v>6.3455819880267304E-15</v>
      </c>
      <c r="D56">
        <f t="shared" si="1"/>
        <v>-32.691017574069434</v>
      </c>
    </row>
    <row r="57" spans="1:4" x14ac:dyDescent="0.3">
      <c r="A57">
        <v>54</v>
      </c>
      <c r="B57">
        <f t="shared" si="0"/>
        <v>1.8</v>
      </c>
      <c r="C57">
        <f>7.61469838563208*10^-14</f>
        <v>7.6146983856320796E-14</v>
      </c>
      <c r="D57">
        <f t="shared" si="1"/>
        <v>-30.206110924281429</v>
      </c>
    </row>
    <row r="58" spans="1:4" x14ac:dyDescent="0.3">
      <c r="A58">
        <v>55</v>
      </c>
      <c r="B58">
        <f t="shared" si="0"/>
        <v>1.8333333333333333</v>
      </c>
      <c r="C58">
        <f>2.19303313506204*10^-11</f>
        <v>2.1930331350620399E-11</v>
      </c>
      <c r="D58">
        <f t="shared" si="1"/>
        <v>-24.543150444145486</v>
      </c>
    </row>
    <row r="59" spans="1:4" x14ac:dyDescent="0.3">
      <c r="A59">
        <v>56</v>
      </c>
      <c r="B59">
        <f t="shared" si="0"/>
        <v>1.8666666666666667</v>
      </c>
      <c r="C59">
        <f>2.85551189461203*10^-14</f>
        <v>2.8555118946120303E-14</v>
      </c>
      <c r="D59">
        <f t="shared" si="1"/>
        <v>-31.186940177293156</v>
      </c>
    </row>
    <row r="60" spans="1:4" x14ac:dyDescent="0.3">
      <c r="A60">
        <v>57</v>
      </c>
      <c r="B60">
        <f t="shared" si="0"/>
        <v>1.9</v>
      </c>
      <c r="C60">
        <f>1.01529311808428*10^-13</f>
        <v>1.0152931180842799E-13</v>
      </c>
      <c r="D60">
        <f t="shared" si="1"/>
        <v>-29.918428851829646</v>
      </c>
    </row>
    <row r="61" spans="1:4" x14ac:dyDescent="0.3">
      <c r="A61">
        <v>58</v>
      </c>
      <c r="B61">
        <f t="shared" si="0"/>
        <v>1.9333333333333333</v>
      </c>
      <c r="C61">
        <f>1.14220475784481*10^-13</f>
        <v>1.1422047578448101E-13</v>
      </c>
      <c r="D61">
        <f t="shared" si="1"/>
        <v>-29.800645816173269</v>
      </c>
    </row>
    <row r="62" spans="1:4" x14ac:dyDescent="0.3">
      <c r="A62">
        <v>59</v>
      </c>
      <c r="B62">
        <f t="shared" si="0"/>
        <v>1.9666666666666666</v>
      </c>
      <c r="C62">
        <f>4.64764305763677*10^-18</f>
        <v>4.6476430576367704E-18</v>
      </c>
      <c r="D62">
        <f t="shared" si="1"/>
        <v>-39.910171452120665</v>
      </c>
    </row>
    <row r="63" spans="1:4" x14ac:dyDescent="0.3">
      <c r="A63">
        <v>60</v>
      </c>
      <c r="B63">
        <f t="shared" si="0"/>
        <v>2</v>
      </c>
      <c r="C63">
        <f>2.85551189461203*10^-14</f>
        <v>2.8555118946120303E-14</v>
      </c>
      <c r="D63">
        <f t="shared" si="1"/>
        <v>-31.186940177293156</v>
      </c>
    </row>
    <row r="64" spans="1:4" x14ac:dyDescent="0.3">
      <c r="A64">
        <v>61</v>
      </c>
      <c r="B64">
        <f t="shared" si="0"/>
        <v>2.0333333333333332</v>
      </c>
      <c r="C64">
        <f>7.70988211545248*10^-13</f>
        <v>7.7098821154524799E-13</v>
      </c>
      <c r="D64">
        <f t="shared" si="1"/>
        <v>-27.891103311288827</v>
      </c>
    </row>
    <row r="65" spans="1:4" x14ac:dyDescent="0.3">
      <c r="A65">
        <v>62</v>
      </c>
      <c r="B65">
        <f t="shared" si="0"/>
        <v>2.0666666666666664</v>
      </c>
      <c r="C65">
        <f>5.71102378922406*10^-14</f>
        <v>5.7110237892240607E-14</v>
      </c>
      <c r="D65">
        <f t="shared" si="1"/>
        <v>-30.493792996733212</v>
      </c>
    </row>
    <row r="66" spans="1:4" x14ac:dyDescent="0.3">
      <c r="A66">
        <v>63</v>
      </c>
      <c r="B66">
        <f t="shared" si="0"/>
        <v>2.1</v>
      </c>
      <c r="C66">
        <f>1.37064570941377*10^-12</f>
        <v>1.3706457094137701E-12</v>
      </c>
      <c r="D66">
        <f t="shared" si="1"/>
        <v>-27.315739166385267</v>
      </c>
    </row>
    <row r="67" spans="1:4" x14ac:dyDescent="0.3">
      <c r="A67">
        <v>64</v>
      </c>
      <c r="B67">
        <f t="shared" si="0"/>
        <v>2.1333333333333333</v>
      </c>
      <c r="C67">
        <f>3.94745964311167*10^-10</f>
        <v>3.9474596431116702E-10</v>
      </c>
      <c r="D67">
        <f t="shared" si="1"/>
        <v>-21.65277868624932</v>
      </c>
    </row>
    <row r="68" spans="1:4" x14ac:dyDescent="0.3">
      <c r="A68">
        <v>65</v>
      </c>
      <c r="B68">
        <f t="shared" ref="B68:B131" si="2">PRODUCT(A68,1/30)</f>
        <v>2.1666666666666665</v>
      </c>
      <c r="C68">
        <f>3.04587935425283*10^-13</f>
        <v>3.0458793542528298E-13</v>
      </c>
      <c r="D68">
        <f t="shared" ref="D68:D131" si="3">LN(C68)</f>
        <v>-28.819816563161542</v>
      </c>
    </row>
    <row r="69" spans="1:4" x14ac:dyDescent="0.3">
      <c r="A69">
        <v>66</v>
      </c>
      <c r="B69">
        <f t="shared" si="2"/>
        <v>2.2000000000000002</v>
      </c>
      <c r="C69">
        <f>2.05596856412066*10^-12</f>
        <v>2.0559685641206598E-12</v>
      </c>
      <c r="D69">
        <f t="shared" si="3"/>
        <v>-26.910274058277103</v>
      </c>
    </row>
    <row r="70" spans="1:4" x14ac:dyDescent="0.3">
      <c r="A70">
        <v>67</v>
      </c>
      <c r="B70">
        <f t="shared" si="2"/>
        <v>2.2333333333333334</v>
      </c>
      <c r="C70">
        <f>7.31011045020679*10^-12</f>
        <v>7.3101104502067896E-12</v>
      </c>
      <c r="D70">
        <f t="shared" si="3"/>
        <v>-25.641762732813596</v>
      </c>
    </row>
    <row r="71" spans="1:4" x14ac:dyDescent="0.3">
      <c r="A71">
        <v>68</v>
      </c>
      <c r="B71">
        <f t="shared" si="2"/>
        <v>2.2666666666666666</v>
      </c>
      <c r="C71">
        <f>1.28498035257541*10^-13</f>
        <v>1.2849803525754101E-13</v>
      </c>
      <c r="D71">
        <f t="shared" si="3"/>
        <v>-29.682862780516885</v>
      </c>
    </row>
    <row r="72" spans="1:4" x14ac:dyDescent="0.3">
      <c r="A72">
        <v>69</v>
      </c>
      <c r="B72">
        <f t="shared" si="2"/>
        <v>2.2999999999999998</v>
      </c>
      <c r="C72">
        <f>2.37959324551002*10^-15</f>
        <v>2.3795932455100202E-15</v>
      </c>
      <c r="D72">
        <f t="shared" si="3"/>
        <v>-33.671846827081161</v>
      </c>
    </row>
    <row r="73" spans="1:4" x14ac:dyDescent="0.3">
      <c r="A73">
        <v>70</v>
      </c>
      <c r="B73">
        <f t="shared" si="2"/>
        <v>2.3333333333333335</v>
      </c>
      <c r="C73">
        <f>1.01529311808428*10^-13</f>
        <v>1.0152931180842799E-13</v>
      </c>
      <c r="D73">
        <f t="shared" si="3"/>
        <v>-29.918428851829646</v>
      </c>
    </row>
    <row r="74" spans="1:4" x14ac:dyDescent="0.3">
      <c r="A74">
        <v>71</v>
      </c>
      <c r="B74">
        <f t="shared" si="2"/>
        <v>2.3666666666666667</v>
      </c>
      <c r="C74">
        <f>7.13877973653007*10^-15</f>
        <v>7.1387797365300711E-15</v>
      </c>
      <c r="D74">
        <f t="shared" si="3"/>
        <v>-32.573234538413047</v>
      </c>
    </row>
    <row r="75" spans="1:4" x14ac:dyDescent="0.3">
      <c r="A75">
        <v>72</v>
      </c>
      <c r="B75">
        <f t="shared" si="2"/>
        <v>2.4</v>
      </c>
      <c r="C75">
        <f>3.42661427353443*10^-13</f>
        <v>3.4266142735344304E-13</v>
      </c>
      <c r="D75">
        <f t="shared" si="3"/>
        <v>-28.702033527505158</v>
      </c>
    </row>
    <row r="76" spans="1:4" x14ac:dyDescent="0.3">
      <c r="A76">
        <v>73</v>
      </c>
      <c r="B76">
        <f t="shared" si="2"/>
        <v>2.4333333333333331</v>
      </c>
      <c r="C76">
        <f>1.01529311808428*10^-13</f>
        <v>1.0152931180842799E-13</v>
      </c>
      <c r="D76">
        <f t="shared" si="3"/>
        <v>-29.918428851829646</v>
      </c>
    </row>
    <row r="77" spans="1:4" x14ac:dyDescent="0.3">
      <c r="A77">
        <v>74</v>
      </c>
      <c r="B77">
        <f t="shared" si="2"/>
        <v>2.4666666666666668</v>
      </c>
      <c r="C77">
        <f>1.76266166334076*10^-17</f>
        <v>1.7626616633407599E-17</v>
      </c>
      <c r="D77">
        <f t="shared" si="3"/>
        <v>-38.577121605519586</v>
      </c>
    </row>
    <row r="78" spans="1:4" x14ac:dyDescent="0.3">
      <c r="A78">
        <v>75</v>
      </c>
      <c r="B78">
        <f t="shared" si="2"/>
        <v>2.5</v>
      </c>
      <c r="C78">
        <f>2.05596856412066*10^-12</f>
        <v>2.0559685641206598E-12</v>
      </c>
      <c r="D78">
        <f t="shared" si="3"/>
        <v>-26.910274058277103</v>
      </c>
    </row>
    <row r="79" spans="1:4" x14ac:dyDescent="0.3">
      <c r="A79">
        <v>76</v>
      </c>
      <c r="B79">
        <f t="shared" si="2"/>
        <v>2.5333333333333332</v>
      </c>
      <c r="C79">
        <f>1.02798428206033*10^-12</f>
        <v>1.0279842820603299E-12</v>
      </c>
      <c r="D79">
        <f t="shared" si="3"/>
        <v>-27.603421238837047</v>
      </c>
    </row>
    <row r="80" spans="1:4" x14ac:dyDescent="0.3">
      <c r="A80">
        <v>77</v>
      </c>
      <c r="B80">
        <f t="shared" si="2"/>
        <v>2.5666666666666664</v>
      </c>
      <c r="C80">
        <f>1.60622544071927*10^-14</f>
        <v>1.6062254407192699E-14</v>
      </c>
      <c r="D80">
        <f t="shared" si="3"/>
        <v>-31.762304322196716</v>
      </c>
    </row>
    <row r="81" spans="1:4" x14ac:dyDescent="0.3">
      <c r="A81">
        <v>78</v>
      </c>
      <c r="B81">
        <f t="shared" si="2"/>
        <v>2.6</v>
      </c>
      <c r="C81">
        <f>2.74129141882755*10^-12</f>
        <v>2.7412914188275499E-12</v>
      </c>
      <c r="D81">
        <f t="shared" si="3"/>
        <v>-26.62259198582532</v>
      </c>
    </row>
    <row r="82" spans="1:4" x14ac:dyDescent="0.3">
      <c r="A82">
        <v>79</v>
      </c>
      <c r="B82">
        <f t="shared" si="2"/>
        <v>2.6333333333333333</v>
      </c>
      <c r="C82">
        <f>4.46173733533129*10^-16</f>
        <v>4.4617373353312905E-16</v>
      </c>
      <c r="D82">
        <f t="shared" si="3"/>
        <v>-35.345823260652828</v>
      </c>
    </row>
    <row r="83" spans="1:4" x14ac:dyDescent="0.3">
      <c r="A83">
        <v>80</v>
      </c>
      <c r="B83">
        <f t="shared" si="2"/>
        <v>2.6666666666666665</v>
      </c>
      <c r="C83">
        <f>8.36575750374618*10^-17</f>
        <v>8.3657575037461802E-17</v>
      </c>
      <c r="D83">
        <f t="shared" si="3"/>
        <v>-37.019799694224503</v>
      </c>
    </row>
    <row r="84" spans="1:4" x14ac:dyDescent="0.3">
      <c r="A84">
        <v>81</v>
      </c>
      <c r="B84">
        <f t="shared" si="2"/>
        <v>2.7</v>
      </c>
      <c r="C84">
        <f>1.26911639760535*10^-14</f>
        <v>1.2691163976053502E-14</v>
      </c>
      <c r="D84">
        <f t="shared" si="3"/>
        <v>-31.997870393509483</v>
      </c>
    </row>
    <row r="85" spans="1:4" x14ac:dyDescent="0.3">
      <c r="A85">
        <v>82</v>
      </c>
      <c r="B85">
        <f t="shared" si="2"/>
        <v>2.7333333333333334</v>
      </c>
      <c r="C85">
        <f>1.05759699800445*10^-15</f>
        <v>1.0575969980044499E-15</v>
      </c>
      <c r="D85">
        <f t="shared" si="3"/>
        <v>-34.482777043297489</v>
      </c>
    </row>
    <row r="86" spans="1:4" x14ac:dyDescent="0.3">
      <c r="A86">
        <v>83</v>
      </c>
      <c r="B86">
        <f t="shared" si="2"/>
        <v>2.7666666666666666</v>
      </c>
      <c r="C86">
        <f>1.98299437125835*10^-16</f>
        <v>1.98299437125835E-16</v>
      </c>
      <c r="D86">
        <f t="shared" si="3"/>
        <v>-36.156753476869156</v>
      </c>
    </row>
    <row r="87" spans="1:4" x14ac:dyDescent="0.3">
      <c r="A87">
        <v>84</v>
      </c>
      <c r="B87">
        <f t="shared" si="2"/>
        <v>2.8</v>
      </c>
      <c r="C87">
        <f>4.56881903137925*10^-13</f>
        <v>4.5688190313792496E-13</v>
      </c>
      <c r="D87">
        <f t="shared" si="3"/>
        <v>-28.414351455053374</v>
      </c>
    </row>
    <row r="88" spans="1:4" x14ac:dyDescent="0.3">
      <c r="A88">
        <v>85</v>
      </c>
      <c r="B88">
        <f t="shared" si="2"/>
        <v>2.8333333333333335</v>
      </c>
      <c r="C88">
        <f>7.13877973653007*10^-15</f>
        <v>7.1387797365300711E-15</v>
      </c>
      <c r="D88">
        <f t="shared" si="3"/>
        <v>-32.573234538413047</v>
      </c>
    </row>
    <row r="89" spans="1:4" x14ac:dyDescent="0.3">
      <c r="A89">
        <v>86</v>
      </c>
      <c r="B89">
        <f t="shared" si="2"/>
        <v>2.8666666666666667</v>
      </c>
      <c r="C89">
        <f>1.2335811384724*10^-11</f>
        <v>1.2335811384724E-11</v>
      </c>
      <c r="D89">
        <f t="shared" si="3"/>
        <v>-25.118514589049042</v>
      </c>
    </row>
    <row r="90" spans="1:4" x14ac:dyDescent="0.3">
      <c r="A90">
        <v>87</v>
      </c>
      <c r="B90">
        <f t="shared" si="2"/>
        <v>2.9</v>
      </c>
      <c r="C90">
        <f>5.07646559042138*10^-14</f>
        <v>5.0764655904213799E-14</v>
      </c>
      <c r="D90">
        <f t="shared" si="3"/>
        <v>-30.611576032389596</v>
      </c>
    </row>
    <row r="91" spans="1:4" x14ac:dyDescent="0.3">
      <c r="A91">
        <v>88</v>
      </c>
      <c r="B91">
        <f t="shared" si="2"/>
        <v>2.9333333333333331</v>
      </c>
      <c r="C91">
        <f>2.56996070515083*10^-13</f>
        <v>2.5699607051508303E-13</v>
      </c>
      <c r="D91">
        <f t="shared" si="3"/>
        <v>-28.989715599956934</v>
      </c>
    </row>
    <row r="92" spans="1:4" x14ac:dyDescent="0.3">
      <c r="A92">
        <v>89</v>
      </c>
      <c r="B92">
        <f t="shared" si="2"/>
        <v>2.9666666666666668</v>
      </c>
      <c r="C92">
        <f>6.60998123752784*10^-17</f>
        <v>6.6099812375278405E-17</v>
      </c>
      <c r="D92">
        <f t="shared" si="3"/>
        <v>-37.25536576553727</v>
      </c>
    </row>
    <row r="93" spans="1:4" x14ac:dyDescent="0.3">
      <c r="A93">
        <v>90</v>
      </c>
      <c r="B93">
        <f t="shared" si="2"/>
        <v>3</v>
      </c>
      <c r="C93">
        <f>3.85494105772624*10^-13</f>
        <v>3.85494105772624E-13</v>
      </c>
      <c r="D93">
        <f t="shared" si="3"/>
        <v>-28.584250491848774</v>
      </c>
    </row>
    <row r="94" spans="1:4" x14ac:dyDescent="0.3">
      <c r="A94">
        <v>91</v>
      </c>
      <c r="B94">
        <f t="shared" si="2"/>
        <v>3.0333333333333332</v>
      </c>
      <c r="C94">
        <f>2.17858268326723*10^-19</f>
        <v>2.1785826832672298E-19</v>
      </c>
      <c r="D94">
        <f t="shared" si="3"/>
        <v>-42.970442246812226</v>
      </c>
    </row>
    <row r="95" spans="1:4" x14ac:dyDescent="0.3">
      <c r="A95">
        <v>92</v>
      </c>
      <c r="B95">
        <f t="shared" si="2"/>
        <v>3.0666666666666664</v>
      </c>
      <c r="C95">
        <f>7.93197748503341*10^-16</f>
        <v>7.9319774850334091E-16</v>
      </c>
      <c r="D95">
        <f t="shared" si="3"/>
        <v>-34.770459115749269</v>
      </c>
    </row>
    <row r="96" spans="1:4" x14ac:dyDescent="0.3">
      <c r="A96">
        <v>93</v>
      </c>
      <c r="B96">
        <f t="shared" si="2"/>
        <v>3.1</v>
      </c>
      <c r="C96">
        <f>3.24893797786969*10^-12</f>
        <v>3.2489379778696896E-12</v>
      </c>
      <c r="D96">
        <f t="shared" si="3"/>
        <v>-26.45269294902992</v>
      </c>
    </row>
    <row r="97" spans="1:4" x14ac:dyDescent="0.3">
      <c r="A97">
        <v>94</v>
      </c>
      <c r="B97">
        <f t="shared" si="2"/>
        <v>3.1333333333333333</v>
      </c>
      <c r="C97">
        <f>3.28954970259306*10^-11</f>
        <v>3.2895497025930596E-11</v>
      </c>
      <c r="D97">
        <f t="shared" si="3"/>
        <v>-24.137685336037318</v>
      </c>
    </row>
    <row r="98" spans="1:4" x14ac:dyDescent="0.3">
      <c r="A98">
        <v>95</v>
      </c>
      <c r="B98">
        <f t="shared" si="2"/>
        <v>3.1666666666666665</v>
      </c>
      <c r="C98">
        <f>4.38606627012408*10^-11</f>
        <v>4.3860662701240799E-11</v>
      </c>
      <c r="D98">
        <f t="shared" si="3"/>
        <v>-23.850003263585538</v>
      </c>
    </row>
    <row r="99" spans="1:4" x14ac:dyDescent="0.3">
      <c r="A99">
        <v>96</v>
      </c>
      <c r="B99">
        <f t="shared" si="2"/>
        <v>3.2</v>
      </c>
      <c r="C99">
        <f>3.17279099401336*10^-15</f>
        <v>3.1727909940133605E-15</v>
      </c>
      <c r="D99">
        <f t="shared" si="3"/>
        <v>-33.384164754629374</v>
      </c>
    </row>
    <row r="100" spans="1:4" x14ac:dyDescent="0.3">
      <c r="A100">
        <v>97</v>
      </c>
      <c r="B100">
        <f t="shared" si="2"/>
        <v>3.2333333333333334</v>
      </c>
      <c r="C100">
        <f>1.37064570941377*10^-12</f>
        <v>1.3706457094137701E-12</v>
      </c>
      <c r="D100">
        <f t="shared" si="3"/>
        <v>-27.315739166385267</v>
      </c>
    </row>
    <row r="101" spans="1:4" x14ac:dyDescent="0.3">
      <c r="A101">
        <v>98</v>
      </c>
      <c r="B101">
        <f t="shared" si="2"/>
        <v>3.2666666666666666</v>
      </c>
      <c r="C101">
        <f>4.06117247233711*10^-14</f>
        <v>4.0611724723371101E-14</v>
      </c>
      <c r="D101">
        <f t="shared" si="3"/>
        <v>-30.834719583703805</v>
      </c>
    </row>
    <row r="102" spans="1:4" x14ac:dyDescent="0.3">
      <c r="A102">
        <v>99</v>
      </c>
      <c r="B102">
        <f t="shared" si="2"/>
        <v>3.3</v>
      </c>
      <c r="C102">
        <f>1.64477485129653*10^-11</f>
        <v>1.6447748512965298E-11</v>
      </c>
      <c r="D102">
        <f t="shared" si="3"/>
        <v>-24.830832516597265</v>
      </c>
    </row>
    <row r="103" spans="1:4" x14ac:dyDescent="0.3">
      <c r="A103">
        <v>100</v>
      </c>
      <c r="B103">
        <f t="shared" si="2"/>
        <v>3.3333333333333335</v>
      </c>
      <c r="C103">
        <f>3.17279099401336*10^-15</f>
        <v>3.1727909940133605E-15</v>
      </c>
      <c r="D103">
        <f t="shared" si="3"/>
        <v>-33.384164754629374</v>
      </c>
    </row>
    <row r="104" spans="1:4" x14ac:dyDescent="0.3">
      <c r="A104">
        <v>101</v>
      </c>
      <c r="B104">
        <f t="shared" si="2"/>
        <v>3.3666666666666667</v>
      </c>
      <c r="C104">
        <f>4.8186763221578*10^-14</f>
        <v>4.8186763221577999E-14</v>
      </c>
      <c r="D104">
        <f t="shared" si="3"/>
        <v>-30.663692033528609</v>
      </c>
    </row>
    <row r="105" spans="1:4" x14ac:dyDescent="0.3">
      <c r="A105">
        <v>102</v>
      </c>
      <c r="B105">
        <f t="shared" si="2"/>
        <v>3.4</v>
      </c>
      <c r="C105">
        <f>1.02798428206033*10^-12</f>
        <v>1.0279842820603299E-12</v>
      </c>
      <c r="D105">
        <f t="shared" si="3"/>
        <v>-27.603421238837047</v>
      </c>
    </row>
    <row r="106" spans="1:4" x14ac:dyDescent="0.3">
      <c r="A106">
        <v>103</v>
      </c>
      <c r="B106">
        <f t="shared" si="2"/>
        <v>3.4333333333333331</v>
      </c>
      <c r="C106">
        <f>5.13992141030165*10^-13</f>
        <v>5.1399214103016496E-13</v>
      </c>
      <c r="D106">
        <f t="shared" si="3"/>
        <v>-28.296568419396994</v>
      </c>
    </row>
    <row r="107" spans="1:4" x14ac:dyDescent="0.3">
      <c r="A107">
        <v>104</v>
      </c>
      <c r="B107">
        <f t="shared" si="2"/>
        <v>3.4666666666666668</v>
      </c>
      <c r="C107">
        <f>1.18979662275501*10^-15</f>
        <v>1.1897966227550101E-15</v>
      </c>
      <c r="D107">
        <f t="shared" si="3"/>
        <v>-34.364994007641101</v>
      </c>
    </row>
    <row r="108" spans="1:4" x14ac:dyDescent="0.3">
      <c r="A108">
        <v>105</v>
      </c>
      <c r="B108">
        <f t="shared" si="2"/>
        <v>3.5</v>
      </c>
      <c r="C108">
        <f>2.74129141882755*10^-12</f>
        <v>2.7412914188275499E-12</v>
      </c>
      <c r="D108">
        <f t="shared" si="3"/>
        <v>-26.62259198582532</v>
      </c>
    </row>
    <row r="109" spans="1:4" x14ac:dyDescent="0.3">
      <c r="A109">
        <v>106</v>
      </c>
      <c r="B109">
        <f t="shared" si="2"/>
        <v>3.5333333333333332</v>
      </c>
      <c r="C109">
        <f>1.31581988103722*10^-10</f>
        <v>1.31581988103722E-10</v>
      </c>
      <c r="D109">
        <f t="shared" si="3"/>
        <v>-22.751390974917431</v>
      </c>
    </row>
    <row r="110" spans="1:4" x14ac:dyDescent="0.3">
      <c r="A110">
        <v>107</v>
      </c>
      <c r="B110">
        <f t="shared" si="2"/>
        <v>3.5666666666666664</v>
      </c>
      <c r="C110">
        <f>4.56881903137925*10^-13</f>
        <v>4.5688190313792496E-13</v>
      </c>
      <c r="D110">
        <f t="shared" si="3"/>
        <v>-28.414351455053374</v>
      </c>
    </row>
    <row r="111" spans="1:4" x14ac:dyDescent="0.3">
      <c r="A111">
        <v>108</v>
      </c>
      <c r="B111">
        <f t="shared" si="2"/>
        <v>3.6</v>
      </c>
      <c r="C111">
        <f>1.46202209004136*10^-11</f>
        <v>1.4620220900413599E-11</v>
      </c>
      <c r="D111">
        <f t="shared" si="3"/>
        <v>-24.948615552253649</v>
      </c>
    </row>
    <row r="112" spans="1:4" x14ac:dyDescent="0.3">
      <c r="A112">
        <v>109</v>
      </c>
      <c r="B112">
        <f t="shared" si="2"/>
        <v>3.6333333333333333</v>
      </c>
      <c r="C112">
        <f>6.57909940518611*10^-11</f>
        <v>6.5790994051861089E-11</v>
      </c>
      <c r="D112">
        <f t="shared" si="3"/>
        <v>-23.444538155477375</v>
      </c>
    </row>
    <row r="113" spans="1:4" x14ac:dyDescent="0.3">
      <c r="A113">
        <v>110</v>
      </c>
      <c r="B113">
        <f t="shared" si="2"/>
        <v>3.6666666666666665</v>
      </c>
      <c r="C113">
        <f>5.26327952414889*10^-10</f>
        <v>5.2632795241488902E-10</v>
      </c>
      <c r="D113">
        <f t="shared" si="3"/>
        <v>-21.36509661379754</v>
      </c>
    </row>
    <row r="114" spans="1:4" x14ac:dyDescent="0.3">
      <c r="A114">
        <v>111</v>
      </c>
      <c r="B114">
        <f t="shared" si="2"/>
        <v>3.6999999999999997</v>
      </c>
      <c r="C114">
        <f>1.8275276125517*10^-12</f>
        <v>1.8275276125516998E-12</v>
      </c>
      <c r="D114">
        <f t="shared" si="3"/>
        <v>-27.028057093933484</v>
      </c>
    </row>
    <row r="115" spans="1:4" x14ac:dyDescent="0.3">
      <c r="A115">
        <v>112</v>
      </c>
      <c r="B115">
        <f t="shared" si="2"/>
        <v>3.7333333333333334</v>
      </c>
      <c r="C115">
        <f>9.51837298204009*10^-15</f>
        <v>9.5183729820400901E-15</v>
      </c>
      <c r="D115">
        <f t="shared" si="3"/>
        <v>-32.285552465961267</v>
      </c>
    </row>
    <row r="116" spans="1:4" x14ac:dyDescent="0.3">
      <c r="A116">
        <v>113</v>
      </c>
      <c r="B116">
        <f t="shared" si="2"/>
        <v>3.7666666666666666</v>
      </c>
      <c r="C116">
        <f>1.02798428206033*10^-12</f>
        <v>1.0279842820603299E-12</v>
      </c>
      <c r="D116">
        <f t="shared" si="3"/>
        <v>-27.603421238837047</v>
      </c>
    </row>
    <row r="117" spans="1:4" x14ac:dyDescent="0.3">
      <c r="A117">
        <v>114</v>
      </c>
      <c r="B117">
        <f t="shared" si="2"/>
        <v>3.8</v>
      </c>
      <c r="C117">
        <f>9.51837298204009*10^-15</f>
        <v>9.5183729820400901E-15</v>
      </c>
      <c r="D117">
        <f t="shared" si="3"/>
        <v>-32.285552465961267</v>
      </c>
    </row>
    <row r="118" spans="1:4" x14ac:dyDescent="0.3">
      <c r="A118">
        <v>115</v>
      </c>
      <c r="B118">
        <f t="shared" si="2"/>
        <v>3.8333333333333335</v>
      </c>
      <c r="C118">
        <f>1.29957519114787*10^-11</f>
        <v>1.2995751911478699E-11</v>
      </c>
      <c r="D118">
        <f t="shared" si="3"/>
        <v>-25.066398587910037</v>
      </c>
    </row>
    <row r="119" spans="1:4" x14ac:dyDescent="0.3">
      <c r="A119">
        <v>116</v>
      </c>
      <c r="B119">
        <f t="shared" si="2"/>
        <v>3.8666666666666667</v>
      </c>
      <c r="C119">
        <f>2.43670348340226*10^-12</f>
        <v>2.4367034834022598E-12</v>
      </c>
      <c r="D119">
        <f t="shared" si="3"/>
        <v>-26.740375021481707</v>
      </c>
    </row>
    <row r="120" spans="1:4" x14ac:dyDescent="0.3">
      <c r="A120">
        <v>117</v>
      </c>
      <c r="B120">
        <f t="shared" si="2"/>
        <v>3.9</v>
      </c>
      <c r="C120">
        <f>5.35408480239755*10^-15</f>
        <v>5.3540848023975498E-15</v>
      </c>
      <c r="D120">
        <f t="shared" si="3"/>
        <v>-32.860916610864827</v>
      </c>
    </row>
    <row r="121" spans="1:4" x14ac:dyDescent="0.3">
      <c r="A121">
        <v>118</v>
      </c>
      <c r="B121">
        <f t="shared" si="2"/>
        <v>3.9333333333333331</v>
      </c>
      <c r="C121">
        <f>4.11193712824132*10^-12</f>
        <v>4.1119371282413197E-12</v>
      </c>
      <c r="D121">
        <f t="shared" si="3"/>
        <v>-26.217126877717156</v>
      </c>
    </row>
    <row r="122" spans="1:4" x14ac:dyDescent="0.3">
      <c r="A122">
        <v>119</v>
      </c>
      <c r="B122">
        <f t="shared" si="2"/>
        <v>3.9666666666666668</v>
      </c>
      <c r="C122">
        <f>1.42775594730601*10^-14</f>
        <v>1.4277559473060098E-14</v>
      </c>
      <c r="D122">
        <f t="shared" si="3"/>
        <v>-31.880087357853107</v>
      </c>
    </row>
    <row r="123" spans="1:4" x14ac:dyDescent="0.3">
      <c r="A123">
        <v>120</v>
      </c>
      <c r="B123">
        <f t="shared" si="2"/>
        <v>4</v>
      </c>
      <c r="C123">
        <f>8.56653568383608*10^-14</f>
        <v>8.5665356838360797E-14</v>
      </c>
      <c r="D123">
        <f t="shared" si="3"/>
        <v>-30.088327888625049</v>
      </c>
    </row>
    <row r="124" spans="1:4" x14ac:dyDescent="0.3">
      <c r="A124">
        <v>121</v>
      </c>
      <c r="B124">
        <f t="shared" si="2"/>
        <v>4.0333333333333332</v>
      </c>
      <c r="C124">
        <f>1.60622544071927*10^-14</f>
        <v>1.6062254407192699E-14</v>
      </c>
      <c r="D124">
        <f t="shared" si="3"/>
        <v>-31.762304322196716</v>
      </c>
    </row>
    <row r="125" spans="1:4" x14ac:dyDescent="0.3">
      <c r="A125">
        <v>122</v>
      </c>
      <c r="B125">
        <f t="shared" si="2"/>
        <v>4.0666666666666664</v>
      </c>
      <c r="C125">
        <f>4.56881903137925*10^-13</f>
        <v>4.5688190313792496E-13</v>
      </c>
      <c r="D125">
        <f t="shared" si="3"/>
        <v>-28.414351455053374</v>
      </c>
    </row>
    <row r="126" spans="1:4" x14ac:dyDescent="0.3">
      <c r="A126">
        <v>123</v>
      </c>
      <c r="B126">
        <f t="shared" si="2"/>
        <v>4.0999999999999996</v>
      </c>
      <c r="C126">
        <f>3.17279099401336*10^-15</f>
        <v>3.1727909940133605E-15</v>
      </c>
      <c r="D126">
        <f t="shared" si="3"/>
        <v>-33.384164754629374</v>
      </c>
    </row>
    <row r="127" spans="1:4" x14ac:dyDescent="0.3">
      <c r="A127">
        <v>124</v>
      </c>
      <c r="B127">
        <f t="shared" si="2"/>
        <v>4.1333333333333329</v>
      </c>
      <c r="C127">
        <f>3.56938986826504*10^-15</f>
        <v>3.5693898682650403E-15</v>
      </c>
      <c r="D127">
        <f t="shared" si="3"/>
        <v>-33.266381718972994</v>
      </c>
    </row>
    <row r="128" spans="1:4" x14ac:dyDescent="0.3">
      <c r="A128">
        <v>125</v>
      </c>
      <c r="B128">
        <f t="shared" si="2"/>
        <v>4.166666666666667</v>
      </c>
      <c r="C128">
        <f>5.35408480239755*10^-15</f>
        <v>5.3540848023975498E-15</v>
      </c>
      <c r="D128">
        <f t="shared" si="3"/>
        <v>-32.860916610864827</v>
      </c>
    </row>
    <row r="129" spans="1:4" x14ac:dyDescent="0.3">
      <c r="A129">
        <v>126</v>
      </c>
      <c r="B129">
        <f t="shared" si="2"/>
        <v>4.2</v>
      </c>
      <c r="C129">
        <f>1.60622544071927*10^-14</f>
        <v>1.6062254407192699E-14</v>
      </c>
      <c r="D129">
        <f t="shared" si="3"/>
        <v>-31.762304322196716</v>
      </c>
    </row>
    <row r="130" spans="1:4" x14ac:dyDescent="0.3">
      <c r="A130">
        <v>127</v>
      </c>
      <c r="B130">
        <f t="shared" si="2"/>
        <v>4.2333333333333334</v>
      </c>
      <c r="C130">
        <f>1.02798428206033*10^-12</f>
        <v>1.0279842820603299E-12</v>
      </c>
      <c r="D130">
        <f t="shared" si="3"/>
        <v>-27.603421238837047</v>
      </c>
    </row>
    <row r="131" spans="1:4" x14ac:dyDescent="0.3">
      <c r="A131">
        <v>128</v>
      </c>
      <c r="B131">
        <f t="shared" si="2"/>
        <v>4.2666666666666666</v>
      </c>
      <c r="C131">
        <f>1.48724577844376*10^-16</f>
        <v>1.4872457784437601E-16</v>
      </c>
      <c r="D131">
        <f t="shared" si="3"/>
        <v>-36.444435549320943</v>
      </c>
    </row>
    <row r="132" spans="1:4" x14ac:dyDescent="0.3">
      <c r="A132">
        <v>129</v>
      </c>
      <c r="B132">
        <f t="shared" ref="B132:B135" si="4">PRODUCT(A132,1/30)</f>
        <v>4.3</v>
      </c>
      <c r="C132">
        <f>9.91497185629177*10^-17</f>
        <v>9.91497185629177E-17</v>
      </c>
      <c r="D132">
        <f t="shared" ref="D132:D135" si="5">LN(C132)</f>
        <v>-36.849900657429103</v>
      </c>
    </row>
    <row r="133" spans="1:4" x14ac:dyDescent="0.3">
      <c r="A133">
        <v>130</v>
      </c>
      <c r="B133">
        <f t="shared" si="4"/>
        <v>4.333333333333333</v>
      </c>
      <c r="C133">
        <f>1.71330713676722*10^-13</f>
        <v>1.71330713676722E-13</v>
      </c>
      <c r="D133">
        <f t="shared" si="5"/>
        <v>-29.395180708065102</v>
      </c>
    </row>
    <row r="134" spans="1:4" x14ac:dyDescent="0.3">
      <c r="A134">
        <v>131</v>
      </c>
      <c r="B134">
        <f t="shared" si="4"/>
        <v>4.3666666666666663</v>
      </c>
      <c r="C134">
        <f>3.42661427353443*10^-13</f>
        <v>3.4266142735344304E-13</v>
      </c>
      <c r="D134">
        <f t="shared" si="5"/>
        <v>-28.702033527505158</v>
      </c>
    </row>
    <row r="135" spans="1:4" x14ac:dyDescent="0.3">
      <c r="A135">
        <v>132</v>
      </c>
      <c r="B135">
        <f t="shared" si="4"/>
        <v>4.4000000000000004</v>
      </c>
      <c r="C135">
        <f>5.84808836016543*10^-11</f>
        <v>5.8480883601654291E-11</v>
      </c>
      <c r="D135">
        <f t="shared" si="5"/>
        <v>-23.562321191133758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Arkusz1!wyniki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Wolix</dc:creator>
  <cp:lastModifiedBy>Wolix</cp:lastModifiedBy>
  <dcterms:created xsi:type="dcterms:W3CDTF">2018-05-04T08:18:24Z</dcterms:created>
  <dcterms:modified xsi:type="dcterms:W3CDTF">2018-05-04T09:09:43Z</dcterms:modified>
</cp:coreProperties>
</file>