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AD39" i="2"/>
  <c r="N40" i="2"/>
  <c r="AP40" i="2"/>
  <c r="AL39" i="2"/>
  <c r="Q40" i="2"/>
  <c r="Q41" i="2" s="1"/>
  <c r="AT40" i="2"/>
  <c r="V40" i="2"/>
  <c r="BB40" i="2"/>
  <c r="BB41" i="2" s="1"/>
  <c r="J41" i="2"/>
  <c r="L39" i="2"/>
  <c r="Z40" i="2"/>
  <c r="BF40" i="2"/>
  <c r="R39" i="2"/>
  <c r="R41" i="2" s="1"/>
  <c r="AG40" i="2"/>
  <c r="AG41" i="2" s="1"/>
  <c r="BJ39" i="2"/>
  <c r="BJ41" i="2" s="1"/>
  <c r="AH40" i="2"/>
  <c r="I39" i="2"/>
  <c r="I41" i="2" s="1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45" i="2"/>
  <c r="E144" i="2"/>
  <c r="AX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F140" i="2" s="1"/>
  <c r="E137" i="2"/>
  <c r="E136" i="2"/>
  <c r="E135" i="2"/>
  <c r="E134" i="2"/>
  <c r="E133" i="2"/>
  <c r="E132" i="2"/>
  <c r="E131" i="2"/>
  <c r="E130" i="2"/>
  <c r="E129" i="2"/>
  <c r="AM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G123" i="2"/>
  <c r="G125" i="2" s="1"/>
  <c r="F123" i="2"/>
  <c r="E122" i="2"/>
  <c r="E121" i="2"/>
  <c r="E120" i="2"/>
  <c r="E119" i="2"/>
  <c r="E118" i="2"/>
  <c r="E117" i="2"/>
  <c r="E116" i="2"/>
  <c r="E126" i="2" s="1"/>
  <c r="E115" i="2"/>
  <c r="E114" i="2"/>
  <c r="H188" i="2" l="1"/>
  <c r="E156" i="2"/>
  <c r="M125" i="2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H126" i="2" s="1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F126" i="2" s="1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N126" i="2"/>
  <c r="AT126" i="2"/>
  <c r="F171" i="2" l="1"/>
  <c r="F156" i="2"/>
  <c r="G126" i="2"/>
  <c r="D188" i="2"/>
  <c r="AQ126" i="2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6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71" i="2" l="1"/>
  <c r="D189" i="2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F219" i="2" s="1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G91" i="2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H91" i="2" s="1"/>
  <c r="J89" i="2"/>
  <c r="J91" i="2" s="1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L91" i="2" l="1"/>
  <c r="L95" i="2"/>
  <c r="N91" i="2"/>
  <c r="K74" i="2"/>
  <c r="K94" i="2" s="1"/>
  <c r="K223" i="2" s="1"/>
  <c r="H94" i="2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I22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L225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<sst xmlns="http://schemas.openxmlformats.org/spreadsheetml/2006/main" count="1325" uniqueCount="255">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</sst>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-709329.39999999991</c:v>
                </c:pt>
                <c:pt idx="1">
                  <c:v>-1043489.7999999998</c:v>
                </c:pt>
                <c:pt idx="2">
                  <c:v>-1463982.5999999999</c:v>
                </c:pt>
                <c:pt idx="3">
                  <c:v>-1704558.5999999999</c:v>
                </c:pt>
                <c:pt idx="4">
                  <c:v>-1974685.7999999998</c:v>
                </c:pt>
                <c:pt idx="5">
                  <c:v>-2215261.7999999998</c:v>
                </c:pt>
                <c:pt idx="6">
                  <c:v>-2455837.7999999998</c:v>
                </c:pt>
                <c:pt idx="7">
                  <c:v>-2684013.7999999998</c:v>
                </c:pt>
                <c:pt idx="8">
                  <c:v>-2924589.8</c:v>
                </c:pt>
                <c:pt idx="9">
                  <c:v>-3124385.8</c:v>
                </c:pt>
                <c:pt idx="10">
                  <c:v>-3364961.8</c:v>
                </c:pt>
                <c:pt idx="11">
                  <c:v>-3590997.8</c:v>
                </c:pt>
                <c:pt idx="12">
                  <c:v>-3590997.8</c:v>
                </c:pt>
                <c:pt idx="13">
                  <c:v>-3594837.122</c:v>
                </c:pt>
                <c:pt idx="14">
                  <c:v>-3594837.122</c:v>
                </c:pt>
                <c:pt idx="15">
                  <c:v>-3613100.6140000001</c:v>
                </c:pt>
                <c:pt idx="16">
                  <c:v>-3613100.6140000001</c:v>
                </c:pt>
                <c:pt idx="17">
                  <c:v>-3613100.6140000001</c:v>
                </c:pt>
                <c:pt idx="18">
                  <c:v>-3613100.6140000001</c:v>
                </c:pt>
                <c:pt idx="19">
                  <c:v>-3613100.6140000001</c:v>
                </c:pt>
                <c:pt idx="20">
                  <c:v>-3613100.6140000001</c:v>
                </c:pt>
                <c:pt idx="21">
                  <c:v>-3610100.6140000001</c:v>
                </c:pt>
                <c:pt idx="22">
                  <c:v>-3610100.6140000001</c:v>
                </c:pt>
                <c:pt idx="23">
                  <c:v>-3610100.6140000001</c:v>
                </c:pt>
                <c:pt idx="24">
                  <c:v>-3610100.6140000001</c:v>
                </c:pt>
                <c:pt idx="25">
                  <c:v>-3619251.8960000002</c:v>
                </c:pt>
                <c:pt idx="26">
                  <c:v>-3619251.8960000002</c:v>
                </c:pt>
                <c:pt idx="27">
                  <c:v>-3619251.8960000002</c:v>
                </c:pt>
                <c:pt idx="28">
                  <c:v>-3619251.8960000002</c:v>
                </c:pt>
                <c:pt idx="29">
                  <c:v>-3619251.8960000002</c:v>
                </c:pt>
                <c:pt idx="30">
                  <c:v>-3619251.8960000002</c:v>
                </c:pt>
                <c:pt idx="31">
                  <c:v>-3619251.8960000002</c:v>
                </c:pt>
                <c:pt idx="32">
                  <c:v>-3619251.8960000002</c:v>
                </c:pt>
                <c:pt idx="33">
                  <c:v>-3619251.8960000002</c:v>
                </c:pt>
                <c:pt idx="34">
                  <c:v>-3619251.8960000002</c:v>
                </c:pt>
                <c:pt idx="35">
                  <c:v>-3619251.8960000002</c:v>
                </c:pt>
                <c:pt idx="36">
                  <c:v>-3619251.8960000002</c:v>
                </c:pt>
                <c:pt idx="37">
                  <c:v>-3619251.8960000002</c:v>
                </c:pt>
                <c:pt idx="38">
                  <c:v>-3619251.8960000002</c:v>
                </c:pt>
                <c:pt idx="39">
                  <c:v>-3619251.8960000002</c:v>
                </c:pt>
                <c:pt idx="40">
                  <c:v>-3619251.8960000002</c:v>
                </c:pt>
                <c:pt idx="41">
                  <c:v>-3619251.8960000002</c:v>
                </c:pt>
                <c:pt idx="42">
                  <c:v>-3619251.8960000002</c:v>
                </c:pt>
                <c:pt idx="43">
                  <c:v>-3619251.8960000002</c:v>
                </c:pt>
                <c:pt idx="44">
                  <c:v>-3619251.8960000002</c:v>
                </c:pt>
                <c:pt idx="45">
                  <c:v>-3619251.8960000002</c:v>
                </c:pt>
                <c:pt idx="46">
                  <c:v>-3619251.8960000002</c:v>
                </c:pt>
                <c:pt idx="47">
                  <c:v>-3619251.8960000002</c:v>
                </c:pt>
                <c:pt idx="48">
                  <c:v>-3619251.8960000002</c:v>
                </c:pt>
                <c:pt idx="49">
                  <c:v>-3619251.8960000002</c:v>
                </c:pt>
                <c:pt idx="50">
                  <c:v>-3619251.8960000002</c:v>
                </c:pt>
                <c:pt idx="51">
                  <c:v>-3619251.8960000002</c:v>
                </c:pt>
                <c:pt idx="52">
                  <c:v>-3619251.8960000002</c:v>
                </c:pt>
                <c:pt idx="53">
                  <c:v>-3619251.8960000002</c:v>
                </c:pt>
                <c:pt idx="54">
                  <c:v>-3619251.8960000002</c:v>
                </c:pt>
                <c:pt idx="55">
                  <c:v>-3619251.8960000002</c:v>
                </c:pt>
                <c:pt idx="56">
                  <c:v>-3619251.8960000002</c:v>
                </c:pt>
                <c:pt idx="57">
                  <c:v>-3619251.8960000002</c:v>
                </c:pt>
                <c:pt idx="58">
                  <c:v>-3619251.8960000002</c:v>
                </c:pt>
                <c:pt idx="59">
                  <c:v>-3619251.8960000002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1342331.3199999998</v>
      </c>
      <c r="D15" s="146">
        <v>43896</v>
      </c>
      <c r="E15" s="127">
        <f>Days!F222</f>
        <v>238638</v>
      </c>
      <c r="F15" s="127">
        <f>Days!G222</f>
        <v>119343</v>
      </c>
      <c r="G15" s="127">
        <f>Days!H222</f>
        <v>150176</v>
      </c>
      <c r="H15" s="127">
        <f>Days!I222</f>
        <v>85920</v>
      </c>
      <c r="I15" s="127">
        <f>Days!J222</f>
        <v>96474</v>
      </c>
      <c r="J15" s="127">
        <f>Days!K222</f>
        <v>85920</v>
      </c>
      <c r="K15" s="127">
        <f>Days!L222</f>
        <v>85920</v>
      </c>
      <c r="L15" s="127">
        <f>Days!M222</f>
        <v>85920</v>
      </c>
      <c r="M15" s="127">
        <f>Days!N222</f>
        <v>85920</v>
      </c>
      <c r="N15" s="127">
        <f>Days!O222</f>
        <v>85920</v>
      </c>
      <c r="O15" s="127">
        <f>Days!P222</f>
        <v>85920</v>
      </c>
      <c r="P15" s="127">
        <f>Days!Q222</f>
        <v>85920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2337183.5759999999</v>
      </c>
      <c r="D16" s="146"/>
      <c r="E16" s="127">
        <f>Days!F223</f>
        <v>429548.39999999997</v>
      </c>
      <c r="F16" s="127">
        <f>Days!G223</f>
        <v>214817.4</v>
      </c>
      <c r="G16" s="127">
        <f>Days!H223</f>
        <v>270316.79999999999</v>
      </c>
      <c r="H16" s="127">
        <f>Days!I223</f>
        <v>154656</v>
      </c>
      <c r="I16" s="127">
        <f>Days!J223</f>
        <v>173653.2</v>
      </c>
      <c r="J16" s="127">
        <f>Days!K223</f>
        <v>154656</v>
      </c>
      <c r="K16" s="127">
        <f>Days!L223</f>
        <v>154656</v>
      </c>
      <c r="L16" s="127">
        <f>Days!M223</f>
        <v>154656</v>
      </c>
      <c r="M16" s="127">
        <f>Days!N223</f>
        <v>154656</v>
      </c>
      <c r="N16" s="127">
        <f>Days!O223</f>
        <v>154656</v>
      </c>
      <c r="O16" s="127">
        <f>Days!P223</f>
        <v>154656</v>
      </c>
      <c r="P16" s="127">
        <f>Days!Q223</f>
        <v>154656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2416277.5759999999</v>
      </c>
      <c r="D18" s="146">
        <v>79094</v>
      </c>
      <c r="E18" s="127">
        <f t="shared" ref="E18:AJ18" si="4">E17+E16</f>
        <v>429548.39999999997</v>
      </c>
      <c r="F18" s="58">
        <f t="shared" si="4"/>
        <v>214817.4</v>
      </c>
      <c r="G18" s="58">
        <f t="shared" si="4"/>
        <v>270316.79999999999</v>
      </c>
      <c r="H18" s="58">
        <f t="shared" si="4"/>
        <v>154656</v>
      </c>
      <c r="I18" s="58">
        <f t="shared" si="4"/>
        <v>173653.2</v>
      </c>
      <c r="J18" s="58">
        <f t="shared" si="4"/>
        <v>154656</v>
      </c>
      <c r="K18" s="58">
        <f t="shared" si="4"/>
        <v>154656</v>
      </c>
      <c r="L18" s="58">
        <f t="shared" si="4"/>
        <v>154656</v>
      </c>
      <c r="M18" s="58">
        <f t="shared" si="4"/>
        <v>154656</v>
      </c>
      <c r="N18" s="58">
        <f t="shared" si="4"/>
        <v>154656</v>
      </c>
      <c r="O18" s="58">
        <f t="shared" si="4"/>
        <v>154656</v>
      </c>
      <c r="P18" s="58">
        <f t="shared" si="4"/>
        <v>154656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3758608.8959999997</v>
      </c>
      <c r="D19" s="161">
        <f t="shared" ref="D19:BL19" si="6">D15+D18</f>
        <v>122990</v>
      </c>
      <c r="E19" s="161">
        <f t="shared" si="6"/>
        <v>668186.39999999991</v>
      </c>
      <c r="F19" s="161">
        <f t="shared" si="6"/>
        <v>334160.40000000002</v>
      </c>
      <c r="G19" s="161">
        <f t="shared" si="6"/>
        <v>420492.79999999999</v>
      </c>
      <c r="H19" s="161">
        <f t="shared" si="6"/>
        <v>240576</v>
      </c>
      <c r="I19" s="161">
        <f t="shared" si="6"/>
        <v>270127.2</v>
      </c>
      <c r="J19" s="161">
        <f t="shared" si="6"/>
        <v>240576</v>
      </c>
      <c r="K19" s="161">
        <f t="shared" si="6"/>
        <v>240576</v>
      </c>
      <c r="L19" s="161">
        <f t="shared" si="6"/>
        <v>240576</v>
      </c>
      <c r="M19" s="161">
        <f t="shared" si="6"/>
        <v>240576</v>
      </c>
      <c r="N19" s="161">
        <f t="shared" si="6"/>
        <v>240576</v>
      </c>
      <c r="O19" s="161">
        <f t="shared" si="6"/>
        <v>240576</v>
      </c>
      <c r="P19" s="161">
        <f t="shared" si="6"/>
        <v>240576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1.8000604917718825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3775161.8959999997</v>
      </c>
      <c r="D24" s="162">
        <f t="shared" ref="D24:BL24" si="9">D23+D19</f>
        <v>125643</v>
      </c>
      <c r="E24" s="162">
        <f t="shared" si="9"/>
        <v>668186.39999999991</v>
      </c>
      <c r="F24" s="162">
        <f t="shared" si="9"/>
        <v>334160.40000000002</v>
      </c>
      <c r="G24" s="162">
        <f t="shared" si="9"/>
        <v>420492.79999999999</v>
      </c>
      <c r="H24" s="162">
        <f t="shared" si="9"/>
        <v>240576</v>
      </c>
      <c r="I24" s="162">
        <f t="shared" si="9"/>
        <v>270127.2</v>
      </c>
      <c r="J24" s="162">
        <f t="shared" si="9"/>
        <v>240576</v>
      </c>
      <c r="K24" s="162">
        <f t="shared" si="9"/>
        <v>240576</v>
      </c>
      <c r="L24" s="162">
        <f t="shared" si="9"/>
        <v>240576</v>
      </c>
      <c r="M24" s="162">
        <f t="shared" si="9"/>
        <v>240576</v>
      </c>
      <c r="N24" s="162">
        <f t="shared" si="9"/>
        <v>240576</v>
      </c>
      <c r="O24" s="162">
        <f t="shared" si="9"/>
        <v>240576</v>
      </c>
      <c r="P24" s="162">
        <f t="shared" si="9"/>
        <v>240576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793829.39999999991</v>
      </c>
      <c r="F25" s="176">
        <f>E25+F24</f>
        <v>1127989.7999999998</v>
      </c>
      <c r="G25" s="176">
        <f t="shared" ref="G25:BK25" si="10">F25+G24</f>
        <v>1548482.5999999999</v>
      </c>
      <c r="H25" s="176">
        <f t="shared" si="10"/>
        <v>1789058.5999999999</v>
      </c>
      <c r="I25" s="176">
        <f t="shared" si="10"/>
        <v>2059185.7999999998</v>
      </c>
      <c r="J25" s="176">
        <f t="shared" si="10"/>
        <v>2299761.7999999998</v>
      </c>
      <c r="K25" s="176">
        <f t="shared" si="10"/>
        <v>2540337.7999999998</v>
      </c>
      <c r="L25" s="176">
        <f t="shared" si="10"/>
        <v>2780913.8</v>
      </c>
      <c r="M25" s="176">
        <f t="shared" si="10"/>
        <v>3021489.8</v>
      </c>
      <c r="N25" s="176">
        <f t="shared" si="10"/>
        <v>3262065.8</v>
      </c>
      <c r="O25" s="176">
        <f t="shared" si="10"/>
        <v>3502641.8</v>
      </c>
      <c r="P25" s="176">
        <f t="shared" si="10"/>
        <v>3743217.8</v>
      </c>
      <c r="Q25" s="176">
        <f t="shared" si="10"/>
        <v>3743217.8</v>
      </c>
      <c r="R25" s="176">
        <f t="shared" si="10"/>
        <v>3747747.122</v>
      </c>
      <c r="S25" s="176">
        <f t="shared" si="10"/>
        <v>3747747.122</v>
      </c>
      <c r="T25" s="176">
        <f t="shared" si="10"/>
        <v>3766010.6140000001</v>
      </c>
      <c r="U25" s="176">
        <f t="shared" si="10"/>
        <v>3766010.6140000001</v>
      </c>
      <c r="V25" s="176">
        <f t="shared" si="10"/>
        <v>3766010.6140000001</v>
      </c>
      <c r="W25" s="176">
        <f t="shared" si="10"/>
        <v>3766010.6140000001</v>
      </c>
      <c r="X25" s="176">
        <f t="shared" si="10"/>
        <v>3766010.6140000001</v>
      </c>
      <c r="Y25" s="176">
        <f t="shared" si="10"/>
        <v>3766010.6140000001</v>
      </c>
      <c r="Z25" s="176">
        <f t="shared" si="10"/>
        <v>3766010.6140000001</v>
      </c>
      <c r="AA25" s="176">
        <f t="shared" si="10"/>
        <v>3766010.6140000001</v>
      </c>
      <c r="AB25" s="176">
        <f t="shared" si="10"/>
        <v>3766010.6140000001</v>
      </c>
      <c r="AC25" s="176">
        <f t="shared" si="10"/>
        <v>3766010.6140000001</v>
      </c>
      <c r="AD25" s="176">
        <f t="shared" si="10"/>
        <v>3775161.8960000002</v>
      </c>
      <c r="AE25" s="176">
        <f t="shared" si="10"/>
        <v>3775161.8960000002</v>
      </c>
      <c r="AF25" s="176">
        <f t="shared" si="10"/>
        <v>3775161.8960000002</v>
      </c>
      <c r="AG25" s="176">
        <f t="shared" si="10"/>
        <v>3775161.8960000002</v>
      </c>
      <c r="AH25" s="176">
        <f t="shared" si="10"/>
        <v>3775161.8960000002</v>
      </c>
      <c r="AI25" s="176">
        <f t="shared" si="10"/>
        <v>3775161.8960000002</v>
      </c>
      <c r="AJ25" s="176">
        <f t="shared" si="10"/>
        <v>3775161.8960000002</v>
      </c>
      <c r="AK25" s="176">
        <f t="shared" si="10"/>
        <v>3775161.8960000002</v>
      </c>
      <c r="AL25" s="176">
        <f t="shared" si="10"/>
        <v>3775161.8960000002</v>
      </c>
      <c r="AM25" s="176">
        <f t="shared" si="10"/>
        <v>3775161.8960000002</v>
      </c>
      <c r="AN25" s="176">
        <f t="shared" si="10"/>
        <v>3775161.8960000002</v>
      </c>
      <c r="AO25" s="176">
        <f t="shared" si="10"/>
        <v>3775161.8960000002</v>
      </c>
      <c r="AP25" s="176">
        <f t="shared" si="10"/>
        <v>3775161.8960000002</v>
      </c>
      <c r="AQ25" s="176">
        <f t="shared" si="10"/>
        <v>3775161.8960000002</v>
      </c>
      <c r="AR25" s="176">
        <f t="shared" si="10"/>
        <v>3775161.8960000002</v>
      </c>
      <c r="AS25" s="176">
        <f t="shared" si="10"/>
        <v>3775161.8960000002</v>
      </c>
      <c r="AT25" s="176">
        <f t="shared" si="10"/>
        <v>3775161.8960000002</v>
      </c>
      <c r="AU25" s="176">
        <f t="shared" si="10"/>
        <v>3775161.8960000002</v>
      </c>
      <c r="AV25" s="176">
        <f t="shared" si="10"/>
        <v>3775161.8960000002</v>
      </c>
      <c r="AW25" s="176">
        <f t="shared" si="10"/>
        <v>3775161.8960000002</v>
      </c>
      <c r="AX25" s="176">
        <f t="shared" si="10"/>
        <v>3775161.8960000002</v>
      </c>
      <c r="AY25" s="176">
        <f t="shared" si="10"/>
        <v>3775161.8960000002</v>
      </c>
      <c r="AZ25" s="176">
        <f t="shared" si="10"/>
        <v>3775161.8960000002</v>
      </c>
      <c r="BA25" s="176">
        <f t="shared" si="10"/>
        <v>3775161.8960000002</v>
      </c>
      <c r="BB25" s="176">
        <f t="shared" si="10"/>
        <v>3775161.8960000002</v>
      </c>
      <c r="BC25" s="176">
        <f t="shared" si="10"/>
        <v>3775161.8960000002</v>
      </c>
      <c r="BD25" s="176">
        <f t="shared" si="10"/>
        <v>3775161.8960000002</v>
      </c>
      <c r="BE25" s="176">
        <f t="shared" si="10"/>
        <v>3775161.8960000002</v>
      </c>
      <c r="BF25" s="176">
        <f t="shared" si="10"/>
        <v>3775161.8960000002</v>
      </c>
      <c r="BG25" s="176">
        <f t="shared" si="10"/>
        <v>3775161.8960000002</v>
      </c>
      <c r="BH25" s="176">
        <f t="shared" si="10"/>
        <v>3775161.8960000002</v>
      </c>
      <c r="BI25" s="176">
        <f t="shared" si="10"/>
        <v>3775161.8960000002</v>
      </c>
      <c r="BJ25" s="176">
        <f t="shared" si="10"/>
        <v>3775161.8960000002</v>
      </c>
      <c r="BK25" s="176">
        <f t="shared" si="10"/>
        <v>3775161.8960000002</v>
      </c>
      <c r="BL25" s="177">
        <f>BK25+BL24</f>
        <v>3775161.8960000002</v>
      </c>
    </row>
    <row r="26" spans="1:227" s="124" customFormat="1" x14ac:dyDescent="0.2">
      <c r="A26" s="120"/>
      <c r="B26" s="55" t="s">
        <v>12</v>
      </c>
      <c r="C26" s="121">
        <f>C9-C24</f>
        <v>-3545861.8959999997</v>
      </c>
      <c r="D26" s="148">
        <f>D9-D24</f>
        <v>32247</v>
      </c>
      <c r="E26" s="137">
        <f t="shared" ref="E26:AJ26" si="11">E13-E25</f>
        <v>-635939.39999999991</v>
      </c>
      <c r="F26" s="122">
        <f t="shared" si="11"/>
        <v>-970099.79999999981</v>
      </c>
      <c r="G26" s="122">
        <f t="shared" si="11"/>
        <v>-1390592.5999999999</v>
      </c>
      <c r="H26" s="122">
        <f t="shared" si="11"/>
        <v>-1631168.5999999999</v>
      </c>
      <c r="I26" s="122">
        <f t="shared" si="11"/>
        <v>-1901295.7999999998</v>
      </c>
      <c r="J26" s="122">
        <f t="shared" si="11"/>
        <v>-2129471.7999999998</v>
      </c>
      <c r="K26" s="122">
        <f t="shared" si="11"/>
        <v>-2370047.7999999998</v>
      </c>
      <c r="L26" s="122">
        <f t="shared" si="11"/>
        <v>-2569843.7999999998</v>
      </c>
      <c r="M26" s="122">
        <f t="shared" si="11"/>
        <v>-2810419.8</v>
      </c>
      <c r="N26" s="122">
        <f t="shared" si="11"/>
        <v>-3036455.8</v>
      </c>
      <c r="O26" s="122">
        <f t="shared" si="11"/>
        <v>-3277031.8</v>
      </c>
      <c r="P26" s="122">
        <f t="shared" si="11"/>
        <v>-3516917.8</v>
      </c>
      <c r="Q26" s="122">
        <f t="shared" si="11"/>
        <v>-3516917.8</v>
      </c>
      <c r="R26" s="122">
        <f t="shared" si="11"/>
        <v>-3521447.122</v>
      </c>
      <c r="S26" s="122">
        <f t="shared" si="11"/>
        <v>-3521447.122</v>
      </c>
      <c r="T26" s="122">
        <f t="shared" si="11"/>
        <v>-3539710.6140000001</v>
      </c>
      <c r="U26" s="122">
        <f t="shared" si="11"/>
        <v>-3539710.6140000001</v>
      </c>
      <c r="V26" s="122">
        <f t="shared" si="11"/>
        <v>-3539710.6140000001</v>
      </c>
      <c r="W26" s="122">
        <f t="shared" si="11"/>
        <v>-3539710.6140000001</v>
      </c>
      <c r="X26" s="122">
        <f t="shared" si="11"/>
        <v>-3536710.6140000001</v>
      </c>
      <c r="Y26" s="122">
        <f t="shared" si="11"/>
        <v>-3536710.6140000001</v>
      </c>
      <c r="Z26" s="122">
        <f t="shared" si="11"/>
        <v>-3536710.6140000001</v>
      </c>
      <c r="AA26" s="122">
        <f t="shared" si="11"/>
        <v>-3536710.6140000001</v>
      </c>
      <c r="AB26" s="122">
        <f t="shared" si="11"/>
        <v>-3536710.6140000001</v>
      </c>
      <c r="AC26" s="122">
        <f t="shared" si="11"/>
        <v>-3536710.6140000001</v>
      </c>
      <c r="AD26" s="122">
        <f t="shared" si="11"/>
        <v>-3545861.8960000002</v>
      </c>
      <c r="AE26" s="122">
        <f t="shared" si="11"/>
        <v>-3545861.8960000002</v>
      </c>
      <c r="AF26" s="122">
        <f t="shared" si="11"/>
        <v>-3545861.8960000002</v>
      </c>
      <c r="AG26" s="122">
        <f t="shared" si="11"/>
        <v>-3545861.8960000002</v>
      </c>
      <c r="AH26" s="122">
        <f t="shared" si="11"/>
        <v>-3545861.8960000002</v>
      </c>
      <c r="AI26" s="122">
        <f t="shared" si="11"/>
        <v>-3545861.8960000002</v>
      </c>
      <c r="AJ26" s="122">
        <f t="shared" si="11"/>
        <v>-3545861.8960000002</v>
      </c>
      <c r="AK26" s="122">
        <f t="shared" ref="AK26:BL26" si="12">AK13-AK25</f>
        <v>-3545861.8960000002</v>
      </c>
      <c r="AL26" s="122">
        <f t="shared" si="12"/>
        <v>-3545861.8960000002</v>
      </c>
      <c r="AM26" s="122">
        <f t="shared" si="12"/>
        <v>-3545861.8960000002</v>
      </c>
      <c r="AN26" s="122">
        <f t="shared" si="12"/>
        <v>-3545861.8960000002</v>
      </c>
      <c r="AO26" s="122">
        <f t="shared" si="12"/>
        <v>-3545861.8960000002</v>
      </c>
      <c r="AP26" s="122">
        <f t="shared" si="12"/>
        <v>-3545861.8960000002</v>
      </c>
      <c r="AQ26" s="122">
        <f t="shared" si="12"/>
        <v>-3545861.8960000002</v>
      </c>
      <c r="AR26" s="122">
        <f t="shared" si="12"/>
        <v>-3545861.8960000002</v>
      </c>
      <c r="AS26" s="122">
        <f t="shared" si="12"/>
        <v>-3545861.8960000002</v>
      </c>
      <c r="AT26" s="122">
        <f t="shared" si="12"/>
        <v>-3545861.8960000002</v>
      </c>
      <c r="AU26" s="122">
        <f t="shared" si="12"/>
        <v>-3545861.8960000002</v>
      </c>
      <c r="AV26" s="122">
        <f t="shared" si="12"/>
        <v>-3545861.8960000002</v>
      </c>
      <c r="AW26" s="122">
        <f t="shared" si="12"/>
        <v>-3545861.8960000002</v>
      </c>
      <c r="AX26" s="122">
        <f t="shared" si="12"/>
        <v>-3545861.8960000002</v>
      </c>
      <c r="AY26" s="122">
        <f t="shared" si="12"/>
        <v>-3545861.8960000002</v>
      </c>
      <c r="AZ26" s="122">
        <f t="shared" si="12"/>
        <v>-3545861.8960000002</v>
      </c>
      <c r="BA26" s="122">
        <f t="shared" si="12"/>
        <v>-3545861.8960000002</v>
      </c>
      <c r="BB26" s="122">
        <f t="shared" si="12"/>
        <v>-3545861.8960000002</v>
      </c>
      <c r="BC26" s="122">
        <f t="shared" si="12"/>
        <v>-3545861.8960000002</v>
      </c>
      <c r="BD26" s="122">
        <f t="shared" si="12"/>
        <v>-3545861.8960000002</v>
      </c>
      <c r="BE26" s="122">
        <f t="shared" si="12"/>
        <v>-3545861.8960000002</v>
      </c>
      <c r="BF26" s="122">
        <f t="shared" si="12"/>
        <v>-3545861.8960000002</v>
      </c>
      <c r="BG26" s="122">
        <f t="shared" si="12"/>
        <v>-3545861.8960000002</v>
      </c>
      <c r="BH26" s="122">
        <f t="shared" si="12"/>
        <v>-3545861.8960000002</v>
      </c>
      <c r="BI26" s="122">
        <f t="shared" si="12"/>
        <v>-3545861.8960000002</v>
      </c>
      <c r="BJ26" s="122">
        <f t="shared" si="12"/>
        <v>-3545861.8960000002</v>
      </c>
      <c r="BK26" s="122">
        <f t="shared" si="12"/>
        <v>-3545861.8960000002</v>
      </c>
      <c r="BL26" s="123">
        <f t="shared" si="12"/>
        <v>-3545861.8960000002</v>
      </c>
    </row>
    <row r="27" spans="1:227" s="45" customFormat="1" ht="13.5" thickBot="1" x14ac:dyDescent="0.25">
      <c r="A27" s="114"/>
      <c r="B27" s="56" t="s">
        <v>13</v>
      </c>
      <c r="C27" s="155">
        <f>C26/C9</f>
        <v>-15.463854757959004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-709329.39999999991</v>
      </c>
      <c r="F28" s="39">
        <f t="shared" ref="F28:AJ28" si="13">F14-F25</f>
        <v>-1043489.7999999998</v>
      </c>
      <c r="G28" s="39">
        <f t="shared" si="13"/>
        <v>-1463982.5999999999</v>
      </c>
      <c r="H28" s="39">
        <f t="shared" si="13"/>
        <v>-1704558.5999999999</v>
      </c>
      <c r="I28" s="39">
        <f t="shared" si="13"/>
        <v>-1974685.7999999998</v>
      </c>
      <c r="J28" s="39">
        <f t="shared" si="13"/>
        <v>-2215261.7999999998</v>
      </c>
      <c r="K28" s="39">
        <f t="shared" si="13"/>
        <v>-2455837.7999999998</v>
      </c>
      <c r="L28" s="39">
        <f t="shared" si="13"/>
        <v>-2684013.7999999998</v>
      </c>
      <c r="M28" s="39">
        <f t="shared" si="13"/>
        <v>-2924589.8</v>
      </c>
      <c r="N28" s="39">
        <f t="shared" si="13"/>
        <v>-3124385.8</v>
      </c>
      <c r="O28" s="39">
        <f t="shared" si="13"/>
        <v>-3364961.8</v>
      </c>
      <c r="P28" s="39">
        <f t="shared" si="13"/>
        <v>-3590997.8</v>
      </c>
      <c r="Q28" s="39">
        <f t="shared" si="13"/>
        <v>-3590997.8</v>
      </c>
      <c r="R28" s="39">
        <f t="shared" si="13"/>
        <v>-3594837.122</v>
      </c>
      <c r="S28" s="39">
        <f t="shared" si="13"/>
        <v>-3594837.122</v>
      </c>
      <c r="T28" s="39">
        <f t="shared" si="13"/>
        <v>-3613100.6140000001</v>
      </c>
      <c r="U28" s="39">
        <f t="shared" si="13"/>
        <v>-3613100.6140000001</v>
      </c>
      <c r="V28" s="39">
        <f t="shared" si="13"/>
        <v>-3613100.6140000001</v>
      </c>
      <c r="W28" s="39">
        <f t="shared" si="13"/>
        <v>-3613100.6140000001</v>
      </c>
      <c r="X28" s="39">
        <f t="shared" si="13"/>
        <v>-3613100.6140000001</v>
      </c>
      <c r="Y28" s="39">
        <f t="shared" si="13"/>
        <v>-3613100.6140000001</v>
      </c>
      <c r="Z28" s="39">
        <f t="shared" si="13"/>
        <v>-3610100.6140000001</v>
      </c>
      <c r="AA28" s="39">
        <f t="shared" si="13"/>
        <v>-3610100.6140000001</v>
      </c>
      <c r="AB28" s="39">
        <f t="shared" si="13"/>
        <v>-3610100.6140000001</v>
      </c>
      <c r="AC28" s="39">
        <f t="shared" si="13"/>
        <v>-3610100.6140000001</v>
      </c>
      <c r="AD28" s="39">
        <f t="shared" si="13"/>
        <v>-3619251.8960000002</v>
      </c>
      <c r="AE28" s="39">
        <f t="shared" si="13"/>
        <v>-3619251.8960000002</v>
      </c>
      <c r="AF28" s="39">
        <f t="shared" si="13"/>
        <v>-3619251.8960000002</v>
      </c>
      <c r="AG28" s="39">
        <f t="shared" si="13"/>
        <v>-3619251.8960000002</v>
      </c>
      <c r="AH28" s="39">
        <f t="shared" si="13"/>
        <v>-3619251.8960000002</v>
      </c>
      <c r="AI28" s="39">
        <f t="shared" si="13"/>
        <v>-3619251.8960000002</v>
      </c>
      <c r="AJ28" s="39">
        <f t="shared" si="13"/>
        <v>-3619251.8960000002</v>
      </c>
      <c r="AK28" s="39">
        <f t="shared" ref="AK28:BL28" si="14">AK14-AK25</f>
        <v>-3619251.8960000002</v>
      </c>
      <c r="AL28" s="39">
        <f t="shared" si="14"/>
        <v>-3619251.8960000002</v>
      </c>
      <c r="AM28" s="39">
        <f t="shared" si="14"/>
        <v>-3619251.8960000002</v>
      </c>
      <c r="AN28" s="39">
        <f t="shared" si="14"/>
        <v>-3619251.8960000002</v>
      </c>
      <c r="AO28" s="39">
        <f t="shared" si="14"/>
        <v>-3619251.8960000002</v>
      </c>
      <c r="AP28" s="39">
        <f t="shared" si="14"/>
        <v>-3619251.8960000002</v>
      </c>
      <c r="AQ28" s="39">
        <f t="shared" si="14"/>
        <v>-3619251.8960000002</v>
      </c>
      <c r="AR28" s="39">
        <f t="shared" si="14"/>
        <v>-3619251.8960000002</v>
      </c>
      <c r="AS28" s="39">
        <f t="shared" si="14"/>
        <v>-3619251.8960000002</v>
      </c>
      <c r="AT28" s="39">
        <f t="shared" si="14"/>
        <v>-3619251.8960000002</v>
      </c>
      <c r="AU28" s="39">
        <f t="shared" si="14"/>
        <v>-3619251.8960000002</v>
      </c>
      <c r="AV28" s="39">
        <f t="shared" si="14"/>
        <v>-3619251.8960000002</v>
      </c>
      <c r="AW28" s="39">
        <f t="shared" si="14"/>
        <v>-3619251.8960000002</v>
      </c>
      <c r="AX28" s="39">
        <f t="shared" si="14"/>
        <v>-3619251.8960000002</v>
      </c>
      <c r="AY28" s="39">
        <f t="shared" si="14"/>
        <v>-3619251.8960000002</v>
      </c>
      <c r="AZ28" s="39">
        <f t="shared" si="14"/>
        <v>-3619251.8960000002</v>
      </c>
      <c r="BA28" s="39">
        <f t="shared" si="14"/>
        <v>-3619251.8960000002</v>
      </c>
      <c r="BB28" s="39">
        <f t="shared" si="14"/>
        <v>-3619251.8960000002</v>
      </c>
      <c r="BC28" s="39">
        <f t="shared" si="14"/>
        <v>-3619251.8960000002</v>
      </c>
      <c r="BD28" s="39">
        <f t="shared" si="14"/>
        <v>-3619251.8960000002</v>
      </c>
      <c r="BE28" s="39">
        <f t="shared" si="14"/>
        <v>-3619251.8960000002</v>
      </c>
      <c r="BF28" s="39">
        <f t="shared" si="14"/>
        <v>-3619251.8960000002</v>
      </c>
      <c r="BG28" s="39">
        <f t="shared" si="14"/>
        <v>-3619251.8960000002</v>
      </c>
      <c r="BH28" s="39">
        <f t="shared" si="14"/>
        <v>-3619251.8960000002</v>
      </c>
      <c r="BI28" s="39">
        <f t="shared" si="14"/>
        <v>-3619251.8960000002</v>
      </c>
      <c r="BJ28" s="39">
        <f t="shared" si="14"/>
        <v>-3619251.8960000002</v>
      </c>
      <c r="BK28" s="39">
        <f t="shared" si="14"/>
        <v>-3619251.8960000002</v>
      </c>
      <c r="BL28" s="40">
        <f t="shared" si="14"/>
        <v>-3619251.8960000002</v>
      </c>
    </row>
    <row r="29" spans="1:227" ht="13.5" thickBot="1" x14ac:dyDescent="0.25">
      <c r="B29" s="236" t="s">
        <v>192</v>
      </c>
      <c r="C29" s="237">
        <f>(C26+C22)/C9</f>
        <v>-15.403235481901438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189" activePane="bottomLeft" state="frozen"/>
      <selection pane="bottomLeft" activeCell="F214" sqref="F214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25" t="s">
        <v>140</v>
      </c>
      <c r="E3" s="326"/>
      <c r="F3" s="317" t="str">
        <f>Forecast!C2</f>
        <v>LEED Astoria Warsaw</v>
      </c>
      <c r="G3" s="318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25" t="s">
        <v>141</v>
      </c>
      <c r="E4" s="326"/>
      <c r="F4" s="317" t="str">
        <f>Forecast!C3</f>
        <v>240849-00</v>
      </c>
      <c r="G4" s="318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19" t="s">
        <v>144</v>
      </c>
      <c r="D10" s="320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1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2"/>
      <c r="B14" s="76" t="s">
        <v>97</v>
      </c>
      <c r="C14" s="233">
        <v>122</v>
      </c>
      <c r="D14" s="89"/>
      <c r="E14" s="227">
        <f>SUM(F14:BM14)</f>
        <v>12</v>
      </c>
      <c r="F14" s="70">
        <v>1</v>
      </c>
      <c r="G14" s="203">
        <v>1</v>
      </c>
      <c r="H14" s="203">
        <v>1</v>
      </c>
      <c r="I14" s="203">
        <v>1</v>
      </c>
      <c r="J14" s="203">
        <v>1</v>
      </c>
      <c r="K14" s="203">
        <v>1</v>
      </c>
      <c r="L14" s="203">
        <v>1</v>
      </c>
      <c r="M14" s="203">
        <v>1</v>
      </c>
      <c r="N14" s="203">
        <v>1</v>
      </c>
      <c r="O14" s="203">
        <v>1</v>
      </c>
      <c r="P14" s="203">
        <v>1</v>
      </c>
      <c r="Q14" s="203">
        <v>1</v>
      </c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2"/>
      <c r="B15" s="76" t="s">
        <v>98</v>
      </c>
      <c r="C15" s="234">
        <v>167</v>
      </c>
      <c r="D15" s="89"/>
      <c r="E15" s="227">
        <f t="shared" ref="E15:E22" si="0">SUM(F15:BM15)</f>
        <v>12</v>
      </c>
      <c r="F15" s="203">
        <v>1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2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2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2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2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2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2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2"/>
      <c r="B22" s="77" t="s">
        <v>105</v>
      </c>
      <c r="C22" s="234">
        <v>1722</v>
      </c>
      <c r="D22" s="4"/>
      <c r="E22" s="227">
        <f t="shared" si="0"/>
        <v>12</v>
      </c>
      <c r="F22" s="203">
        <v>1</v>
      </c>
      <c r="G22" s="203">
        <v>1</v>
      </c>
      <c r="H22" s="203">
        <v>1</v>
      </c>
      <c r="I22" s="203">
        <v>1</v>
      </c>
      <c r="J22" s="203">
        <v>1</v>
      </c>
      <c r="K22" s="203">
        <v>1</v>
      </c>
      <c r="L22" s="203">
        <v>1</v>
      </c>
      <c r="M22" s="203">
        <v>1</v>
      </c>
      <c r="N22" s="203">
        <v>1</v>
      </c>
      <c r="O22" s="203">
        <v>1</v>
      </c>
      <c r="P22" s="203">
        <v>1</v>
      </c>
      <c r="Q22" s="203">
        <v>1</v>
      </c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2"/>
      <c r="B23" s="17" t="s">
        <v>142</v>
      </c>
      <c r="C23" s="17"/>
      <c r="D23" s="184">
        <f>SUM(F23:BM23)</f>
        <v>68736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5728</v>
      </c>
      <c r="G23" s="13">
        <f t="shared" si="1"/>
        <v>5728</v>
      </c>
      <c r="H23" s="13">
        <f t="shared" si="1"/>
        <v>5728</v>
      </c>
      <c r="I23" s="13">
        <f t="shared" si="1"/>
        <v>5728</v>
      </c>
      <c r="J23" s="13">
        <f t="shared" si="1"/>
        <v>5728</v>
      </c>
      <c r="K23" s="13">
        <f t="shared" si="1"/>
        <v>5728</v>
      </c>
      <c r="L23" s="13">
        <f t="shared" si="1"/>
        <v>5728</v>
      </c>
      <c r="M23" s="13">
        <f t="shared" si="1"/>
        <v>5728</v>
      </c>
      <c r="N23" s="13">
        <f t="shared" si="1"/>
        <v>5728</v>
      </c>
      <c r="O23" s="13">
        <f t="shared" si="1"/>
        <v>5728</v>
      </c>
      <c r="P23" s="13">
        <f t="shared" si="1"/>
        <v>5728</v>
      </c>
      <c r="Q23" s="13">
        <f t="shared" si="1"/>
        <v>5728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2"/>
      <c r="B24" s="238" t="s">
        <v>193</v>
      </c>
      <c r="C24" s="185">
        <v>1.8</v>
      </c>
      <c r="D24" s="184">
        <f>SUM(F24:BM24)</f>
        <v>123724.79999999997</v>
      </c>
      <c r="E24" s="229"/>
      <c r="F24" s="13">
        <f t="shared" ref="F24:BM24" si="2">$C24*F23</f>
        <v>10310.4</v>
      </c>
      <c r="G24" s="13">
        <f t="shared" si="2"/>
        <v>10310.4</v>
      </c>
      <c r="H24" s="13">
        <f t="shared" si="2"/>
        <v>10310.4</v>
      </c>
      <c r="I24" s="13">
        <f t="shared" si="2"/>
        <v>10310.4</v>
      </c>
      <c r="J24" s="13">
        <f t="shared" si="2"/>
        <v>10310.4</v>
      </c>
      <c r="K24" s="13">
        <f t="shared" si="2"/>
        <v>10310.4</v>
      </c>
      <c r="L24" s="13">
        <f t="shared" si="2"/>
        <v>10310.4</v>
      </c>
      <c r="M24" s="13">
        <f t="shared" si="2"/>
        <v>10310.4</v>
      </c>
      <c r="N24" s="13">
        <f t="shared" si="2"/>
        <v>10310.4</v>
      </c>
      <c r="O24" s="13">
        <f t="shared" si="2"/>
        <v>10310.4</v>
      </c>
      <c r="P24" s="13">
        <f t="shared" si="2"/>
        <v>10310.4</v>
      </c>
      <c r="Q24" s="13">
        <f t="shared" si="2"/>
        <v>10310.4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2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2"/>
      <c r="B26" s="181" t="s">
        <v>143</v>
      </c>
      <c r="C26" s="90"/>
      <c r="D26" s="184">
        <f>SUM(F26:BM26)</f>
        <v>192460.79999999996</v>
      </c>
      <c r="E26" s="230"/>
      <c r="F26" s="81">
        <f>SUM(F23:F25)</f>
        <v>16038.4</v>
      </c>
      <c r="G26" s="81">
        <f t="shared" ref="G26:BM26" si="4">SUM(G23:G25)</f>
        <v>16038.4</v>
      </c>
      <c r="H26" s="81">
        <f t="shared" si="4"/>
        <v>16038.4</v>
      </c>
      <c r="I26" s="81">
        <f t="shared" si="4"/>
        <v>16038.4</v>
      </c>
      <c r="J26" s="81">
        <f t="shared" si="4"/>
        <v>16038.4</v>
      </c>
      <c r="K26" s="81">
        <f t="shared" si="4"/>
        <v>16038.4</v>
      </c>
      <c r="L26" s="81">
        <f t="shared" si="4"/>
        <v>16038.4</v>
      </c>
      <c r="M26" s="81">
        <f t="shared" si="4"/>
        <v>16038.4</v>
      </c>
      <c r="N26" s="81">
        <f t="shared" si="4"/>
        <v>16038.4</v>
      </c>
      <c r="O26" s="81">
        <f t="shared" si="4"/>
        <v>16038.4</v>
      </c>
      <c r="P26" s="81">
        <f t="shared" si="4"/>
        <v>16038.4</v>
      </c>
      <c r="Q26" s="81">
        <f t="shared" si="4"/>
        <v>16038.4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1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2"/>
      <c r="B29" s="76" t="s">
        <v>97</v>
      </c>
      <c r="C29" s="233">
        <v>122</v>
      </c>
      <c r="D29" s="201"/>
      <c r="E29" s="203">
        <f>SUM(F29:BM29)</f>
        <v>24</v>
      </c>
      <c r="F29" s="203">
        <v>2</v>
      </c>
      <c r="G29" s="203">
        <v>2</v>
      </c>
      <c r="H29" s="203">
        <v>2</v>
      </c>
      <c r="I29" s="203">
        <v>2</v>
      </c>
      <c r="J29" s="203">
        <v>2</v>
      </c>
      <c r="K29" s="203">
        <v>2</v>
      </c>
      <c r="L29" s="203">
        <v>2</v>
      </c>
      <c r="M29" s="203">
        <v>2</v>
      </c>
      <c r="N29" s="203">
        <v>2</v>
      </c>
      <c r="O29" s="203">
        <v>2</v>
      </c>
      <c r="P29" s="203">
        <v>2</v>
      </c>
      <c r="Q29" s="203">
        <v>2</v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2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2"/>
      <c r="B31" s="76" t="s">
        <v>99</v>
      </c>
      <c r="C31" s="234">
        <v>232</v>
      </c>
      <c r="D31" s="201"/>
      <c r="E31" s="203">
        <f t="shared" si="5"/>
        <v>24</v>
      </c>
      <c r="F31" s="203">
        <v>2</v>
      </c>
      <c r="G31" s="203">
        <v>2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2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2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2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2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2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2"/>
      <c r="B37" s="77" t="s">
        <v>105</v>
      </c>
      <c r="C37" s="234">
        <v>1722</v>
      </c>
      <c r="D37" s="201"/>
      <c r="E37" s="203">
        <f t="shared" si="5"/>
        <v>24</v>
      </c>
      <c r="F37" s="203">
        <v>2</v>
      </c>
      <c r="G37" s="203">
        <v>2</v>
      </c>
      <c r="H37" s="203">
        <v>2</v>
      </c>
      <c r="I37" s="203">
        <v>2</v>
      </c>
      <c r="J37" s="203">
        <v>2</v>
      </c>
      <c r="K37" s="203">
        <v>2</v>
      </c>
      <c r="L37" s="203">
        <v>2</v>
      </c>
      <c r="M37" s="203">
        <v>2</v>
      </c>
      <c r="N37" s="203">
        <v>2</v>
      </c>
      <c r="O37" s="203">
        <v>2</v>
      </c>
      <c r="P37" s="203">
        <v>2</v>
      </c>
      <c r="Q37" s="203">
        <v>2</v>
      </c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2"/>
      <c r="B38" s="17" t="s">
        <v>142</v>
      </c>
      <c r="C38" s="17"/>
      <c r="D38" s="184">
        <f>SUM(F38:BM38)</f>
        <v>137472</v>
      </c>
      <c r="E38" s="229"/>
      <c r="F38" s="13">
        <f t="shared" ref="F38:I38" si="6">$C29*(1+F$7)*F29+$C30*(1+F$7)*F30+$C31*(1+F$7)*F31+$C32*(1+F$7)*F32+$C33*(1+F$7)*F33+$C34*(1+F$7)*F34+$C35*(1+F$7)*F35+$C36*(1+F$7)*F36+$C37*(1+F$7)*F37</f>
        <v>11456</v>
      </c>
      <c r="G38" s="13">
        <f t="shared" si="6"/>
        <v>11456</v>
      </c>
      <c r="H38" s="13">
        <f t="shared" si="6"/>
        <v>11456</v>
      </c>
      <c r="I38" s="13">
        <f t="shared" si="6"/>
        <v>11456</v>
      </c>
      <c r="J38" s="13">
        <f>$C29*(1+J$7)*J29+$C30*(1+J$7)*J30+$C31*(1+J$7)*J31+$C32*(1+J$7)*J32+$C33*(1+J$7)*J33+$C34*(1+J$7)*J34+$C35*(1+J$7)*J35+$C36*(1+J$7)*J36+$C37*(1+J$7)*J37</f>
        <v>11456</v>
      </c>
      <c r="K38" s="13">
        <f>$C29*(1+K$7)*K29+$C30*(1+K$7)*K30+$C31*(1+K$7)*K31+$C32*(1+K$7)*K32+$C33*(1+K$7)*K33+$C34*(1+K$7)*K34+$C35*(1+K$7)*K35+$C36*(1+K$7)*K36+$C37*(1+K$7)*K37</f>
        <v>11456</v>
      </c>
      <c r="L38" s="13">
        <f t="shared" ref="L38:N38" si="7">$C29*(1+L$7)*L29+$C30*(1+L$7)*L30+$C31*(1+L$7)*L31+$C32*(1+L$7)*L32+$C33*(1+L$7)*L33+$C34*(1+L$7)*L34+$C35*(1+L$7)*L35+$C36*(1+L$7)*L36+$C37*(1+L$7)*L37</f>
        <v>11456</v>
      </c>
      <c r="M38" s="13">
        <f t="shared" si="7"/>
        <v>11456</v>
      </c>
      <c r="N38" s="13">
        <f t="shared" si="7"/>
        <v>11456</v>
      </c>
      <c r="O38" s="13">
        <f>$C29*(1+O$7)*O29+$C30*(1+O$7)*O30+$C31*(1+O$7)*O31+$C32*(1+O$7)*O32+$C33*(1+O$7)*O33+$C34*(1+O$7)*O34+$C35*(1+O$7)*O35+$C36*(1+O$7)*O36+$C37*(1+O$7)*O37</f>
        <v>11456</v>
      </c>
      <c r="P38" s="13">
        <f>$C29*(1+P$7)*P29+$C30*(1+P$7)*P30+$C31*(1+P$7)*P31+$C32*(1+P$7)*P32+$C33*(1+P$7)*P33+$C34*(1+P$7)*P34+$C35*(1+P$7)*P35+$C36*(1+P$7)*P36+$C37*(1+P$7)*P37</f>
        <v>11456</v>
      </c>
      <c r="Q38" s="13">
        <f t="shared" ref="Q38:BM38" si="8">$C29*(1+Q$7)*Q29+$C30*(1+Q$7)*Q30+$C31*(1+Q$7)*Q31+$C32*(1+Q$7)*Q32+$C33*(1+Q$7)*Q33+$C34*(1+Q$7)*Q34+$C35*(1+Q$7)*Q35+$C36*(1+Q$7)*Q36+$C37*(1+Q$7)*Q37</f>
        <v>11456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2"/>
      <c r="B39" s="238" t="s">
        <v>193</v>
      </c>
      <c r="C39" s="185">
        <v>1.8</v>
      </c>
      <c r="D39" s="184">
        <f>SUM(F39:BM39)</f>
        <v>247449.59999999995</v>
      </c>
      <c r="E39" s="229"/>
      <c r="F39" s="13">
        <f>$C39*F38</f>
        <v>20620.8</v>
      </c>
      <c r="G39" s="13">
        <f t="shared" ref="G39:BM39" si="9">$C39*G38</f>
        <v>20620.8</v>
      </c>
      <c r="H39" s="13">
        <f t="shared" si="9"/>
        <v>20620.8</v>
      </c>
      <c r="I39" s="13">
        <f t="shared" si="9"/>
        <v>20620.8</v>
      </c>
      <c r="J39" s="13">
        <f t="shared" si="9"/>
        <v>20620.8</v>
      </c>
      <c r="K39" s="13">
        <f t="shared" si="9"/>
        <v>20620.8</v>
      </c>
      <c r="L39" s="13">
        <f t="shared" si="9"/>
        <v>20620.8</v>
      </c>
      <c r="M39" s="13">
        <f t="shared" si="9"/>
        <v>20620.8</v>
      </c>
      <c r="N39" s="13">
        <f t="shared" si="9"/>
        <v>20620.8</v>
      </c>
      <c r="O39" s="13">
        <f t="shared" si="9"/>
        <v>20620.8</v>
      </c>
      <c r="P39" s="13">
        <f t="shared" si="9"/>
        <v>20620.8</v>
      </c>
      <c r="Q39" s="13">
        <f t="shared" si="9"/>
        <v>20620.8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2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2"/>
      <c r="B41" s="181" t="s">
        <v>143</v>
      </c>
      <c r="C41" s="183"/>
      <c r="D41" s="184">
        <f>SUM(D38:D40)</f>
        <v>384921.59999999998</v>
      </c>
      <c r="E41" s="229"/>
      <c r="F41" s="184">
        <f>SUM(F38:F40)</f>
        <v>32076.799999999999</v>
      </c>
      <c r="G41" s="184">
        <f t="shared" ref="G41:BM41" si="11">SUM(G38:G40)</f>
        <v>32076.799999999999</v>
      </c>
      <c r="H41" s="184">
        <f t="shared" si="11"/>
        <v>32076.799999999999</v>
      </c>
      <c r="I41" s="184">
        <f t="shared" si="11"/>
        <v>32076.799999999999</v>
      </c>
      <c r="J41" s="184">
        <f t="shared" si="11"/>
        <v>32076.799999999999</v>
      </c>
      <c r="K41" s="184">
        <f t="shared" si="11"/>
        <v>32076.799999999999</v>
      </c>
      <c r="L41" s="184">
        <f t="shared" si="11"/>
        <v>32076.799999999999</v>
      </c>
      <c r="M41" s="184">
        <f t="shared" si="11"/>
        <v>32076.799999999999</v>
      </c>
      <c r="N41" s="184">
        <f t="shared" si="11"/>
        <v>32076.799999999999</v>
      </c>
      <c r="O41" s="184">
        <f t="shared" si="11"/>
        <v>32076.799999999999</v>
      </c>
      <c r="P41" s="184">
        <f t="shared" si="11"/>
        <v>32076.799999999999</v>
      </c>
      <c r="Q41" s="184">
        <f t="shared" si="11"/>
        <v>32076.799999999999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1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2"/>
      <c r="B44" s="76" t="s">
        <v>97</v>
      </c>
      <c r="C44" s="233">
        <v>122</v>
      </c>
      <c r="D44" s="198"/>
      <c r="E44" s="203">
        <f>SUM(F44:BM44)</f>
        <v>36</v>
      </c>
      <c r="F44" s="204">
        <v>3</v>
      </c>
      <c r="G44" s="204">
        <v>3</v>
      </c>
      <c r="H44" s="204">
        <v>3</v>
      </c>
      <c r="I44" s="204">
        <v>3</v>
      </c>
      <c r="J44" s="204">
        <v>3</v>
      </c>
      <c r="K44" s="204">
        <v>3</v>
      </c>
      <c r="L44" s="204">
        <v>3</v>
      </c>
      <c r="M44" s="204">
        <v>3</v>
      </c>
      <c r="N44" s="204">
        <v>3</v>
      </c>
      <c r="O44" s="204">
        <v>3</v>
      </c>
      <c r="P44" s="204">
        <v>3</v>
      </c>
      <c r="Q44" s="204">
        <v>3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2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2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2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2"/>
      <c r="B48" s="76" t="s">
        <v>101</v>
      </c>
      <c r="C48" s="234">
        <v>424</v>
      </c>
      <c r="D48" s="202" t="s">
        <v>253</v>
      </c>
      <c r="E48" s="203">
        <f t="shared" si="12"/>
        <v>42</v>
      </c>
      <c r="F48" s="204">
        <v>3</v>
      </c>
      <c r="G48" s="204">
        <v>3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2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2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2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2"/>
      <c r="B52" s="77" t="s">
        <v>105</v>
      </c>
      <c r="C52" s="234">
        <v>1722</v>
      </c>
      <c r="D52" s="198"/>
      <c r="E52" s="203">
        <f t="shared" si="12"/>
        <v>36</v>
      </c>
      <c r="F52" s="204">
        <v>3</v>
      </c>
      <c r="G52" s="204">
        <v>3</v>
      </c>
      <c r="H52" s="204">
        <v>3</v>
      </c>
      <c r="I52" s="204">
        <v>3</v>
      </c>
      <c r="J52" s="204">
        <v>3</v>
      </c>
      <c r="K52" s="204">
        <v>3</v>
      </c>
      <c r="L52" s="204">
        <v>3</v>
      </c>
      <c r="M52" s="204">
        <v>3</v>
      </c>
      <c r="N52" s="204">
        <v>3</v>
      </c>
      <c r="O52" s="204">
        <v>3</v>
      </c>
      <c r="P52" s="204">
        <v>3</v>
      </c>
      <c r="Q52" s="204">
        <v>3</v>
      </c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2"/>
      <c r="B53" s="17" t="s">
        <v>142</v>
      </c>
      <c r="C53" s="17"/>
      <c r="D53" s="184">
        <f>SUM(F53:BM53)</f>
        <v>212652.32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17184</v>
      </c>
      <c r="G53" s="13">
        <f t="shared" si="13"/>
        <v>17184</v>
      </c>
      <c r="H53" s="13">
        <f t="shared" si="13"/>
        <v>17184</v>
      </c>
      <c r="I53" s="13">
        <f t="shared" si="13"/>
        <v>17184</v>
      </c>
      <c r="J53" s="13">
        <f>$C44*(1+J$7)*J44+$C45*(1+J$7)*J45+$C46*(1+J$7)*J46+$C47*(1+J$7)*J47+$C48*(1+J$7)*J48+$C49*(1+J$7)*J49+$C50*(1+J$7)*J50+$C51*(1+J$7)*J51+$C52*(1+J$7)*J52</f>
        <v>17184</v>
      </c>
      <c r="K53" s="13">
        <f>$C44*(1+K$7)*K44+$C45*(1+K$7)*K45+$C46*(1+K$7)*K46+$C47*(1+K$7)*K47+$C48*(1+K$7)*K48+$C49*(1+K$7)*K49+$C50*(1+K$7)*K50+$C51*(1+K$7)*K51+$C52*(1+K$7)*K52</f>
        <v>17184</v>
      </c>
      <c r="L53" s="13">
        <f t="shared" si="13"/>
        <v>17184</v>
      </c>
      <c r="M53" s="13">
        <f t="shared" si="13"/>
        <v>17184</v>
      </c>
      <c r="N53" s="13">
        <f t="shared" si="13"/>
        <v>17184</v>
      </c>
      <c r="O53" s="13">
        <f>$C44*(1+O$7)*O44+$C45*(1+O$7)*O45+$C46*(1+O$7)*O46+$C47*(1+O$7)*O47+$C48*(1+O$7)*O48+$C49*(1+O$7)*O49+$C50*(1+O$7)*O50+$C51*(1+O$7)*O51+$C52*(1+O$7)*O52</f>
        <v>17184</v>
      </c>
      <c r="P53" s="13">
        <f>$C44*(1+P$7)*P44+$C45*(1+P$7)*P45+$C46*(1+P$7)*P46+$C47*(1+P$7)*P47+$C48*(1+P$7)*P48+$C49*(1+P$7)*P49+$C50*(1+P$7)*P50+$C51*(1+P$7)*P51+$C52*(1+P$7)*P52</f>
        <v>17184</v>
      </c>
      <c r="Q53" s="13">
        <f t="shared" si="13"/>
        <v>17184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2"/>
      <c r="B54" s="238" t="s">
        <v>193</v>
      </c>
      <c r="C54" s="185">
        <v>1.8</v>
      </c>
      <c r="D54" s="184">
        <f>SUM(F54:BM54)</f>
        <v>382774.17600000009</v>
      </c>
      <c r="E54" s="229"/>
      <c r="F54" s="13">
        <f>$C54*F53</f>
        <v>30931.200000000001</v>
      </c>
      <c r="G54" s="13">
        <f t="shared" ref="G54:BM54" si="15">$C54*G53</f>
        <v>30931.200000000001</v>
      </c>
      <c r="H54" s="13">
        <f t="shared" si="15"/>
        <v>30931.200000000001</v>
      </c>
      <c r="I54" s="13">
        <f t="shared" si="15"/>
        <v>30931.200000000001</v>
      </c>
      <c r="J54" s="13">
        <f t="shared" si="15"/>
        <v>30931.200000000001</v>
      </c>
      <c r="K54" s="13">
        <f t="shared" si="15"/>
        <v>30931.200000000001</v>
      </c>
      <c r="L54" s="13">
        <f t="shared" si="15"/>
        <v>30931.200000000001</v>
      </c>
      <c r="M54" s="13">
        <f t="shared" si="15"/>
        <v>30931.200000000001</v>
      </c>
      <c r="N54" s="13">
        <f t="shared" si="15"/>
        <v>30931.200000000001</v>
      </c>
      <c r="O54" s="13">
        <f t="shared" si="15"/>
        <v>30931.200000000001</v>
      </c>
      <c r="P54" s="13">
        <f t="shared" si="15"/>
        <v>30931.200000000001</v>
      </c>
      <c r="Q54" s="13">
        <f t="shared" si="15"/>
        <v>30931.200000000001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2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2"/>
      <c r="B56" s="181" t="s">
        <v>143</v>
      </c>
      <c r="C56" s="183"/>
      <c r="D56" s="184">
        <f>SUM(D53:D55)</f>
        <v>595426.49600000004</v>
      </c>
      <c r="E56" s="229"/>
      <c r="F56" s="184">
        <f>SUM(F53:F55)</f>
        <v>48115.199999999997</v>
      </c>
      <c r="G56" s="184">
        <f t="shared" ref="G56:BM56" si="17">SUM(G53:G55)</f>
        <v>48115.199999999997</v>
      </c>
      <c r="H56" s="184">
        <f t="shared" si="17"/>
        <v>48115.199999999997</v>
      </c>
      <c r="I56" s="184">
        <f t="shared" si="17"/>
        <v>48115.199999999997</v>
      </c>
      <c r="J56" s="184">
        <f t="shared" si="17"/>
        <v>48115.199999999997</v>
      </c>
      <c r="K56" s="184">
        <f t="shared" si="17"/>
        <v>48115.199999999997</v>
      </c>
      <c r="L56" s="184">
        <f t="shared" si="17"/>
        <v>48115.199999999997</v>
      </c>
      <c r="M56" s="184">
        <f t="shared" si="17"/>
        <v>48115.199999999997</v>
      </c>
      <c r="N56" s="184">
        <f t="shared" si="17"/>
        <v>48115.199999999997</v>
      </c>
      <c r="O56" s="184">
        <f t="shared" si="17"/>
        <v>48115.199999999997</v>
      </c>
      <c r="P56" s="184">
        <f t="shared" si="17"/>
        <v>48115.199999999997</v>
      </c>
      <c r="Q56" s="184">
        <f t="shared" si="17"/>
        <v>48115.199999999997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1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2"/>
      <c r="B59" s="76" t="s">
        <v>97</v>
      </c>
      <c r="C59" s="233">
        <v>122</v>
      </c>
      <c r="D59" s="201"/>
      <c r="E59" s="203">
        <f>SUM(F59:BM59)</f>
        <v>48</v>
      </c>
      <c r="F59" s="203">
        <v>4</v>
      </c>
      <c r="G59" s="203">
        <v>4</v>
      </c>
      <c r="H59" s="203">
        <v>4</v>
      </c>
      <c r="I59" s="203">
        <v>4</v>
      </c>
      <c r="J59" s="203">
        <v>4</v>
      </c>
      <c r="K59" s="203">
        <v>4</v>
      </c>
      <c r="L59" s="203">
        <v>4</v>
      </c>
      <c r="M59" s="203">
        <v>4</v>
      </c>
      <c r="N59" s="203">
        <v>4</v>
      </c>
      <c r="O59" s="203">
        <v>4</v>
      </c>
      <c r="P59" s="203">
        <v>4</v>
      </c>
      <c r="Q59" s="203">
        <v>4</v>
      </c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2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2"/>
      <c r="B61" s="76" t="s">
        <v>99</v>
      </c>
      <c r="C61" s="234">
        <v>232</v>
      </c>
      <c r="D61" s="201"/>
      <c r="E61" s="203">
        <f t="shared" si="18"/>
        <v>48</v>
      </c>
      <c r="F61" s="203">
        <v>4</v>
      </c>
      <c r="G61" s="203">
        <v>4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2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2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2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2"/>
      <c r="B65" s="76" t="s">
        <v>103</v>
      </c>
      <c r="C65" s="234">
        <v>915</v>
      </c>
      <c r="D65" s="201"/>
      <c r="E65" s="203">
        <f t="shared" si="18"/>
        <v>48</v>
      </c>
      <c r="F65" s="203">
        <v>4</v>
      </c>
      <c r="G65" s="203">
        <v>4</v>
      </c>
      <c r="H65" s="203">
        <v>4</v>
      </c>
      <c r="I65" s="203">
        <v>4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2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2"/>
      <c r="B67" s="77" t="s">
        <v>105</v>
      </c>
      <c r="C67" s="234">
        <v>1722</v>
      </c>
      <c r="D67" s="201"/>
      <c r="E67" s="203">
        <f t="shared" si="18"/>
        <v>48</v>
      </c>
      <c r="F67" s="203">
        <v>4</v>
      </c>
      <c r="G67" s="203">
        <v>4</v>
      </c>
      <c r="H67" s="203">
        <v>4</v>
      </c>
      <c r="I67" s="203">
        <v>4</v>
      </c>
      <c r="J67" s="203">
        <v>4</v>
      </c>
      <c r="K67" s="203">
        <v>4</v>
      </c>
      <c r="L67" s="203">
        <v>4</v>
      </c>
      <c r="M67" s="203">
        <v>4</v>
      </c>
      <c r="N67" s="203">
        <v>4</v>
      </c>
      <c r="O67" s="203">
        <v>4</v>
      </c>
      <c r="P67" s="203">
        <v>4</v>
      </c>
      <c r="Q67" s="203">
        <v>4</v>
      </c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2"/>
      <c r="B68" s="17" t="s">
        <v>142</v>
      </c>
      <c r="C68" s="17"/>
      <c r="D68" s="184">
        <f>SUM(F68:BM68)</f>
        <v>274944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22912</v>
      </c>
      <c r="G68" s="13">
        <f t="shared" si="19"/>
        <v>22912</v>
      </c>
      <c r="H68" s="13">
        <f t="shared" si="19"/>
        <v>22912</v>
      </c>
      <c r="I68" s="13">
        <f t="shared" si="19"/>
        <v>22912</v>
      </c>
      <c r="J68" s="13">
        <f>$C59*(1+J$7)*J59+$C60*(1+J$7)*J60+$C61*(1+J$7)*J61+$C62*(1+J$7)*J62+$C63*(1+J$7)*J63+$C64*(1+J$7)*J64+$C65*(1+J$7)*J65+$C66*(1+J$7)*J66+$C67*(1+J$7)*J67</f>
        <v>22912</v>
      </c>
      <c r="K68" s="13">
        <f>$C59*(1+K$7)*K59+$C60*(1+K$7)*K60+$C61*(1+K$7)*K61+$C62*(1+K$7)*K62+$C63*(1+K$7)*K63+$C64*(1+K$7)*K64+$C65*(1+K$7)*K65+$C66*(1+K$7)*K66+$C67*(1+K$7)*K67</f>
        <v>22912</v>
      </c>
      <c r="L68" s="13">
        <f t="shared" ref="L68:N68" si="20">$C59*(1+L$7)*L59+$C60*(1+L$7)*L60+$C61*(1+L$7)*L61+$C62*(1+L$7)*L62+$C63*(1+L$7)*L63+$C64*(1+L$7)*L64+$C65*(1+L$7)*L65+$C66*(1+L$7)*L66+$C67*(1+L$7)*L67</f>
        <v>22912</v>
      </c>
      <c r="M68" s="13">
        <f t="shared" si="20"/>
        <v>22912</v>
      </c>
      <c r="N68" s="13">
        <f t="shared" si="20"/>
        <v>22912</v>
      </c>
      <c r="O68" s="13">
        <f>$C59*(1+O$7)*O59+$C60*(1+O$7)*O60+$C61*(1+O$7)*O61+$C62*(1+O$7)*O62+$C63*(1+O$7)*O63+$C64*(1+O$7)*O64+$C65*(1+O$7)*O65+$C66*(1+O$7)*O66+$C67*(1+O$7)*O67</f>
        <v>22912</v>
      </c>
      <c r="P68" s="13">
        <f>$C59*(1+P$7)*P59+$C60*(1+P$7)*P60+$C61*(1+P$7)*P61+$C62*(1+P$7)*P62+$C63*(1+P$7)*P63+$C64*(1+P$7)*P64+$C65*(1+P$7)*P65+$C66*(1+P$7)*P66+$C67*(1+P$7)*P67</f>
        <v>22912</v>
      </c>
      <c r="Q68" s="13">
        <f t="shared" ref="Q68:AB68" si="21">$C59*(1+Q$7)*Q59+$C60*(1+Q$7)*Q60+$C61*(1+Q$7)*Q61+$C62*(1+Q$7)*Q62+$C63*(1+Q$7)*Q63+$C64*(1+Q$7)*Q64+$C65*(1+Q$7)*Q65+$C66*(1+Q$7)*Q66+$C67*(1+Q$7)*Q67</f>
        <v>22912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2"/>
      <c r="B69" s="238" t="s">
        <v>193</v>
      </c>
      <c r="C69" s="185">
        <v>1.8</v>
      </c>
      <c r="D69" s="184">
        <f>SUM(F69:BM69)</f>
        <v>494899.1999999999</v>
      </c>
      <c r="E69" s="229"/>
      <c r="F69" s="13">
        <f>$C69*F68</f>
        <v>41241.599999999999</v>
      </c>
      <c r="G69" s="13">
        <f t="shared" ref="G69:K69" si="23">$C69*G68</f>
        <v>41241.599999999999</v>
      </c>
      <c r="H69" s="13">
        <f t="shared" si="23"/>
        <v>41241.599999999999</v>
      </c>
      <c r="I69" s="13">
        <f t="shared" si="23"/>
        <v>41241.599999999999</v>
      </c>
      <c r="J69" s="13">
        <f t="shared" si="23"/>
        <v>41241.599999999999</v>
      </c>
      <c r="K69" s="13">
        <f t="shared" si="23"/>
        <v>41241.599999999999</v>
      </c>
      <c r="L69" s="13">
        <f t="shared" ref="L69:Q69" si="24">$C69*L68</f>
        <v>41241.599999999999</v>
      </c>
      <c r="M69" s="13">
        <f t="shared" si="24"/>
        <v>41241.599999999999</v>
      </c>
      <c r="N69" s="13">
        <f t="shared" si="24"/>
        <v>41241.599999999999</v>
      </c>
      <c r="O69" s="13">
        <f t="shared" si="24"/>
        <v>41241.599999999999</v>
      </c>
      <c r="P69" s="13">
        <f t="shared" si="24"/>
        <v>41241.599999999999</v>
      </c>
      <c r="Q69" s="13">
        <f t="shared" si="24"/>
        <v>41241.599999999999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2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2"/>
      <c r="B71" s="181" t="s">
        <v>143</v>
      </c>
      <c r="C71" s="183"/>
      <c r="D71" s="184">
        <f>SUM(D68:D70)</f>
        <v>769843.19999999995</v>
      </c>
      <c r="E71" s="229"/>
      <c r="F71" s="184">
        <f>SUM(F68:F70)</f>
        <v>64153.599999999999</v>
      </c>
      <c r="G71" s="184">
        <f t="shared" ref="G71:K71" si="43">SUM(G68:G70)</f>
        <v>64153.599999999999</v>
      </c>
      <c r="H71" s="184">
        <f t="shared" si="43"/>
        <v>64153.599999999999</v>
      </c>
      <c r="I71" s="184">
        <f t="shared" si="43"/>
        <v>64153.599999999999</v>
      </c>
      <c r="J71" s="184">
        <f t="shared" si="43"/>
        <v>64153.599999999999</v>
      </c>
      <c r="K71" s="184">
        <f t="shared" si="43"/>
        <v>64153.599999999999</v>
      </c>
      <c r="L71" s="184">
        <f t="shared" ref="L71:Q71" si="44">SUM(L68:L70)</f>
        <v>64153.599999999999</v>
      </c>
      <c r="M71" s="184">
        <f t="shared" si="44"/>
        <v>64153.599999999999</v>
      </c>
      <c r="N71" s="184">
        <f t="shared" si="44"/>
        <v>64153.599999999999</v>
      </c>
      <c r="O71" s="184">
        <f t="shared" si="44"/>
        <v>64153.599999999999</v>
      </c>
      <c r="P71" s="184">
        <f t="shared" si="44"/>
        <v>64153.599999999999</v>
      </c>
      <c r="Q71" s="184">
        <f t="shared" si="44"/>
        <v>64153.599999999999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24" t="s">
        <v>207</v>
      </c>
      <c r="B73" s="17" t="s">
        <v>142</v>
      </c>
      <c r="C73" s="17"/>
      <c r="D73" s="184">
        <f>D53+D68</f>
        <v>487596.32</v>
      </c>
      <c r="E73" s="229"/>
      <c r="F73" s="13">
        <f>F53+F68</f>
        <v>40096</v>
      </c>
      <c r="G73" s="13">
        <f t="shared" ref="G73:BM76" si="53">G53+G68</f>
        <v>40096</v>
      </c>
      <c r="H73" s="13">
        <f t="shared" si="53"/>
        <v>40096</v>
      </c>
      <c r="I73" s="13">
        <f t="shared" si="53"/>
        <v>40096</v>
      </c>
      <c r="J73" s="13">
        <f t="shared" si="53"/>
        <v>40096</v>
      </c>
      <c r="K73" s="13">
        <f t="shared" si="53"/>
        <v>40096</v>
      </c>
      <c r="L73" s="13">
        <f t="shared" si="53"/>
        <v>40096</v>
      </c>
      <c r="M73" s="13">
        <f t="shared" si="53"/>
        <v>40096</v>
      </c>
      <c r="N73" s="13">
        <f t="shared" si="53"/>
        <v>40096</v>
      </c>
      <c r="O73" s="13">
        <f t="shared" si="53"/>
        <v>40096</v>
      </c>
      <c r="P73" s="13">
        <f t="shared" si="53"/>
        <v>40096</v>
      </c>
      <c r="Q73" s="13">
        <f t="shared" si="53"/>
        <v>40096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24"/>
      <c r="B74" s="238" t="s">
        <v>193</v>
      </c>
      <c r="C74" s="185">
        <v>1.8</v>
      </c>
      <c r="D74" s="184">
        <f t="shared" ref="D74:D76" si="54">D54+D69</f>
        <v>877673.37599999993</v>
      </c>
      <c r="E74" s="229"/>
      <c r="F74" s="13">
        <f t="shared" ref="F74:U76" si="55">F54+F69</f>
        <v>72172.800000000003</v>
      </c>
      <c r="G74" s="13">
        <f t="shared" si="55"/>
        <v>72172.800000000003</v>
      </c>
      <c r="H74" s="13">
        <f t="shared" si="55"/>
        <v>72172.800000000003</v>
      </c>
      <c r="I74" s="13">
        <f t="shared" si="55"/>
        <v>72172.800000000003</v>
      </c>
      <c r="J74" s="13">
        <f t="shared" si="55"/>
        <v>72172.800000000003</v>
      </c>
      <c r="K74" s="13">
        <f t="shared" si="55"/>
        <v>72172.800000000003</v>
      </c>
      <c r="L74" s="13">
        <f t="shared" si="55"/>
        <v>72172.800000000003</v>
      </c>
      <c r="M74" s="13">
        <f t="shared" si="55"/>
        <v>72172.800000000003</v>
      </c>
      <c r="N74" s="13">
        <f t="shared" si="55"/>
        <v>72172.800000000003</v>
      </c>
      <c r="O74" s="13">
        <f t="shared" si="55"/>
        <v>72172.800000000003</v>
      </c>
      <c r="P74" s="13">
        <f t="shared" si="55"/>
        <v>72172.800000000003</v>
      </c>
      <c r="Q74" s="13">
        <f t="shared" si="55"/>
        <v>72172.800000000003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24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24"/>
      <c r="B76" s="181" t="s">
        <v>143</v>
      </c>
      <c r="C76" s="183"/>
      <c r="D76" s="184">
        <f t="shared" si="54"/>
        <v>1365269.696</v>
      </c>
      <c r="E76" s="229"/>
      <c r="F76" s="13">
        <f t="shared" si="55"/>
        <v>112268.79999999999</v>
      </c>
      <c r="G76" s="13">
        <f t="shared" si="53"/>
        <v>112268.79999999999</v>
      </c>
      <c r="H76" s="13">
        <f t="shared" si="53"/>
        <v>112268.79999999999</v>
      </c>
      <c r="I76" s="13">
        <f t="shared" si="53"/>
        <v>112268.79999999999</v>
      </c>
      <c r="J76" s="13">
        <f t="shared" si="53"/>
        <v>112268.79999999999</v>
      </c>
      <c r="K76" s="13">
        <f t="shared" si="53"/>
        <v>112268.79999999999</v>
      </c>
      <c r="L76" s="13">
        <f t="shared" si="53"/>
        <v>112268.79999999999</v>
      </c>
      <c r="M76" s="13">
        <f t="shared" si="53"/>
        <v>112268.79999999999</v>
      </c>
      <c r="N76" s="13">
        <f t="shared" si="53"/>
        <v>112268.79999999999</v>
      </c>
      <c r="O76" s="13">
        <f t="shared" si="53"/>
        <v>112268.79999999999</v>
      </c>
      <c r="P76" s="13">
        <f t="shared" si="53"/>
        <v>112268.79999999999</v>
      </c>
      <c r="Q76" s="13">
        <f t="shared" si="53"/>
        <v>112268.79999999999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1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2"/>
      <c r="B79" s="76" t="s">
        <v>97</v>
      </c>
      <c r="C79" s="233">
        <v>122</v>
      </c>
      <c r="D79" s="201"/>
      <c r="E79" s="203">
        <f>SUM(F79:BM79)</f>
        <v>60</v>
      </c>
      <c r="F79" s="203">
        <v>5</v>
      </c>
      <c r="G79" s="203">
        <v>5</v>
      </c>
      <c r="H79" s="203">
        <v>5</v>
      </c>
      <c r="I79" s="203">
        <v>5</v>
      </c>
      <c r="J79" s="203">
        <v>5</v>
      </c>
      <c r="K79" s="203">
        <v>5</v>
      </c>
      <c r="L79" s="203">
        <v>5</v>
      </c>
      <c r="M79" s="203">
        <v>5</v>
      </c>
      <c r="N79" s="203">
        <v>5</v>
      </c>
      <c r="O79" s="203">
        <v>5</v>
      </c>
      <c r="P79" s="203">
        <v>5</v>
      </c>
      <c r="Q79" s="203">
        <v>5</v>
      </c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2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2"/>
      <c r="B81" s="76" t="s">
        <v>99</v>
      </c>
      <c r="C81" s="234">
        <v>232</v>
      </c>
      <c r="D81" s="201"/>
      <c r="E81" s="203">
        <f t="shared" si="56"/>
        <v>60</v>
      </c>
      <c r="F81" s="203">
        <v>5</v>
      </c>
      <c r="G81" s="203">
        <v>5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2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2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2"/>
      <c r="B84" s="76" t="s">
        <v>102</v>
      </c>
      <c r="C84" s="234">
        <v>574</v>
      </c>
      <c r="D84" s="201"/>
      <c r="E84" s="203">
        <f t="shared" si="56"/>
        <v>60</v>
      </c>
      <c r="F84" s="203">
        <v>5</v>
      </c>
      <c r="G84" s="203">
        <v>5</v>
      </c>
      <c r="H84" s="203">
        <v>5</v>
      </c>
      <c r="I84" s="203">
        <v>5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2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2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2"/>
      <c r="B87" s="77" t="s">
        <v>105</v>
      </c>
      <c r="C87" s="234">
        <v>1722</v>
      </c>
      <c r="D87" s="201"/>
      <c r="E87" s="203">
        <f t="shared" si="56"/>
        <v>60</v>
      </c>
      <c r="F87" s="203">
        <v>5</v>
      </c>
      <c r="G87" s="203">
        <v>5</v>
      </c>
      <c r="H87" s="203">
        <v>5</v>
      </c>
      <c r="I87" s="203">
        <v>5</v>
      </c>
      <c r="J87" s="203">
        <v>5</v>
      </c>
      <c r="K87" s="203">
        <v>5</v>
      </c>
      <c r="L87" s="203">
        <v>5</v>
      </c>
      <c r="M87" s="203">
        <v>5</v>
      </c>
      <c r="N87" s="203">
        <v>5</v>
      </c>
      <c r="O87" s="203">
        <v>5</v>
      </c>
      <c r="P87" s="203">
        <v>5</v>
      </c>
      <c r="Q87" s="203">
        <v>5</v>
      </c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2"/>
      <c r="B88" s="17" t="s">
        <v>142</v>
      </c>
      <c r="C88" s="17"/>
      <c r="D88" s="184">
        <f>SUM(F88:BM88)</f>
        <v>343680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28640</v>
      </c>
      <c r="G88" s="13">
        <f t="shared" si="57"/>
        <v>28640</v>
      </c>
      <c r="H88" s="13">
        <f t="shared" si="57"/>
        <v>28640</v>
      </c>
      <c r="I88" s="13">
        <f t="shared" si="57"/>
        <v>28640</v>
      </c>
      <c r="J88" s="13">
        <f>$C79*(1+J$7)*J79+$C80*(1+J$7)*J80+$C81*(1+J$7)*J81+$C82*(1+J$7)*J82+$C83*(1+J$7)*J83+$C84*(1+J$7)*J84+$C85*(1+J$7)*J85+$C86*(1+J$7)*J86+$C87*(1+J$7)*J87</f>
        <v>28640</v>
      </c>
      <c r="K88" s="13">
        <f>$C79*(1+K$7)*K79+$C80*(1+K$7)*K80+$C81*(1+K$7)*K81+$C82*(1+K$7)*K82+$C83*(1+K$7)*K83+$C84*(1+K$7)*K84+$C85*(1+K$7)*K85+$C86*(1+K$7)*K86+$C87*(1+K$7)*K87</f>
        <v>28640</v>
      </c>
      <c r="L88" s="13">
        <f t="shared" ref="L88:N88" si="58">$C79*(1+L$7)*L79+$C80*(1+L$7)*L80+$C81*(1+L$7)*L81+$C82*(1+L$7)*L82+$C83*(1+L$7)*L83+$C84*(1+L$7)*L84+$C85*(1+L$7)*L85+$C86*(1+L$7)*L86+$C87*(1+L$7)*L87</f>
        <v>28640</v>
      </c>
      <c r="M88" s="13">
        <f t="shared" si="58"/>
        <v>28640</v>
      </c>
      <c r="N88" s="13">
        <f t="shared" si="58"/>
        <v>28640</v>
      </c>
      <c r="O88" s="13">
        <f>$C79*(1+O$7)*O79+$C80*(1+O$7)*O80+$C81*(1+O$7)*O81+$C82*(1+O$7)*O82+$C83*(1+O$7)*O83+$C84*(1+O$7)*O84+$C85*(1+O$7)*O85+$C86*(1+O$7)*O86+$C87*(1+O$7)*O87</f>
        <v>28640</v>
      </c>
      <c r="P88" s="13">
        <f>$C79*(1+P$7)*P79+$C80*(1+P$7)*P80+$C81*(1+P$7)*P81+$C82*(1+P$7)*P82+$C83*(1+P$7)*P83+$C84*(1+P$7)*P84+$C85*(1+P$7)*P85+$C86*(1+P$7)*P86+$C87*(1+P$7)*P87</f>
        <v>28640</v>
      </c>
      <c r="Q88" s="13">
        <f t="shared" ref="Q88:BM88" si="59">$C79*(1+Q$7)*Q79+$C80*(1+Q$7)*Q80+$C81*(1+Q$7)*Q81+$C82*(1+Q$7)*Q82+$C83*(1+Q$7)*Q83+$C84*(1+Q$7)*Q84+$C85*(1+Q$7)*Q85+$C86*(1+Q$7)*Q86+$C87*(1+Q$7)*Q87</f>
        <v>28640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2"/>
      <c r="B89" s="238" t="s">
        <v>193</v>
      </c>
      <c r="C89" s="185">
        <v>1.8</v>
      </c>
      <c r="D89" s="184">
        <f>SUM(F89:BM89)</f>
        <v>618624</v>
      </c>
      <c r="E89" s="229"/>
      <c r="F89" s="13">
        <f>$C89*F88</f>
        <v>51552</v>
      </c>
      <c r="G89" s="13">
        <f t="shared" ref="G89:BM89" si="60">$C89*G88</f>
        <v>51552</v>
      </c>
      <c r="H89" s="13">
        <f t="shared" si="60"/>
        <v>51552</v>
      </c>
      <c r="I89" s="13">
        <f t="shared" si="60"/>
        <v>51552</v>
      </c>
      <c r="J89" s="13">
        <f t="shared" si="60"/>
        <v>51552</v>
      </c>
      <c r="K89" s="13">
        <f t="shared" si="60"/>
        <v>51552</v>
      </c>
      <c r="L89" s="13">
        <f t="shared" si="60"/>
        <v>51552</v>
      </c>
      <c r="M89" s="13">
        <f t="shared" si="60"/>
        <v>51552</v>
      </c>
      <c r="N89" s="13">
        <f t="shared" si="60"/>
        <v>51552</v>
      </c>
      <c r="O89" s="13">
        <f t="shared" si="60"/>
        <v>51552</v>
      </c>
      <c r="P89" s="13">
        <f t="shared" si="60"/>
        <v>51552</v>
      </c>
      <c r="Q89" s="13">
        <f t="shared" si="60"/>
        <v>51552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2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2"/>
      <c r="B91" s="181" t="s">
        <v>143</v>
      </c>
      <c r="C91" s="183"/>
      <c r="D91" s="184">
        <f>SUM(D88:D90)</f>
        <v>962304</v>
      </c>
      <c r="E91" s="229"/>
      <c r="F91" s="184">
        <f>SUM(F88:F90)</f>
        <v>80192</v>
      </c>
      <c r="G91" s="184">
        <f t="shared" ref="G91:BM91" si="62">SUM(G88:G90)</f>
        <v>80192</v>
      </c>
      <c r="H91" s="184">
        <f t="shared" si="62"/>
        <v>80192</v>
      </c>
      <c r="I91" s="184">
        <f t="shared" si="62"/>
        <v>80192</v>
      </c>
      <c r="J91" s="184">
        <f t="shared" si="62"/>
        <v>80192</v>
      </c>
      <c r="K91" s="184">
        <f t="shared" si="62"/>
        <v>80192</v>
      </c>
      <c r="L91" s="184">
        <f t="shared" si="62"/>
        <v>80192</v>
      </c>
      <c r="M91" s="184">
        <f t="shared" si="62"/>
        <v>80192</v>
      </c>
      <c r="N91" s="184">
        <f t="shared" si="62"/>
        <v>80192</v>
      </c>
      <c r="O91" s="184">
        <f t="shared" si="62"/>
        <v>80192</v>
      </c>
      <c r="P91" s="184">
        <f t="shared" si="62"/>
        <v>80192</v>
      </c>
      <c r="Q91" s="184">
        <f t="shared" si="62"/>
        <v>80192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21" t="s">
        <v>196</v>
      </c>
      <c r="B93" s="315" t="s">
        <v>165</v>
      </c>
      <c r="C93" s="316"/>
      <c r="D93" s="184">
        <f>D23+D73+D88+D38</f>
        <v>1037484.3200000001</v>
      </c>
      <c r="E93" s="229"/>
      <c r="F93" s="184">
        <f t="shared" ref="F93:BM93" si="63">F23+F73+F88+F38</f>
        <v>85920</v>
      </c>
      <c r="G93" s="184">
        <f t="shared" si="63"/>
        <v>85920</v>
      </c>
      <c r="H93" s="184">
        <f t="shared" si="63"/>
        <v>85920</v>
      </c>
      <c r="I93" s="184">
        <f t="shared" si="63"/>
        <v>85920</v>
      </c>
      <c r="J93" s="184">
        <f t="shared" si="63"/>
        <v>85920</v>
      </c>
      <c r="K93" s="184">
        <f t="shared" si="63"/>
        <v>85920</v>
      </c>
      <c r="L93" s="184">
        <f t="shared" si="63"/>
        <v>85920</v>
      </c>
      <c r="M93" s="184">
        <f t="shared" si="63"/>
        <v>85920</v>
      </c>
      <c r="N93" s="184">
        <f t="shared" si="63"/>
        <v>85920</v>
      </c>
      <c r="O93" s="184">
        <f t="shared" si="63"/>
        <v>85920</v>
      </c>
      <c r="P93" s="184">
        <f t="shared" si="63"/>
        <v>85920</v>
      </c>
      <c r="Q93" s="184">
        <f t="shared" si="63"/>
        <v>85920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22"/>
      <c r="B94" s="305" t="s">
        <v>152</v>
      </c>
      <c r="C94" s="304"/>
      <c r="D94" s="184">
        <f t="shared" ref="D94:D96" si="64">D24+D74+D89+D39</f>
        <v>1867471.7759999998</v>
      </c>
      <c r="E94" s="229"/>
      <c r="F94" s="184">
        <f>F24+F74+F89+F39</f>
        <v>154656</v>
      </c>
      <c r="G94" s="184">
        <f t="shared" ref="G94:BM94" si="65">G24+G74+G89+G39</f>
        <v>154656</v>
      </c>
      <c r="H94" s="184">
        <f t="shared" si="65"/>
        <v>154656</v>
      </c>
      <c r="I94" s="184">
        <f t="shared" si="65"/>
        <v>154656</v>
      </c>
      <c r="J94" s="184">
        <f t="shared" si="65"/>
        <v>154656</v>
      </c>
      <c r="K94" s="184">
        <f t="shared" si="65"/>
        <v>154656</v>
      </c>
      <c r="L94" s="184">
        <f t="shared" si="65"/>
        <v>154656</v>
      </c>
      <c r="M94" s="184">
        <f t="shared" si="65"/>
        <v>154656</v>
      </c>
      <c r="N94" s="184">
        <f t="shared" si="65"/>
        <v>154656</v>
      </c>
      <c r="O94" s="184">
        <f t="shared" si="65"/>
        <v>154656</v>
      </c>
      <c r="P94" s="184">
        <f t="shared" si="65"/>
        <v>154656</v>
      </c>
      <c r="Q94" s="184">
        <f t="shared" si="65"/>
        <v>154656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22"/>
      <c r="B95" s="305" t="s">
        <v>159</v>
      </c>
      <c r="C95" s="304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23"/>
      <c r="B96" s="306" t="s">
        <v>160</v>
      </c>
      <c r="C96" s="307"/>
      <c r="D96" s="184">
        <f t="shared" si="64"/>
        <v>2904956.0960000004</v>
      </c>
      <c r="E96" s="229"/>
      <c r="F96" s="184">
        <f>F26+F76+F91+F41</f>
        <v>240575.99999999997</v>
      </c>
      <c r="G96" s="184">
        <f t="shared" ref="G96:BM96" si="67">G26+G76+G91+G41</f>
        <v>240575.99999999997</v>
      </c>
      <c r="H96" s="184">
        <f t="shared" si="67"/>
        <v>240575.99999999997</v>
      </c>
      <c r="I96" s="184">
        <f t="shared" si="67"/>
        <v>240575.99999999997</v>
      </c>
      <c r="J96" s="184">
        <f t="shared" si="67"/>
        <v>240575.99999999997</v>
      </c>
      <c r="K96" s="184">
        <f t="shared" si="67"/>
        <v>240575.99999999997</v>
      </c>
      <c r="L96" s="184">
        <f t="shared" si="67"/>
        <v>240575.99999999997</v>
      </c>
      <c r="M96" s="184">
        <f t="shared" si="67"/>
        <v>240575.99999999997</v>
      </c>
      <c r="N96" s="184">
        <f t="shared" si="67"/>
        <v>240575.99999999997</v>
      </c>
      <c r="O96" s="184">
        <f t="shared" si="67"/>
        <v>240575.99999999997</v>
      </c>
      <c r="P96" s="184">
        <f t="shared" si="67"/>
        <v>240575.99999999997</v>
      </c>
      <c r="Q96" s="184">
        <f t="shared" si="67"/>
        <v>240575.99999999997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1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2"/>
      <c r="B99" s="76" t="s">
        <v>97</v>
      </c>
      <c r="C99" s="233">
        <v>122</v>
      </c>
      <c r="D99" s="89"/>
      <c r="E99" s="227">
        <f>SUM(F99:BM99)</f>
        <v>6</v>
      </c>
      <c r="F99" s="70">
        <v>6</v>
      </c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2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2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2"/>
      <c r="B102" s="76" t="s">
        <v>100</v>
      </c>
      <c r="C102" s="234">
        <v>318</v>
      </c>
      <c r="D102" s="89"/>
      <c r="E102" s="227">
        <f t="shared" si="68"/>
        <v>6</v>
      </c>
      <c r="F102" s="70">
        <v>6</v>
      </c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2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2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2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2"/>
      <c r="B106" s="76" t="s">
        <v>104</v>
      </c>
      <c r="C106" s="234">
        <v>1254</v>
      </c>
      <c r="D106" s="89"/>
      <c r="E106" s="227">
        <f t="shared" si="68"/>
        <v>6</v>
      </c>
      <c r="F106" s="70">
        <v>6</v>
      </c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2"/>
      <c r="B107" s="77" t="s">
        <v>105</v>
      </c>
      <c r="C107" s="234">
        <v>1722</v>
      </c>
      <c r="D107" s="4"/>
      <c r="E107" s="227">
        <f t="shared" si="68"/>
        <v>6</v>
      </c>
      <c r="F107" s="70">
        <v>6</v>
      </c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2"/>
      <c r="B108" s="17" t="s">
        <v>142</v>
      </c>
      <c r="C108" s="17"/>
      <c r="D108" s="184">
        <f>SUM(F108:BM108)</f>
        <v>20496</v>
      </c>
      <c r="E108" s="229"/>
      <c r="F108" s="13">
        <f>$C99*(1+F$7)*F99+$C100*(1+F$7)*F100+$C101*(1+F$7)*F101+$C102*(1+F$7)*F102+$C103*(1+F$7)*F103+$C104*(1+F$7)*F104+$C105*(1+F$7)*F105+$C106*(1+F$7)*F106+$C107*(1+F$7)*F107</f>
        <v>20496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2"/>
      <c r="B109" s="238" t="s">
        <v>193</v>
      </c>
      <c r="C109" s="185">
        <v>1.8</v>
      </c>
      <c r="D109" s="184">
        <f>SUM(F109:BM109)</f>
        <v>36892.800000000003</v>
      </c>
      <c r="E109" s="229"/>
      <c r="F109" s="13">
        <f>$C109*F108</f>
        <v>36892.800000000003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2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2"/>
      <c r="B111" s="181" t="s">
        <v>143</v>
      </c>
      <c r="C111" s="90"/>
      <c r="D111" s="184">
        <f>SUM(F111:BM111)</f>
        <v>57388.800000000003</v>
      </c>
      <c r="E111" s="230"/>
      <c r="F111" s="81">
        <f>F108+F109+F110</f>
        <v>57388.800000000003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1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2"/>
      <c r="B114" s="76" t="s">
        <v>97</v>
      </c>
      <c r="C114" s="233">
        <v>122</v>
      </c>
      <c r="D114" s="201"/>
      <c r="E114" s="203">
        <f>SUM(F114:BM114)</f>
        <v>7</v>
      </c>
      <c r="F114" s="203">
        <v>7</v>
      </c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2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2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2"/>
      <c r="B117" s="76" t="s">
        <v>100</v>
      </c>
      <c r="C117" s="234">
        <v>318</v>
      </c>
      <c r="D117" s="201"/>
      <c r="E117" s="203">
        <f t="shared" si="73"/>
        <v>7</v>
      </c>
      <c r="F117" s="203"/>
      <c r="G117" s="203">
        <v>7</v>
      </c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2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2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2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2"/>
      <c r="B121" s="76" t="s">
        <v>104</v>
      </c>
      <c r="C121" s="234">
        <v>1254</v>
      </c>
      <c r="D121" s="201"/>
      <c r="E121" s="203">
        <f t="shared" si="73"/>
        <v>7</v>
      </c>
      <c r="F121" s="203"/>
      <c r="G121" s="203"/>
      <c r="H121" s="203">
        <v>7</v>
      </c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2"/>
      <c r="B122" s="77" t="s">
        <v>105</v>
      </c>
      <c r="C122" s="234">
        <v>1722</v>
      </c>
      <c r="D122" s="201"/>
      <c r="E122" s="203">
        <f t="shared" si="73"/>
        <v>7</v>
      </c>
      <c r="F122" s="203">
        <v>7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2"/>
      <c r="B123" s="17" t="s">
        <v>142</v>
      </c>
      <c r="C123" s="17"/>
      <c r="D123" s="184">
        <f>SUM(F123:BM123)</f>
        <v>23912</v>
      </c>
      <c r="E123" s="229"/>
      <c r="F123" s="13">
        <f>$C114*(1+F$7)*F114+$C115*(1+F$7)*F115+$C116*(1+F$7)*F116+$C117*(1+F$7)*F117+$C118*(1+F$7)*F118+$C119*(1+F$7)*F119+$C120*(1+F$7)*F120+$C121*(1+F$7)*F121+$C122*(1+F$7)*F122</f>
        <v>12908</v>
      </c>
      <c r="G123" s="13">
        <f>$C114*(1+G$7)*G114+$C115*(1+G$7)*G115+$C116*(1+G$7)*G116+$C117*(1+G$7)*G117+$C118*(1+G$7)*G118+$C119*(1+G$7)*G119+$C120*(1+G$7)*G120+$C121*(1+G$7)*G121+$C122*(1+G$7)*G122</f>
        <v>2226</v>
      </c>
      <c r="H123" s="13">
        <f t="shared" ref="H123:BL123" si="74">$C114*(1+H$7)*H114+$C115*(1+H$7)*H115+$C116*(1+H$7)*H116+$C117*(1+H$7)*H117+$C118*(1+H$7)*H118+$C119*(1+H$7)*H119+$C120*(1+H$7)*H120+$C121*(1+H$7)*H121+$C122*(1+H$7)*H122</f>
        <v>8778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2"/>
      <c r="B124" s="238" t="s">
        <v>193</v>
      </c>
      <c r="C124" s="185">
        <v>1.8</v>
      </c>
      <c r="D124" s="184">
        <f>SUM(F124:BM124)</f>
        <v>43041.599999999999</v>
      </c>
      <c r="E124" s="229"/>
      <c r="F124" s="13">
        <f>$C124*F123</f>
        <v>23234.400000000001</v>
      </c>
      <c r="G124" s="13">
        <f t="shared" ref="G124:BM124" si="75">$C124*G123</f>
        <v>4006.8</v>
      </c>
      <c r="H124" s="13">
        <f t="shared" si="75"/>
        <v>15800.4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2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2"/>
      <c r="B126" s="181" t="s">
        <v>143</v>
      </c>
      <c r="C126" s="90"/>
      <c r="D126" s="184">
        <f>SUM(F126:BM126)</f>
        <v>66953.600000000006</v>
      </c>
      <c r="E126" s="230">
        <f>+E116+E117+E120</f>
        <v>7</v>
      </c>
      <c r="F126" s="81">
        <f>F123+F124+F125</f>
        <v>36142.400000000001</v>
      </c>
      <c r="G126" s="81">
        <f>G123+G124+G125</f>
        <v>6232.8</v>
      </c>
      <c r="H126" s="81">
        <f t="shared" ref="H126:BM126" si="77">H123+H124+H125</f>
        <v>24578.400000000001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1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2"/>
      <c r="B129" s="76" t="s">
        <v>97</v>
      </c>
      <c r="C129" s="233">
        <v>122</v>
      </c>
      <c r="D129" s="201"/>
      <c r="E129" s="203">
        <f>SUM(F129:BM129)</f>
        <v>8</v>
      </c>
      <c r="F129" s="203">
        <v>8</v>
      </c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2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2"/>
      <c r="B131" s="76" t="s">
        <v>99</v>
      </c>
      <c r="C131" s="234">
        <v>232</v>
      </c>
      <c r="D131" s="201"/>
      <c r="E131" s="203">
        <f t="shared" si="78"/>
        <v>8</v>
      </c>
      <c r="F131" s="203">
        <v>8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2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2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2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2"/>
      <c r="B135" s="76" t="s">
        <v>103</v>
      </c>
      <c r="C135" s="234">
        <v>915</v>
      </c>
      <c r="D135" s="202"/>
      <c r="E135" s="203">
        <f t="shared" si="78"/>
        <v>8</v>
      </c>
      <c r="F135" s="203"/>
      <c r="G135" s="203">
        <v>8</v>
      </c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2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2"/>
      <c r="B137" s="77" t="s">
        <v>105</v>
      </c>
      <c r="C137" s="234">
        <v>1722</v>
      </c>
      <c r="D137" s="201"/>
      <c r="E137" s="203">
        <f t="shared" si="78"/>
        <v>16</v>
      </c>
      <c r="F137" s="203">
        <v>8</v>
      </c>
      <c r="G137" s="203"/>
      <c r="H137" s="203">
        <v>8</v>
      </c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2"/>
      <c r="B138" s="17" t="s">
        <v>142</v>
      </c>
      <c r="C138" s="17"/>
      <c r="D138" s="184">
        <f>SUM(F138:BM138)</f>
        <v>37704</v>
      </c>
      <c r="E138" s="229"/>
      <c r="F138" s="13">
        <f>$C129*(1+F$7)*F129+$C130*(1+F$7)*F130+$C131*(1+F$7)*F131+$C132*(1+F$7)*F132+$C133*(1+F$7)*F133+$C134*(1+F$7)*F134+$C135*(1+F$7)*F135+$C136*(1+F$7)*F136+$C137*(1+F$7)*F137</f>
        <v>16608</v>
      </c>
      <c r="G138" s="13">
        <f>$C129*(1+G$7)*G129+$C130*(1+G$7)*G130+$C131*(1+G$7)*G131+$C132*(1+G$7)*G132+$C133*(1+G$7)*G133+$C134*(1+G$7)*G134+$C135*(1+G$7)*G135+$C136*(1+G$7)*G136+$C137*(1+G$7)*G137</f>
        <v>7320</v>
      </c>
      <c r="H138" s="13">
        <f t="shared" ref="H138:BL138" si="79">$C129*(1+H$7)*H129+$C130*(1+H$7)*H130+$C131*(1+H$7)*H131+$C132*(1+H$7)*H132+$C133*(1+H$7)*H133+$C134*(1+H$7)*H134+$C135*(1+H$7)*H135+$C136*(1+H$7)*H136+$C137*(1+H$7)*H137</f>
        <v>13776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2"/>
      <c r="B139" s="238" t="s">
        <v>193</v>
      </c>
      <c r="C139" s="185">
        <v>1.8</v>
      </c>
      <c r="D139" s="184">
        <f>SUM(F139:BM139)</f>
        <v>67867.199999999997</v>
      </c>
      <c r="E139" s="229"/>
      <c r="F139" s="13">
        <f>$C139*F138</f>
        <v>29894.400000000001</v>
      </c>
      <c r="G139" s="13">
        <f t="shared" ref="G139:BM139" si="80">$C139*G138</f>
        <v>13176</v>
      </c>
      <c r="H139" s="13">
        <f t="shared" si="80"/>
        <v>24796.799999999999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2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2"/>
      <c r="B141" s="181" t="s">
        <v>143</v>
      </c>
      <c r="C141" s="90"/>
      <c r="D141" s="184">
        <f>SUM(F141:BM141)</f>
        <v>105571.2</v>
      </c>
      <c r="E141" s="230">
        <f>+E131+E132+E135</f>
        <v>16</v>
      </c>
      <c r="F141" s="81">
        <f>F138+F139+F140</f>
        <v>46502.400000000001</v>
      </c>
      <c r="G141" s="81">
        <f>G138+G139+G140</f>
        <v>20496</v>
      </c>
      <c r="H141" s="81">
        <f t="shared" ref="H141:BM141" si="82">H138+H139+H140</f>
        <v>38572.800000000003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1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2"/>
      <c r="B144" s="76" t="s">
        <v>97</v>
      </c>
      <c r="C144" s="233">
        <v>122</v>
      </c>
      <c r="D144" s="201"/>
      <c r="E144" s="203">
        <f>SUM(F144:BM144)</f>
        <v>9</v>
      </c>
      <c r="F144" s="203">
        <v>9</v>
      </c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2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2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2"/>
      <c r="B147" s="76" t="s">
        <v>100</v>
      </c>
      <c r="C147" s="234">
        <v>318</v>
      </c>
      <c r="D147" s="201"/>
      <c r="E147" s="203">
        <f t="shared" si="83"/>
        <v>9</v>
      </c>
      <c r="F147" s="203">
        <v>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2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2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2"/>
      <c r="B150" s="76" t="s">
        <v>103</v>
      </c>
      <c r="C150" s="234">
        <v>915</v>
      </c>
      <c r="D150" s="202"/>
      <c r="E150" s="203">
        <f t="shared" si="83"/>
        <v>9</v>
      </c>
      <c r="F150" s="203"/>
      <c r="G150" s="203">
        <v>9</v>
      </c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2"/>
      <c r="B151" s="76" t="s">
        <v>104</v>
      </c>
      <c r="C151" s="234">
        <v>1254</v>
      </c>
      <c r="D151" s="201"/>
      <c r="E151" s="203">
        <f t="shared" si="83"/>
        <v>18</v>
      </c>
      <c r="F151" s="203">
        <v>9</v>
      </c>
      <c r="G151" s="203"/>
      <c r="H151" s="203">
        <v>9</v>
      </c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2"/>
      <c r="B152" s="77" t="s">
        <v>105</v>
      </c>
      <c r="C152" s="234">
        <v>1722</v>
      </c>
      <c r="D152" s="201"/>
      <c r="E152" s="203">
        <f t="shared" si="83"/>
        <v>9</v>
      </c>
      <c r="F152" s="203">
        <v>9</v>
      </c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2"/>
      <c r="B153" s="17" t="s">
        <v>142</v>
      </c>
      <c r="C153" s="17"/>
      <c r="D153" s="184">
        <f>SUM(F153:BM153)</f>
        <v>50265</v>
      </c>
      <c r="E153" s="229"/>
      <c r="F153" s="13">
        <f>$C144*(1+F$7)*F144+$C145*(1+F$7)*F145+$C146*(1+F$7)*F146+$C147*(1+F$7)*F147+$C148*(1+F$7)*F148+$C149*(1+F$7)*F149+$C150*(1+F$7)*F150+$C151*(1+F$7)*F151+$C152*(1+F$7)*F152</f>
        <v>30744</v>
      </c>
      <c r="G153" s="13">
        <f>$C144*(1+G$7)*G144+$C145*(1+G$7)*G145+$C146*(1+G$7)*G146+$C147*(1+G$7)*G147+$C148*(1+G$7)*G148+$C149*(1+G$7)*G149+$C150*(1+G$7)*G150+$C151*(1+G$7)*G151+$C152*(1+G$7)*G152</f>
        <v>8235</v>
      </c>
      <c r="H153" s="13">
        <f t="shared" ref="H153:BL153" si="84">$C144*(1+H$7)*H144+$C145*(1+H$7)*H145+$C146*(1+H$7)*H146+$C147*(1+H$7)*H147+$C148*(1+H$7)*H148+$C149*(1+H$7)*H149+$C150*(1+H$7)*H150+$C151*(1+H$7)*H151+$C152*(1+H$7)*H152</f>
        <v>11286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2"/>
      <c r="B154" s="238" t="s">
        <v>193</v>
      </c>
      <c r="C154" s="185">
        <v>1.8</v>
      </c>
      <c r="D154" s="184">
        <f>SUM(F154:BM154)</f>
        <v>90477.000000000015</v>
      </c>
      <c r="E154" s="229"/>
      <c r="F154" s="13">
        <f>$C154*F153</f>
        <v>55339.200000000004</v>
      </c>
      <c r="G154" s="13">
        <f t="shared" ref="G154:BM154" si="85">$C154*G153</f>
        <v>14823</v>
      </c>
      <c r="H154" s="13">
        <f t="shared" si="85"/>
        <v>20314.8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2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2"/>
      <c r="B156" s="181" t="s">
        <v>143</v>
      </c>
      <c r="C156" s="90"/>
      <c r="D156" s="184">
        <f>SUM(F156:BM156)</f>
        <v>140742</v>
      </c>
      <c r="E156" s="230">
        <f>+E146+E147+E150</f>
        <v>18</v>
      </c>
      <c r="F156" s="81">
        <f>F153+F154+F155</f>
        <v>86083.200000000012</v>
      </c>
      <c r="G156" s="81">
        <f>G153+G154+G155</f>
        <v>23058</v>
      </c>
      <c r="H156" s="81">
        <f t="shared" ref="H156:BM156" si="87">H153+H154+H155</f>
        <v>31600.799999999999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1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2"/>
      <c r="B159" s="76" t="s">
        <v>97</v>
      </c>
      <c r="C159" s="233">
        <v>122</v>
      </c>
      <c r="D159" s="201"/>
      <c r="E159" s="203">
        <f>SUM(F159:BM159)</f>
        <v>10</v>
      </c>
      <c r="F159" s="203">
        <v>10</v>
      </c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2"/>
      <c r="B160" s="76" t="s">
        <v>98</v>
      </c>
      <c r="C160" s="234">
        <v>167</v>
      </c>
      <c r="D160" s="202"/>
      <c r="E160" s="203">
        <f t="shared" ref="E160:E167" si="88">SUM(F160:BM160)</f>
        <v>10</v>
      </c>
      <c r="F160" s="203">
        <v>10</v>
      </c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2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2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2"/>
      <c r="B163" s="76" t="s">
        <v>101</v>
      </c>
      <c r="C163" s="234">
        <v>424</v>
      </c>
      <c r="D163" s="202"/>
      <c r="E163" s="203">
        <f t="shared" si="88"/>
        <v>20</v>
      </c>
      <c r="F163" s="203"/>
      <c r="G163" s="203">
        <v>10</v>
      </c>
      <c r="H163" s="203"/>
      <c r="I163" s="203"/>
      <c r="J163" s="203">
        <v>10</v>
      </c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2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2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2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2"/>
      <c r="B167" s="77" t="s">
        <v>105</v>
      </c>
      <c r="C167" s="234">
        <v>1722</v>
      </c>
      <c r="D167" s="201"/>
      <c r="E167" s="203">
        <f t="shared" si="88"/>
        <v>10</v>
      </c>
      <c r="F167" s="203">
        <v>10</v>
      </c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2"/>
      <c r="B168" s="17" t="s">
        <v>142</v>
      </c>
      <c r="C168" s="17"/>
      <c r="D168" s="184">
        <f>SUM(F168:BM168)</f>
        <v>28590</v>
      </c>
      <c r="E168" s="229"/>
      <c r="F168" s="13">
        <f>$C159*(1+F$7)*F159+$C160*(1+F$7)*F160+$C161*(1+F$7)*F161+$C162*(1+F$7)*F162+$C163*(1+F$7)*F163+$C164*(1+F$7)*F164+$C165*(1+F$7)*F165+$C166*(1+F$7)*F166+$C167*(1+F$7)*F167</f>
        <v>20110</v>
      </c>
      <c r="G168" s="13">
        <f>$C159*(1+G$7)*G159+$C160*(1+G$7)*G160+$C161*(1+G$7)*G161+$C162*(1+G$7)*G162+$C163*(1+G$7)*G163+$C164*(1+G$7)*G164+$C165*(1+G$7)*G165+$C166*(1+G$7)*G166+$C167*(1+G$7)*G167</f>
        <v>4240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4240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2"/>
      <c r="B169" s="238" t="s">
        <v>193</v>
      </c>
      <c r="C169" s="185">
        <v>1.8</v>
      </c>
      <c r="D169" s="184">
        <f>SUM(F169:BM169)</f>
        <v>51462</v>
      </c>
      <c r="E169" s="229"/>
      <c r="F169" s="13">
        <f>$C169*F168</f>
        <v>36198</v>
      </c>
      <c r="G169" s="13">
        <f t="shared" ref="G169:BM169" si="90">$C169*G168</f>
        <v>7632</v>
      </c>
      <c r="H169" s="13">
        <f t="shared" si="90"/>
        <v>0</v>
      </c>
      <c r="I169" s="13">
        <f t="shared" si="90"/>
        <v>0</v>
      </c>
      <c r="J169" s="13">
        <f t="shared" si="90"/>
        <v>7632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2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2"/>
      <c r="B171" s="181" t="s">
        <v>143</v>
      </c>
      <c r="C171" s="90"/>
      <c r="D171" s="184">
        <f>SUM(F171:BM171)</f>
        <v>80052</v>
      </c>
      <c r="E171" s="230">
        <f>+E161+E162+E165</f>
        <v>0</v>
      </c>
      <c r="F171" s="81">
        <f>F168+F169+F170</f>
        <v>56308</v>
      </c>
      <c r="G171" s="81">
        <f>G168+G169+G170</f>
        <v>11872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11872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1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2"/>
      <c r="B174" s="76" t="s">
        <v>97</v>
      </c>
      <c r="C174" s="233">
        <v>122</v>
      </c>
      <c r="D174" s="201"/>
      <c r="E174" s="203">
        <f>SUM(F174:BM174)</f>
        <v>11</v>
      </c>
      <c r="F174" s="203">
        <v>11</v>
      </c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2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2"/>
      <c r="B176" s="76" t="s">
        <v>99</v>
      </c>
      <c r="C176" s="234">
        <v>232</v>
      </c>
      <c r="D176" s="201"/>
      <c r="E176" s="203">
        <f t="shared" si="93"/>
        <v>11</v>
      </c>
      <c r="F176" s="203">
        <v>11</v>
      </c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2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2"/>
      <c r="B178" s="76" t="s">
        <v>101</v>
      </c>
      <c r="C178" s="234">
        <v>424</v>
      </c>
      <c r="D178" s="202"/>
      <c r="E178" s="203">
        <f t="shared" si="93"/>
        <v>11</v>
      </c>
      <c r="F178" s="203"/>
      <c r="G178" s="203"/>
      <c r="H178" s="203">
        <v>11</v>
      </c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2"/>
      <c r="B179" s="76" t="s">
        <v>102</v>
      </c>
      <c r="C179" s="234">
        <v>574</v>
      </c>
      <c r="D179" s="201"/>
      <c r="E179" s="203">
        <f t="shared" si="93"/>
        <v>22</v>
      </c>
      <c r="F179" s="203"/>
      <c r="G179" s="203">
        <v>11</v>
      </c>
      <c r="H179" s="203"/>
      <c r="I179" s="203"/>
      <c r="J179" s="203">
        <v>11</v>
      </c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2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2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2"/>
      <c r="B182" s="77" t="s">
        <v>105</v>
      </c>
      <c r="C182" s="234">
        <v>1722</v>
      </c>
      <c r="D182" s="201"/>
      <c r="E182" s="203">
        <f t="shared" si="93"/>
        <v>11</v>
      </c>
      <c r="F182" s="203">
        <v>11</v>
      </c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2"/>
      <c r="B183" s="17" t="s">
        <v>142</v>
      </c>
      <c r="C183" s="17"/>
      <c r="D183" s="184">
        <f>SUM(F183:BM183)</f>
        <v>40128</v>
      </c>
      <c r="E183" s="229"/>
      <c r="F183" s="13">
        <f>$C174*(1+F$7)*F174+$C175*(1+F$7)*F175+$C176*(1+F$7)*F176+$C177*(1+F$7)*F177+$C178*(1+F$7)*F178+$C179*(1+F$7)*F179+$C180*(1+F$7)*F180+$C181*(1+F$7)*F181+$C182*(1+F$7)*F182</f>
        <v>22836</v>
      </c>
      <c r="G183" s="13">
        <f>$C174*(1+G$7)*G174+$C175*(1+G$7)*G175+$C176*(1+G$7)*G176+$C177*(1+G$7)*G177+$C178*(1+G$7)*G178+$C179*(1+G$7)*G179+$C180*(1+G$7)*G180+$C181*(1+G$7)*G181+$C182*(1+G$7)*G182</f>
        <v>6314</v>
      </c>
      <c r="H183" s="13">
        <f t="shared" ref="H183:BL183" si="94">$C174*(1+H$7)*H174+$C175*(1+H$7)*H175+$C176*(1+H$7)*H176+$C177*(1+H$7)*H177+$C178*(1+H$7)*H178+$C179*(1+H$7)*H179+$C180*(1+H$7)*H180+$C181*(1+H$7)*H181+$C182*(1+H$7)*H182</f>
        <v>4664</v>
      </c>
      <c r="I183" s="13">
        <f t="shared" si="94"/>
        <v>0</v>
      </c>
      <c r="J183" s="13">
        <f t="shared" si="94"/>
        <v>6314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2"/>
      <c r="B184" s="238" t="s">
        <v>193</v>
      </c>
      <c r="C184" s="185">
        <v>1.8</v>
      </c>
      <c r="D184" s="184">
        <f>SUM(F184:BM184)</f>
        <v>72230.399999999994</v>
      </c>
      <c r="E184" s="229"/>
      <c r="F184" s="13">
        <f>$C184*F183</f>
        <v>41104.800000000003</v>
      </c>
      <c r="G184" s="13">
        <f t="shared" ref="G184:BM184" si="95">$C184*G183</f>
        <v>11365.2</v>
      </c>
      <c r="H184" s="13">
        <f t="shared" si="95"/>
        <v>8395.2000000000007</v>
      </c>
      <c r="I184" s="13">
        <f t="shared" si="95"/>
        <v>0</v>
      </c>
      <c r="J184" s="13">
        <f t="shared" si="95"/>
        <v>11365.2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2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2"/>
      <c r="B186" s="181" t="s">
        <v>143</v>
      </c>
      <c r="C186" s="90"/>
      <c r="D186" s="184">
        <f>SUM(F186:BM186)</f>
        <v>112358.39999999999</v>
      </c>
      <c r="E186" s="230">
        <f>+E176+E177+E180</f>
        <v>11</v>
      </c>
      <c r="F186" s="81">
        <f>F183+F184+F185</f>
        <v>63940.800000000003</v>
      </c>
      <c r="G186" s="81">
        <f>G183+G184+G185</f>
        <v>17679.2</v>
      </c>
      <c r="H186" s="81">
        <f t="shared" ref="H186:BM186" si="97">H183+H184+H185</f>
        <v>13059.2</v>
      </c>
      <c r="I186" s="81">
        <f t="shared" si="97"/>
        <v>0</v>
      </c>
      <c r="J186" s="81">
        <f t="shared" si="97"/>
        <v>17679.2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08" t="s">
        <v>200</v>
      </c>
      <c r="B188" s="217"/>
      <c r="C188" s="249"/>
      <c r="D188" s="218">
        <f>D123+D138+D153+D168+D183</f>
        <v>180599</v>
      </c>
      <c r="E188" s="230"/>
      <c r="F188" s="250">
        <f>F123+F138+F153+F168+F183</f>
        <v>103206</v>
      </c>
      <c r="G188" s="250">
        <f t="shared" ref="G188:BM190" si="98">G123+G138+G153+G168+G183</f>
        <v>28335</v>
      </c>
      <c r="H188" s="250">
        <f t="shared" si="98"/>
        <v>38504</v>
      </c>
      <c r="I188" s="250">
        <f t="shared" si="98"/>
        <v>0</v>
      </c>
      <c r="J188" s="250">
        <f t="shared" si="98"/>
        <v>10554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09"/>
      <c r="B189" s="217"/>
      <c r="C189" s="249"/>
      <c r="D189" s="218">
        <f>D124+D139+D154+D169+D184</f>
        <v>325078.19999999995</v>
      </c>
      <c r="E189" s="230"/>
      <c r="F189" s="250">
        <f t="shared" ref="F189:U190" si="99">F124+F139+F154+F169+F184</f>
        <v>185770.8</v>
      </c>
      <c r="G189" s="250">
        <f t="shared" si="99"/>
        <v>51003</v>
      </c>
      <c r="H189" s="250">
        <f t="shared" si="99"/>
        <v>69307.199999999997</v>
      </c>
      <c r="I189" s="250">
        <f t="shared" si="99"/>
        <v>0</v>
      </c>
      <c r="J189" s="250">
        <f t="shared" si="99"/>
        <v>18997.2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10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1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2"/>
      <c r="B193" s="76" t="s">
        <v>97</v>
      </c>
      <c r="C193" s="233">
        <v>122</v>
      </c>
      <c r="D193" s="89"/>
      <c r="E193" s="227">
        <f>SUM(F193:BM193)</f>
        <v>12</v>
      </c>
      <c r="F193" s="70">
        <v>12</v>
      </c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2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2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2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2"/>
      <c r="B197" s="76" t="s">
        <v>101</v>
      </c>
      <c r="C197" s="234">
        <v>424</v>
      </c>
      <c r="D197" s="89"/>
      <c r="E197" s="227">
        <f t="shared" si="101"/>
        <v>24</v>
      </c>
      <c r="F197" s="70"/>
      <c r="G197" s="70">
        <v>12</v>
      </c>
      <c r="H197" s="70">
        <v>12</v>
      </c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2"/>
      <c r="B198" s="76" t="s">
        <v>102</v>
      </c>
      <c r="C198" s="234">
        <v>574</v>
      </c>
      <c r="D198" s="89"/>
      <c r="E198" s="227">
        <f t="shared" si="101"/>
        <v>12</v>
      </c>
      <c r="F198" s="70">
        <v>12</v>
      </c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2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2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2"/>
      <c r="B201" s="77" t="s">
        <v>105</v>
      </c>
      <c r="C201" s="234">
        <v>1722</v>
      </c>
      <c r="D201" s="4"/>
      <c r="E201" s="227">
        <f t="shared" si="101"/>
        <v>24</v>
      </c>
      <c r="F201" s="70">
        <v>12</v>
      </c>
      <c r="G201" s="70"/>
      <c r="H201" s="70">
        <v>12</v>
      </c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2"/>
      <c r="B202" s="17" t="s">
        <v>142</v>
      </c>
      <c r="C202" s="17"/>
      <c r="D202" s="184">
        <f>SUM(F202:BM202)</f>
        <v>59856</v>
      </c>
      <c r="E202" s="229"/>
      <c r="F202" s="13">
        <f>$C193*(1+F$7)*F193+$C194*(1+F$7)*F194+$C195*(1+F$7)*F195+$C196*(1+F$7)*F196+$C197*(1+F$7)*F197+$C198*(1+F$7)*F198+$C199*(1+F$7)*F199+$C200*(1+F$7)*F200+$C201*(1+F$7)*F201</f>
        <v>29016</v>
      </c>
      <c r="G202" s="13">
        <f t="shared" ref="G202:BL202" si="102">$C193*(1+G$7)*G193+$C194*(1+G$7)*G194+$C195*(1+G$7)*G195+$C196*(1+G$7)*G196+$C197*(1+G$7)*G197+$C198*(1+G$7)*G198+$C199*(1+G$7)*G199+$C200*(1+G$7)*G200+$C201*(1+G$7)*G201</f>
        <v>5088</v>
      </c>
      <c r="H202" s="13">
        <f t="shared" si="102"/>
        <v>25752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2"/>
      <c r="B203" s="238" t="s">
        <v>193</v>
      </c>
      <c r="C203" s="185">
        <v>1.8</v>
      </c>
      <c r="D203" s="184">
        <f>SUM(F203:BM203)</f>
        <v>107740.8</v>
      </c>
      <c r="E203" s="229"/>
      <c r="F203" s="13">
        <f>$C203*F202</f>
        <v>52228.800000000003</v>
      </c>
      <c r="G203" s="13">
        <f t="shared" ref="G203:BM203" si="103">$C203*G202</f>
        <v>9158.4</v>
      </c>
      <c r="H203" s="13">
        <f t="shared" si="103"/>
        <v>46353.599999999999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2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2"/>
      <c r="B205" s="181" t="s">
        <v>143</v>
      </c>
      <c r="C205" s="90"/>
      <c r="D205" s="184">
        <f>SUM(F205:BM205)</f>
        <v>167596.79999999999</v>
      </c>
      <c r="E205" s="230"/>
      <c r="F205" s="81">
        <f>F202+F203+F204</f>
        <v>81244.800000000003</v>
      </c>
      <c r="G205" s="81">
        <f>G202+G203+G204</f>
        <v>14246.4</v>
      </c>
      <c r="H205" s="81">
        <f t="shared" ref="H205:BM205" si="105">H202+H203+H204</f>
        <v>72105.600000000006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1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2"/>
      <c r="B209" s="219" t="s">
        <v>176</v>
      </c>
      <c r="C209" s="209"/>
      <c r="D209" s="209"/>
      <c r="E209" s="227">
        <f>SUM(F209:BM209)</f>
        <v>26</v>
      </c>
      <c r="F209" s="203">
        <v>13</v>
      </c>
      <c r="G209" s="203"/>
      <c r="H209" s="203">
        <v>13</v>
      </c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2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2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2"/>
      <c r="B212" s="219" t="s">
        <v>178</v>
      </c>
      <c r="C212" s="209"/>
      <c r="D212" s="209"/>
      <c r="E212" s="227">
        <f t="shared" si="106"/>
        <v>26</v>
      </c>
      <c r="F212" s="203"/>
      <c r="G212" s="203">
        <v>13</v>
      </c>
      <c r="H212" s="203">
        <v>13</v>
      </c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2"/>
      <c r="B213" s="219" t="s">
        <v>180</v>
      </c>
      <c r="C213" s="209"/>
      <c r="D213" s="209"/>
      <c r="E213" s="227">
        <f t="shared" si="106"/>
        <v>13</v>
      </c>
      <c r="F213" s="203">
        <v>13</v>
      </c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2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2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2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2"/>
      <c r="B217" s="220" t="s">
        <v>184</v>
      </c>
      <c r="C217" s="201"/>
      <c r="D217" s="201"/>
      <c r="E217" s="227">
        <f t="shared" si="106"/>
        <v>13</v>
      </c>
      <c r="F217" s="203">
        <v>13</v>
      </c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2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2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2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11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12" t="s">
        <v>167</v>
      </c>
      <c r="B222" s="315" t="s">
        <v>165</v>
      </c>
      <c r="C222" s="316"/>
      <c r="D222" s="184">
        <f>D93+D108+D188+D202+D218</f>
        <v>1298435.32</v>
      </c>
      <c r="E222" s="229"/>
      <c r="F222" s="184">
        <f t="shared" ref="F222:AK222" si="111">F93+F108+F188+F202+F218</f>
        <v>238638</v>
      </c>
      <c r="G222" s="184">
        <f t="shared" si="111"/>
        <v>119343</v>
      </c>
      <c r="H222" s="184">
        <f t="shared" si="111"/>
        <v>150176</v>
      </c>
      <c r="I222" s="184">
        <f t="shared" si="111"/>
        <v>85920</v>
      </c>
      <c r="J222" s="184">
        <f t="shared" si="111"/>
        <v>96474</v>
      </c>
      <c r="K222" s="184">
        <f t="shared" si="111"/>
        <v>85920</v>
      </c>
      <c r="L222" s="184">
        <f t="shared" si="111"/>
        <v>85920</v>
      </c>
      <c r="M222" s="184">
        <f t="shared" si="111"/>
        <v>85920</v>
      </c>
      <c r="N222" s="184">
        <f t="shared" si="111"/>
        <v>85920</v>
      </c>
      <c r="O222" s="184">
        <f t="shared" si="111"/>
        <v>85920</v>
      </c>
      <c r="P222" s="184">
        <f t="shared" si="111"/>
        <v>85920</v>
      </c>
      <c r="Q222" s="184">
        <f t="shared" si="111"/>
        <v>85920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13"/>
      <c r="B223" s="303" t="s">
        <v>194</v>
      </c>
      <c r="C223" s="304"/>
      <c r="D223" s="184">
        <f>D94+D109+D189+D203+D219</f>
        <v>2337183.5759999994</v>
      </c>
      <c r="E223" s="229"/>
      <c r="F223" s="184">
        <f t="shared" ref="F223:AK223" si="113">F94+F109+F189+F203+F219</f>
        <v>429548.39999999997</v>
      </c>
      <c r="G223" s="184">
        <f t="shared" si="113"/>
        <v>214817.4</v>
      </c>
      <c r="H223" s="184">
        <f t="shared" si="113"/>
        <v>270316.79999999999</v>
      </c>
      <c r="I223" s="184">
        <f t="shared" si="113"/>
        <v>154656</v>
      </c>
      <c r="J223" s="184">
        <f t="shared" si="113"/>
        <v>173653.2</v>
      </c>
      <c r="K223" s="184">
        <f t="shared" si="113"/>
        <v>154656</v>
      </c>
      <c r="L223" s="184">
        <f t="shared" si="113"/>
        <v>154656</v>
      </c>
      <c r="M223" s="184">
        <f t="shared" si="113"/>
        <v>154656</v>
      </c>
      <c r="N223" s="184">
        <f t="shared" si="113"/>
        <v>154656</v>
      </c>
      <c r="O223" s="184">
        <f t="shared" si="113"/>
        <v>154656</v>
      </c>
      <c r="P223" s="184">
        <f t="shared" si="113"/>
        <v>154656</v>
      </c>
      <c r="Q223" s="184">
        <f t="shared" si="113"/>
        <v>154656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13"/>
      <c r="B224" s="305" t="s">
        <v>159</v>
      </c>
      <c r="C224" s="304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14"/>
      <c r="B225" s="306" t="s">
        <v>160</v>
      </c>
      <c r="C225" s="307"/>
      <c r="D225" s="184">
        <f>D96+D111+D191+D205+D221</f>
        <v>3129941.696</v>
      </c>
      <c r="E225" s="229"/>
      <c r="F225" s="184">
        <f t="shared" ref="F225:AK225" si="117">F96+F111+F191+F205+F221</f>
        <v>379209.6</v>
      </c>
      <c r="G225" s="184">
        <f t="shared" si="117"/>
        <v>254822.39999999997</v>
      </c>
      <c r="H225" s="184">
        <f t="shared" si="117"/>
        <v>312681.59999999998</v>
      </c>
      <c r="I225" s="184">
        <f t="shared" si="117"/>
        <v>240575.99999999997</v>
      </c>
      <c r="J225" s="184">
        <f t="shared" si="117"/>
        <v>240575.99999999997</v>
      </c>
      <c r="K225" s="184">
        <f t="shared" si="117"/>
        <v>240575.99999999997</v>
      </c>
      <c r="L225" s="184">
        <f t="shared" si="117"/>
        <v>240575.99999999997</v>
      </c>
      <c r="M225" s="184">
        <f t="shared" si="117"/>
        <v>240575.99999999997</v>
      </c>
      <c r="N225" s="184">
        <f t="shared" si="117"/>
        <v>240575.99999999997</v>
      </c>
      <c r="O225" s="184">
        <f t="shared" si="117"/>
        <v>240575.99999999997</v>
      </c>
      <c r="P225" s="184">
        <f t="shared" si="117"/>
        <v>240575.99999999997</v>
      </c>
      <c r="Q225" s="184">
        <f t="shared" si="117"/>
        <v>240575.99999999997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-669431.96448000032</v>
      </c>
      <c r="E61" s="243" t="s">
        <v>195</v>
      </c>
    </row>
    <row r="63" spans="1:66" hidden="1" x14ac:dyDescent="0.2">
      <c r="F63" s="190">
        <f>Forecast!E28*Expenses!$D$60/12</f>
        <v>-2364.431333333333</v>
      </c>
      <c r="G63" s="190">
        <f>Forecast!F28*Expenses!$D$60/12</f>
        <v>-3478.2993333333329</v>
      </c>
      <c r="H63" s="190">
        <f>Forecast!G28*Expenses!$D$60/12</f>
        <v>-4879.942</v>
      </c>
      <c r="I63" s="190">
        <f>Forecast!H28*Expenses!$D$60/12</f>
        <v>-5681.8620000000001</v>
      </c>
      <c r="J63" s="190">
        <f>Forecast!I28*Expenses!$D$60/12</f>
        <v>-6582.2860000000001</v>
      </c>
      <c r="K63" s="190">
        <f>Forecast!J28*Expenses!$D$60/12</f>
        <v>-7384.2059999999992</v>
      </c>
      <c r="L63" s="190">
        <f>Forecast!K28*Expenses!$D$60/12</f>
        <v>-8186.1259999999993</v>
      </c>
      <c r="M63" s="190">
        <f>Forecast!L28*Expenses!$D$60/12</f>
        <v>-8946.7126666666663</v>
      </c>
      <c r="N63" s="190">
        <f>Forecast!M28*Expenses!$D$60/12</f>
        <v>-9748.6326666666664</v>
      </c>
      <c r="O63" s="190">
        <f>Forecast!N28*Expenses!$D$60/12</f>
        <v>-10414.619333333334</v>
      </c>
      <c r="P63" s="190">
        <f>Forecast!O28*Expenses!$D$60/12</f>
        <v>-11216.539333333334</v>
      </c>
      <c r="Q63" s="190">
        <f>Forecast!P28*Expenses!$D$60/12</f>
        <v>-11969.992666666665</v>
      </c>
      <c r="R63" s="190">
        <f>Forecast!Q28*Expenses!$D$60/12</f>
        <v>-11969.992666666665</v>
      </c>
      <c r="S63" s="190">
        <f>Forecast!R28*Expenses!$D$60/12</f>
        <v>-11982.790406666667</v>
      </c>
      <c r="T63" s="190">
        <f>Forecast!S28*Expenses!$D$60/12</f>
        <v>-11982.790406666667</v>
      </c>
      <c r="U63" s="190">
        <f>Forecast!T28*Expenses!$D$60/12</f>
        <v>-12043.668713333334</v>
      </c>
      <c r="V63" s="190">
        <f>Forecast!U28*Expenses!$D$60/12</f>
        <v>-12043.668713333334</v>
      </c>
      <c r="W63" s="190">
        <f>Forecast!V28*Expenses!$D$60/12</f>
        <v>-12043.668713333334</v>
      </c>
      <c r="X63" s="190">
        <f>Forecast!W28*Expenses!$D$60/12</f>
        <v>-12043.668713333334</v>
      </c>
      <c r="Y63" s="190">
        <f>Forecast!X28*Expenses!$D$60/12</f>
        <v>-12043.668713333334</v>
      </c>
      <c r="Z63" s="190">
        <f>Forecast!Y28*Expenses!$D$60/12</f>
        <v>-12043.668713333334</v>
      </c>
      <c r="AA63" s="190">
        <f>Forecast!Z28*Expenses!$D$60/12</f>
        <v>-12033.668713333334</v>
      </c>
      <c r="AB63" s="190">
        <f>Forecast!AA28*Expenses!$D$60/12</f>
        <v>-12033.668713333334</v>
      </c>
      <c r="AC63" s="190">
        <f>Forecast!AB28*Expenses!$D$60/12</f>
        <v>-12033.668713333334</v>
      </c>
      <c r="AD63" s="190">
        <f>Forecast!AC28*Expenses!$D$60/12</f>
        <v>-12033.668713333334</v>
      </c>
      <c r="AE63" s="190">
        <f>Forecast!AD28*Expenses!$D$60/12</f>
        <v>-12064.172986666666</v>
      </c>
      <c r="AF63" s="190">
        <f>Forecast!AE28*Expenses!$D$60/12</f>
        <v>-12064.172986666666</v>
      </c>
      <c r="AG63" s="190">
        <f>Forecast!AF28*Expenses!$D$60/12</f>
        <v>-12064.172986666666</v>
      </c>
      <c r="AH63" s="190">
        <f>Forecast!AG28*Expenses!$D$60/12</f>
        <v>-12064.172986666666</v>
      </c>
      <c r="AI63" s="190">
        <f>Forecast!AH28*Expenses!$D$60/12</f>
        <v>-12064.172986666666</v>
      </c>
      <c r="AJ63" s="190">
        <f>Forecast!AI28*Expenses!$D$60/12</f>
        <v>-12064.172986666666</v>
      </c>
      <c r="AK63" s="190">
        <f>Forecast!AJ28*Expenses!$D$60/12</f>
        <v>-12064.172986666666</v>
      </c>
      <c r="AL63" s="190">
        <f>Forecast!AK28*Expenses!$D$60/12</f>
        <v>-12064.172986666666</v>
      </c>
      <c r="AM63" s="190">
        <f>Forecast!AL28*Expenses!$D$60/12</f>
        <v>-12064.172986666666</v>
      </c>
      <c r="AN63" s="190">
        <f>Forecast!AM28*Expenses!$D$60/12</f>
        <v>-12064.172986666666</v>
      </c>
      <c r="AO63" s="190">
        <f>Forecast!AN28*Expenses!$D$60/12</f>
        <v>-12064.172986666666</v>
      </c>
      <c r="AP63" s="190">
        <f>Forecast!AO28*Expenses!$D$60/12</f>
        <v>-12064.172986666666</v>
      </c>
      <c r="AQ63" s="190">
        <f>Forecast!AP28*Expenses!$D$60/12</f>
        <v>-12064.172986666666</v>
      </c>
      <c r="AR63" s="190">
        <f>Forecast!AQ28*Expenses!$D$60/12</f>
        <v>-12064.172986666666</v>
      </c>
      <c r="AS63" s="190">
        <f>Forecast!AR28*Expenses!$D$60/12</f>
        <v>-12064.172986666666</v>
      </c>
      <c r="AT63" s="190">
        <f>Forecast!AS28*Expenses!$D$60/12</f>
        <v>-12064.172986666666</v>
      </c>
      <c r="AU63" s="190">
        <f>Forecast!AT28*Expenses!$D$60/12</f>
        <v>-12064.172986666666</v>
      </c>
      <c r="AV63" s="190">
        <f>Forecast!AU28*Expenses!$D$60/12</f>
        <v>-12064.172986666666</v>
      </c>
      <c r="AW63" s="190">
        <f>Forecast!AV28*Expenses!$D$60/12</f>
        <v>-12064.172986666666</v>
      </c>
      <c r="AX63" s="190">
        <f>Forecast!AW28*Expenses!$D$60/12</f>
        <v>-12064.172986666666</v>
      </c>
      <c r="AY63" s="190">
        <f>Forecast!AX28*Expenses!$D$60/12</f>
        <v>-12064.172986666666</v>
      </c>
      <c r="AZ63" s="190">
        <f>Forecast!AY28*Expenses!$D$60/12</f>
        <v>-12064.172986666666</v>
      </c>
      <c r="BA63" s="190">
        <f>Forecast!AZ28*Expenses!$D$60/12</f>
        <v>-12064.172986666666</v>
      </c>
      <c r="BB63" s="190">
        <f>Forecast!BA28*Expenses!$D$60/12</f>
        <v>-12064.172986666666</v>
      </c>
      <c r="BC63" s="190">
        <f>Forecast!BB28*Expenses!$D$60/12</f>
        <v>-12064.172986666666</v>
      </c>
      <c r="BD63" s="190">
        <f>Forecast!BC28*Expenses!$D$60/12</f>
        <v>-12064.172986666666</v>
      </c>
      <c r="BE63" s="190">
        <f>Forecast!BD28*Expenses!$D$60/12</f>
        <v>-12064.172986666666</v>
      </c>
      <c r="BF63" s="190">
        <f>Forecast!BE28*Expenses!$D$60/12</f>
        <v>-12064.172986666666</v>
      </c>
      <c r="BG63" s="190">
        <f>Forecast!BF28*Expenses!$D$60/12</f>
        <v>-12064.172986666666</v>
      </c>
      <c r="BH63" s="190">
        <f>Forecast!BG28*Expenses!$D$60/12</f>
        <v>-12064.172986666666</v>
      </c>
      <c r="BI63" s="190">
        <f>Forecast!BH28*Expenses!$D$60/12</f>
        <v>-12064.172986666666</v>
      </c>
      <c r="BJ63" s="190">
        <f>Forecast!BI28*Expenses!$D$60/12</f>
        <v>-12064.172986666666</v>
      </c>
      <c r="BK63" s="190">
        <f>Forecast!BJ28*Expenses!$D$60/12</f>
        <v>-12064.172986666666</v>
      </c>
      <c r="BL63" s="190">
        <f>Forecast!BK28*Expenses!$D$60/12</f>
        <v>-12064.172986666666</v>
      </c>
      <c r="BM63" s="190">
        <f>Forecast!BL28*Expenses!$D$60/12</f>
        <v>-12064.172986666666</v>
      </c>
      <c r="BN63" s="206"/>
    </row>
    <row r="64" spans="1:66" hidden="1" x14ac:dyDescent="0.2">
      <c r="F64">
        <f>IF(F63&lt;0,F63,0)</f>
        <v>-2364.431333333333</v>
      </c>
      <c r="G64" s="206">
        <f t="shared" ref="G64:BM64" si="8">IF(G63&lt;0,G63,0)</f>
        <v>-3478.2993333333329</v>
      </c>
      <c r="H64" s="206">
        <f t="shared" si="8"/>
        <v>-4879.942</v>
      </c>
      <c r="I64" s="206">
        <f t="shared" si="8"/>
        <v>-5681.8620000000001</v>
      </c>
      <c r="J64" s="206">
        <f t="shared" si="8"/>
        <v>-6582.2860000000001</v>
      </c>
      <c r="K64" s="206">
        <f t="shared" si="8"/>
        <v>-7384.2059999999992</v>
      </c>
      <c r="L64" s="206">
        <f t="shared" si="8"/>
        <v>-8186.1259999999993</v>
      </c>
      <c r="M64" s="206">
        <f t="shared" si="8"/>
        <v>-8946.7126666666663</v>
      </c>
      <c r="N64" s="206">
        <f t="shared" si="8"/>
        <v>-9748.6326666666664</v>
      </c>
      <c r="O64" s="206">
        <f t="shared" si="8"/>
        <v>-10414.619333333334</v>
      </c>
      <c r="P64" s="206">
        <f t="shared" si="8"/>
        <v>-11216.539333333334</v>
      </c>
      <c r="Q64" s="206">
        <f t="shared" si="8"/>
        <v>-11969.992666666665</v>
      </c>
      <c r="R64" s="206">
        <f t="shared" si="8"/>
        <v>-11969.992666666665</v>
      </c>
      <c r="S64" s="206">
        <f t="shared" si="8"/>
        <v>-11982.790406666667</v>
      </c>
      <c r="T64" s="206">
        <f t="shared" si="8"/>
        <v>-11982.790406666667</v>
      </c>
      <c r="U64" s="206">
        <f t="shared" si="8"/>
        <v>-12043.668713333334</v>
      </c>
      <c r="V64" s="206">
        <f t="shared" si="8"/>
        <v>-12043.668713333334</v>
      </c>
      <c r="W64" s="206">
        <f t="shared" si="8"/>
        <v>-12043.668713333334</v>
      </c>
      <c r="X64" s="206">
        <f t="shared" si="8"/>
        <v>-12043.668713333334</v>
      </c>
      <c r="Y64" s="206">
        <f t="shared" si="8"/>
        <v>-12043.668713333334</v>
      </c>
      <c r="Z64" s="206">
        <f t="shared" si="8"/>
        <v>-12043.668713333334</v>
      </c>
      <c r="AA64" s="206">
        <f t="shared" si="8"/>
        <v>-12033.668713333334</v>
      </c>
      <c r="AB64" s="206">
        <f t="shared" si="8"/>
        <v>-12033.668713333334</v>
      </c>
      <c r="AC64" s="206">
        <f t="shared" si="8"/>
        <v>-12033.668713333334</v>
      </c>
      <c r="AD64" s="206">
        <f t="shared" si="8"/>
        <v>-12033.668713333334</v>
      </c>
      <c r="AE64" s="206">
        <f t="shared" si="8"/>
        <v>-12064.172986666666</v>
      </c>
      <c r="AF64" s="206">
        <f t="shared" si="8"/>
        <v>-12064.172986666666</v>
      </c>
      <c r="AG64" s="206">
        <f t="shared" si="8"/>
        <v>-12064.172986666666</v>
      </c>
      <c r="AH64" s="206">
        <f t="shared" si="8"/>
        <v>-12064.172986666666</v>
      </c>
      <c r="AI64" s="206">
        <f t="shared" si="8"/>
        <v>-12064.172986666666</v>
      </c>
      <c r="AJ64" s="206">
        <f t="shared" si="8"/>
        <v>-12064.172986666666</v>
      </c>
      <c r="AK64" s="206">
        <f t="shared" si="8"/>
        <v>-12064.172986666666</v>
      </c>
      <c r="AL64" s="206">
        <f t="shared" si="8"/>
        <v>-12064.172986666666</v>
      </c>
      <c r="AM64" s="206">
        <f t="shared" si="8"/>
        <v>-12064.172986666666</v>
      </c>
      <c r="AN64" s="206">
        <f t="shared" si="8"/>
        <v>-12064.172986666666</v>
      </c>
      <c r="AO64" s="206">
        <f t="shared" si="8"/>
        <v>-12064.172986666666</v>
      </c>
      <c r="AP64" s="206">
        <f t="shared" si="8"/>
        <v>-12064.172986666666</v>
      </c>
      <c r="AQ64" s="206">
        <f t="shared" si="8"/>
        <v>-12064.172986666666</v>
      </c>
      <c r="AR64" s="206">
        <f t="shared" si="8"/>
        <v>-12064.172986666666</v>
      </c>
      <c r="AS64" s="206">
        <f t="shared" si="8"/>
        <v>-12064.172986666666</v>
      </c>
      <c r="AT64" s="206">
        <f t="shared" si="8"/>
        <v>-12064.172986666666</v>
      </c>
      <c r="AU64" s="206">
        <f t="shared" si="8"/>
        <v>-12064.172986666666</v>
      </c>
      <c r="AV64" s="206">
        <f t="shared" si="8"/>
        <v>-12064.172986666666</v>
      </c>
      <c r="AW64" s="206">
        <f t="shared" si="8"/>
        <v>-12064.172986666666</v>
      </c>
      <c r="AX64" s="206">
        <f t="shared" si="8"/>
        <v>-12064.172986666666</v>
      </c>
      <c r="AY64" s="206">
        <f t="shared" si="8"/>
        <v>-12064.172986666666</v>
      </c>
      <c r="AZ64" s="206">
        <f t="shared" si="8"/>
        <v>-12064.172986666666</v>
      </c>
      <c r="BA64" s="206">
        <f t="shared" si="8"/>
        <v>-12064.172986666666</v>
      </c>
      <c r="BB64" s="206">
        <f t="shared" si="8"/>
        <v>-12064.172986666666</v>
      </c>
      <c r="BC64" s="206">
        <f t="shared" si="8"/>
        <v>-12064.172986666666</v>
      </c>
      <c r="BD64" s="206">
        <f t="shared" si="8"/>
        <v>-12064.172986666666</v>
      </c>
      <c r="BE64" s="206">
        <f t="shared" si="8"/>
        <v>-12064.172986666666</v>
      </c>
      <c r="BF64" s="206">
        <f t="shared" si="8"/>
        <v>-12064.172986666666</v>
      </c>
      <c r="BG64" s="206">
        <f t="shared" si="8"/>
        <v>-12064.172986666666</v>
      </c>
      <c r="BH64" s="206">
        <f t="shared" si="8"/>
        <v>-12064.172986666666</v>
      </c>
      <c r="BI64" s="206">
        <f t="shared" si="8"/>
        <v>-12064.172986666666</v>
      </c>
      <c r="BJ64" s="206">
        <f t="shared" si="8"/>
        <v>-12064.172986666666</v>
      </c>
      <c r="BK64" s="206">
        <f t="shared" si="8"/>
        <v>-12064.172986666666</v>
      </c>
      <c r="BL64" s="206">
        <f t="shared" si="8"/>
        <v>-12064.172986666666</v>
      </c>
      <c r="BM64" s="206">
        <f t="shared" si="8"/>
        <v>-12064.172986666666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2018-05-09T13:03:57Z</dcterms:modified>
</cp:coreProperties>
</file>